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S:\----Obchodně-investiční úsek ---\Mosty\MOSTY 2023\44214-1,2 a propustek Dobešov\Rozpočet soutěž - opraveny 20.2.2023\"/>
    </mc:Choice>
  </mc:AlternateContent>
  <xr:revisionPtr revIDLastSave="0" documentId="13_ncr:1_{583055F8-595A-42CC-8446-14BFB5B1C2F8}" xr6:coauthVersionLast="47" xr6:coauthVersionMax="47" xr10:uidLastSave="{00000000-0000-0000-0000-000000000000}"/>
  <bookViews>
    <workbookView xWindow="25080" yWindow="-120" windowWidth="19440" windowHeight="15000" xr2:uid="{00000000-000D-0000-FFFF-FFFF00000000}"/>
  </bookViews>
  <sheets>
    <sheet name="Rekapitulace" sheetId="4" r:id="rId1"/>
    <sheet name="101" sheetId="2" r:id="rId2"/>
    <sheet name="999" sheetId="3" r:id="rId3"/>
  </sheets>
  <calcPr calcId="181029"/>
</workbook>
</file>

<file path=xl/calcChain.xml><?xml version="1.0" encoding="utf-8"?>
<calcChain xmlns="http://schemas.openxmlformats.org/spreadsheetml/2006/main">
  <c r="I64" i="3" l="1"/>
  <c r="O64" i="3" s="1"/>
  <c r="I61" i="3"/>
  <c r="O61" i="3" s="1"/>
  <c r="I58" i="3"/>
  <c r="O58" i="3" s="1"/>
  <c r="I54" i="3"/>
  <c r="O54" i="3" s="1"/>
  <c r="I51" i="3"/>
  <c r="O51" i="3" s="1"/>
  <c r="I47" i="3"/>
  <c r="O47" i="3" s="1"/>
  <c r="I43" i="3"/>
  <c r="O43" i="3" s="1"/>
  <c r="I39" i="3"/>
  <c r="O39" i="3" s="1"/>
  <c r="I35" i="3"/>
  <c r="O35" i="3" s="1"/>
  <c r="I31" i="3"/>
  <c r="O31" i="3" s="1"/>
  <c r="I27" i="3"/>
  <c r="O27" i="3" s="1"/>
  <c r="I23" i="3"/>
  <c r="O23" i="3" s="1"/>
  <c r="I19" i="3"/>
  <c r="O19" i="3" s="1"/>
  <c r="I15" i="3"/>
  <c r="O15" i="3" s="1"/>
  <c r="I9" i="3"/>
  <c r="O9" i="3" s="1"/>
  <c r="I315" i="2"/>
  <c r="O315" i="2" s="1"/>
  <c r="I311" i="2"/>
  <c r="O311" i="2" s="1"/>
  <c r="I307" i="2"/>
  <c r="O307" i="2" s="1"/>
  <c r="I303" i="2"/>
  <c r="O303" i="2" s="1"/>
  <c r="I296" i="2"/>
  <c r="O296" i="2" s="1"/>
  <c r="I292" i="2"/>
  <c r="O292" i="2" s="1"/>
  <c r="I288" i="2"/>
  <c r="O288" i="2" s="1"/>
  <c r="I284" i="2"/>
  <c r="O284" i="2" s="1"/>
  <c r="I280" i="2"/>
  <c r="O280" i="2" s="1"/>
  <c r="I277" i="2"/>
  <c r="O277" i="2" s="1"/>
  <c r="I273" i="2"/>
  <c r="O273" i="2" s="1"/>
  <c r="I270" i="2"/>
  <c r="O270" i="2" s="1"/>
  <c r="I266" i="2"/>
  <c r="O266" i="2" s="1"/>
  <c r="I262" i="2"/>
  <c r="O262" i="2" s="1"/>
  <c r="I259" i="2"/>
  <c r="O259" i="2" s="1"/>
  <c r="I255" i="2"/>
  <c r="O255" i="2" s="1"/>
  <c r="I251" i="2"/>
  <c r="O251" i="2" s="1"/>
  <c r="I247" i="2"/>
  <c r="O247" i="2" s="1"/>
  <c r="I243" i="2"/>
  <c r="O243" i="2" s="1"/>
  <c r="I239" i="2"/>
  <c r="O239" i="2" s="1"/>
  <c r="I235" i="2"/>
  <c r="O235" i="2" s="1"/>
  <c r="I231" i="2"/>
  <c r="O231" i="2" s="1"/>
  <c r="I227" i="2"/>
  <c r="O227" i="2" s="1"/>
  <c r="I223" i="2"/>
  <c r="O223" i="2" s="1"/>
  <c r="O218" i="2"/>
  <c r="I218" i="2"/>
  <c r="O214" i="2"/>
  <c r="I214" i="2"/>
  <c r="O210" i="2"/>
  <c r="I210" i="2"/>
  <c r="O206" i="2"/>
  <c r="I206" i="2"/>
  <c r="O197" i="2"/>
  <c r="I197" i="2"/>
  <c r="I196" i="2" s="1"/>
  <c r="I192" i="2"/>
  <c r="O192" i="2" s="1"/>
  <c r="I189" i="2"/>
  <c r="O189" i="2" s="1"/>
  <c r="I186" i="2"/>
  <c r="O186" i="2" s="1"/>
  <c r="I183" i="2"/>
  <c r="O183" i="2" s="1"/>
  <c r="I180" i="2"/>
  <c r="O180" i="2" s="1"/>
  <c r="I176" i="2"/>
  <c r="O176" i="2" s="1"/>
  <c r="I172" i="2"/>
  <c r="O172" i="2" s="1"/>
  <c r="I168" i="2"/>
  <c r="O168" i="2" s="1"/>
  <c r="O163" i="2"/>
  <c r="I163" i="2"/>
  <c r="O159" i="2"/>
  <c r="I159" i="2"/>
  <c r="O155" i="2"/>
  <c r="I155" i="2"/>
  <c r="O144" i="2"/>
  <c r="I144" i="2"/>
  <c r="O140" i="2"/>
  <c r="I140" i="2"/>
  <c r="O136" i="2"/>
  <c r="I136" i="2"/>
  <c r="O132" i="2"/>
  <c r="I132" i="2"/>
  <c r="O128" i="2"/>
  <c r="I128" i="2"/>
  <c r="O124" i="2"/>
  <c r="I124" i="2"/>
  <c r="O120" i="2"/>
  <c r="I120" i="2"/>
  <c r="I119" i="2" s="1"/>
  <c r="I115" i="2"/>
  <c r="O115" i="2" s="1"/>
  <c r="I111" i="2"/>
  <c r="O111" i="2" s="1"/>
  <c r="I107" i="2"/>
  <c r="O107" i="2" s="1"/>
  <c r="I103" i="2"/>
  <c r="O103" i="2" s="1"/>
  <c r="O98" i="2"/>
  <c r="I98" i="2"/>
  <c r="O94" i="2"/>
  <c r="I94" i="2"/>
  <c r="O90" i="2"/>
  <c r="I90" i="2"/>
  <c r="O86" i="2"/>
  <c r="I86" i="2"/>
  <c r="I85" i="2" s="1"/>
  <c r="I81" i="2"/>
  <c r="O81" i="2" s="1"/>
  <c r="I77" i="2"/>
  <c r="O77" i="2" s="1"/>
  <c r="I73" i="2"/>
  <c r="O73" i="2" s="1"/>
  <c r="I63" i="2"/>
  <c r="O63" i="2" s="1"/>
  <c r="I59" i="2"/>
  <c r="O59" i="2" s="1"/>
  <c r="I55" i="2"/>
  <c r="O55" i="2" s="1"/>
  <c r="I51" i="2"/>
  <c r="O51" i="2" s="1"/>
  <c r="I47" i="2"/>
  <c r="O47" i="2" s="1"/>
  <c r="I43" i="2"/>
  <c r="O43" i="2" s="1"/>
  <c r="I39" i="2"/>
  <c r="O39" i="2" s="1"/>
  <c r="I35" i="2"/>
  <c r="O35" i="2" s="1"/>
  <c r="I31" i="2"/>
  <c r="O31" i="2" s="1"/>
  <c r="I27" i="2"/>
  <c r="O27" i="2" s="1"/>
  <c r="I23" i="2"/>
  <c r="O23" i="2" s="1"/>
  <c r="I19" i="2"/>
  <c r="O14" i="2"/>
  <c r="I14" i="2"/>
  <c r="O9" i="2"/>
  <c r="I9" i="2"/>
  <c r="I8" i="2" s="1"/>
  <c r="O19" i="2" l="1"/>
  <c r="I18" i="2"/>
  <c r="I3" i="2" s="1"/>
  <c r="C10" i="4" s="1"/>
  <c r="D10" i="4"/>
  <c r="D11" i="4"/>
  <c r="I102" i="2"/>
  <c r="I167" i="2"/>
  <c r="I222" i="2"/>
  <c r="I8" i="3"/>
  <c r="I3" i="3" s="1"/>
  <c r="C11" i="4" s="1"/>
  <c r="E11" i="4" l="1"/>
  <c r="E10" i="4"/>
  <c r="C6" i="4"/>
  <c r="C7" i="4" l="1"/>
</calcChain>
</file>

<file path=xl/sharedStrings.xml><?xml version="1.0" encoding="utf-8"?>
<sst xmlns="http://schemas.openxmlformats.org/spreadsheetml/2006/main" count="1069" uniqueCount="375">
  <si>
    <t>EstiCon</t>
  </si>
  <si>
    <t>Firma:</t>
  </si>
  <si>
    <t>Rekapitulace ceny</t>
  </si>
  <si>
    <t>Stavba: III/44214 - Rekonstrukce propustku v km 1,500 před obcí Dobešov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</si>
  <si>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</si>
  <si>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</si>
  <si>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</si>
  <si>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</si>
  <si>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</si>
  <si>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</si>
  <si>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</si>
  <si>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101</t>
  </si>
  <si>
    <t>Silnice III/44214 - rekonstrukce propustku v km 1,500 před obcí Dobešov</t>
  </si>
  <si>
    <t>999</t>
  </si>
  <si>
    <t>Vedlejší rozpočtové náklady</t>
  </si>
  <si>
    <t>Soupis prací objektu</t>
  </si>
  <si>
    <t>S</t>
  </si>
  <si>
    <t>Stavba:</t>
  </si>
  <si>
    <t>III/44214</t>
  </si>
  <si>
    <t>Rekonstrukce propustku v km 1,500 před obcí Dobešov</t>
  </si>
  <si>
    <t>O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</si>
  <si>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</si>
  <si>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</si>
  <si>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</si>
  <si>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</si>
  <si>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</si>
  <si>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</si>
  <si>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</si>
  <si>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</si>
  <si>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</si>
  <si>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Jednotková</t>
  </si>
  <si>
    <t>Celkem</t>
  </si>
  <si>
    <t>SD</t>
  </si>
  <si>
    <t>0</t>
  </si>
  <si>
    <t>Všeobecné konstrukce a práce</t>
  </si>
  <si>
    <t>P</t>
  </si>
  <si>
    <t>027121</t>
  </si>
  <si>
    <t/>
  </si>
  <si>
    <t>PROVIZORNÍ PRÍSTUPOVÉ CESTY - ZRÍZENÍ</t>
  </si>
  <si>
    <t>M2</t>
  </si>
  <si>
    <t>PP</t>
  </si>
  <si>
    <t>VV</t>
  </si>
  <si>
    <t xml:space="preserve">provizorní jízdní pruh - zřízení  </t>
  </si>
  <si>
    <t xml:space="preserve">skladba rozšíření (předpoklad): ACO 16 tl. 60mm + PSE + R-mat tl. 60mm + ŠD0-32 tl. 250 mm, včetně hutnění pláně rozšíření </t>
  </si>
  <si>
    <t>TS</t>
  </si>
  <si>
    <t>zahrnuje veškeré náklady spojené s objednatelem požadovanými zarízeními</t>
  </si>
  <si>
    <t>027123</t>
  </si>
  <si>
    <t>PROVIZORNÍ PRÍSTUPOVÉ CESTY - ZRUŠENÍ</t>
  </si>
  <si>
    <t xml:space="preserve">provizorní jízdní pruh - zrušení, včetně odvozu materiálu, uložení na skládku a poplatku za uložení na skládku </t>
  </si>
  <si>
    <t>1</t>
  </si>
  <si>
    <t>Zemní práce</t>
  </si>
  <si>
    <t>11201</t>
  </si>
  <si>
    <t>KÁCENÍ STROMU D KMENE DO 0,5M S ODSTRANENÍM PAREZU</t>
  </si>
  <si>
    <t>KUS</t>
  </si>
  <si>
    <t xml:space="preserve">průměry 37cm, 35cm, 22cm, 21cm </t>
  </si>
  <si>
    <t>Kácení stromu se merí v [ks] poražených stromu (prumer stromu se merí ve výšce 1,3m nad terénem) a zahrnuje zejména:
- poražení stromu a osekání vetví
- spálení vetví na hromadách nebo štepkování
- dopravu a uložení kmenu, prípadné další práce s nimi dle pokynu zadávací dokumentace
Odstranení parezu se merí v [ks] vytrhaných nebo vykopaných parezu a zahrnuje zejména:
- vytrhání nebo vykopání parezu
- veškeré zemní práce spojené s odstranením parezu
- dopravu a uložení parezu, prípadne další práce s nimi dle pokynu zadávací dokumentace
- zásyp jam po parezech</t>
  </si>
  <si>
    <t>11202</t>
  </si>
  <si>
    <t>KÁCENÍ STROMU D KMENE DO 0,9M S ODSTRANENÍM PAREZU</t>
  </si>
  <si>
    <t xml:space="preserve">průměry 90cm, 67cm </t>
  </si>
  <si>
    <t>11372A</t>
  </si>
  <si>
    <t>FRÉZOVÁNÍ ZPEVNENÝCH PLOCH ASFALTOVÝCH - BEZ DOPRAVY</t>
  </si>
  <si>
    <t>M3</t>
  </si>
  <si>
    <t xml:space="preserve">190 m2 x tl. do 0,15m = 28,5 m3 </t>
  </si>
  <si>
    <t>Položka zahrnuje veškerou manipulaci s vybouranou sutí a s vybouranými hmotami, krome vodorovné dopravy, vc. uložení na skládku. Nezahrnuje poplatek za skládku, který se vykazuje v položce 0141** (s výjimkou malého množství bouraného materiálu, kde je možné poplatek zahrnout do jednotkové ceny bourání – tento fakt musí být uveden v doplnujícím textu k položce).</t>
  </si>
  <si>
    <t>11372B</t>
  </si>
  <si>
    <t>FRÉZOVÁNÍ ZPEVNENÝCH PLOCH ASFALTOVÝCH - DOPRAVA</t>
  </si>
  <si>
    <t>tkm</t>
  </si>
  <si>
    <t xml:space="preserve">28,5 m3 x 2,2 t/m3 = 62,7 t x 28 km </t>
  </si>
  <si>
    <t>Položka zahrnuje samostatnou dopravu suti a vybouraných hmot. Množství se urcí jako soucin hmotnosti [t] a požadované vzdálenosti [km].</t>
  </si>
  <si>
    <t>11332A</t>
  </si>
  <si>
    <t>ODSTRANENÍ PODKLADU ZPEVNENÝCH PLOCH Z KAMENIVA NESTMELENÉHO - BEZ DOPRAVY</t>
  </si>
  <si>
    <t xml:space="preserve">190 m2 x tl. do 0,30m = 57 m3 </t>
  </si>
  <si>
    <t>11332B</t>
  </si>
  <si>
    <t>ODSTRANENÍ PODKLADU ZPEVNENÝCH PLOCH Z KAMENIVA NESTMELENÉHO - DOPRAVA</t>
  </si>
  <si>
    <t xml:space="preserve">57 m3 x 1,7 t/m3 = 96,9 t x 28 km </t>
  </si>
  <si>
    <t>11527</t>
  </si>
  <si>
    <t>PREV VOD NA POVRCHU POTR DN DO 1000MM NEBO ŽLAB R.O. DO 3,6M</t>
  </si>
  <si>
    <t>M</t>
  </si>
  <si>
    <t xml:space="preserve">provizorní zatrubnění na vtoku do propustku - etapa 1 </t>
  </si>
  <si>
    <t>Položka prevedení vody na povrchu zahrnuje zrízení, udržování a odstranení príslušného zarízení. Prevedení vody se uvádí bud prumerem potrubí (DN) nebo délkou rozvinutého obvodu žlabu (r.o.).</t>
  </si>
  <si>
    <t>12273A</t>
  </si>
  <si>
    <t>ODKOPÁVKY A PROKOPÁVKY OBECNÉ TR. I - BEZ DOPRAVY</t>
  </si>
  <si>
    <t xml:space="preserve">odstranění násypu pod provizorním jízdním pruhem při jeho zrušení + odstranění krajnice provizorního pruhu (33+51x0,15)m3 </t>
  </si>
  <si>
    <t>položka zahrnuje:
- svislá doprava, premístení, preložení, manipulace s výkopkem
- kompletní provedení vykopávky nezapažené i zapažené
- ošetrení výkopište po celou dobu práce v nem vc. klimatických opatrení
- ztížení vykopávek v blízkosti podzemního vedení, konstrukcí a objektu vc. jejich docasného zajištení
- ztížení pod vodou, v okolí výbušnin, ve stísnených prostorech a pod.
- príplatek za lepivost
- težení po vrstvách, pásech a po jiných nutných cástech (figurách)
- cerpání vody vc. cerpacích jímek, potrubí a pohotovostní cerpací soupravy (viz ustanovení k pol. 1151,2)
- potrebné snížení hladiny podzemní vody
- težení a rozpojování jednotlivých balvanu
- vytahování a nošení výkopku
- svahování a presvah. svahu do konecného tvaru, výmena hornin v podloží a v pláni znehodnocené klimatickými vlivy
- rucní vykopávky, odstranení korenu a napadávek
- pažení, vzeprení a rozeprení vc. prepažování (vyjma štetových sten)
- úpravu, ochranu a ocištení dna, základové spáry, sten a svahu
- zhutnení podloží, prípadne i svahu vc. svahování
- zrízení stupnu v podloží a lavic na svazích, není-li pro tyto práce zrízena samostatná položka
- udržování výkopište a jeho ochrana proti vode
- odvedení nebo obvedení vody v okolí výkopište a ve výkopišti
- trídení výkopku
- veškeré pomocné konstrukce umožnující provedení vykopávky (príjezdy, sjezdy, nájezdy, lešení, podper. konstr., premostení, zpevnené plochy, zakrytí a pod.)
- nezahrnuje uložení zeminy (na skládku, do násypu) ani poplatky za skládku, vykazují se v položce c.0141**</t>
  </si>
  <si>
    <t xml:space="preserve">40,65 m3 x 28 km </t>
  </si>
  <si>
    <t>12473A</t>
  </si>
  <si>
    <t>VYKOPÁVKY PRO KORYTA VODOTECÍ TR. I - BEZ DOPRAVY</t>
  </si>
  <si>
    <t xml:space="preserve">výkopy v korytě pro uložení rovnaniny: 60 m2x tl. cca 0,7m + 15 m2 x tl. cca 0,8 = 54 m3 </t>
  </si>
  <si>
    <t>12473B</t>
  </si>
  <si>
    <t>VYKOPÁVKY PRO KORYTA VODOTECÍ TR. I - DOPRAVA</t>
  </si>
  <si>
    <t>M3KM</t>
  </si>
  <si>
    <t xml:space="preserve">54 m3 x 28 km </t>
  </si>
  <si>
    <t>Položka zahrnuje samostatnou dopravu zeminy. Množství se urcí jako soucin kubatutry [m3] a požadované vzdálenosti [km].</t>
  </si>
  <si>
    <t>13173A</t>
  </si>
  <si>
    <t>HLOUBENÍ JAM ZAPAŽ I NEPAŽ TR. I - BEZ DOPRAVY</t>
  </si>
  <si>
    <t>Kubatura výkopů pro založení rámů propustku = 148,0 m3 (vypočeteno SW Autodesk Civil 3D) 148 = 148,000 [A]</t>
  </si>
  <si>
    <t>Kubatura výkopů pro založení čel propustku = 385,7 m3 (vypočteno SW Autodesk Civil 3D) 385,7 = 385,700 [B]</t>
  </si>
  <si>
    <t>Odečet kubatury průniků ad [A] a [B] = 95,7 m3 (vypočteno SW Autodesk Civil 3D) -95,7 = -95,700 [C]</t>
  </si>
  <si>
    <t>Odečet k-cí a otvorů stáv. propustku: cca 23,13 m3 (odhad - desková část k-ce) + 1,2x1,2x6,0 (otvor - desková část) + 4mx3,141x0,8x0,8/4 (trubní část) = 33,78 m3 -33,78 = -33,780 [D]</t>
  </si>
  <si>
    <t>Odečet objemu skladby odstr. komunikací půdorysně nad výkopy: 94 m2 x tl. (0,15+0,30) = 42,30 m3 -42,3 = -42,300 [E]</t>
  </si>
  <si>
    <t xml:space="preserve"> </t>
  </si>
  <si>
    <t>Celkové množství = 361,920</t>
  </si>
  <si>
    <t>položka zahrnuje:
- svislá doprava, premístení, preložení, manipulace s výkopkem
- kompletní provedení vykopávky nezapažené i zapažené
- ošetrení výkopište po celou dobu práce v nem vc. klimatických opatrení
- ztížení vykopávek v blízkosti podzemního vedení, konstrukcí a objektu vc. jejich docasného zajištení
- ztížení pod vodou, v okolí výbušnin, ve stísnených prostorech a pod.
- príplatek za lepivost
- težení po vrstvách, pásech a po jiných nutných cástech (figurách)
- cerpání vody vc. cerpacích jímek, potrubí a pohotovostní cerpací soupravy (viz ustanovení k pol. 1151,2)
- potrebné snížení hladiny podzemní vody
- težení a rozpojování jednotlivých balvanu
- vytahování a nošení výkopku
- svahování a presvah. svahu do konecného tvaru, výmena hornin v podloží a v pláni znehodnocené klimatickými vlivy
- rucní vykopávky, odstranení korenu a napadávek
- pažení, vzeprení a rozeprení vc. prepažování (vyjma štetových sten)
- úpravu, ochranu a ocištení dna, základové spáry, sten a svahu
- odvedení nebo obvedení vody v okolí výkopište a ve výkopišti
- trídení výkopku
- veškeré pomocné konstrukce umožnující provedení vykopávky (príjezdy, sjezdy, nájezdy, lešení, podper. konstr., premostení, zpevnené plochy, zakrytí a pod.)
- nezahrnuje uložení zeminy (na skládku, do násypu) ani poplatky za skládku, vykazují se v položce c.0141**</t>
  </si>
  <si>
    <t>13173B</t>
  </si>
  <si>
    <t>HLOUBENÍ JAM ZAPAŽ I NEPAŽ TR. I - DOPRAVA</t>
  </si>
  <si>
    <t xml:space="preserve"> 361,92*28 = 10133,760 [A]</t>
  </si>
  <si>
    <t>17380</t>
  </si>
  <si>
    <t>ZEMNÍ KRAJNICE A DOSYPÁVKY Z NAKUPOVANÝCH MATERIÁLU</t>
  </si>
  <si>
    <t xml:space="preserve">násyp pod provizorní jízdní pruh: řez max. 5,5 m2 x dl. (š. koryta) max. 6 m = 5,5x6,0 = 33,0 m3 </t>
  </si>
  <si>
    <t>položka zahrnuje:
- kompletní provedení zemní konstrukce vcetne nákupu a dopravy materiálu dle zadávací dokumentace
- úprava  ukládaného  materiálu  vlhcením,  trídením,  promícháním  nebo  vysoušením,  príp. jiné úpravy za úcelem zlepšení jeho  mech. vlastností
- hutnení i ruzné míry hutnení 
- ošetrení úložište po celou dobu práce v nem vc. klimatických opatrení
- ztížení v okolí vedení, konstrukcí a objektu a jejich docasné zajištení
- ztížení provádení vc. hutnení ve ztížených podmínkách a stísnených prostorech
- ztížené ukládání sypaniny pod vodu
- ukládání po vrstvách a po jiných nutných cástech (figurách) vc. dosypávek
- spouštení a nošení materiálu
- výmena cástí zemní konstrukce znehodnocené klimatickými vlivy
- svahování, hutnení a uzavírání povrchu svahu
- udržování úložište a jeho ochrana proti vode
- odvedení nebo obvedení vody v okolí úložište a v úložišti
- veškeré  pomocné konstrukce umožnující provedení  zemní konstrukce  (príjezdy,  sjezdy,  nájezdy, lešení, podperné konstrukce, premostení, zpevnené plochy, zakrytí a pod.)</t>
  </si>
  <si>
    <t>18110</t>
  </si>
  <si>
    <t>ÚPRAVA PLÁNE SE ZHUTNENÍM V HORNINE TR. I</t>
  </si>
  <si>
    <t xml:space="preserve">vozovka: 225-21=204, pod propustek: 8,30/0,1=83 </t>
  </si>
  <si>
    <t>položka zahrnuje úpravu pláne vcetne vyrovnání výškových rozdílu. Míru zhutnení urcuje projekt.</t>
  </si>
  <si>
    <t>2</t>
  </si>
  <si>
    <t>Základy</t>
  </si>
  <si>
    <t>22694</t>
  </si>
  <si>
    <t>ZÁPOROVÉ PAŽENÍ Z KOVU DOCASNÉ</t>
  </si>
  <si>
    <t>T</t>
  </si>
  <si>
    <t xml:space="preserve">viz výkres D101-5.1 </t>
  </si>
  <si>
    <t>položka zahrnuje opotrebení ocelových zápor, jejich osazení do pripravených vrtu vcetne zabetonování koncu a obsypu, prípadne jejich zaberanení a jejich odstranení. Ocelová prevázka se zapocítá do výsledné hmotnosti.</t>
  </si>
  <si>
    <t>22695</t>
  </si>
  <si>
    <t>VÝDREVA ZÁPOROVÉHO PAŽENÍ DOCASNÁ (KUBATURA)</t>
  </si>
  <si>
    <t>položka zahrnuje osazení pažin bez ohledu na druh, jejich opotrebení a jejich odstranení</t>
  </si>
  <si>
    <t>26124</t>
  </si>
  <si>
    <t>VRTY PRO KOTVENÍ, INJEKTÁŽ A MIKROPILOTY NA POVRCHU TR. II D DO 200MM</t>
  </si>
  <si>
    <t>položka zahrnuje:
premístení, montáž a demontáž vrtných souprav
svislou dopravu zeminy z vrtu
vodorovnou dopravu zeminy bez uložení na skládku
prípadne nutné pažení docasné (vcetne odpažení) i trvalé</t>
  </si>
  <si>
    <t>272325</t>
  </si>
  <si>
    <t>ZÁKLADY ZE ŽELEZOBETONU DO C30/37</t>
  </si>
  <si>
    <t xml:space="preserve">viz výkres D101-3.1 </t>
  </si>
  <si>
    <t>- dodání  cerstvého  betonu  (betonové  smesi)  požadované  kvality,  jeho  uložení  do požadovaného tvaru pri jakékoliv hustote výztuže, konzistenci cerstvého betonu a zpusobu hutnení, ošetrení a ochranu betonu,
- zhotovení nepropustného, mrazuvzdorného betonu a betonu požadované trvanlivosti a vlastností,
- užití potrebných prísad a technologií výroby betonu,
- zrízení pracovních a dilatacních spar, vcetne potrebných úprav, výplne, vložek, opracování, ocištení a ošetrení,
- bednení  požadovaných  konstr. (i ztracené) s úpravou  dle požadované  kvality povrchu betonu, vcetne odbednovacích a odskružovacích prostredku,
- podperné  konstr. (skruže) a lešení všech druhu pro bednení, uložení cerstvého betonu, výztuže a doplnkových konstr., vc. požadovaných otvoru, ochranných a bezpecnostních opatrení a základu techto konstrukcí a lešení,
- vytvorení kotevních cel, kapes, nálitku, a sedel,
- zrízení  všech  požadovaných  otvoru, kapes, výklenku, prostupu, dutin, drážek a pod., vc. ztížení práce a úprav  kolem nich,
- úpravy pro osazení výztuže, doplnkových konstrukcí a vybavení,
- úpravy povrchu pro položení požadované izolace, povlaku a náteru, prípadne vyspravení,
- ztížení práce u kabelových a injektážních trubek a ostatních zarízení osazovaných do betonu,
- konstrukce betonových kloubu, upevnení kotevních prvku a doplnkových konstrukcí,
- nátery zabranující soudržnost betonu a bednení,
- výpln, tesnení  a tmelení spar a spoju,
- opatrení  povrchu  betonu  izolací  proti zemní vlhkosti v cástech, kde prijdou do styku se zeminou nebo kamenivem,
- prípadné zrízení spojovací vrstvy u základu,
- úpravy pro osazení zarízení ochrany konstrukce proti vlivu bludných proudu,</t>
  </si>
  <si>
    <t>3</t>
  </si>
  <si>
    <t>Svislé konstrukce</t>
  </si>
  <si>
    <t>31717</t>
  </si>
  <si>
    <t>KOVOVÉ KONSTRUKCE PRO KOTVENÍ RÍMSY</t>
  </si>
  <si>
    <t>KG</t>
  </si>
  <si>
    <t xml:space="preserve">kotvy říms, viz výkres D101-3.3 </t>
  </si>
  <si>
    <t>Položka zahrnuje dodávku (výrobu) kotevního prvku predepsaného tvaru a jeho osazení do predepsané polohy vcetne nezbytných prací (vrty, zálivky apod.)</t>
  </si>
  <si>
    <t>317325</t>
  </si>
  <si>
    <t>RÍMSY ZE ŽELEZOBETONU DO C30/37</t>
  </si>
  <si>
    <t xml:space="preserve">objem viz výkres D101-3.3 </t>
  </si>
  <si>
    <t>položka zahrnuje:
- dodání  cerstvého  betonu  (betonové  smesi)  požadované  kvality,  jeho  uložení  do požadovaného tvaru pri jakékoliv hustote výztuže, konzistenci cerstvého betonu a zpusobu hutnení, ošetrení a ochranu betonu,
- zhotovení nepropustného, mrazuvzdorného betonu a betonu požadované trvanlivosti a vlastností,
- užití potrebných prísad a technologií výroby betonu,
- zrízení pracovních a dilatacních spar, vcetne potrebných úprav, výplne, vložek, opracování, ocištení a ošetrení,
- bednení  požadovaných  konstr. (i ztracené) s úpravou  dle požadované  kvality povrchu betonu, vcetne odbednovacích a odskružovacích prostredku,
- podperné  konstr. (skruže) a lešení všech druhu pro bednení, uložení cerstvého betonu, výztuže a doplnkových konstr., vc. požadovaných otvoru, ochranných a bezpecnostních opatrení a základu techto konstrukcí a lešení,
- vytvorení kotevních cel, kapes, nálitku, a sedel,
- zrízení  všech  požadovaných  otvoru, kapes, výklenku, prostupu, dutin, drážek a pod., vc. ztížení práce a úprav  kolem nich,
- úpravy pro osazení výztuže, doplnkových konstrukcí a vybavení,
- úpravy povrchu pro položení požadované izolace, povlaku a náteru, prípadne vyspravení,
- ztížení práce u kabelových a injektážních trubek a ostatních zarízení osazovaných do betonu,
- konstrukce betonových kloubu, upevnení kotevních prvku a doplnkových konstrukcí,
- nátery zabranující soudržnost betonu a bednení,
- výpln, tesnení  a tmelení spar a spoju,
- opatrení  povrchu  betonu  izolací  proti zemní vlhkosti v cástech, kde prijdou do styku se zeminou nebo kamenivem,
- prípadné zrízení spojovací vrstvy u základu,
- úpravy pro osazení zarízení ochrany konstrukce proti vlivu bludných proudu</t>
  </si>
  <si>
    <t>317365</t>
  </si>
  <si>
    <t>VÝZTUŽ RÍMS Z OCELI 10505, B500B</t>
  </si>
  <si>
    <t xml:space="preserve">viz výkres D101-3.4 </t>
  </si>
  <si>
    <t>položka zahrnuje: 
- dodání betonárské výztuže v požadované kvalite, stríhání, rezání, ohýbání a spojování do všech požadovaných tvaru (vc. armakošu) a uložení s požadovaným zajištením polohy a krytí výztuže betonem,
- veškeré svary nebo jiné spoje výztuže,
- pomocné konstrukce a práce pro osazení a upevnení výztuže,
- zednické výpomoci pro montáž betonárské výztuže,
- úpravy výztuže pro osazení doplnkových konstrukcí,
- ochranu výztuže do doby jejího zabetonování,
- úpravy výztuže pro zrízení železobetonových kloubu, kotevních prvku, závesných ok a doplnkových konstrukcí,
- veškerá opatrení pro zajištení soudržnosti výztuže a betonu,
- vodivé propojení výztuže, které je soucástí ochrany konstrukce proti vlivum bludných proudu, vyvedení do merících skríní nebo míst pro merení bludných proudu (vlastní merící skríne se uvádejí položkami SD 74)
- povrchovou antikorozní úpravu výztuže,
- separaci výztuže,
- osazení merících zarízení a úpravy pro ne,
- osazení merících skríní nebo míst pro merení bludných proudu.</t>
  </si>
  <si>
    <t>333365</t>
  </si>
  <si>
    <t>VÝZTUŽ MOSTNÍCH OPER A KRÍDEL Z OCELI 10505, B500B</t>
  </si>
  <si>
    <t xml:space="preserve">výztuž čel propustu - viz výkres D101-3.2, včetně výztuže základů </t>
  </si>
  <si>
    <t>Položka zahrnuje veškerý materiál, výrobky a polotovary, vcetne mimostaveništní a vnitrostaveništní dopravy (rovnež presuny), vcetne naložení a složení, prípadne s uložením
- dodání betonárské výztuže v požadované kvalite, stríhání, rezání, ohýbání a spojování do všech požadovaných tvaru (vc. armakošu) a uložení s požadovaným zajištením polohy a krytí výztuže betonem,
- veškeré svary nebo jiné spoje výztuže,
- pomocné konstrukce a práce pro osazení a upevnení výztuže,
- zednické výpomoci pro montáž betonárské výztuže,
- úpravy výztuže pro osazení doplnkových konstrukcí,
- ochranu výztuže do doby jejího zabetonování,
- úpravy výztuže pro zrízení železobetonových kloubu, kotevních prvku, závesných ok a doplnkových konstrukcí,
- veškerá opatrení pro zajištení soudržnosti výztuže a betonu,
- vodivé propojení výztuže, které je soucástí ochrany konstrukce proti vlivum bludných proudu, vyvedení do merících skríní nebo míst pro merení bludných proudu (vlastní merící skríne se uvádejí položkami SD 74),
- povrchovou antikorozní úpravu výztuže,
- separaci výztuže,
- osazení merících zarízení a úpravy pro ne,
- osazení merících skríní nebo míst pro merení bludných proudu.</t>
  </si>
  <si>
    <t>4</t>
  </si>
  <si>
    <t>Vodorovné konstrukce</t>
  </si>
  <si>
    <t>451312</t>
  </si>
  <si>
    <t>PODKLADNÍ A VÝPLNOVÉ VRSTVY Z PROSTÉHO BETONU C12/15</t>
  </si>
  <si>
    <t xml:space="preserve">podkladní beton pod propustek: (š. 4,4 x dl. 7,5 x tl. 0,1 + 18 m2 x tl. 0,1 + 12 m2 x tl. 0,1) x 1,05 (ztrátné) </t>
  </si>
  <si>
    <t>- dodání  cerstvého  betonu  (betonové  smesi)  požadované  kvality,  jeho  uložení  do požadovaného tvaru pri jakékoliv hustote výztuže, konzistenci cerstvého betonu a zpusobu hutnení, ošetrení a ochranu betonu,
- zhotovení nepropustného, mrazuvzdorného betonu a betonu požadované trvanlivosti a vlastností,
- užití potrebných prísad a technologií výroby betonu,
- zrízení pracovních a dilatacních spar, vcetne potrebných úprav, výplne, vložek, opracování, ocištení a ošetrení,
- bednení  požadovaných  konstr. (i ztracené) s úpravou  dle požadované  kvality povrchu betonu, vcetne odbednovacích a odskružovacích prostredku,
- podperné  konstr. (skruže) a lešení všech druhu pro bednení, uložení cerstvého betonu, výztuže a doplnkových konstr., vc. požadovaných otvoru, ochranných a bezpecnostních opatrení a základu techto konstrukcí a lešení,
- vytvorení kotevních cel, kapes, nálitku, a sedel,
- zrízení  všech  požadovaných  otvoru, kapes, výklenku, prostupu, dutin, drážek a pod., vc. ztížení práce a úprav  kolem nich,
- úpravy pro osazení výztuže, doplnkových konstrukcí a vybavení,
- úpravy povrchu pro položení požadované izolace, povlaku a náteru, prípadne vyspravení,
- ztížení práce u kabelových a injektážních trubek a ostatních zarízení osazovaných do betonu,
- konstrukce betonových kloubu, upevnení kotevních prvku a doplnkových konstrukcí,
- nátery zabranující soudržnost betonu a bednení,
- výpln, tesnení  a tmelení spar a spoju,
- opatrení  povrchu  betonu  izolací  proti zemní vlhkosti v cástech, kde prijdou do styku se zeminou nebo kamenivem,
- prípadné zrízení spojovací vrstvy u základu,
- úpravy pro osazení zarízení ochrany konstrukce proti vlivu bludných proudu</t>
  </si>
  <si>
    <t>451314</t>
  </si>
  <si>
    <t>PODKLADNÍ A VÝPLNOVÉ VRSTVY Z PROSTÉHO BETONU C25/30</t>
  </si>
  <si>
    <t xml:space="preserve">podkladní beton pod rovnaninu (kameny 200 kg/ks):  (30+30) m2 x tl. cca 0,2 x 1,05 (ztrátné) </t>
  </si>
  <si>
    <t>451324</t>
  </si>
  <si>
    <t>PODKL A VÝPLN VRSTVY ZE ŽELEZOBET DO C25/30</t>
  </si>
  <si>
    <t xml:space="preserve">betonová deska pod prefabrikáty propustku - š. 3,4 x dl. 7,5 x tl. 0,25 </t>
  </si>
  <si>
    <t>451366</t>
  </si>
  <si>
    <t>VÝZTUŽ PODKL VRSTEV Z KARI-SÍTÍ</t>
  </si>
  <si>
    <t xml:space="preserve">výztuž desky z KARI 8/100/100: 2x (3,4x7,5)m2 x 7,89 kg/m2 + prostřihy a přesahy cca 35%: 2x25,5x7,89x1,35 = 544 kg </t>
  </si>
  <si>
    <t>položka zahrnuje:
- dodání betonárské výztuže v požadované kvalite, stríhání, rezání, ohýbání a spojování do všech požadovaných tvaru (vc. armakošu) a uložení s požadovaným zajištením polohy a krytí výztuže betonem
- veškeré svary nebo jiné spoje výztuže
- pomocné konstrukce a práce pro osazení a upevnení výztuže
- zednické výpomoci pro montáž betonárské výztuže
- úpravy výztuže pro osazení doplnkových konstrukcí
- ochranu výztuže do doby jejího zabetonování
- veškerá opatrení pro zajištení soudržnosti výztuže a betonu
- vodivé propojení výztuže, které je soucástí ochrany konstrukce proti vlivum bludných proudu, vyvedení do merících skríní nebo míst pro merení bludných proudu
- povrchovou antikorozní úpravu výztuže
- separaci výztuže</t>
  </si>
  <si>
    <t>457324</t>
  </si>
  <si>
    <t>VYROVNÁVACÍ A SPÁD ŽELEZOBETON DO C25/30</t>
  </si>
  <si>
    <t xml:space="preserve">vyrovnávací vrstva na prefabrikátech: 0,85 m2 x š. cca 8,6m </t>
  </si>
  <si>
    <t>457366</t>
  </si>
  <si>
    <t>VÝZTUŽ VYROVNÁVACÍHO A SPÁDOVÉHO BETONU Z KARI SÍTÍ</t>
  </si>
  <si>
    <t xml:space="preserve">výztuž vyrovnávací vrstvy KARI 8/100/100: 2x (8,6x2,5) m2 x 7,89 kg/m2 + prostřihy a přesahy cca 35%: 2x21,5x7,89x1,35 = 458 kg </t>
  </si>
  <si>
    <t>položka zahrnuje:
- dodání betonárské výztuže v požadované kvalite, stríhání, rezání, ohýbání a spojování do všech požadovaných tvaru (vc. armakošu) a uložení s požadovaným zajištením polohy a krytí výztuže betonem,
- veškeré svary nebo jiné spoje výztuže,
- pomocné konstrukce a práce pro osazení a upevnení výztuže,
- zednické výpomoci pro montáž betonárské výztuže,
- úpravy výztuže pro osazení doplnkových konstrukcí,
- ochranu výztuže do doby jejího zabetonování,
- úpravy výztuže pro zrízení železobetonových kloubu, kotevních prvku, závesných ok a doplnkových konstrukcí,
- veškerá opatrení pro zajištení soudržnosti výztuže a betonu,
- povrchovou antikorozní úpravu výztuže,
- separaci výztuže</t>
  </si>
  <si>
    <t>458523</t>
  </si>
  <si>
    <t>VÝPLN ZA OPERAMI A ZDMI Z KAMENIVA DRCENÉHO, INDEX ZHUTNENÍ ID DO 0,9</t>
  </si>
  <si>
    <t>Odečet k-cí nového propustku (mimo rámy): čela 51,42 m3 + základy 14,4 m3 + podkl. a bet. výplň. vrstvy (6,615+12,6+6,38+7,31) m3 + římsy 6,53 m3 = 105,255 m3 -105,255 = -105,255 [D]</t>
  </si>
  <si>
    <t>Odečet rámů nového propustku: 9,0x2,4x1,9 = 41,04 m3 -41,04 = -41,040 [E]</t>
  </si>
  <si>
    <t>Odečet objemu skladby nových komunikací půdorysně nad výkopy: (94-20) m2 x tl. 0,41 + 20 m2 x tl. 0,11 = 32,54 m3 -32,54 = -32,540 [F]</t>
  </si>
  <si>
    <t>Celkové množství = 259,165</t>
  </si>
  <si>
    <t>položka zahrnuje dodávku predepsaného kameniva, mimostaveništní a vnitrostaveništní dopravu a jeho uložení
není-li v zadávací dokumentaci uvedeno jinak, jedná se o nakupovaný materiál</t>
  </si>
  <si>
    <t>461314</t>
  </si>
  <si>
    <t>PATKY Z PROSTÉHO BETONU C25/30</t>
  </si>
  <si>
    <t xml:space="preserve">příčné prahy v korytě: 1,0m x 0,6m x (4,6+6,2+5,8+4,7)m x1,3 </t>
  </si>
  <si>
    <t>položka zahrnuje:
- nutné zemní práce (hloubení rýh a pod.)
- dodání  cerstvého  betonu  (betonové  smesi)  požadované  kvality,  jeho  uložení  do požadovaného tvaru pri jakékoliv konzistenci cerstvého betonu a zpusobu hutnení, ošetrení a ochranu betonu,
- zhotovení nepropustného, mrazuvzdorného betonu a betonu požadované trvanlivosti a vlastností,
- užití potrebných prísad a technologií výroby betonu,
- zrízení pracovních a dilatacních spar, vcetne potrebných úprav, výplne, vložek, opracování, ocištení a ošetrení,
- bednení  požadovaných  konstr. (i ztracené) s úpravou  dle požadované  kvality povrchu betonu, vcetne odbednovacích a odskružovacích prostredku,
- zrízení  všech  požadovaných  otvoru, kapes, výklenku, prostupu, dutin, drážek a pod., vc. ztížení práce a úprav  kolem nich,
- úpravy pro osazení doplnkových konstrukcí a vybavení,
- úpravy povrchu pro položení požadované izolace, povlaku a náteru, prípadne vyspravení,
- konstrukce betonových kloubu, upevnení kotevních prvku a doplnkových konstrukcí,
- nátery zabranující soudržnost betonu a bednení,
- výpln, tesnení  a tmelení spar a spoju,
- opatrení  povrchu  betonu  izolací  proti zemní vlhkosti v cástech, kde prijdou do styku se zeminou nebo kamenivem</t>
  </si>
  <si>
    <t>46321</t>
  </si>
  <si>
    <t>a</t>
  </si>
  <si>
    <t>ROVNANINA Z LOMOVÉHO KAMENE</t>
  </si>
  <si>
    <t xml:space="preserve">rovnanina s vyklínováním spár, kameny min. 200 kg/ks: 70 m2 x tl. cca 0,5 </t>
  </si>
  <si>
    <t>položka zahrnuje:
- dodávku a vyrovnání lomového kamene predepsané frakce do predepsaného tvaru vcetne mimostaveništní a vnitrostaveništní dopravy
není-li v zadávací dokumentaci uvedeno jinak, jedná se o nakupovaný materiál</t>
  </si>
  <si>
    <t>b</t>
  </si>
  <si>
    <t xml:space="preserve">rovnanina s vyklínováním spár, kameny min. 500 kg/ks: 16 m2 x tl. cca 0,8 </t>
  </si>
  <si>
    <t>5</t>
  </si>
  <si>
    <t>Komunikace</t>
  </si>
  <si>
    <t>56333</t>
  </si>
  <si>
    <t>VOZOVKOVÉ VRSTVY ZE ŠTERKODRTI TL. DO 150MM</t>
  </si>
  <si>
    <t xml:space="preserve">2x (225 - 20) m2 </t>
  </si>
  <si>
    <t>- dodání kameniva predepsané kvality a zrnitosti
- rozprostrení a zhutnení vrstvy v predepsané tlouštce
- zrízení vrstvy bez rozlišení šírky, pokládání vrstvy po etapách
- nezahrnuje postriky, nátery</t>
  </si>
  <si>
    <t>56933</t>
  </si>
  <si>
    <t>ZPEVNENÍ KRAJNIC ZE ŠTERKODRTI TL. DO 150MM</t>
  </si>
  <si>
    <t xml:space="preserve">nezpevněné krajnice - finální </t>
  </si>
  <si>
    <t>- dodání kameniva predepsané kvality a zrnitosti
- rozprostrení a zhutnení vrstvy v predepsané tlouštce
- zrízení vrstvy bez rozlišení šírky, pokládání vrstvy po etapách</t>
  </si>
  <si>
    <t xml:space="preserve">nezpevněná krajnice - okraj provizorního jízdního pruhu (24+27)m x š. 1m </t>
  </si>
  <si>
    <t>574A34</t>
  </si>
  <si>
    <t>ASFALTOVÝ BETON PRO OBRUSNÉ VRSTVY ACO 11+, 11S TL. 40MM</t>
  </si>
  <si>
    <t>- dodání smesi v požadované kvalite
- ocištení podkladu
- uložení smesi dle predepsaného technologického predpisu, zhutnení vrstvy v predepsané tlouštce
- zrízení vrstvy bez rozlišení šírky, pokládání vrstvy po etapách, vcetne pracovních spar a spoju
- úpravu napojení, ukoncení podél obrubníku, dilatacních zarízení, odvodnovacích proužku, odvodnovacu, vpustí, šachet a pod.
- nezahrnuje postriky, nátery
- nezahrnuje tesnení podél obrubníku, dilatacních zarízení, odvodnovacích proužku, odvodnovacu, vpustí, šachet a pod.</t>
  </si>
  <si>
    <t>574E66</t>
  </si>
  <si>
    <t>ASFALTOVÝ BETON PRO PODKLADNÍ VRSTVY ACP 16+, 16S TL. 70MM</t>
  </si>
  <si>
    <t>572121</t>
  </si>
  <si>
    <t>INFILTRACNÍ POSTRIK ASFALTOVÝ DO 1,0KG/M2</t>
  </si>
  <si>
    <t>- dodání všech predepsaných materiálu pro postriky v predepsaném množství
- provedení dle predepsaného technologického predpisu
- zrízení vrstvy bez rozlišení šírky, pokládání vrstvy po etapách
- úpravu napojení, ukoncení</t>
  </si>
  <si>
    <t>572213</t>
  </si>
  <si>
    <t>SPOJOVACÍ POSTRIK Z EMULZE DO 0,5KG/M2</t>
  </si>
  <si>
    <t>58920</t>
  </si>
  <si>
    <t>VÝPLN SPAR MODIFIKOVANÝM ASFALTEM</t>
  </si>
  <si>
    <t xml:space="preserve">30 (podélně v ose silnice) + (5,8+6,7) (příčně v ZÚ a KÚ) </t>
  </si>
  <si>
    <t>položka zahrnuje:
- dodávku predepsaného materiálu
- vycištení a výpln spar tímto materiálem</t>
  </si>
  <si>
    <t>7</t>
  </si>
  <si>
    <t>Přidružená stavební výroba</t>
  </si>
  <si>
    <t>711111</t>
  </si>
  <si>
    <t>IZOLACE BEŽNÝCH KONSTRUKCÍ PROTI ZEMNÍ VLHKOSTI ASFALTOVÝMI NÁTERY</t>
  </si>
  <si>
    <t xml:space="preserve">1xALP (betonová čela na styku se zeminou a rámové prefabrikáty:  </t>
  </si>
  <si>
    <t>vtokové čelo: (6,9x3,0-2,0x1,5)+(6,9x3,0)-1,8x(5,0+2,0)/2 = 32,10 m2 32,1 = 32,100 [B]</t>
  </si>
  <si>
    <t>výtokové čelo: (9,6x3,5-2,0x1,5)+(9,6x3,5)-2,5x(7,0+2,0)/2 = 52,95 m2 52,95 = 52,950 [C]</t>
  </si>
  <si>
    <t>rámy: cca 7,5 x dl. 9m = 67,5 m2 67,5 = 67,500 [D]</t>
  </si>
  <si>
    <t xml:space="preserve">ztratné 10% </t>
  </si>
  <si>
    <t xml:space="preserve"> (b+c+d)*1,1 = 167,805 [H]</t>
  </si>
  <si>
    <t>položka zahrnuje:
- dodání  predepsaného izolacního materiálu
- ocištení a ošetrení podkladu, zadávací dokumentace muže zahrnout i prípadné vyspravení
- zrízení izolace jako kompletního povlaku, prípadne komplet. soustavy nebo systému podle príslušného  technolog. predpisu
- zrízení izolace i jednotlivých vrstev po etapách, vcetne pracovních spár a spoju
- úprava u okraju, rohu, hran, dilatacních i pracovních spoju, kotev, obrubníku, dilatacních zarízení, odvodnení, otvoru, neizolovaných míst a pod.
- zajištení odvodnení povrchu izolace, vcetne odvodnení nejnižších míst, pokud dokumentace pro zadání stavby nestanoví jinak
- ochrana izolace do doby zrízení definitivní ochranné vrstvy nebo konstrukce
- úprava, ocištení a ošetrení prostoru kolem izolace
- provedení požadovaných zkoušek
- nezahrnuje ochranné vrstvy, napr. geotextilii</t>
  </si>
  <si>
    <t>2x ALN (betonová čela na styku se zeminou a rámové prefabrikáty) 167,805*2 = 335,610 [A]</t>
  </si>
  <si>
    <t>711507</t>
  </si>
  <si>
    <t>OCHRANA IZOLACE NA POVRCHU Z PE FÓLIE</t>
  </si>
  <si>
    <t xml:space="preserve">ochrana izolace rámových prefabrikátů z PE fólie: 67,5 m2 + ztrátné 10% = 74,25 m2 </t>
  </si>
  <si>
    <t>položka zahrnuje:
- dodání  predepsaného ochranného materiálu
- zrízení ochrany izolace</t>
  </si>
  <si>
    <t>711509</t>
  </si>
  <si>
    <t>OCHRANA IZOLACE NA POVRCHU TEXTILIÍ</t>
  </si>
  <si>
    <t>ochrana izolačních nátěrů geotextilií 600g/m2 167,805 = 167,805 [A]</t>
  </si>
  <si>
    <t>78383</t>
  </si>
  <si>
    <t>NÁTERY BETON KONSTR TYP S4 (OS-C)</t>
  </si>
  <si>
    <t>odrazné obruby říms: (9,6+6,9)x0,3 4,95 = 4,950 [A]</t>
  </si>
  <si>
    <t>- položka zahrnuje kompletní povlaky (i ruznobarevné), vcetne úpravy podkladu (odmaštení, odstranení starých náteru a necistot) a jeho vyspravení, provedení náteru predepsaným postupem a splnení všech požadavku daných technologickým predpisem.</t>
  </si>
  <si>
    <t>9</t>
  </si>
  <si>
    <t>Ostatní konstrukce a práce</t>
  </si>
  <si>
    <t>918115</t>
  </si>
  <si>
    <t>CELA PROPUSTU Z BETONU DO C 30/37</t>
  </si>
  <si>
    <t xml:space="preserve">čela propustku: (15,0)m3 + (10,0+6,0+11,3)m3 + 0,6m x 15,2 m2 </t>
  </si>
  <si>
    <t>Položka zahrnuje kompletní celo (základ, drík, rímsu)
- dodání  cerstvého  betonu  (betonové  smesi)  požadované  kvality,  jeho  uložení  do požadovaného tvaru pri jakékoliv hustote výztuže, konzistenci cerstvého betonu a zpusobu hutnení, ošetrení a ochranu betonu,
- dodání a osazení výztuže,
- prípadne dokumentací predepsaný kamenný obklad,
- zhotovení nepropustného, mrazuvzdorného betonu a betonu požadované trvanlivosti a vlastností,
- užití potrebných prísad a technologií výroby betonu,
- zrízení pracovních a dilatacních spar, vcetne potrebných úprav, výplne, vložek, opracování, ocištení a ošetrení,
- bednení  požadovaných  konstr. (i ztracené) s úpravou  dle požadované  kvality povrchu betonu, vcetne odbednovacích a odskružovacích prostredku,
- podperné  konstr. (skruže) a lešení všech druhu pro bednení, uložení cerstvého betonu, výztuže a doplnkových konstr., vc. požadovaných otvoru, ochranných a bezpecnostních opatrení a základu techto konstrukcí a lešení,
- vytvorení kotevních cel, kapes, nálitku, a sedel,
- zrízení  všech  požadovaných  otvoru, kapes, výklenku, prostupu, dutin, drážek a pod., vc. ztížení práce a úprav  kolem nich,
- úpravy pro osazení výztuže, doplnkových konstrukcí a vybavení,
- úpravy povrchu pro položení požadované izolace, povlaku a náteru, prípadne vyspravení,
- ztížení práce u kabelových a injektážních trubek a ostatních zarízení osazovaných do betonu,
- konstrukce betonových kloubu, upevnení kotevních prvku a doplnkových konstrukcí,
- nátery zabranující soudržnost betonu a bednení,
- výpln, tesnení  a tmelení spar a spoju,
- opatrení  povrchu  betonu  izolací  proti zemní vlhkosti v cástech, kde prijdou do styku se zeminou nebo kamenivem,
- prípadné zrízení spojovací vrstvy u základu,
- úpravy pro osazení zarízení ochrany konstrukce proti vlivu bludných proudu.</t>
  </si>
  <si>
    <t>9111A3</t>
  </si>
  <si>
    <t>ZÁBRADLÍ SILNICNÍ S VODOR MADLY - DEMONTÁŽ S PRESUNEM</t>
  </si>
  <si>
    <t>odstranění stávajícího zábradlí: 5,2+4,5 9 = 9,000 [A]</t>
  </si>
  <si>
    <t>položka zahrnuje:
- demontáž a odstranení zarízení
- jeho odvoz na predepsané místo</t>
  </si>
  <si>
    <t>912151</t>
  </si>
  <si>
    <t>SVODNICE SAMOSTATNÁ - DODÁVKA A MONTÁŽ</t>
  </si>
  <si>
    <t>na zápory - pro etapu 1, 8m svodnice 2 = 2,000 [A]</t>
  </si>
  <si>
    <t>položka zahrnuje dodávku a montáž svodnice s predepsanou povrchovou úpravou, vcetne nutných spojovacích prvku</t>
  </si>
  <si>
    <t>912152</t>
  </si>
  <si>
    <t>SVODNICE SAMOSTATNÁ - DEMONTÁŽ A ZPETNÁ MONTÁŽ</t>
  </si>
  <si>
    <t>na zápory - demontáž etapy 1 a montáž pro etapu 2, 8m svodnice 2 = 2,000 [A]</t>
  </si>
  <si>
    <t>položka zahrnuje demontáž stávající svodnice, její ocištení prípadne opravu (vcetne opravy povrchové úpravy), zpetnou montáž vcetne dodávky nutných spojovacích prvku</t>
  </si>
  <si>
    <t>912153</t>
  </si>
  <si>
    <t>SVODNICE SAMOSTATNÁ - DEMONTÁŽ A ODVOZ</t>
  </si>
  <si>
    <t>demontáž - etapa 2, 8m svodnice 2 = 2,000 [A]</t>
  </si>
  <si>
    <t>položka zahrnuje demontáž stávající svodnice, její odvoz do skladu nebo do šrotu</t>
  </si>
  <si>
    <t>9113B1</t>
  </si>
  <si>
    <t>SVODIDLO OCEL SILNIC JEDNOSTR, ÚROVEN ZADRŽ H1 -DODÁVKA A MONTÁŽ</t>
  </si>
  <si>
    <t>položka zahrnuje:
- kompletní dodávku všech dílu ocelového svodidla s predepsanou povrchovou úpravou vcetne spojovacích prvku
- montáž a osazení svodidla, osazení sloupku zaberanením nebo osazením do betonových bloku (vcetne betonových bloku a nutných zemních prací
- ukoncení zapuštením do betonových bloku (vcetne betonového bloku a nutných zemních prací) nebo koncovkou
- prechod na jiný typ svodidla nebo pres mostní záver
- ochranu proti bludným proudum a vývody pro jejich merení
nezahrnuje odrazky nebo retroreflexní fólie</t>
  </si>
  <si>
    <t>svodidlo na okraji provizorního jízdního pruhu - dočasně pro etapu 1 12 = 12,000 [A]</t>
  </si>
  <si>
    <t>9113B3</t>
  </si>
  <si>
    <t>SVODIDLO OCEL SILNIC JEDNOSTR, ÚROVEN ZADRŽ H1 - DEMONTÁŽ S PRESUNEM</t>
  </si>
  <si>
    <t>demontáž a odvoz svodidla na okraji provizorního jízdního pruhu (z etapy 1) 12 = 12,000 [A]</t>
  </si>
  <si>
    <t>9117C1</t>
  </si>
  <si>
    <t>SVOD OCEL ZÁBRADEL ÚROVEN ZADRŽ H2 - DODÁVKA A MONTÁŽ</t>
  </si>
  <si>
    <t>položka zahrnuje:
- kompletní dodávku všech dílu ocelového svodidla s predepsanou povrchovou úpravou vcetne spojovacích a diltacních prvku
- montáž a osazení svodidla, kotvení, t.j. kotevní desky, šrouby z nerez oceli, vrty a zálivku, pokud zadávací dokumentace nestanoví jinak, prípadné nivelacní hmoty pod kotevní desky
- prechod na jiný typ svodidla nebo pres mostní záver
- ochranu proti bludným proudum a vývody pro jejich merení
nezahrnuje odrazky nebo retroreflexní fólie</t>
  </si>
  <si>
    <t>91355</t>
  </si>
  <si>
    <t>EVIDENCNÍ CÍSLO MOSTU</t>
  </si>
  <si>
    <t>položka zahrnuje štítek s evidencním císlem mostu, sloupek dopravní znacky vcetne osazení a nutných zemních prací a zabetonování</t>
  </si>
  <si>
    <t>914131</t>
  </si>
  <si>
    <t>DOPRAVNÍ ZNACKY ZÁKLADNÍ VELIKOSTI OCELOVÉ FÓLIE TR 2 - DODÁVKA A MONTÁŽ</t>
  </si>
  <si>
    <t>2x IP5 2 = 2,000 [A]</t>
  </si>
  <si>
    <t>položka zahrnuje:
- dodávku a montáž znacek v požadovaném provedení</t>
  </si>
  <si>
    <t>914731</t>
  </si>
  <si>
    <t>STÁLÁ DOPRAV ZARÍZ Z3 OCEL S FÓLIÍ TR 2 DODÁVKA A MONTÁŽ</t>
  </si>
  <si>
    <t>2x Z3 2 = 2,000 [A]</t>
  </si>
  <si>
    <t>914921</t>
  </si>
  <si>
    <t>SLOUPKY A STOJKY DOPRAVNÍCH ZNACEK Z OCEL TRUBEK DO PATKY - DODÁVKA A MONTÁŽ</t>
  </si>
  <si>
    <t>položka zahrnuje:
- sloupky a upevnovací zarízení vcetne jejich osazení (betonová patka, zemní práce)</t>
  </si>
  <si>
    <t>916622</t>
  </si>
  <si>
    <t>VODÍCÍ STENY Z DÍLCU BETON - MONTÁŽ S PRESUNEM</t>
  </si>
  <si>
    <t>8x 4m 32 = 32,000 [A]</t>
  </si>
  <si>
    <t>položka zahrnuje:
- premístení zarízení z docasné skládky a jeho osazení a montáž na míste urceném projektem
- údržbu po celou dobu trvání funkce, náhradu znicených nebo ztracených kusu, nutnou opravu poškozených cástí
V položce se vykazují docasné prefabrikované vodící betonové steny výšky max. 60cm. Docasné vodící steny z prefabrikovaných betonových svodidel standardních výšek se vykazují v položkách 911**2.</t>
  </si>
  <si>
    <t>916623</t>
  </si>
  <si>
    <t>VODÍCÍ STENY Z DÍLCU BETON - DEMONTÁŽ</t>
  </si>
  <si>
    <t>Položka zahrnuje odstranení, demontáž a odklizení zarízení s odvozem na predepsané místo.
V položce se vykazují docasné prefabrikované vodící betonové steny výšky max. 60cm. Docasné vodící steny z prefabrikovaných betonových svodidel standardních výšek se vykazují v položkách 911**3.</t>
  </si>
  <si>
    <t>916629</t>
  </si>
  <si>
    <t>VODÍCÍ STENY Z DÍLCU BETON - NÁJEMNÉ</t>
  </si>
  <si>
    <t>MDEN</t>
  </si>
  <si>
    <t>32m x max. 120 dní 32*120 = 3840,000 [A]</t>
  </si>
  <si>
    <t>položka zahrnuje sazbu za pronájem zarízení. Pocet merných jednotek se urcí jako soucin délky zarízení a poctu dní použití.
V položce se vykazují docasné prefabrikované vodící betonové steny výšky max. 60cm. Docasné vodící steny z prefabrikovaných betonových svodidel standardních výšek se vykazují v položkách 911**9.</t>
  </si>
  <si>
    <t>91842</t>
  </si>
  <si>
    <t>PROPUSTY RÁMOVÉ 200/150</t>
  </si>
  <si>
    <t>rámové prefabrikáty - světlý rozměr 2,0x1,5m 9 = 9,000 [A]</t>
  </si>
  <si>
    <t>Položka zahrnuje:
- dodání a položení prefabrikovaných rámu z dokumentací predepsaných rozmeru
- prípadné úpravy rámu
Nezahrnuje podkladní vrstvy, vyrovnávací a spádový beton uvnitr rámu a na jejich povrchu, izolaci.</t>
  </si>
  <si>
    <t>919113</t>
  </si>
  <si>
    <t>REZÁNÍ ASFALTOVÉHO KRYTU VOZOVEK TL DO 150MM</t>
  </si>
  <si>
    <t>30 (podélně) + (5,8+6,7) (příčně v ZÚ a KÚ) 42,5 = 42,500 [A]</t>
  </si>
  <si>
    <t>položka zahrnuje rezání vozovkové vrstvy v predepsané tlouštce, vcetne spotreby vody</t>
  </si>
  <si>
    <t>931328</t>
  </si>
  <si>
    <t>TESNENÍ DILATAC SPAR ASF ZÁLIVKOU MODIFIK PRUR DO 1200MM2</t>
  </si>
  <si>
    <t>Těsnění podél říms - zálivka s předtěsněním: 9,6+6,9 16,5 = 16,500 [A]</t>
  </si>
  <si>
    <t>položka zahrnuje dodávku a osazení predepsaného materiálu, ocištení ploch spáry pred úpravou, ocištení okolí spáry po úprave
nezahrnuje tesnící profil</t>
  </si>
  <si>
    <t>96613A</t>
  </si>
  <si>
    <t>BOURÁNÍ KONSTRUKCÍ Z KAMENE NA MC - BEZ DOPRAVY</t>
  </si>
  <si>
    <t>čelo vtok: š. 5,1 x h. (2,1 nad terénem + předpoklad 0,5 pod terénem) x tl. předpoklad 0,5 = 5,1x2,6x0,5 = 6,63 m3 6,63 = 6,630 [A]</t>
  </si>
  <si>
    <t>čelo výtok: š. 5,4 x h. (2,0 nad terénem + předpoklad 0,5 pod terénem) x tl. předpoklad 0,5 = 5,4x2,5x0,5 = 6,75 m3 6,75 = 6,750 [B]</t>
  </si>
  <si>
    <t xml:space="preserve"> základy deskového propustku: 2x dl. cca 6,5 x tl. předpoklad 0,5 x h. předpoklad (1+0,5) = 9,75 m3 9,75 = 9,750 [C]</t>
  </si>
  <si>
    <t>Celkové množství = 23,130</t>
  </si>
  <si>
    <t>položka zahrnuje:
- rozbourání konstrukce bez ohledu na použitou technologii
- veškeré pomocné konstrukce (lešení a pod.)
- veškerou manipulaci s vybouranou sutí a hmotami, krome vodorovné dopravy, vcetne uložení na skládku. Nezahrnuje poplatek za skládku, který se vykazuje v položce 0141** (s výjimkou malého množství bouraného materiálu, kde je možné poplatek zahrnout do jednotkové ceny bourání – tento fakt musí být uveden v doplnujícím textu k položce)
- veškeré další práce plynoucí z technologického predpisu a z platných predpisu</t>
  </si>
  <si>
    <t>96613B</t>
  </si>
  <si>
    <t>BOURÁNÍ KONSTRUKCÍ Z KAMENE NA MC - DOPRAVA</t>
  </si>
  <si>
    <t>23,13 m3 x 2,4 t/m3 = 55,512 t x 28 km 1554,336 = 1554,336 [A]</t>
  </si>
  <si>
    <t>96616A</t>
  </si>
  <si>
    <t>BOURÁNÍ KONSTRUKCÍ ZE ŽELEZOBETONU - BEZ DOPRAVY</t>
  </si>
  <si>
    <t>deska původního propustku - předpoklad dl. cca 6,5 x š. cca (0,5+1,2+0,5) x tl. do 0,5 = 7,15 m3 7,15 = 7,150 [A]</t>
  </si>
  <si>
    <t>96616B</t>
  </si>
  <si>
    <t>BOURÁNÍ KONSTRUKCÍ ZE ŽELEZOBETONU - DOPRAVA</t>
  </si>
  <si>
    <t>7,15 m3 x 2,5 t/m3 = 17,875 t x 28 km 500,5 = 500,500 [A]</t>
  </si>
  <si>
    <t>96636</t>
  </si>
  <si>
    <t>BOURÁNÍ PROPUSTU Z TRUB DN DO 800MM</t>
  </si>
  <si>
    <t>bourání trubní části stávajícího propustku, včetně odvozu 4 = 4,000 [A]</t>
  </si>
  <si>
    <t>položka zahrnuje:
- odstranení trub vcetne prípadného obetonování a lože
- veškeré pomocné konstrukce (lešení a pod.)
- veškerou manipulaci s vybouranou sutí a hmotami vcetne uložení na skládku. Nezahrnuje poplatek za skládku, který se vykazuje v položce 0141** (s výjimkou malého množství bouraného materiálu, kde je možné poplatek zahrnout do jednotkové ceny bourání – tento fakt musí být uveden v doplnujícím textu k položce)
- veškeré další práce plynoucí z technologického predpisu a z platných predpisu
- nezahrnuje bourání cel, vtokových a výtokových jímek, odstranení zábradlí</t>
  </si>
  <si>
    <t>014102</t>
  </si>
  <si>
    <t>POPLATKY ZA SKLÁDKU</t>
  </si>
  <si>
    <t xml:space="preserve"> poplatky za skládku - zemina, podklady původní komunikace: (361,92+54,00+57,00) x 1,7 t/m3 = 803,964 t 803,964 = 803,964 [A]</t>
  </si>
  <si>
    <t>poplatky za skládku - zrušený provizorní jízdní pruh: (33+51x0,15) x 1,7 t/m3 = 69,105 t 69,105 = 69,105 [B]</t>
  </si>
  <si>
    <t>Celkové množství = 873,069</t>
  </si>
  <si>
    <t>zahrnuje veškeré poplatky provozovateli skládky související s uložením odpadu na skládce.</t>
  </si>
  <si>
    <t>poplatky za skládku - kameny: předpoklad 23,13 x 2,4 t/m3 55,512 = 55,512 [A]</t>
  </si>
  <si>
    <t>c</t>
  </si>
  <si>
    <t>poplatky za skládku - beton: deska 7,15 m3 x 2,5 t/m3 + trouby 4,0m x cca 0,5 m2 x 2,5 t/m3 22,875 = 22,875 [A]</t>
  </si>
  <si>
    <t>d</t>
  </si>
  <si>
    <t>poplatky za skládku - asfalt: předpoklad 62,7 t 62,7 = 62,700 [A]</t>
  </si>
  <si>
    <t>02720</t>
  </si>
  <si>
    <t>POMOC PRÁCE ZRÍZ NEBO ZAJIŠT REGULACI A OCHRANU DOPRAVY</t>
  </si>
  <si>
    <t>KPL</t>
  </si>
  <si>
    <t xml:space="preserve">přechodné dopravní značení, dle schématu B/6 </t>
  </si>
  <si>
    <t>02910</t>
  </si>
  <si>
    <t>OSTATNÍ POŽADAVKY - ZEMEMERICSKÁ MERENÍ</t>
  </si>
  <si>
    <t xml:space="preserve">geodetické zaměření skutečného stavu po provedení stavby </t>
  </si>
  <si>
    <t>zahrnuje veškeré náklady spojené s objednatelem požadovanými pracemi, 
- pro stanovení orientacní investorské ceny urcete jednotkovou cenu jako 1% odhadované ceny stavby</t>
  </si>
  <si>
    <t>02920</t>
  </si>
  <si>
    <t>OSTATNÍ POŽADAVKY - OCHRANA ŽIVOTNÍHO PROSTREDÍ</t>
  </si>
  <si>
    <t xml:space="preserve">případný záchranný odlov a transfer ryb z koryta toku </t>
  </si>
  <si>
    <t>zahrnuje veškeré náklady spojené s objednatelem požadovanými pracemi</t>
  </si>
  <si>
    <t xml:space="preserve">ochrana dřevin v blízkosti stavby </t>
  </si>
  <si>
    <t>02940</t>
  </si>
  <si>
    <t>OSTATNÍ POŽADAVKY - VYPRACOVÁNÍ DOKUMENTACE</t>
  </si>
  <si>
    <t xml:space="preserve">RDS a DSPS </t>
  </si>
  <si>
    <t xml:space="preserve">havarijní a povodňový plán </t>
  </si>
  <si>
    <t>029412</t>
  </si>
  <si>
    <t>OSTATNÍ POŽADAVKY - VYPRACOVÁNÍ MOSTNÍHO LISTU</t>
  </si>
  <si>
    <t>02945</t>
  </si>
  <si>
    <t>OSTAT POŽADAVKY - GEOMETRICKÝ PLÁN</t>
  </si>
  <si>
    <t xml:space="preserve">geometrický plán pro trvalé odnětí PUPFL </t>
  </si>
  <si>
    <t>položka zahrnuje:       
- prípravu podkladu, vyhotovení žádosti pro vklad na katastrální úrad
- polní práce spojené s vyhotovením geometrického plánu
- výpocetní a grafické kancelárské práce
- úrední overení výsledného elaborátu
- schválení návrhu vkladu do katastru nemovitostí príslušným katastrálním úradem</t>
  </si>
  <si>
    <t>02953</t>
  </si>
  <si>
    <t>OSTATNÍ POŽADAVKY - HLAVNÍ MOSTNÍ PROHLÍDKA</t>
  </si>
  <si>
    <t>položka zahrnuje :
- úkony dle CSN 73 6221
- provedení hlavní mostní prohlídky oprávnenou fyzickou nebo právnickou osobou
- vyhotovení záznamu (protokolu), který jednoznacne definuje stav mostu</t>
  </si>
  <si>
    <t>02991</t>
  </si>
  <si>
    <t>OSTATNÍ POŽADAVKY - INFORMACNÍ TABULE</t>
  </si>
  <si>
    <t>položka zahrnuje:
- dodání a osazení informacních tabulí v predepsaném provedení a množství s obsahem predepsaným zadavatelem
- veškeré nosné a upevnovací konstrukce
- základové konstrukce vcetne nutných zemních prací
- demontáž a odvoz po skoncení platnosti
- prípadne nutné opravy poškozených cátí behem platnosti</t>
  </si>
  <si>
    <t>03100</t>
  </si>
  <si>
    <t>ZARÍZENÍ STAVENIŠTE - ZRÍZENÍ, PROVOZ, DEMONTÁŽ</t>
  </si>
  <si>
    <t>zahrnuje objednatelem povolené náklady na porízení (event. pronájem), provozování, udržování a likvidaci zhotovitelova zarízení</t>
  </si>
  <si>
    <t>svodidla H1: (28-10)+(28-8)m = 38 m + 4x krátký výškový náběh (cca 4x 4m) = 16 m; včetně části svodnice o atypickém zaoblení R4000 54 = 54,000 [A]</t>
  </si>
  <si>
    <t>svodidla H2: 10+8m 18 = 18,000 [A]</t>
  </si>
  <si>
    <t>12273B</t>
  </si>
  <si>
    <t>ODKOPÁVKY A PROKOPÁVKY OBECNÉ TR. I -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</si>
</sst>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##0.00"/>
    <numFmt numFmtId="165" formatCode="#\ ###\ ###\ ###\ ##0.000"/>
  </numFmts>
  <fonts count="9" x14ac:knownFonts="1">
    <font>
      <sz val="11"/>
      <name val="Calibri"/>
      <family val="2"/>
      <scheme val="minor"/>
    </font>
    <font>
      <sz val="11"/>
      <color rgb="FFD9D9D9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41A5BD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>
      <alignment horizontal="right" vertical="center" wrapText="1"/>
    </xf>
    <xf numFmtId="0" fontId="3" fillId="0" borderId="0">
      <alignment horizontal="left" vertical="center" wrapText="1"/>
    </xf>
    <xf numFmtId="0" fontId="2" fillId="0" borderId="0">
      <alignment horizontal="right" vertical="center" wrapText="1"/>
    </xf>
    <xf numFmtId="0" fontId="4" fillId="0" borderId="0">
      <alignment horizontal="center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2" fillId="0" borderId="0">
      <alignment horizontal="left" vertical="center" wrapText="1"/>
    </xf>
    <xf numFmtId="0" fontId="8" fillId="0" borderId="0">
      <alignment horizontal="left" vertical="center" wrapText="1"/>
    </xf>
  </cellStyleXfs>
  <cellXfs count="30">
    <xf numFmtId="0" fontId="0" fillId="0" borderId="0" xfId="0"/>
    <xf numFmtId="0" fontId="1" fillId="2" borderId="0" xfId="0" applyFont="1" applyFill="1"/>
    <xf numFmtId="0" fontId="2" fillId="2" borderId="0" xfId="1" applyFill="1">
      <alignment horizontal="right" vertical="center" wrapText="1"/>
    </xf>
    <xf numFmtId="0" fontId="0" fillId="2" borderId="0" xfId="0" applyFill="1"/>
    <xf numFmtId="0" fontId="3" fillId="2" borderId="0" xfId="2" applyFill="1">
      <alignment horizontal="left" vertical="center" wrapText="1"/>
    </xf>
    <xf numFmtId="0" fontId="2" fillId="2" borderId="0" xfId="3" applyFill="1">
      <alignment horizontal="right" vertical="center" wrapText="1"/>
    </xf>
    <xf numFmtId="164" fontId="2" fillId="2" borderId="0" xfId="3" applyNumberFormat="1" applyFill="1">
      <alignment horizontal="right" vertical="center" wrapText="1"/>
    </xf>
    <xf numFmtId="0" fontId="4" fillId="3" borderId="1" xfId="4" applyFill="1" applyBorder="1">
      <alignment horizontal="center" vertical="center" wrapText="1"/>
    </xf>
    <xf numFmtId="0" fontId="2" fillId="0" borderId="1" xfId="1" applyBorder="1">
      <alignment horizontal="right" vertical="center" wrapText="1"/>
    </xf>
    <xf numFmtId="164" fontId="2" fillId="0" borderId="1" xfId="1" applyNumberFormat="1" applyBorder="1">
      <alignment horizontal="right" vertical="center" wrapText="1"/>
    </xf>
    <xf numFmtId="0" fontId="1" fillId="0" borderId="0" xfId="0" applyFont="1"/>
    <xf numFmtId="0" fontId="5" fillId="2" borderId="0" xfId="5" applyFill="1">
      <alignment horizontal="left" vertical="center" wrapText="1"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7" fillId="0" borderId="1" xfId="0" applyFont="1" applyBorder="1" applyAlignment="1">
      <alignment wrapText="1"/>
    </xf>
    <xf numFmtId="0" fontId="3" fillId="2" borderId="0" xfId="2" applyFill="1">
      <alignment horizontal="left" vertical="center" wrapText="1"/>
    </xf>
    <xf numFmtId="0" fontId="0" fillId="2" borderId="0" xfId="0" applyFill="1"/>
    <xf numFmtId="0" fontId="4" fillId="3" borderId="1" xfId="4" applyFill="1" applyBorder="1">
      <alignment horizontal="center" vertical="center" wrapText="1"/>
    </xf>
    <xf numFmtId="0" fontId="5" fillId="2" borderId="0" xfId="5" applyFill="1" applyAlignment="1">
      <alignment horizontal="right" vertical="center" wrapText="1"/>
    </xf>
    <xf numFmtId="0" fontId="0" fillId="2" borderId="0" xfId="0" applyFill="1" applyAlignment="1">
      <alignment horizontal="right"/>
    </xf>
  </cellXfs>
  <cellStyles count="9">
    <cellStyle name="NadpisRekapitulaceSoupisPraciStyle" xfId="2" xr:uid="{00000000-0005-0000-0000-000002000000}"/>
    <cellStyle name="NadpisStrukturyStyle" xfId="6" xr:uid="{00000000-0005-0000-0000-000006000000}"/>
    <cellStyle name="NadpisySloupcuStyle" xfId="4" xr:uid="{00000000-0005-0000-0000-000004000000}"/>
    <cellStyle name="Normální" xfId="0" builtinId="0"/>
    <cellStyle name="NormalStyle" xfId="1" xr:uid="{00000000-0005-0000-0000-000001000000}"/>
    <cellStyle name="PolDoplnInfoStyle" xfId="8" xr:uid="{00000000-0005-0000-0000-000008000000}"/>
    <cellStyle name="RekapitulaceCenyStyle" xfId="3" xr:uid="{00000000-0005-0000-0000-000003000000}"/>
    <cellStyle name="StavbaRozpocetHeaderStyle" xfId="5" xr:uid="{00000000-0005-0000-0000-000005000000}"/>
    <cellStyle name="StavebniDilStyle" xfId="7" xr:uid="{00000000-0005-0000-0000-000007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1950" cy="3619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/>
  </sheetViews>
  <sheetFormatPr defaultRowHeight="15" x14ac:dyDescent="0.25"/>
  <cols>
    <col min="1" max="2" width="32.42578125" customWidth="1"/>
    <col min="3" max="5" width="19.42578125" customWidth="1"/>
  </cols>
  <sheetData>
    <row r="1" spans="1:5" x14ac:dyDescent="0.25">
      <c r="A1" s="1" t="s">
        <v>0</v>
      </c>
      <c r="B1" s="2" t="s">
        <v>1</v>
      </c>
      <c r="C1" s="3"/>
      <c r="D1" s="3"/>
      <c r="E1" s="3"/>
    </row>
    <row r="2" spans="1:5" x14ac:dyDescent="0.25">
      <c r="A2" s="3"/>
      <c r="B2" s="25" t="s">
        <v>2</v>
      </c>
      <c r="C2" s="3"/>
      <c r="D2" s="3"/>
      <c r="E2" s="3"/>
    </row>
    <row r="3" spans="1:5" x14ac:dyDescent="0.25">
      <c r="A3" s="3"/>
      <c r="B3" s="26"/>
      <c r="C3" s="3"/>
      <c r="D3" s="3"/>
      <c r="E3" s="3"/>
    </row>
    <row r="4" spans="1:5" x14ac:dyDescent="0.25">
      <c r="A4" s="3"/>
      <c r="B4" s="25" t="s">
        <v>3</v>
      </c>
      <c r="C4" s="26"/>
      <c r="D4" s="26"/>
      <c r="E4" s="26"/>
    </row>
    <row r="5" spans="1:5" x14ac:dyDescent="0.25">
      <c r="A5" s="3"/>
      <c r="B5" s="3"/>
      <c r="C5" s="3"/>
      <c r="D5" s="3"/>
      <c r="E5" s="3"/>
    </row>
    <row r="6" spans="1:5" x14ac:dyDescent="0.25">
      <c r="A6" s="3"/>
      <c r="B6" s="5" t="s">
        <v>4</v>
      </c>
      <c r="C6" s="6">
        <f>SUM(C10:C11)</f>
        <v>0</v>
      </c>
      <c r="D6" s="3"/>
      <c r="E6" s="3"/>
    </row>
    <row r="7" spans="1:5" x14ac:dyDescent="0.25">
      <c r="A7" s="3"/>
      <c r="B7" s="5" t="s">
        <v>5</v>
      </c>
      <c r="C7" s="6">
        <f>SUM(E10:E11)</f>
        <v>0</v>
      </c>
      <c r="D7" s="3"/>
      <c r="E7" s="3"/>
    </row>
    <row r="8" spans="1:5" x14ac:dyDescent="0.25">
      <c r="A8" s="3"/>
      <c r="B8" s="3"/>
      <c r="C8" s="3"/>
      <c r="D8" s="3"/>
      <c r="E8" s="3"/>
    </row>
    <row r="9" spans="1:5" x14ac:dyDescent="0.2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</row>
    <row r="10" spans="1:5" ht="38.25" x14ac:dyDescent="0.25">
      <c r="A10" s="8" t="s">
        <v>11</v>
      </c>
      <c r="B10" s="8" t="s">
        <v>12</v>
      </c>
      <c r="C10" s="9">
        <f>'101'!I3</f>
        <v>0</v>
      </c>
      <c r="D10" s="9">
        <f>SUMIFS('101'!O:O,'101'!A:A,"P")</f>
        <v>0</v>
      </c>
      <c r="E10" s="9">
        <f>C10+D10</f>
        <v>0</v>
      </c>
    </row>
    <row r="11" spans="1:5" x14ac:dyDescent="0.25">
      <c r="A11" s="8" t="s">
        <v>13</v>
      </c>
      <c r="B11" s="8" t="s">
        <v>14</v>
      </c>
      <c r="C11" s="9">
        <f>'999'!I3</f>
        <v>0</v>
      </c>
      <c r="D11" s="9">
        <f>SUMIFS('999'!O:O,'999'!A:A,"P")</f>
        <v>0</v>
      </c>
      <c r="E11" s="9">
        <f>C11+D11</f>
        <v>0</v>
      </c>
    </row>
  </sheetData>
  <mergeCells count="2">
    <mergeCell ref="B2:B3"/>
    <mergeCell ref="B4:E4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18"/>
  <sheetViews>
    <sheetView topLeftCell="B1" workbookViewId="0">
      <selection activeCell="B2" sqref="B2"/>
    </sheetView>
  </sheetViews>
  <sheetFormatPr defaultRowHeight="15" x14ac:dyDescent="0.25"/>
  <cols>
    <col min="1" max="1" width="9.140625" hidden="1"/>
    <col min="2" max="2" width="16.140625" customWidth="1"/>
    <col min="3" max="3" width="9.7109375" customWidth="1"/>
    <col min="4" max="4" width="13" customWidth="1"/>
    <col min="5" max="5" width="64.85546875" customWidth="1"/>
    <col min="6" max="6" width="13" customWidth="1"/>
    <col min="7" max="9" width="16.140625" customWidth="1"/>
    <col min="15" max="16" width="9.140625" hidden="1"/>
  </cols>
  <sheetData>
    <row r="1" spans="1:16" x14ac:dyDescent="0.25">
      <c r="A1" s="10" t="s">
        <v>0</v>
      </c>
      <c r="B1" s="3"/>
      <c r="C1" s="3"/>
      <c r="D1" s="3"/>
      <c r="E1" s="2" t="s">
        <v>1</v>
      </c>
      <c r="F1" s="3"/>
      <c r="G1" s="3"/>
      <c r="H1" s="3"/>
      <c r="I1" s="3"/>
      <c r="P1">
        <v>3</v>
      </c>
    </row>
    <row r="2" spans="1:16" ht="20.25" x14ac:dyDescent="0.25">
      <c r="B2" s="3"/>
      <c r="C2" s="3"/>
      <c r="D2" s="3"/>
      <c r="E2" s="4" t="s">
        <v>15</v>
      </c>
      <c r="F2" s="3"/>
      <c r="G2" s="3"/>
      <c r="H2" s="3"/>
      <c r="I2" s="3"/>
    </row>
    <row r="3" spans="1:16" x14ac:dyDescent="0.25">
      <c r="A3" t="s">
        <v>16</v>
      </c>
      <c r="B3" s="11" t="s">
        <v>17</v>
      </c>
      <c r="C3" s="28" t="s">
        <v>18</v>
      </c>
      <c r="D3" s="29"/>
      <c r="E3" s="11" t="s">
        <v>19</v>
      </c>
      <c r="F3" s="3"/>
      <c r="G3" s="3"/>
      <c r="H3" s="12" t="s">
        <v>11</v>
      </c>
      <c r="I3" s="13">
        <f>SUMIFS(I8:I318,A8:A318,"SD")</f>
        <v>0</v>
      </c>
      <c r="O3">
        <v>0</v>
      </c>
      <c r="P3">
        <v>2</v>
      </c>
    </row>
    <row r="4" spans="1:16" ht="30" x14ac:dyDescent="0.25">
      <c r="A4" t="s">
        <v>20</v>
      </c>
      <c r="B4" s="11" t="s">
        <v>21</v>
      </c>
      <c r="C4" s="28" t="s">
        <v>11</v>
      </c>
      <c r="D4" s="29"/>
      <c r="E4" s="11" t="s">
        <v>12</v>
      </c>
      <c r="F4" s="3"/>
      <c r="G4" s="3"/>
      <c r="H4" s="3"/>
      <c r="I4" s="3"/>
      <c r="O4">
        <v>0.15</v>
      </c>
      <c r="P4">
        <v>2</v>
      </c>
    </row>
    <row r="5" spans="1:16" x14ac:dyDescent="0.25">
      <c r="A5" s="27" t="s">
        <v>22</v>
      </c>
      <c r="B5" s="27" t="s">
        <v>23</v>
      </c>
      <c r="C5" s="27" t="s">
        <v>24</v>
      </c>
      <c r="D5" s="27" t="s">
        <v>25</v>
      </c>
      <c r="E5" s="27" t="s">
        <v>26</v>
      </c>
      <c r="F5" s="27" t="s">
        <v>27</v>
      </c>
      <c r="G5" s="27" t="s">
        <v>28</v>
      </c>
      <c r="H5" s="27" t="s">
        <v>29</v>
      </c>
      <c r="I5" s="27"/>
      <c r="O5">
        <v>0.21</v>
      </c>
    </row>
    <row r="6" spans="1:16" x14ac:dyDescent="0.25">
      <c r="A6" s="27"/>
      <c r="B6" s="27"/>
      <c r="C6" s="27"/>
      <c r="D6" s="27"/>
      <c r="E6" s="27"/>
      <c r="F6" s="27"/>
      <c r="G6" s="27"/>
      <c r="H6" s="7" t="s">
        <v>30</v>
      </c>
      <c r="I6" s="7" t="s">
        <v>31</v>
      </c>
    </row>
    <row r="7" spans="1:16" x14ac:dyDescent="0.25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16" x14ac:dyDescent="0.25">
      <c r="A8" s="14" t="s">
        <v>32</v>
      </c>
      <c r="B8" s="14"/>
      <c r="C8" s="15" t="s">
        <v>33</v>
      </c>
      <c r="D8" s="14"/>
      <c r="E8" s="14" t="s">
        <v>34</v>
      </c>
      <c r="F8" s="14"/>
      <c r="G8" s="14"/>
      <c r="H8" s="14"/>
      <c r="I8" s="16">
        <f>SUMIFS(I9:I17,A9:A17,"P")</f>
        <v>0</v>
      </c>
    </row>
    <row r="9" spans="1:16" x14ac:dyDescent="0.25">
      <c r="A9" s="17" t="s">
        <v>35</v>
      </c>
      <c r="B9" s="17">
        <v>1</v>
      </c>
      <c r="C9" s="18" t="s">
        <v>36</v>
      </c>
      <c r="D9" s="17" t="s">
        <v>37</v>
      </c>
      <c r="E9" s="19" t="s">
        <v>38</v>
      </c>
      <c r="F9" s="20" t="s">
        <v>39</v>
      </c>
      <c r="G9" s="21">
        <v>90</v>
      </c>
      <c r="H9" s="22">
        <v>0</v>
      </c>
      <c r="I9" s="22">
        <f>ROUND(G9*H9,P4)</f>
        <v>0</v>
      </c>
      <c r="O9" s="23">
        <f>I9*0.21</f>
        <v>0</v>
      </c>
      <c r="P9">
        <v>3</v>
      </c>
    </row>
    <row r="10" spans="1:16" x14ac:dyDescent="0.25">
      <c r="A10" s="17" t="s">
        <v>40</v>
      </c>
      <c r="B10" s="17"/>
      <c r="C10" s="17"/>
      <c r="D10" s="17"/>
      <c r="E10" s="19" t="s">
        <v>37</v>
      </c>
      <c r="F10" s="17"/>
      <c r="G10" s="17"/>
      <c r="H10" s="17"/>
      <c r="I10" s="17"/>
    </row>
    <row r="11" spans="1:16" x14ac:dyDescent="0.25">
      <c r="A11" s="17" t="s">
        <v>41</v>
      </c>
      <c r="B11" s="17"/>
      <c r="C11" s="17"/>
      <c r="D11" s="17"/>
      <c r="E11" s="24" t="s">
        <v>42</v>
      </c>
      <c r="F11" s="17"/>
      <c r="G11" s="17"/>
      <c r="H11" s="17"/>
      <c r="I11" s="17"/>
    </row>
    <row r="12" spans="1:16" ht="30" x14ac:dyDescent="0.25">
      <c r="A12" s="17" t="s">
        <v>41</v>
      </c>
      <c r="B12" s="17"/>
      <c r="C12" s="17"/>
      <c r="D12" s="17"/>
      <c r="E12" s="24" t="s">
        <v>43</v>
      </c>
      <c r="F12" s="17"/>
      <c r="G12" s="17"/>
      <c r="H12" s="17"/>
      <c r="I12" s="17"/>
    </row>
    <row r="13" spans="1:16" ht="30" x14ac:dyDescent="0.25">
      <c r="A13" s="17" t="s">
        <v>44</v>
      </c>
      <c r="B13" s="17"/>
      <c r="C13" s="17"/>
      <c r="D13" s="17"/>
      <c r="E13" s="19" t="s">
        <v>45</v>
      </c>
      <c r="F13" s="17"/>
      <c r="G13" s="17"/>
      <c r="H13" s="17"/>
      <c r="I13" s="17"/>
    </row>
    <row r="14" spans="1:16" x14ac:dyDescent="0.25">
      <c r="A14" s="17" t="s">
        <v>35</v>
      </c>
      <c r="B14" s="17">
        <v>2</v>
      </c>
      <c r="C14" s="18" t="s">
        <v>46</v>
      </c>
      <c r="D14" s="17" t="s">
        <v>37</v>
      </c>
      <c r="E14" s="19" t="s">
        <v>47</v>
      </c>
      <c r="F14" s="20" t="s">
        <v>39</v>
      </c>
      <c r="G14" s="21">
        <v>90</v>
      </c>
      <c r="H14" s="22">
        <v>0</v>
      </c>
      <c r="I14" s="22">
        <f>ROUND(G14*H14,P4)</f>
        <v>0</v>
      </c>
      <c r="O14" s="23">
        <f>I14*0.21</f>
        <v>0</v>
      </c>
      <c r="P14">
        <v>3</v>
      </c>
    </row>
    <row r="15" spans="1:16" x14ac:dyDescent="0.25">
      <c r="A15" s="17" t="s">
        <v>40</v>
      </c>
      <c r="B15" s="17"/>
      <c r="C15" s="17"/>
      <c r="D15" s="17"/>
      <c r="E15" s="19" t="s">
        <v>37</v>
      </c>
      <c r="F15" s="17"/>
      <c r="G15" s="17"/>
      <c r="H15" s="17"/>
      <c r="I15" s="17"/>
    </row>
    <row r="16" spans="1:16" ht="30" x14ac:dyDescent="0.25">
      <c r="A16" s="17" t="s">
        <v>41</v>
      </c>
      <c r="B16" s="17"/>
      <c r="C16" s="17"/>
      <c r="D16" s="17"/>
      <c r="E16" s="24" t="s">
        <v>48</v>
      </c>
      <c r="F16" s="17"/>
      <c r="G16" s="17"/>
      <c r="H16" s="17"/>
      <c r="I16" s="17"/>
    </row>
    <row r="17" spans="1:16" ht="30" x14ac:dyDescent="0.25">
      <c r="A17" s="17" t="s">
        <v>44</v>
      </c>
      <c r="B17" s="17"/>
      <c r="C17" s="17"/>
      <c r="D17" s="17"/>
      <c r="E17" s="19" t="s">
        <v>45</v>
      </c>
      <c r="F17" s="17"/>
      <c r="G17" s="17"/>
      <c r="H17" s="17"/>
      <c r="I17" s="17"/>
    </row>
    <row r="18" spans="1:16" x14ac:dyDescent="0.25">
      <c r="A18" s="14" t="s">
        <v>32</v>
      </c>
      <c r="B18" s="14"/>
      <c r="C18" s="15" t="s">
        <v>49</v>
      </c>
      <c r="D18" s="14"/>
      <c r="E18" s="14" t="s">
        <v>50</v>
      </c>
      <c r="F18" s="14"/>
      <c r="G18" s="14"/>
      <c r="H18" s="14"/>
      <c r="I18" s="16">
        <f>SUMIFS(I19:I84,A19:A84,"P")</f>
        <v>0</v>
      </c>
    </row>
    <row r="19" spans="1:16" x14ac:dyDescent="0.25">
      <c r="A19" s="17" t="s">
        <v>35</v>
      </c>
      <c r="B19" s="17">
        <v>3</v>
      </c>
      <c r="C19" s="18" t="s">
        <v>51</v>
      </c>
      <c r="D19" s="17" t="s">
        <v>37</v>
      </c>
      <c r="E19" s="19" t="s">
        <v>52</v>
      </c>
      <c r="F19" s="20" t="s">
        <v>53</v>
      </c>
      <c r="G19" s="21">
        <v>4</v>
      </c>
      <c r="H19" s="22">
        <v>0</v>
      </c>
      <c r="I19" s="22">
        <f>ROUND(G19*H19,P4)</f>
        <v>0</v>
      </c>
      <c r="O19" s="23">
        <f>I19*0.21</f>
        <v>0</v>
      </c>
      <c r="P19">
        <v>3</v>
      </c>
    </row>
    <row r="20" spans="1:16" x14ac:dyDescent="0.25">
      <c r="A20" s="17" t="s">
        <v>40</v>
      </c>
      <c r="B20" s="17"/>
      <c r="C20" s="17"/>
      <c r="D20" s="17"/>
      <c r="E20" s="19" t="s">
        <v>37</v>
      </c>
      <c r="F20" s="17"/>
      <c r="G20" s="17"/>
      <c r="H20" s="17"/>
      <c r="I20" s="17"/>
    </row>
    <row r="21" spans="1:16" x14ac:dyDescent="0.25">
      <c r="A21" s="17" t="s">
        <v>41</v>
      </c>
      <c r="B21" s="17"/>
      <c r="C21" s="17"/>
      <c r="D21" s="17"/>
      <c r="E21" s="24" t="s">
        <v>54</v>
      </c>
      <c r="F21" s="17"/>
      <c r="G21" s="17"/>
      <c r="H21" s="17"/>
      <c r="I21" s="17"/>
    </row>
    <row r="22" spans="1:16" ht="195" x14ac:dyDescent="0.25">
      <c r="A22" s="17" t="s">
        <v>44</v>
      </c>
      <c r="B22" s="17"/>
      <c r="C22" s="17"/>
      <c r="D22" s="17"/>
      <c r="E22" s="19" t="s">
        <v>55</v>
      </c>
      <c r="F22" s="17"/>
      <c r="G22" s="17"/>
      <c r="H22" s="17"/>
      <c r="I22" s="17"/>
    </row>
    <row r="23" spans="1:16" x14ac:dyDescent="0.25">
      <c r="A23" s="17" t="s">
        <v>35</v>
      </c>
      <c r="B23" s="17">
        <v>4</v>
      </c>
      <c r="C23" s="18" t="s">
        <v>56</v>
      </c>
      <c r="D23" s="17" t="s">
        <v>37</v>
      </c>
      <c r="E23" s="19" t="s">
        <v>57</v>
      </c>
      <c r="F23" s="20" t="s">
        <v>53</v>
      </c>
      <c r="G23" s="21">
        <v>2</v>
      </c>
      <c r="H23" s="22">
        <v>0</v>
      </c>
      <c r="I23" s="22">
        <f>ROUND(G23*H23,P4)</f>
        <v>0</v>
      </c>
      <c r="O23" s="23">
        <f>I23*0.21</f>
        <v>0</v>
      </c>
      <c r="P23">
        <v>3</v>
      </c>
    </row>
    <row r="24" spans="1:16" x14ac:dyDescent="0.25">
      <c r="A24" s="17" t="s">
        <v>40</v>
      </c>
      <c r="B24" s="17"/>
      <c r="C24" s="17"/>
      <c r="D24" s="17"/>
      <c r="E24" s="19" t="s">
        <v>37</v>
      </c>
      <c r="F24" s="17"/>
      <c r="G24" s="17"/>
      <c r="H24" s="17"/>
      <c r="I24" s="17"/>
    </row>
    <row r="25" spans="1:16" x14ac:dyDescent="0.25">
      <c r="A25" s="17" t="s">
        <v>41</v>
      </c>
      <c r="B25" s="17"/>
      <c r="C25" s="17"/>
      <c r="D25" s="17"/>
      <c r="E25" s="24" t="s">
        <v>58</v>
      </c>
      <c r="F25" s="17"/>
      <c r="G25" s="17"/>
      <c r="H25" s="17"/>
      <c r="I25" s="17"/>
    </row>
    <row r="26" spans="1:16" ht="195" x14ac:dyDescent="0.25">
      <c r="A26" s="17" t="s">
        <v>44</v>
      </c>
      <c r="B26" s="17"/>
      <c r="C26" s="17"/>
      <c r="D26" s="17"/>
      <c r="E26" s="19" t="s">
        <v>55</v>
      </c>
      <c r="F26" s="17"/>
      <c r="G26" s="17"/>
      <c r="H26" s="17"/>
      <c r="I26" s="17"/>
    </row>
    <row r="27" spans="1:16" x14ac:dyDescent="0.25">
      <c r="A27" s="17" t="s">
        <v>35</v>
      </c>
      <c r="B27" s="17">
        <v>5</v>
      </c>
      <c r="C27" s="18" t="s">
        <v>59</v>
      </c>
      <c r="D27" s="17" t="s">
        <v>37</v>
      </c>
      <c r="E27" s="19" t="s">
        <v>60</v>
      </c>
      <c r="F27" s="20" t="s">
        <v>61</v>
      </c>
      <c r="G27" s="21">
        <v>28.5</v>
      </c>
      <c r="H27" s="22">
        <v>0</v>
      </c>
      <c r="I27" s="22">
        <f>ROUND(G27*H27,P4)</f>
        <v>0</v>
      </c>
      <c r="O27" s="23">
        <f>I27*0.21</f>
        <v>0</v>
      </c>
      <c r="P27">
        <v>3</v>
      </c>
    </row>
    <row r="28" spans="1:16" x14ac:dyDescent="0.25">
      <c r="A28" s="17" t="s">
        <v>40</v>
      </c>
      <c r="B28" s="17"/>
      <c r="C28" s="17"/>
      <c r="D28" s="17"/>
      <c r="E28" s="19" t="s">
        <v>37</v>
      </c>
      <c r="F28" s="17"/>
      <c r="G28" s="17"/>
      <c r="H28" s="17"/>
      <c r="I28" s="17"/>
    </row>
    <row r="29" spans="1:16" x14ac:dyDescent="0.25">
      <c r="A29" s="17" t="s">
        <v>41</v>
      </c>
      <c r="B29" s="17"/>
      <c r="C29" s="17"/>
      <c r="D29" s="17"/>
      <c r="E29" s="24" t="s">
        <v>62</v>
      </c>
      <c r="F29" s="17"/>
      <c r="G29" s="17"/>
      <c r="H29" s="17"/>
      <c r="I29" s="17"/>
    </row>
    <row r="30" spans="1:16" ht="90" x14ac:dyDescent="0.25">
      <c r="A30" s="17" t="s">
        <v>44</v>
      </c>
      <c r="B30" s="17"/>
      <c r="C30" s="17"/>
      <c r="D30" s="17"/>
      <c r="E30" s="19" t="s">
        <v>63</v>
      </c>
      <c r="F30" s="17"/>
      <c r="G30" s="17"/>
      <c r="H30" s="17"/>
      <c r="I30" s="17"/>
    </row>
    <row r="31" spans="1:16" x14ac:dyDescent="0.25">
      <c r="A31" s="17" t="s">
        <v>35</v>
      </c>
      <c r="B31" s="17">
        <v>6</v>
      </c>
      <c r="C31" s="18" t="s">
        <v>64</v>
      </c>
      <c r="D31" s="17" t="s">
        <v>37</v>
      </c>
      <c r="E31" s="19" t="s">
        <v>65</v>
      </c>
      <c r="F31" s="20" t="s">
        <v>66</v>
      </c>
      <c r="G31" s="21">
        <v>1755.6</v>
      </c>
      <c r="H31" s="22">
        <v>0</v>
      </c>
      <c r="I31" s="22">
        <f>ROUND(G31*H31,P4)</f>
        <v>0</v>
      </c>
      <c r="O31" s="23">
        <f>I31*0.21</f>
        <v>0</v>
      </c>
      <c r="P31">
        <v>3</v>
      </c>
    </row>
    <row r="32" spans="1:16" x14ac:dyDescent="0.25">
      <c r="A32" s="17" t="s">
        <v>40</v>
      </c>
      <c r="B32" s="17"/>
      <c r="C32" s="17"/>
      <c r="D32" s="17"/>
      <c r="E32" s="19" t="s">
        <v>37</v>
      </c>
      <c r="F32" s="17"/>
      <c r="G32" s="17"/>
      <c r="H32" s="17"/>
      <c r="I32" s="17"/>
    </row>
    <row r="33" spans="1:16" x14ac:dyDescent="0.25">
      <c r="A33" s="17" t="s">
        <v>41</v>
      </c>
      <c r="B33" s="17"/>
      <c r="C33" s="17"/>
      <c r="D33" s="17"/>
      <c r="E33" s="24" t="s">
        <v>67</v>
      </c>
      <c r="F33" s="17"/>
      <c r="G33" s="17"/>
      <c r="H33" s="17"/>
      <c r="I33" s="17"/>
    </row>
    <row r="34" spans="1:16" ht="45" x14ac:dyDescent="0.25">
      <c r="A34" s="17" t="s">
        <v>44</v>
      </c>
      <c r="B34" s="17"/>
      <c r="C34" s="17"/>
      <c r="D34" s="17"/>
      <c r="E34" s="19" t="s">
        <v>68</v>
      </c>
      <c r="F34" s="17"/>
      <c r="G34" s="17"/>
      <c r="H34" s="17"/>
      <c r="I34" s="17"/>
    </row>
    <row r="35" spans="1:16" ht="30" x14ac:dyDescent="0.25">
      <c r="A35" s="17" t="s">
        <v>35</v>
      </c>
      <c r="B35" s="17">
        <v>7</v>
      </c>
      <c r="C35" s="18" t="s">
        <v>69</v>
      </c>
      <c r="D35" s="17" t="s">
        <v>37</v>
      </c>
      <c r="E35" s="19" t="s">
        <v>70</v>
      </c>
      <c r="F35" s="20" t="s">
        <v>61</v>
      </c>
      <c r="G35" s="21">
        <v>57</v>
      </c>
      <c r="H35" s="22">
        <v>0</v>
      </c>
      <c r="I35" s="22">
        <f>ROUND(G35*H35,P4)</f>
        <v>0</v>
      </c>
      <c r="O35" s="23">
        <f>I35*0.21</f>
        <v>0</v>
      </c>
      <c r="P35">
        <v>3</v>
      </c>
    </row>
    <row r="36" spans="1:16" x14ac:dyDescent="0.25">
      <c r="A36" s="17" t="s">
        <v>40</v>
      </c>
      <c r="B36" s="17"/>
      <c r="C36" s="17"/>
      <c r="D36" s="17"/>
      <c r="E36" s="19" t="s">
        <v>37</v>
      </c>
      <c r="F36" s="17"/>
      <c r="G36" s="17"/>
      <c r="H36" s="17"/>
      <c r="I36" s="17"/>
    </row>
    <row r="37" spans="1:16" x14ac:dyDescent="0.25">
      <c r="A37" s="17" t="s">
        <v>41</v>
      </c>
      <c r="B37" s="17"/>
      <c r="C37" s="17"/>
      <c r="D37" s="17"/>
      <c r="E37" s="24" t="s">
        <v>71</v>
      </c>
      <c r="F37" s="17"/>
      <c r="G37" s="17"/>
      <c r="H37" s="17"/>
      <c r="I37" s="17"/>
    </row>
    <row r="38" spans="1:16" ht="90" x14ac:dyDescent="0.25">
      <c r="A38" s="17" t="s">
        <v>44</v>
      </c>
      <c r="B38" s="17"/>
      <c r="C38" s="17"/>
      <c r="D38" s="17"/>
      <c r="E38" s="19" t="s">
        <v>63</v>
      </c>
      <c r="F38" s="17"/>
      <c r="G38" s="17"/>
      <c r="H38" s="17"/>
      <c r="I38" s="17"/>
    </row>
    <row r="39" spans="1:16" ht="30" x14ac:dyDescent="0.25">
      <c r="A39" s="17" t="s">
        <v>35</v>
      </c>
      <c r="B39" s="17">
        <v>8</v>
      </c>
      <c r="C39" s="18" t="s">
        <v>72</v>
      </c>
      <c r="D39" s="17" t="s">
        <v>37</v>
      </c>
      <c r="E39" s="19" t="s">
        <v>73</v>
      </c>
      <c r="F39" s="20" t="s">
        <v>66</v>
      </c>
      <c r="G39" s="21">
        <v>2713</v>
      </c>
      <c r="H39" s="22">
        <v>0</v>
      </c>
      <c r="I39" s="22">
        <f>ROUND(G39*H39,P4)</f>
        <v>0</v>
      </c>
      <c r="O39" s="23">
        <f>I39*0.21</f>
        <v>0</v>
      </c>
      <c r="P39">
        <v>3</v>
      </c>
    </row>
    <row r="40" spans="1:16" x14ac:dyDescent="0.25">
      <c r="A40" s="17" t="s">
        <v>40</v>
      </c>
      <c r="B40" s="17"/>
      <c r="C40" s="17"/>
      <c r="D40" s="17"/>
      <c r="E40" s="19" t="s">
        <v>37</v>
      </c>
      <c r="F40" s="17"/>
      <c r="G40" s="17"/>
      <c r="H40" s="17"/>
      <c r="I40" s="17"/>
    </row>
    <row r="41" spans="1:16" x14ac:dyDescent="0.25">
      <c r="A41" s="17" t="s">
        <v>41</v>
      </c>
      <c r="B41" s="17"/>
      <c r="C41" s="17"/>
      <c r="D41" s="17"/>
      <c r="E41" s="24" t="s">
        <v>74</v>
      </c>
      <c r="F41" s="17"/>
      <c r="G41" s="17"/>
      <c r="H41" s="17"/>
      <c r="I41" s="17"/>
    </row>
    <row r="42" spans="1:16" ht="45" x14ac:dyDescent="0.25">
      <c r="A42" s="17" t="s">
        <v>44</v>
      </c>
      <c r="B42" s="17"/>
      <c r="C42" s="17"/>
      <c r="D42" s="17"/>
      <c r="E42" s="19" t="s">
        <v>68</v>
      </c>
      <c r="F42" s="17"/>
      <c r="G42" s="17"/>
      <c r="H42" s="17"/>
      <c r="I42" s="17"/>
    </row>
    <row r="43" spans="1:16" ht="30" x14ac:dyDescent="0.25">
      <c r="A43" s="17" t="s">
        <v>35</v>
      </c>
      <c r="B43" s="17">
        <v>9</v>
      </c>
      <c r="C43" s="18" t="s">
        <v>75</v>
      </c>
      <c r="D43" s="17" t="s">
        <v>37</v>
      </c>
      <c r="E43" s="19" t="s">
        <v>76</v>
      </c>
      <c r="F43" s="20" t="s">
        <v>77</v>
      </c>
      <c r="G43" s="21">
        <v>5</v>
      </c>
      <c r="H43" s="22">
        <v>0</v>
      </c>
      <c r="I43" s="22">
        <f>ROUND(G43*H43,P4)</f>
        <v>0</v>
      </c>
      <c r="O43" s="23">
        <f>I43*0.21</f>
        <v>0</v>
      </c>
      <c r="P43">
        <v>3</v>
      </c>
    </row>
    <row r="44" spans="1:16" x14ac:dyDescent="0.25">
      <c r="A44" s="17" t="s">
        <v>40</v>
      </c>
      <c r="B44" s="17"/>
      <c r="C44" s="17"/>
      <c r="D44" s="17"/>
      <c r="E44" s="19" t="s">
        <v>37</v>
      </c>
      <c r="F44" s="17"/>
      <c r="G44" s="17"/>
      <c r="H44" s="17"/>
      <c r="I44" s="17"/>
    </row>
    <row r="45" spans="1:16" x14ac:dyDescent="0.25">
      <c r="A45" s="17" t="s">
        <v>41</v>
      </c>
      <c r="B45" s="17"/>
      <c r="C45" s="17"/>
      <c r="D45" s="17"/>
      <c r="E45" s="24" t="s">
        <v>78</v>
      </c>
      <c r="F45" s="17"/>
      <c r="G45" s="17"/>
      <c r="H45" s="17"/>
      <c r="I45" s="17"/>
    </row>
    <row r="46" spans="1:16" ht="45" x14ac:dyDescent="0.25">
      <c r="A46" s="17" t="s">
        <v>44</v>
      </c>
      <c r="B46" s="17"/>
      <c r="C46" s="17"/>
      <c r="D46" s="17"/>
      <c r="E46" s="19" t="s">
        <v>79</v>
      </c>
      <c r="F46" s="17"/>
      <c r="G46" s="17"/>
      <c r="H46" s="17"/>
      <c r="I46" s="17"/>
    </row>
    <row r="47" spans="1:16" x14ac:dyDescent="0.25">
      <c r="A47" s="17" t="s">
        <v>35</v>
      </c>
      <c r="B47" s="17">
        <v>10</v>
      </c>
      <c r="C47" s="18" t="s">
        <v>80</v>
      </c>
      <c r="D47" s="17" t="s">
        <v>37</v>
      </c>
      <c r="E47" s="19" t="s">
        <v>81</v>
      </c>
      <c r="F47" s="20" t="s">
        <v>61</v>
      </c>
      <c r="G47" s="21">
        <v>40.65</v>
      </c>
      <c r="H47" s="22">
        <v>0</v>
      </c>
      <c r="I47" s="22">
        <f>ROUND(G47*H47,P4)</f>
        <v>0</v>
      </c>
      <c r="O47" s="23">
        <f>I47*0.21</f>
        <v>0</v>
      </c>
      <c r="P47">
        <v>3</v>
      </c>
    </row>
    <row r="48" spans="1:16" x14ac:dyDescent="0.25">
      <c r="A48" s="17" t="s">
        <v>40</v>
      </c>
      <c r="B48" s="17"/>
      <c r="C48" s="17"/>
      <c r="D48" s="17"/>
      <c r="E48" s="19" t="s">
        <v>37</v>
      </c>
      <c r="F48" s="17"/>
      <c r="G48" s="17"/>
      <c r="H48" s="17"/>
      <c r="I48" s="17"/>
    </row>
    <row r="49" spans="1:16" ht="30" x14ac:dyDescent="0.25">
      <c r="A49" s="17" t="s">
        <v>41</v>
      </c>
      <c r="B49" s="17"/>
      <c r="C49" s="17"/>
      <c r="D49" s="17"/>
      <c r="E49" s="24" t="s">
        <v>82</v>
      </c>
      <c r="F49" s="17"/>
      <c r="G49" s="17"/>
      <c r="H49" s="17"/>
      <c r="I49" s="17"/>
    </row>
    <row r="50" spans="1:16" ht="409.5" x14ac:dyDescent="0.25">
      <c r="A50" s="17" t="s">
        <v>44</v>
      </c>
      <c r="B50" s="17"/>
      <c r="C50" s="17"/>
      <c r="D50" s="17"/>
      <c r="E50" s="19" t="s">
        <v>83</v>
      </c>
      <c r="F50" s="17"/>
      <c r="G50" s="17"/>
      <c r="H50" s="17"/>
      <c r="I50" s="17"/>
    </row>
    <row r="51" spans="1:16" x14ac:dyDescent="0.25">
      <c r="A51" s="17" t="s">
        <v>35</v>
      </c>
      <c r="B51" s="17">
        <v>11</v>
      </c>
      <c r="C51" s="18" t="s">
        <v>373</v>
      </c>
      <c r="D51" s="17" t="s">
        <v>49</v>
      </c>
      <c r="E51" s="19" t="s">
        <v>374</v>
      </c>
      <c r="F51" s="20" t="s">
        <v>90</v>
      </c>
      <c r="G51" s="21">
        <v>1138.2</v>
      </c>
      <c r="H51" s="22">
        <v>0</v>
      </c>
      <c r="I51" s="22">
        <f>ROUND(G51*H51,P4)</f>
        <v>0</v>
      </c>
      <c r="O51" s="23">
        <f>I51*0.21</f>
        <v>0</v>
      </c>
      <c r="P51">
        <v>3</v>
      </c>
    </row>
    <row r="52" spans="1:16" x14ac:dyDescent="0.25">
      <c r="A52" s="17" t="s">
        <v>40</v>
      </c>
      <c r="B52" s="17"/>
      <c r="C52" s="17"/>
      <c r="D52" s="17"/>
      <c r="E52" s="19" t="s">
        <v>37</v>
      </c>
      <c r="F52" s="17"/>
      <c r="G52" s="17"/>
      <c r="H52" s="17"/>
      <c r="I52" s="17"/>
    </row>
    <row r="53" spans="1:16" x14ac:dyDescent="0.25">
      <c r="A53" s="17" t="s">
        <v>41</v>
      </c>
      <c r="B53" s="17"/>
      <c r="C53" s="17"/>
      <c r="D53" s="17"/>
      <c r="E53" s="24" t="s">
        <v>84</v>
      </c>
      <c r="F53" s="17"/>
      <c r="G53" s="17"/>
      <c r="H53" s="17"/>
      <c r="I53" s="17"/>
    </row>
    <row r="54" spans="1:16" ht="409.5" x14ac:dyDescent="0.25">
      <c r="A54" s="17" t="s">
        <v>44</v>
      </c>
      <c r="B54" s="17"/>
      <c r="C54" s="17"/>
      <c r="D54" s="17"/>
      <c r="E54" s="19" t="s">
        <v>83</v>
      </c>
      <c r="F54" s="17"/>
      <c r="G54" s="17"/>
      <c r="H54" s="17"/>
      <c r="I54" s="17"/>
    </row>
    <row r="55" spans="1:16" x14ac:dyDescent="0.25">
      <c r="A55" s="17" t="s">
        <v>35</v>
      </c>
      <c r="B55" s="17">
        <v>12</v>
      </c>
      <c r="C55" s="18" t="s">
        <v>85</v>
      </c>
      <c r="D55" s="17" t="s">
        <v>37</v>
      </c>
      <c r="E55" s="19" t="s">
        <v>86</v>
      </c>
      <c r="F55" s="20" t="s">
        <v>61</v>
      </c>
      <c r="G55" s="21">
        <v>54</v>
      </c>
      <c r="H55" s="22">
        <v>0</v>
      </c>
      <c r="I55" s="22">
        <f>ROUND(G55*H55,P4)</f>
        <v>0</v>
      </c>
      <c r="O55" s="23">
        <f>I55*0.21</f>
        <v>0</v>
      </c>
      <c r="P55">
        <v>3</v>
      </c>
    </row>
    <row r="56" spans="1:16" x14ac:dyDescent="0.25">
      <c r="A56" s="17" t="s">
        <v>40</v>
      </c>
      <c r="B56" s="17"/>
      <c r="C56" s="17"/>
      <c r="D56" s="17"/>
      <c r="E56" s="19" t="s">
        <v>37</v>
      </c>
      <c r="F56" s="17"/>
      <c r="G56" s="17"/>
      <c r="H56" s="17"/>
      <c r="I56" s="17"/>
    </row>
    <row r="57" spans="1:16" ht="30" x14ac:dyDescent="0.25">
      <c r="A57" s="17" t="s">
        <v>41</v>
      </c>
      <c r="B57" s="17"/>
      <c r="C57" s="17"/>
      <c r="D57" s="17"/>
      <c r="E57" s="24" t="s">
        <v>87</v>
      </c>
      <c r="F57" s="17"/>
      <c r="G57" s="17"/>
      <c r="H57" s="17"/>
      <c r="I57" s="17"/>
    </row>
    <row r="58" spans="1:16" ht="409.5" x14ac:dyDescent="0.25">
      <c r="A58" s="17" t="s">
        <v>44</v>
      </c>
      <c r="B58" s="17"/>
      <c r="C58" s="17"/>
      <c r="D58" s="17"/>
      <c r="E58" s="19" t="s">
        <v>83</v>
      </c>
      <c r="F58" s="17"/>
      <c r="G58" s="17"/>
      <c r="H58" s="17"/>
      <c r="I58" s="17"/>
    </row>
    <row r="59" spans="1:16" x14ac:dyDescent="0.25">
      <c r="A59" s="17" t="s">
        <v>35</v>
      </c>
      <c r="B59" s="17">
        <v>13</v>
      </c>
      <c r="C59" s="18" t="s">
        <v>88</v>
      </c>
      <c r="D59" s="17" t="s">
        <v>37</v>
      </c>
      <c r="E59" s="19" t="s">
        <v>89</v>
      </c>
      <c r="F59" s="20" t="s">
        <v>90</v>
      </c>
      <c r="G59" s="21">
        <v>1512</v>
      </c>
      <c r="H59" s="22">
        <v>0</v>
      </c>
      <c r="I59" s="22">
        <f>ROUND(G59*H59,P4)</f>
        <v>0</v>
      </c>
      <c r="O59" s="23">
        <f>I59*0.21</f>
        <v>0</v>
      </c>
      <c r="P59">
        <v>3</v>
      </c>
    </row>
    <row r="60" spans="1:16" x14ac:dyDescent="0.25">
      <c r="A60" s="17" t="s">
        <v>40</v>
      </c>
      <c r="B60" s="17"/>
      <c r="C60" s="17"/>
      <c r="D60" s="17"/>
      <c r="E60" s="19" t="s">
        <v>37</v>
      </c>
      <c r="F60" s="17"/>
      <c r="G60" s="17"/>
      <c r="H60" s="17"/>
      <c r="I60" s="17"/>
    </row>
    <row r="61" spans="1:16" x14ac:dyDescent="0.25">
      <c r="A61" s="17" t="s">
        <v>41</v>
      </c>
      <c r="B61" s="17"/>
      <c r="C61" s="17"/>
      <c r="D61" s="17"/>
      <c r="E61" s="24" t="s">
        <v>91</v>
      </c>
      <c r="F61" s="17"/>
      <c r="G61" s="17"/>
      <c r="H61" s="17"/>
      <c r="I61" s="17"/>
    </row>
    <row r="62" spans="1:16" ht="30" x14ac:dyDescent="0.25">
      <c r="A62" s="17" t="s">
        <v>44</v>
      </c>
      <c r="B62" s="17"/>
      <c r="C62" s="17"/>
      <c r="D62" s="17"/>
      <c r="E62" s="19" t="s">
        <v>92</v>
      </c>
      <c r="F62" s="17"/>
      <c r="G62" s="17"/>
      <c r="H62" s="17"/>
      <c r="I62" s="17"/>
    </row>
    <row r="63" spans="1:16" x14ac:dyDescent="0.25">
      <c r="A63" s="17" t="s">
        <v>35</v>
      </c>
      <c r="B63" s="17">
        <v>14</v>
      </c>
      <c r="C63" s="18" t="s">
        <v>93</v>
      </c>
      <c r="D63" s="17" t="s">
        <v>37</v>
      </c>
      <c r="E63" s="19" t="s">
        <v>94</v>
      </c>
      <c r="F63" s="20" t="s">
        <v>61</v>
      </c>
      <c r="G63" s="21">
        <v>361.92</v>
      </c>
      <c r="H63" s="22">
        <v>0</v>
      </c>
      <c r="I63" s="22">
        <f>ROUND(G63*H63,P4)</f>
        <v>0</v>
      </c>
      <c r="O63" s="23">
        <f>I63*0.21</f>
        <v>0</v>
      </c>
      <c r="P63">
        <v>3</v>
      </c>
    </row>
    <row r="64" spans="1:16" x14ac:dyDescent="0.25">
      <c r="A64" s="17" t="s">
        <v>40</v>
      </c>
      <c r="B64" s="17"/>
      <c r="C64" s="17"/>
      <c r="D64" s="17"/>
      <c r="E64" s="19" t="s">
        <v>37</v>
      </c>
      <c r="F64" s="17"/>
      <c r="G64" s="17"/>
      <c r="H64" s="17"/>
      <c r="I64" s="17"/>
    </row>
    <row r="65" spans="1:16" ht="30" x14ac:dyDescent="0.25">
      <c r="A65" s="17" t="s">
        <v>41</v>
      </c>
      <c r="B65" s="17"/>
      <c r="C65" s="17"/>
      <c r="D65" s="17"/>
      <c r="E65" s="24" t="s">
        <v>95</v>
      </c>
      <c r="F65" s="17"/>
      <c r="G65" s="17"/>
      <c r="H65" s="17"/>
      <c r="I65" s="17"/>
    </row>
    <row r="66" spans="1:16" ht="30" x14ac:dyDescent="0.25">
      <c r="A66" s="17" t="s">
        <v>41</v>
      </c>
      <c r="B66" s="17"/>
      <c r="C66" s="17"/>
      <c r="D66" s="17"/>
      <c r="E66" s="24" t="s">
        <v>96</v>
      </c>
      <c r="F66" s="17"/>
      <c r="G66" s="17"/>
      <c r="H66" s="17"/>
      <c r="I66" s="17"/>
    </row>
    <row r="67" spans="1:16" ht="30" x14ac:dyDescent="0.25">
      <c r="A67" s="17" t="s">
        <v>41</v>
      </c>
      <c r="B67" s="17"/>
      <c r="C67" s="17"/>
      <c r="D67" s="17"/>
      <c r="E67" s="24" t="s">
        <v>97</v>
      </c>
      <c r="F67" s="17"/>
      <c r="G67" s="17"/>
      <c r="H67" s="17"/>
      <c r="I67" s="17"/>
    </row>
    <row r="68" spans="1:16" ht="45" x14ac:dyDescent="0.25">
      <c r="A68" s="17" t="s">
        <v>41</v>
      </c>
      <c r="B68" s="17"/>
      <c r="C68" s="17"/>
      <c r="D68" s="17"/>
      <c r="E68" s="24" t="s">
        <v>98</v>
      </c>
      <c r="F68" s="17"/>
      <c r="G68" s="17"/>
      <c r="H68" s="17"/>
      <c r="I68" s="17"/>
    </row>
    <row r="69" spans="1:16" ht="30" x14ac:dyDescent="0.25">
      <c r="A69" s="17" t="s">
        <v>41</v>
      </c>
      <c r="B69" s="17"/>
      <c r="C69" s="17"/>
      <c r="D69" s="17"/>
      <c r="E69" s="24" t="s">
        <v>99</v>
      </c>
      <c r="F69" s="17"/>
      <c r="G69" s="17"/>
      <c r="H69" s="17"/>
      <c r="I69" s="17"/>
    </row>
    <row r="70" spans="1:16" x14ac:dyDescent="0.25">
      <c r="A70" s="17" t="s">
        <v>41</v>
      </c>
      <c r="B70" s="17"/>
      <c r="C70" s="17"/>
      <c r="D70" s="17"/>
      <c r="E70" s="24" t="s">
        <v>100</v>
      </c>
      <c r="F70" s="17"/>
      <c r="G70" s="17"/>
      <c r="H70" s="17"/>
      <c r="I70" s="17"/>
    </row>
    <row r="71" spans="1:16" x14ac:dyDescent="0.25">
      <c r="A71" s="17" t="s">
        <v>41</v>
      </c>
      <c r="B71" s="17"/>
      <c r="C71" s="17"/>
      <c r="D71" s="17"/>
      <c r="E71" s="24" t="s">
        <v>101</v>
      </c>
      <c r="F71" s="17"/>
      <c r="G71" s="17"/>
      <c r="H71" s="17"/>
      <c r="I71" s="17"/>
    </row>
    <row r="72" spans="1:16" ht="405" x14ac:dyDescent="0.25">
      <c r="A72" s="17" t="s">
        <v>44</v>
      </c>
      <c r="B72" s="17"/>
      <c r="C72" s="17"/>
      <c r="D72" s="17"/>
      <c r="E72" s="19" t="s">
        <v>102</v>
      </c>
      <c r="F72" s="17"/>
      <c r="G72" s="17"/>
      <c r="H72" s="17"/>
      <c r="I72" s="17"/>
    </row>
    <row r="73" spans="1:16" x14ac:dyDescent="0.25">
      <c r="A73" s="17" t="s">
        <v>35</v>
      </c>
      <c r="B73" s="17">
        <v>15</v>
      </c>
      <c r="C73" s="18" t="s">
        <v>103</v>
      </c>
      <c r="D73" s="17" t="s">
        <v>37</v>
      </c>
      <c r="E73" s="19" t="s">
        <v>104</v>
      </c>
      <c r="F73" s="20" t="s">
        <v>90</v>
      </c>
      <c r="G73" s="21">
        <v>10133.76</v>
      </c>
      <c r="H73" s="22">
        <v>0</v>
      </c>
      <c r="I73" s="22">
        <f>ROUND(G73*H73,P4)</f>
        <v>0</v>
      </c>
      <c r="O73" s="23">
        <f>I73*0.21</f>
        <v>0</v>
      </c>
      <c r="P73">
        <v>3</v>
      </c>
    </row>
    <row r="74" spans="1:16" x14ac:dyDescent="0.25">
      <c r="A74" s="17" t="s">
        <v>40</v>
      </c>
      <c r="B74" s="17"/>
      <c r="C74" s="17"/>
      <c r="D74" s="17"/>
      <c r="E74" s="19" t="s">
        <v>37</v>
      </c>
      <c r="F74" s="17"/>
      <c r="G74" s="17"/>
      <c r="H74" s="17"/>
      <c r="I74" s="17"/>
    </row>
    <row r="75" spans="1:16" x14ac:dyDescent="0.25">
      <c r="A75" s="17" t="s">
        <v>41</v>
      </c>
      <c r="B75" s="17"/>
      <c r="C75" s="17"/>
      <c r="D75" s="17"/>
      <c r="E75" s="24" t="s">
        <v>105</v>
      </c>
      <c r="F75" s="17"/>
      <c r="G75" s="17"/>
      <c r="H75" s="17"/>
      <c r="I75" s="17"/>
    </row>
    <row r="76" spans="1:16" ht="30" x14ac:dyDescent="0.25">
      <c r="A76" s="17" t="s">
        <v>44</v>
      </c>
      <c r="B76" s="17"/>
      <c r="C76" s="17"/>
      <c r="D76" s="17"/>
      <c r="E76" s="19" t="s">
        <v>92</v>
      </c>
      <c r="F76" s="17"/>
      <c r="G76" s="17"/>
      <c r="H76" s="17"/>
      <c r="I76" s="17"/>
    </row>
    <row r="77" spans="1:16" x14ac:dyDescent="0.25">
      <c r="A77" s="17" t="s">
        <v>35</v>
      </c>
      <c r="B77" s="17">
        <v>16</v>
      </c>
      <c r="C77" s="18" t="s">
        <v>106</v>
      </c>
      <c r="D77" s="17" t="s">
        <v>37</v>
      </c>
      <c r="E77" s="19" t="s">
        <v>107</v>
      </c>
      <c r="F77" s="20" t="s">
        <v>61</v>
      </c>
      <c r="G77" s="21">
        <v>33</v>
      </c>
      <c r="H77" s="22">
        <v>0</v>
      </c>
      <c r="I77" s="22">
        <f>ROUND(G77*H77,P4)</f>
        <v>0</v>
      </c>
      <c r="O77" s="23">
        <f>I77*0.21</f>
        <v>0</v>
      </c>
      <c r="P77">
        <v>3</v>
      </c>
    </row>
    <row r="78" spans="1:16" x14ac:dyDescent="0.25">
      <c r="A78" s="17" t="s">
        <v>40</v>
      </c>
      <c r="B78" s="17"/>
      <c r="C78" s="17"/>
      <c r="D78" s="17"/>
      <c r="E78" s="19" t="s">
        <v>37</v>
      </c>
      <c r="F78" s="17"/>
      <c r="G78" s="17"/>
      <c r="H78" s="17"/>
      <c r="I78" s="17"/>
    </row>
    <row r="79" spans="1:16" ht="30" x14ac:dyDescent="0.25">
      <c r="A79" s="17" t="s">
        <v>41</v>
      </c>
      <c r="B79" s="17"/>
      <c r="C79" s="17"/>
      <c r="D79" s="17"/>
      <c r="E79" s="24" t="s">
        <v>108</v>
      </c>
      <c r="F79" s="17"/>
      <c r="G79" s="17"/>
      <c r="H79" s="17"/>
      <c r="I79" s="17"/>
    </row>
    <row r="80" spans="1:16" ht="345" x14ac:dyDescent="0.25">
      <c r="A80" s="17" t="s">
        <v>44</v>
      </c>
      <c r="B80" s="17"/>
      <c r="C80" s="17"/>
      <c r="D80" s="17"/>
      <c r="E80" s="19" t="s">
        <v>109</v>
      </c>
      <c r="F80" s="17"/>
      <c r="G80" s="17"/>
      <c r="H80" s="17"/>
      <c r="I80" s="17"/>
    </row>
    <row r="81" spans="1:16" x14ac:dyDescent="0.25">
      <c r="A81" s="17" t="s">
        <v>35</v>
      </c>
      <c r="B81" s="17">
        <v>17</v>
      </c>
      <c r="C81" s="18" t="s">
        <v>110</v>
      </c>
      <c r="D81" s="17" t="s">
        <v>37</v>
      </c>
      <c r="E81" s="19" t="s">
        <v>111</v>
      </c>
      <c r="F81" s="20" t="s">
        <v>39</v>
      </c>
      <c r="G81" s="21">
        <v>287</v>
      </c>
      <c r="H81" s="22">
        <v>0</v>
      </c>
      <c r="I81" s="22">
        <f>ROUND(G81*H81,P4)</f>
        <v>0</v>
      </c>
      <c r="O81" s="23">
        <f>I81*0.21</f>
        <v>0</v>
      </c>
      <c r="P81">
        <v>3</v>
      </c>
    </row>
    <row r="82" spans="1:16" x14ac:dyDescent="0.25">
      <c r="A82" s="17" t="s">
        <v>40</v>
      </c>
      <c r="B82" s="17"/>
      <c r="C82" s="17"/>
      <c r="D82" s="17"/>
      <c r="E82" s="19" t="s">
        <v>37</v>
      </c>
      <c r="F82" s="17"/>
      <c r="G82" s="17"/>
      <c r="H82" s="17"/>
      <c r="I82" s="17"/>
    </row>
    <row r="83" spans="1:16" x14ac:dyDescent="0.25">
      <c r="A83" s="17" t="s">
        <v>41</v>
      </c>
      <c r="B83" s="17"/>
      <c r="C83" s="17"/>
      <c r="D83" s="17"/>
      <c r="E83" s="24" t="s">
        <v>112</v>
      </c>
      <c r="F83" s="17"/>
      <c r="G83" s="17"/>
      <c r="H83" s="17"/>
      <c r="I83" s="17"/>
    </row>
    <row r="84" spans="1:16" ht="30" x14ac:dyDescent="0.25">
      <c r="A84" s="17" t="s">
        <v>44</v>
      </c>
      <c r="B84" s="17"/>
      <c r="C84" s="17"/>
      <c r="D84" s="17"/>
      <c r="E84" s="19" t="s">
        <v>113</v>
      </c>
      <c r="F84" s="17"/>
      <c r="G84" s="17"/>
      <c r="H84" s="17"/>
      <c r="I84" s="17"/>
    </row>
    <row r="85" spans="1:16" x14ac:dyDescent="0.25">
      <c r="A85" s="14" t="s">
        <v>32</v>
      </c>
      <c r="B85" s="14"/>
      <c r="C85" s="15" t="s">
        <v>114</v>
      </c>
      <c r="D85" s="14"/>
      <c r="E85" s="14" t="s">
        <v>115</v>
      </c>
      <c r="F85" s="14"/>
      <c r="G85" s="14"/>
      <c r="H85" s="14"/>
      <c r="I85" s="16">
        <f>SUMIFS(I86:I101,A86:A101,"P")</f>
        <v>0</v>
      </c>
    </row>
    <row r="86" spans="1:16" x14ac:dyDescent="0.25">
      <c r="A86" s="17" t="s">
        <v>35</v>
      </c>
      <c r="B86" s="17">
        <v>18</v>
      </c>
      <c r="C86" s="18" t="s">
        <v>116</v>
      </c>
      <c r="D86" s="17" t="s">
        <v>37</v>
      </c>
      <c r="E86" s="19" t="s">
        <v>117</v>
      </c>
      <c r="F86" s="20" t="s">
        <v>118</v>
      </c>
      <c r="G86" s="21">
        <v>2.2650000000000001</v>
      </c>
      <c r="H86" s="22">
        <v>0</v>
      </c>
      <c r="I86" s="22">
        <f>ROUND(G86*H86,P4)</f>
        <v>0</v>
      </c>
      <c r="O86" s="23">
        <f>I86*0.21</f>
        <v>0</v>
      </c>
      <c r="P86">
        <v>3</v>
      </c>
    </row>
    <row r="87" spans="1:16" x14ac:dyDescent="0.25">
      <c r="A87" s="17" t="s">
        <v>40</v>
      </c>
      <c r="B87" s="17"/>
      <c r="C87" s="17"/>
      <c r="D87" s="17"/>
      <c r="E87" s="19" t="s">
        <v>37</v>
      </c>
      <c r="F87" s="17"/>
      <c r="G87" s="17"/>
      <c r="H87" s="17"/>
      <c r="I87" s="17"/>
    </row>
    <row r="88" spans="1:16" x14ac:dyDescent="0.25">
      <c r="A88" s="17" t="s">
        <v>41</v>
      </c>
      <c r="B88" s="17"/>
      <c r="C88" s="17"/>
      <c r="D88" s="17"/>
      <c r="E88" s="24" t="s">
        <v>119</v>
      </c>
      <c r="F88" s="17"/>
      <c r="G88" s="17"/>
      <c r="H88" s="17"/>
      <c r="I88" s="17"/>
    </row>
    <row r="89" spans="1:16" ht="60" x14ac:dyDescent="0.25">
      <c r="A89" s="17" t="s">
        <v>44</v>
      </c>
      <c r="B89" s="17"/>
      <c r="C89" s="17"/>
      <c r="D89" s="17"/>
      <c r="E89" s="19" t="s">
        <v>120</v>
      </c>
      <c r="F89" s="17"/>
      <c r="G89" s="17"/>
      <c r="H89" s="17"/>
      <c r="I89" s="17"/>
    </row>
    <row r="90" spans="1:16" x14ac:dyDescent="0.25">
      <c r="A90" s="17" t="s">
        <v>35</v>
      </c>
      <c r="B90" s="17">
        <v>19</v>
      </c>
      <c r="C90" s="18" t="s">
        <v>121</v>
      </c>
      <c r="D90" s="17" t="s">
        <v>37</v>
      </c>
      <c r="E90" s="19" t="s">
        <v>122</v>
      </c>
      <c r="F90" s="20" t="s">
        <v>61</v>
      </c>
      <c r="G90" s="21">
        <v>1.98</v>
      </c>
      <c r="H90" s="22">
        <v>0</v>
      </c>
      <c r="I90" s="22">
        <f>ROUND(G90*H90,P4)</f>
        <v>0</v>
      </c>
      <c r="O90" s="23">
        <f>I90*0.21</f>
        <v>0</v>
      </c>
      <c r="P90">
        <v>3</v>
      </c>
    </row>
    <row r="91" spans="1:16" x14ac:dyDescent="0.25">
      <c r="A91" s="17" t="s">
        <v>40</v>
      </c>
      <c r="B91" s="17"/>
      <c r="C91" s="17"/>
      <c r="D91" s="17"/>
      <c r="E91" s="19" t="s">
        <v>37</v>
      </c>
      <c r="F91" s="17"/>
      <c r="G91" s="17"/>
      <c r="H91" s="17"/>
      <c r="I91" s="17"/>
    </row>
    <row r="92" spans="1:16" x14ac:dyDescent="0.25">
      <c r="A92" s="17" t="s">
        <v>41</v>
      </c>
      <c r="B92" s="17"/>
      <c r="C92" s="17"/>
      <c r="D92" s="17"/>
      <c r="E92" s="24" t="s">
        <v>119</v>
      </c>
      <c r="F92" s="17"/>
      <c r="G92" s="17"/>
      <c r="H92" s="17"/>
      <c r="I92" s="17"/>
    </row>
    <row r="93" spans="1:16" ht="30" x14ac:dyDescent="0.25">
      <c r="A93" s="17" t="s">
        <v>44</v>
      </c>
      <c r="B93" s="17"/>
      <c r="C93" s="17"/>
      <c r="D93" s="17"/>
      <c r="E93" s="19" t="s">
        <v>123</v>
      </c>
      <c r="F93" s="17"/>
      <c r="G93" s="17"/>
      <c r="H93" s="17"/>
      <c r="I93" s="17"/>
    </row>
    <row r="94" spans="1:16" ht="30" x14ac:dyDescent="0.25">
      <c r="A94" s="17" t="s">
        <v>35</v>
      </c>
      <c r="B94" s="17">
        <v>20</v>
      </c>
      <c r="C94" s="18" t="s">
        <v>124</v>
      </c>
      <c r="D94" s="17" t="s">
        <v>37</v>
      </c>
      <c r="E94" s="19" t="s">
        <v>125</v>
      </c>
      <c r="F94" s="20" t="s">
        <v>77</v>
      </c>
      <c r="G94" s="21">
        <v>56.3</v>
      </c>
      <c r="H94" s="22">
        <v>0</v>
      </c>
      <c r="I94" s="22">
        <f>ROUND(G94*H94,P4)</f>
        <v>0</v>
      </c>
      <c r="O94" s="23">
        <f>I94*0.21</f>
        <v>0</v>
      </c>
      <c r="P94">
        <v>3</v>
      </c>
    </row>
    <row r="95" spans="1:16" x14ac:dyDescent="0.25">
      <c r="A95" s="17" t="s">
        <v>40</v>
      </c>
      <c r="B95" s="17"/>
      <c r="C95" s="17"/>
      <c r="D95" s="17"/>
      <c r="E95" s="19" t="s">
        <v>37</v>
      </c>
      <c r="F95" s="17"/>
      <c r="G95" s="17"/>
      <c r="H95" s="17"/>
      <c r="I95" s="17"/>
    </row>
    <row r="96" spans="1:16" x14ac:dyDescent="0.25">
      <c r="A96" s="17" t="s">
        <v>41</v>
      </c>
      <c r="B96" s="17"/>
      <c r="C96" s="17"/>
      <c r="D96" s="17"/>
      <c r="E96" s="24" t="s">
        <v>119</v>
      </c>
      <c r="F96" s="17"/>
      <c r="G96" s="17"/>
      <c r="H96" s="17"/>
      <c r="I96" s="17"/>
    </row>
    <row r="97" spans="1:16" ht="75" x14ac:dyDescent="0.25">
      <c r="A97" s="17" t="s">
        <v>44</v>
      </c>
      <c r="B97" s="17"/>
      <c r="C97" s="17"/>
      <c r="D97" s="17"/>
      <c r="E97" s="19" t="s">
        <v>126</v>
      </c>
      <c r="F97" s="17"/>
      <c r="G97" s="17"/>
      <c r="H97" s="17"/>
      <c r="I97" s="17"/>
    </row>
    <row r="98" spans="1:16" x14ac:dyDescent="0.25">
      <c r="A98" s="17" t="s">
        <v>35</v>
      </c>
      <c r="B98" s="17">
        <v>21</v>
      </c>
      <c r="C98" s="18" t="s">
        <v>127</v>
      </c>
      <c r="D98" s="17" t="s">
        <v>37</v>
      </c>
      <c r="E98" s="19" t="s">
        <v>128</v>
      </c>
      <c r="F98" s="20" t="s">
        <v>61</v>
      </c>
      <c r="G98" s="21">
        <v>14.4</v>
      </c>
      <c r="H98" s="22">
        <v>0</v>
      </c>
      <c r="I98" s="22">
        <f>ROUND(G98*H98,P4)</f>
        <v>0</v>
      </c>
      <c r="O98" s="23">
        <f>I98*0.21</f>
        <v>0</v>
      </c>
      <c r="P98">
        <v>3</v>
      </c>
    </row>
    <row r="99" spans="1:16" x14ac:dyDescent="0.25">
      <c r="A99" s="17" t="s">
        <v>40</v>
      </c>
      <c r="B99" s="17"/>
      <c r="C99" s="17"/>
      <c r="D99" s="17"/>
      <c r="E99" s="19" t="s">
        <v>37</v>
      </c>
      <c r="F99" s="17"/>
      <c r="G99" s="17"/>
      <c r="H99" s="17"/>
      <c r="I99" s="17"/>
    </row>
    <row r="100" spans="1:16" x14ac:dyDescent="0.25">
      <c r="A100" s="17" t="s">
        <v>41</v>
      </c>
      <c r="B100" s="17"/>
      <c r="C100" s="17"/>
      <c r="D100" s="17"/>
      <c r="E100" s="24" t="s">
        <v>129</v>
      </c>
      <c r="F100" s="17"/>
      <c r="G100" s="17"/>
      <c r="H100" s="17"/>
      <c r="I100" s="17"/>
    </row>
    <row r="101" spans="1:16" ht="409.5" x14ac:dyDescent="0.25">
      <c r="A101" s="17" t="s">
        <v>44</v>
      </c>
      <c r="B101" s="17"/>
      <c r="C101" s="17"/>
      <c r="D101" s="17"/>
      <c r="E101" s="19" t="s">
        <v>130</v>
      </c>
      <c r="F101" s="17"/>
      <c r="G101" s="17"/>
      <c r="H101" s="17"/>
      <c r="I101" s="17"/>
    </row>
    <row r="102" spans="1:16" x14ac:dyDescent="0.25">
      <c r="A102" s="14" t="s">
        <v>32</v>
      </c>
      <c r="B102" s="14"/>
      <c r="C102" s="15" t="s">
        <v>131</v>
      </c>
      <c r="D102" s="14"/>
      <c r="E102" s="14" t="s">
        <v>132</v>
      </c>
      <c r="F102" s="14"/>
      <c r="G102" s="14"/>
      <c r="H102" s="14"/>
      <c r="I102" s="16">
        <f>SUMIFS(I103:I118,A103:A118,"P")</f>
        <v>0</v>
      </c>
    </row>
    <row r="103" spans="1:16" x14ac:dyDescent="0.25">
      <c r="A103" s="17" t="s">
        <v>35</v>
      </c>
      <c r="B103" s="17">
        <v>22</v>
      </c>
      <c r="C103" s="18" t="s">
        <v>133</v>
      </c>
      <c r="D103" s="17" t="s">
        <v>37</v>
      </c>
      <c r="E103" s="19" t="s">
        <v>134</v>
      </c>
      <c r="F103" s="20" t="s">
        <v>135</v>
      </c>
      <c r="G103" s="21">
        <v>101</v>
      </c>
      <c r="H103" s="22">
        <v>0</v>
      </c>
      <c r="I103" s="22">
        <f>ROUND(G103*H103,P4)</f>
        <v>0</v>
      </c>
      <c r="O103" s="23">
        <f>I103*0.21</f>
        <v>0</v>
      </c>
      <c r="P103">
        <v>3</v>
      </c>
    </row>
    <row r="104" spans="1:16" x14ac:dyDescent="0.25">
      <c r="A104" s="17" t="s">
        <v>40</v>
      </c>
      <c r="B104" s="17"/>
      <c r="C104" s="17"/>
      <c r="D104" s="17"/>
      <c r="E104" s="19" t="s">
        <v>37</v>
      </c>
      <c r="F104" s="17"/>
      <c r="G104" s="17"/>
      <c r="H104" s="17"/>
      <c r="I104" s="17"/>
    </row>
    <row r="105" spans="1:16" x14ac:dyDescent="0.25">
      <c r="A105" s="17" t="s">
        <v>41</v>
      </c>
      <c r="B105" s="17"/>
      <c r="C105" s="17"/>
      <c r="D105" s="17"/>
      <c r="E105" s="24" t="s">
        <v>136</v>
      </c>
      <c r="F105" s="17"/>
      <c r="G105" s="17"/>
      <c r="H105" s="17"/>
      <c r="I105" s="17"/>
    </row>
    <row r="106" spans="1:16" ht="45" x14ac:dyDescent="0.25">
      <c r="A106" s="17" t="s">
        <v>44</v>
      </c>
      <c r="B106" s="17"/>
      <c r="C106" s="17"/>
      <c r="D106" s="17"/>
      <c r="E106" s="19" t="s">
        <v>137</v>
      </c>
      <c r="F106" s="17"/>
      <c r="G106" s="17"/>
      <c r="H106" s="17"/>
      <c r="I106" s="17"/>
    </row>
    <row r="107" spans="1:16" x14ac:dyDescent="0.25">
      <c r="A107" s="17" t="s">
        <v>35</v>
      </c>
      <c r="B107" s="17">
        <v>23</v>
      </c>
      <c r="C107" s="18" t="s">
        <v>138</v>
      </c>
      <c r="D107" s="17" t="s">
        <v>37</v>
      </c>
      <c r="E107" s="19" t="s">
        <v>139</v>
      </c>
      <c r="F107" s="20" t="s">
        <v>61</v>
      </c>
      <c r="G107" s="21">
        <v>6.53</v>
      </c>
      <c r="H107" s="22">
        <v>0</v>
      </c>
      <c r="I107" s="22">
        <f>ROUND(G107*H107,P4)</f>
        <v>0</v>
      </c>
      <c r="O107" s="23">
        <f>I107*0.21</f>
        <v>0</v>
      </c>
      <c r="P107">
        <v>3</v>
      </c>
    </row>
    <row r="108" spans="1:16" x14ac:dyDescent="0.25">
      <c r="A108" s="17" t="s">
        <v>40</v>
      </c>
      <c r="B108" s="17"/>
      <c r="C108" s="17"/>
      <c r="D108" s="17"/>
      <c r="E108" s="19" t="s">
        <v>37</v>
      </c>
      <c r="F108" s="17"/>
      <c r="G108" s="17"/>
      <c r="H108" s="17"/>
      <c r="I108" s="17"/>
    </row>
    <row r="109" spans="1:16" x14ac:dyDescent="0.25">
      <c r="A109" s="17" t="s">
        <v>41</v>
      </c>
      <c r="B109" s="17"/>
      <c r="C109" s="17"/>
      <c r="D109" s="17"/>
      <c r="E109" s="24" t="s">
        <v>140</v>
      </c>
      <c r="F109" s="17"/>
      <c r="G109" s="17"/>
      <c r="H109" s="17"/>
      <c r="I109" s="17"/>
    </row>
    <row r="110" spans="1:16" ht="409.5" x14ac:dyDescent="0.25">
      <c r="A110" s="17" t="s">
        <v>44</v>
      </c>
      <c r="B110" s="17"/>
      <c r="C110" s="17"/>
      <c r="D110" s="17"/>
      <c r="E110" s="19" t="s">
        <v>141</v>
      </c>
      <c r="F110" s="17"/>
      <c r="G110" s="17"/>
      <c r="H110" s="17"/>
      <c r="I110" s="17"/>
    </row>
    <row r="111" spans="1:16" x14ac:dyDescent="0.25">
      <c r="A111" s="17" t="s">
        <v>35</v>
      </c>
      <c r="B111" s="17">
        <v>24</v>
      </c>
      <c r="C111" s="18" t="s">
        <v>142</v>
      </c>
      <c r="D111" s="17" t="s">
        <v>37</v>
      </c>
      <c r="E111" s="19" t="s">
        <v>143</v>
      </c>
      <c r="F111" s="20" t="s">
        <v>118</v>
      </c>
      <c r="G111" s="21">
        <v>0.68</v>
      </c>
      <c r="H111" s="22">
        <v>0</v>
      </c>
      <c r="I111" s="22">
        <f>ROUND(G111*H111,P4)</f>
        <v>0</v>
      </c>
      <c r="O111" s="23">
        <f>I111*0.21</f>
        <v>0</v>
      </c>
      <c r="P111">
        <v>3</v>
      </c>
    </row>
    <row r="112" spans="1:16" x14ac:dyDescent="0.25">
      <c r="A112" s="17" t="s">
        <v>40</v>
      </c>
      <c r="B112" s="17"/>
      <c r="C112" s="17"/>
      <c r="D112" s="17"/>
      <c r="E112" s="19" t="s">
        <v>37</v>
      </c>
      <c r="F112" s="17"/>
      <c r="G112" s="17"/>
      <c r="H112" s="17"/>
      <c r="I112" s="17"/>
    </row>
    <row r="113" spans="1:16" x14ac:dyDescent="0.25">
      <c r="A113" s="17" t="s">
        <v>41</v>
      </c>
      <c r="B113" s="17"/>
      <c r="C113" s="17"/>
      <c r="D113" s="17"/>
      <c r="E113" s="24" t="s">
        <v>144</v>
      </c>
      <c r="F113" s="17"/>
      <c r="G113" s="17"/>
      <c r="H113" s="17"/>
      <c r="I113" s="17"/>
    </row>
    <row r="114" spans="1:16" ht="300" x14ac:dyDescent="0.25">
      <c r="A114" s="17" t="s">
        <v>44</v>
      </c>
      <c r="B114" s="17"/>
      <c r="C114" s="17"/>
      <c r="D114" s="17"/>
      <c r="E114" s="19" t="s">
        <v>145</v>
      </c>
      <c r="F114" s="17"/>
      <c r="G114" s="17"/>
      <c r="H114" s="17"/>
      <c r="I114" s="17"/>
    </row>
    <row r="115" spans="1:16" x14ac:dyDescent="0.25">
      <c r="A115" s="17" t="s">
        <v>35</v>
      </c>
      <c r="B115" s="17">
        <v>26</v>
      </c>
      <c r="C115" s="18" t="s">
        <v>146</v>
      </c>
      <c r="D115" s="17" t="s">
        <v>37</v>
      </c>
      <c r="E115" s="19" t="s">
        <v>147</v>
      </c>
      <c r="F115" s="20" t="s">
        <v>118</v>
      </c>
      <c r="G115" s="21">
        <v>6.29</v>
      </c>
      <c r="H115" s="22">
        <v>0</v>
      </c>
      <c r="I115" s="22">
        <f>ROUND(G115*H115,P4)</f>
        <v>0</v>
      </c>
      <c r="O115" s="23">
        <f>I115*0.21</f>
        <v>0</v>
      </c>
      <c r="P115">
        <v>3</v>
      </c>
    </row>
    <row r="116" spans="1:16" x14ac:dyDescent="0.25">
      <c r="A116" s="17" t="s">
        <v>40</v>
      </c>
      <c r="B116" s="17"/>
      <c r="C116" s="17"/>
      <c r="D116" s="17"/>
      <c r="E116" s="19" t="s">
        <v>37</v>
      </c>
      <c r="F116" s="17"/>
      <c r="G116" s="17"/>
      <c r="H116" s="17"/>
      <c r="I116" s="17"/>
    </row>
    <row r="117" spans="1:16" x14ac:dyDescent="0.25">
      <c r="A117" s="17" t="s">
        <v>41</v>
      </c>
      <c r="B117" s="17"/>
      <c r="C117" s="17"/>
      <c r="D117" s="17"/>
      <c r="E117" s="24" t="s">
        <v>148</v>
      </c>
      <c r="F117" s="17"/>
      <c r="G117" s="17"/>
      <c r="H117" s="17"/>
      <c r="I117" s="17"/>
    </row>
    <row r="118" spans="1:16" ht="330" x14ac:dyDescent="0.25">
      <c r="A118" s="17" t="s">
        <v>44</v>
      </c>
      <c r="B118" s="17"/>
      <c r="C118" s="17"/>
      <c r="D118" s="17"/>
      <c r="E118" s="19" t="s">
        <v>149</v>
      </c>
      <c r="F118" s="17"/>
      <c r="G118" s="17"/>
      <c r="H118" s="17"/>
      <c r="I118" s="17"/>
    </row>
    <row r="119" spans="1:16" x14ac:dyDescent="0.25">
      <c r="A119" s="14" t="s">
        <v>32</v>
      </c>
      <c r="B119" s="14"/>
      <c r="C119" s="15" t="s">
        <v>150</v>
      </c>
      <c r="D119" s="14"/>
      <c r="E119" s="14" t="s">
        <v>151</v>
      </c>
      <c r="F119" s="14"/>
      <c r="G119" s="14"/>
      <c r="H119" s="14"/>
      <c r="I119" s="16">
        <f>SUMIFS(I120:I166,A120:A166,"P")</f>
        <v>0</v>
      </c>
    </row>
    <row r="120" spans="1:16" x14ac:dyDescent="0.25">
      <c r="A120" s="17" t="s">
        <v>35</v>
      </c>
      <c r="B120" s="17">
        <v>27</v>
      </c>
      <c r="C120" s="18" t="s">
        <v>152</v>
      </c>
      <c r="D120" s="17" t="s">
        <v>37</v>
      </c>
      <c r="E120" s="19" t="s">
        <v>153</v>
      </c>
      <c r="F120" s="20" t="s">
        <v>61</v>
      </c>
      <c r="G120" s="21">
        <v>6.6150000000000002</v>
      </c>
      <c r="H120" s="22">
        <v>0</v>
      </c>
      <c r="I120" s="22">
        <f>ROUND(G120*H120,P4)</f>
        <v>0</v>
      </c>
      <c r="O120" s="23">
        <f>I120*0.21</f>
        <v>0</v>
      </c>
      <c r="P120">
        <v>3</v>
      </c>
    </row>
    <row r="121" spans="1:16" x14ac:dyDescent="0.25">
      <c r="A121" s="17" t="s">
        <v>40</v>
      </c>
      <c r="B121" s="17"/>
      <c r="C121" s="17"/>
      <c r="D121" s="17"/>
      <c r="E121" s="19" t="s">
        <v>37</v>
      </c>
      <c r="F121" s="17"/>
      <c r="G121" s="17"/>
      <c r="H121" s="17"/>
      <c r="I121" s="17"/>
    </row>
    <row r="122" spans="1:16" ht="30" x14ac:dyDescent="0.25">
      <c r="A122" s="17" t="s">
        <v>41</v>
      </c>
      <c r="B122" s="17"/>
      <c r="C122" s="17"/>
      <c r="D122" s="17"/>
      <c r="E122" s="24" t="s">
        <v>154</v>
      </c>
      <c r="F122" s="17"/>
      <c r="G122" s="17"/>
      <c r="H122" s="17"/>
      <c r="I122" s="17"/>
    </row>
    <row r="123" spans="1:16" ht="409.5" x14ac:dyDescent="0.25">
      <c r="A123" s="17" t="s">
        <v>44</v>
      </c>
      <c r="B123" s="17"/>
      <c r="C123" s="17"/>
      <c r="D123" s="17"/>
      <c r="E123" s="19" t="s">
        <v>155</v>
      </c>
      <c r="F123" s="17"/>
      <c r="G123" s="17"/>
      <c r="H123" s="17"/>
      <c r="I123" s="17"/>
    </row>
    <row r="124" spans="1:16" x14ac:dyDescent="0.25">
      <c r="A124" s="17" t="s">
        <v>35</v>
      </c>
      <c r="B124" s="17">
        <v>28</v>
      </c>
      <c r="C124" s="18" t="s">
        <v>156</v>
      </c>
      <c r="D124" s="17" t="s">
        <v>37</v>
      </c>
      <c r="E124" s="19" t="s">
        <v>157</v>
      </c>
      <c r="F124" s="20" t="s">
        <v>61</v>
      </c>
      <c r="G124" s="21">
        <v>12.6</v>
      </c>
      <c r="H124" s="22">
        <v>0</v>
      </c>
      <c r="I124" s="22">
        <f>ROUND(G124*H124,P4)</f>
        <v>0</v>
      </c>
      <c r="O124" s="23">
        <f>I124*0.21</f>
        <v>0</v>
      </c>
      <c r="P124">
        <v>3</v>
      </c>
    </row>
    <row r="125" spans="1:16" x14ac:dyDescent="0.25">
      <c r="A125" s="17" t="s">
        <v>40</v>
      </c>
      <c r="B125" s="17"/>
      <c r="C125" s="17"/>
      <c r="D125" s="17"/>
      <c r="E125" s="19" t="s">
        <v>37</v>
      </c>
      <c r="F125" s="17"/>
      <c r="G125" s="17"/>
      <c r="H125" s="17"/>
      <c r="I125" s="17"/>
    </row>
    <row r="126" spans="1:16" ht="30" x14ac:dyDescent="0.25">
      <c r="A126" s="17" t="s">
        <v>41</v>
      </c>
      <c r="B126" s="17"/>
      <c r="C126" s="17"/>
      <c r="D126" s="17"/>
      <c r="E126" s="24" t="s">
        <v>158</v>
      </c>
      <c r="F126" s="17"/>
      <c r="G126" s="17"/>
      <c r="H126" s="17"/>
      <c r="I126" s="17"/>
    </row>
    <row r="127" spans="1:16" ht="409.5" x14ac:dyDescent="0.25">
      <c r="A127" s="17" t="s">
        <v>44</v>
      </c>
      <c r="B127" s="17"/>
      <c r="C127" s="17"/>
      <c r="D127" s="17"/>
      <c r="E127" s="19" t="s">
        <v>155</v>
      </c>
      <c r="F127" s="17"/>
      <c r="G127" s="17"/>
      <c r="H127" s="17"/>
      <c r="I127" s="17"/>
    </row>
    <row r="128" spans="1:16" x14ac:dyDescent="0.25">
      <c r="A128" s="17" t="s">
        <v>35</v>
      </c>
      <c r="B128" s="17">
        <v>29</v>
      </c>
      <c r="C128" s="18" t="s">
        <v>159</v>
      </c>
      <c r="D128" s="17" t="s">
        <v>37</v>
      </c>
      <c r="E128" s="19" t="s">
        <v>160</v>
      </c>
      <c r="F128" s="20" t="s">
        <v>61</v>
      </c>
      <c r="G128" s="21">
        <v>6.38</v>
      </c>
      <c r="H128" s="22">
        <v>0</v>
      </c>
      <c r="I128" s="22">
        <f>ROUND(G128*H128,P4)</f>
        <v>0</v>
      </c>
      <c r="O128" s="23">
        <f>I128*0.21</f>
        <v>0</v>
      </c>
      <c r="P128">
        <v>3</v>
      </c>
    </row>
    <row r="129" spans="1:16" x14ac:dyDescent="0.25">
      <c r="A129" s="17" t="s">
        <v>40</v>
      </c>
      <c r="B129" s="17"/>
      <c r="C129" s="17"/>
      <c r="D129" s="17"/>
      <c r="E129" s="19" t="s">
        <v>37</v>
      </c>
      <c r="F129" s="17"/>
      <c r="G129" s="17"/>
      <c r="H129" s="17"/>
      <c r="I129" s="17"/>
    </row>
    <row r="130" spans="1:16" x14ac:dyDescent="0.25">
      <c r="A130" s="17" t="s">
        <v>41</v>
      </c>
      <c r="B130" s="17"/>
      <c r="C130" s="17"/>
      <c r="D130" s="17"/>
      <c r="E130" s="24" t="s">
        <v>161</v>
      </c>
      <c r="F130" s="17"/>
      <c r="G130" s="17"/>
      <c r="H130" s="17"/>
      <c r="I130" s="17"/>
    </row>
    <row r="131" spans="1:16" ht="409.5" x14ac:dyDescent="0.25">
      <c r="A131" s="17" t="s">
        <v>44</v>
      </c>
      <c r="B131" s="17"/>
      <c r="C131" s="17"/>
      <c r="D131" s="17"/>
      <c r="E131" s="19" t="s">
        <v>155</v>
      </c>
      <c r="F131" s="17"/>
      <c r="G131" s="17"/>
      <c r="H131" s="17"/>
      <c r="I131" s="17"/>
    </row>
    <row r="132" spans="1:16" x14ac:dyDescent="0.25">
      <c r="A132" s="17" t="s">
        <v>35</v>
      </c>
      <c r="B132" s="17">
        <v>30</v>
      </c>
      <c r="C132" s="18" t="s">
        <v>162</v>
      </c>
      <c r="D132" s="17" t="s">
        <v>37</v>
      </c>
      <c r="E132" s="19" t="s">
        <v>163</v>
      </c>
      <c r="F132" s="20" t="s">
        <v>118</v>
      </c>
      <c r="G132" s="21">
        <v>0.54400000000000004</v>
      </c>
      <c r="H132" s="22">
        <v>0</v>
      </c>
      <c r="I132" s="22">
        <f>ROUND(G132*H132,P4)</f>
        <v>0</v>
      </c>
      <c r="O132" s="23">
        <f>I132*0.21</f>
        <v>0</v>
      </c>
      <c r="P132">
        <v>3</v>
      </c>
    </row>
    <row r="133" spans="1:16" x14ac:dyDescent="0.25">
      <c r="A133" s="17" t="s">
        <v>40</v>
      </c>
      <c r="B133" s="17"/>
      <c r="C133" s="17"/>
      <c r="D133" s="17"/>
      <c r="E133" s="19" t="s">
        <v>37</v>
      </c>
      <c r="F133" s="17"/>
      <c r="G133" s="17"/>
      <c r="H133" s="17"/>
      <c r="I133" s="17"/>
    </row>
    <row r="134" spans="1:16" ht="30" x14ac:dyDescent="0.25">
      <c r="A134" s="17" t="s">
        <v>41</v>
      </c>
      <c r="B134" s="17"/>
      <c r="C134" s="17"/>
      <c r="D134" s="17"/>
      <c r="E134" s="24" t="s">
        <v>164</v>
      </c>
      <c r="F134" s="17"/>
      <c r="G134" s="17"/>
      <c r="H134" s="17"/>
      <c r="I134" s="17"/>
    </row>
    <row r="135" spans="1:16" ht="225" x14ac:dyDescent="0.25">
      <c r="A135" s="17" t="s">
        <v>44</v>
      </c>
      <c r="B135" s="17"/>
      <c r="C135" s="17"/>
      <c r="D135" s="17"/>
      <c r="E135" s="19" t="s">
        <v>165</v>
      </c>
      <c r="F135" s="17"/>
      <c r="G135" s="17"/>
      <c r="H135" s="17"/>
      <c r="I135" s="17"/>
    </row>
    <row r="136" spans="1:16" x14ac:dyDescent="0.25">
      <c r="A136" s="17" t="s">
        <v>35</v>
      </c>
      <c r="B136" s="17">
        <v>31</v>
      </c>
      <c r="C136" s="18" t="s">
        <v>166</v>
      </c>
      <c r="D136" s="17" t="s">
        <v>37</v>
      </c>
      <c r="E136" s="19" t="s">
        <v>167</v>
      </c>
      <c r="F136" s="20" t="s">
        <v>61</v>
      </c>
      <c r="G136" s="21">
        <v>7.31</v>
      </c>
      <c r="H136" s="22">
        <v>0</v>
      </c>
      <c r="I136" s="22">
        <f>ROUND(G136*H136,P4)</f>
        <v>0</v>
      </c>
      <c r="O136" s="23">
        <f>I136*0.21</f>
        <v>0</v>
      </c>
      <c r="P136">
        <v>3</v>
      </c>
    </row>
    <row r="137" spans="1:16" x14ac:dyDescent="0.25">
      <c r="A137" s="17" t="s">
        <v>40</v>
      </c>
      <c r="B137" s="17"/>
      <c r="C137" s="17"/>
      <c r="D137" s="17"/>
      <c r="E137" s="19" t="s">
        <v>37</v>
      </c>
      <c r="F137" s="17"/>
      <c r="G137" s="17"/>
      <c r="H137" s="17"/>
      <c r="I137" s="17"/>
    </row>
    <row r="138" spans="1:16" x14ac:dyDescent="0.25">
      <c r="A138" s="17" t="s">
        <v>41</v>
      </c>
      <c r="B138" s="17"/>
      <c r="C138" s="17"/>
      <c r="D138" s="17"/>
      <c r="E138" s="24" t="s">
        <v>168</v>
      </c>
      <c r="F138" s="17"/>
      <c r="G138" s="17"/>
      <c r="H138" s="17"/>
      <c r="I138" s="17"/>
    </row>
    <row r="139" spans="1:16" ht="409.5" x14ac:dyDescent="0.25">
      <c r="A139" s="17" t="s">
        <v>44</v>
      </c>
      <c r="B139" s="17"/>
      <c r="C139" s="17"/>
      <c r="D139" s="17"/>
      <c r="E139" s="19" t="s">
        <v>155</v>
      </c>
      <c r="F139" s="17"/>
      <c r="G139" s="17"/>
      <c r="H139" s="17"/>
      <c r="I139" s="17"/>
    </row>
    <row r="140" spans="1:16" x14ac:dyDescent="0.25">
      <c r="A140" s="17" t="s">
        <v>35</v>
      </c>
      <c r="B140" s="17">
        <v>32</v>
      </c>
      <c r="C140" s="18" t="s">
        <v>169</v>
      </c>
      <c r="D140" s="17" t="s">
        <v>37</v>
      </c>
      <c r="E140" s="19" t="s">
        <v>170</v>
      </c>
      <c r="F140" s="20" t="s">
        <v>118</v>
      </c>
      <c r="G140" s="21">
        <v>0.45800000000000002</v>
      </c>
      <c r="H140" s="22">
        <v>0</v>
      </c>
      <c r="I140" s="22">
        <f>ROUND(G140*H140,P4)</f>
        <v>0</v>
      </c>
      <c r="O140" s="23">
        <f>I140*0.21</f>
        <v>0</v>
      </c>
      <c r="P140">
        <v>3</v>
      </c>
    </row>
    <row r="141" spans="1:16" x14ac:dyDescent="0.25">
      <c r="A141" s="17" t="s">
        <v>40</v>
      </c>
      <c r="B141" s="17"/>
      <c r="C141" s="17"/>
      <c r="D141" s="17"/>
      <c r="E141" s="19" t="s">
        <v>37</v>
      </c>
      <c r="F141" s="17"/>
      <c r="G141" s="17"/>
      <c r="H141" s="17"/>
      <c r="I141" s="17"/>
    </row>
    <row r="142" spans="1:16" ht="30" x14ac:dyDescent="0.25">
      <c r="A142" s="17" t="s">
        <v>41</v>
      </c>
      <c r="B142" s="17"/>
      <c r="C142" s="17"/>
      <c r="D142" s="17"/>
      <c r="E142" s="24" t="s">
        <v>171</v>
      </c>
      <c r="F142" s="17"/>
      <c r="G142" s="17"/>
      <c r="H142" s="17"/>
      <c r="I142" s="17"/>
    </row>
    <row r="143" spans="1:16" ht="210" x14ac:dyDescent="0.25">
      <c r="A143" s="17" t="s">
        <v>44</v>
      </c>
      <c r="B143" s="17"/>
      <c r="C143" s="17"/>
      <c r="D143" s="17"/>
      <c r="E143" s="19" t="s">
        <v>172</v>
      </c>
      <c r="F143" s="17"/>
      <c r="G143" s="17"/>
      <c r="H143" s="17"/>
      <c r="I143" s="17"/>
    </row>
    <row r="144" spans="1:16" ht="30" x14ac:dyDescent="0.25">
      <c r="A144" s="17" t="s">
        <v>35</v>
      </c>
      <c r="B144" s="17">
        <v>33</v>
      </c>
      <c r="C144" s="18" t="s">
        <v>173</v>
      </c>
      <c r="D144" s="17" t="s">
        <v>37</v>
      </c>
      <c r="E144" s="19" t="s">
        <v>174</v>
      </c>
      <c r="F144" s="20" t="s">
        <v>61</v>
      </c>
      <c r="G144" s="21">
        <v>259.16500000000002</v>
      </c>
      <c r="H144" s="22">
        <v>0</v>
      </c>
      <c r="I144" s="22">
        <f>ROUND(G144*H144,P4)</f>
        <v>0</v>
      </c>
      <c r="O144" s="23">
        <f>I144*0.21</f>
        <v>0</v>
      </c>
      <c r="P144">
        <v>3</v>
      </c>
    </row>
    <row r="145" spans="1:16" x14ac:dyDescent="0.25">
      <c r="A145" s="17" t="s">
        <v>40</v>
      </c>
      <c r="B145" s="17"/>
      <c r="C145" s="17"/>
      <c r="D145" s="17"/>
      <c r="E145" s="19" t="s">
        <v>37</v>
      </c>
      <c r="F145" s="17"/>
      <c r="G145" s="17"/>
      <c r="H145" s="17"/>
      <c r="I145" s="17"/>
    </row>
    <row r="146" spans="1:16" ht="30" x14ac:dyDescent="0.25">
      <c r="A146" s="17" t="s">
        <v>41</v>
      </c>
      <c r="B146" s="17"/>
      <c r="C146" s="17"/>
      <c r="D146" s="17"/>
      <c r="E146" s="24" t="s">
        <v>95</v>
      </c>
      <c r="F146" s="17"/>
      <c r="G146" s="17"/>
      <c r="H146" s="17"/>
      <c r="I146" s="17"/>
    </row>
    <row r="147" spans="1:16" ht="30" x14ac:dyDescent="0.25">
      <c r="A147" s="17" t="s">
        <v>41</v>
      </c>
      <c r="B147" s="17"/>
      <c r="C147" s="17"/>
      <c r="D147" s="17"/>
      <c r="E147" s="24" t="s">
        <v>96</v>
      </c>
      <c r="F147" s="17"/>
      <c r="G147" s="17"/>
      <c r="H147" s="17"/>
      <c r="I147" s="17"/>
    </row>
    <row r="148" spans="1:16" ht="30" x14ac:dyDescent="0.25">
      <c r="A148" s="17" t="s">
        <v>41</v>
      </c>
      <c r="B148" s="17"/>
      <c r="C148" s="17"/>
      <c r="D148" s="17"/>
      <c r="E148" s="24" t="s">
        <v>97</v>
      </c>
      <c r="F148" s="17"/>
      <c r="G148" s="17"/>
      <c r="H148" s="17"/>
      <c r="I148" s="17"/>
    </row>
    <row r="149" spans="1:16" ht="45" x14ac:dyDescent="0.25">
      <c r="A149" s="17" t="s">
        <v>41</v>
      </c>
      <c r="B149" s="17"/>
      <c r="C149" s="17"/>
      <c r="D149" s="17"/>
      <c r="E149" s="24" t="s">
        <v>175</v>
      </c>
      <c r="F149" s="17"/>
      <c r="G149" s="17"/>
      <c r="H149" s="17"/>
      <c r="I149" s="17"/>
    </row>
    <row r="150" spans="1:16" ht="30" x14ac:dyDescent="0.25">
      <c r="A150" s="17" t="s">
        <v>41</v>
      </c>
      <c r="B150" s="17"/>
      <c r="C150" s="17"/>
      <c r="D150" s="17"/>
      <c r="E150" s="24" t="s">
        <v>176</v>
      </c>
      <c r="F150" s="17"/>
      <c r="G150" s="17"/>
      <c r="H150" s="17"/>
      <c r="I150" s="17"/>
    </row>
    <row r="151" spans="1:16" ht="30" x14ac:dyDescent="0.25">
      <c r="A151" s="17" t="s">
        <v>41</v>
      </c>
      <c r="B151" s="17"/>
      <c r="C151" s="17"/>
      <c r="D151" s="17"/>
      <c r="E151" s="24" t="s">
        <v>177</v>
      </c>
      <c r="F151" s="17"/>
      <c r="G151" s="17"/>
      <c r="H151" s="17"/>
      <c r="I151" s="17"/>
    </row>
    <row r="152" spans="1:16" x14ac:dyDescent="0.25">
      <c r="A152" s="17" t="s">
        <v>41</v>
      </c>
      <c r="B152" s="17"/>
      <c r="C152" s="17"/>
      <c r="D152" s="17"/>
      <c r="E152" s="24" t="s">
        <v>100</v>
      </c>
      <c r="F152" s="17"/>
      <c r="G152" s="17"/>
      <c r="H152" s="17"/>
      <c r="I152" s="17"/>
    </row>
    <row r="153" spans="1:16" x14ac:dyDescent="0.25">
      <c r="A153" s="17" t="s">
        <v>41</v>
      </c>
      <c r="B153" s="17"/>
      <c r="C153" s="17"/>
      <c r="D153" s="17"/>
      <c r="E153" s="24" t="s">
        <v>178</v>
      </c>
      <c r="F153" s="17"/>
      <c r="G153" s="17"/>
      <c r="H153" s="17"/>
      <c r="I153" s="17"/>
    </row>
    <row r="154" spans="1:16" ht="60" x14ac:dyDescent="0.25">
      <c r="A154" s="17" t="s">
        <v>44</v>
      </c>
      <c r="B154" s="17"/>
      <c r="C154" s="17"/>
      <c r="D154" s="17"/>
      <c r="E154" s="19" t="s">
        <v>179</v>
      </c>
      <c r="F154" s="17"/>
      <c r="G154" s="17"/>
      <c r="H154" s="17"/>
      <c r="I154" s="17"/>
    </row>
    <row r="155" spans="1:16" x14ac:dyDescent="0.25">
      <c r="A155" s="17" t="s">
        <v>35</v>
      </c>
      <c r="B155" s="17">
        <v>34</v>
      </c>
      <c r="C155" s="18" t="s">
        <v>180</v>
      </c>
      <c r="D155" s="17" t="s">
        <v>37</v>
      </c>
      <c r="E155" s="19" t="s">
        <v>181</v>
      </c>
      <c r="F155" s="20" t="s">
        <v>61</v>
      </c>
      <c r="G155" s="21">
        <v>16.614000000000001</v>
      </c>
      <c r="H155" s="22">
        <v>0</v>
      </c>
      <c r="I155" s="22">
        <f>ROUND(G155*H155,P4)</f>
        <v>0</v>
      </c>
      <c r="O155" s="23">
        <f>I155*0.21</f>
        <v>0</v>
      </c>
      <c r="P155">
        <v>3</v>
      </c>
    </row>
    <row r="156" spans="1:16" x14ac:dyDescent="0.25">
      <c r="A156" s="17" t="s">
        <v>40</v>
      </c>
      <c r="B156" s="17"/>
      <c r="C156" s="17"/>
      <c r="D156" s="17"/>
      <c r="E156" s="19" t="s">
        <v>37</v>
      </c>
      <c r="F156" s="17"/>
      <c r="G156" s="17"/>
      <c r="H156" s="17"/>
      <c r="I156" s="17"/>
    </row>
    <row r="157" spans="1:16" x14ac:dyDescent="0.25">
      <c r="A157" s="17" t="s">
        <v>41</v>
      </c>
      <c r="B157" s="17"/>
      <c r="C157" s="17"/>
      <c r="D157" s="17"/>
      <c r="E157" s="24" t="s">
        <v>182</v>
      </c>
      <c r="F157" s="17"/>
      <c r="G157" s="17"/>
      <c r="H157" s="17"/>
      <c r="I157" s="17"/>
    </row>
    <row r="158" spans="1:16" ht="360" x14ac:dyDescent="0.25">
      <c r="A158" s="17" t="s">
        <v>44</v>
      </c>
      <c r="B158" s="17"/>
      <c r="C158" s="17"/>
      <c r="D158" s="17"/>
      <c r="E158" s="19" t="s">
        <v>183</v>
      </c>
      <c r="F158" s="17"/>
      <c r="G158" s="17"/>
      <c r="H158" s="17"/>
      <c r="I158" s="17"/>
    </row>
    <row r="159" spans="1:16" x14ac:dyDescent="0.25">
      <c r="A159" s="17" t="s">
        <v>35</v>
      </c>
      <c r="B159" s="17">
        <v>35</v>
      </c>
      <c r="C159" s="18" t="s">
        <v>184</v>
      </c>
      <c r="D159" s="17" t="s">
        <v>185</v>
      </c>
      <c r="E159" s="19" t="s">
        <v>186</v>
      </c>
      <c r="F159" s="20" t="s">
        <v>61</v>
      </c>
      <c r="G159" s="21">
        <v>35</v>
      </c>
      <c r="H159" s="22">
        <v>0</v>
      </c>
      <c r="I159" s="22">
        <f>ROUND(G159*H159,P4)</f>
        <v>0</v>
      </c>
      <c r="O159" s="23">
        <f>I159*0.21</f>
        <v>0</v>
      </c>
      <c r="P159">
        <v>3</v>
      </c>
    </row>
    <row r="160" spans="1:16" x14ac:dyDescent="0.25">
      <c r="A160" s="17" t="s">
        <v>40</v>
      </c>
      <c r="B160" s="17"/>
      <c r="C160" s="17"/>
      <c r="D160" s="17"/>
      <c r="E160" s="19" t="s">
        <v>37</v>
      </c>
      <c r="F160" s="17"/>
      <c r="G160" s="17"/>
      <c r="H160" s="17"/>
      <c r="I160" s="17"/>
    </row>
    <row r="161" spans="1:16" ht="30" x14ac:dyDescent="0.25">
      <c r="A161" s="17" t="s">
        <v>41</v>
      </c>
      <c r="B161" s="17"/>
      <c r="C161" s="17"/>
      <c r="D161" s="17"/>
      <c r="E161" s="24" t="s">
        <v>187</v>
      </c>
      <c r="F161" s="17"/>
      <c r="G161" s="17"/>
      <c r="H161" s="17"/>
      <c r="I161" s="17"/>
    </row>
    <row r="162" spans="1:16" ht="90" x14ac:dyDescent="0.25">
      <c r="A162" s="17" t="s">
        <v>44</v>
      </c>
      <c r="B162" s="17"/>
      <c r="C162" s="17"/>
      <c r="D162" s="17"/>
      <c r="E162" s="19" t="s">
        <v>188</v>
      </c>
      <c r="F162" s="17"/>
      <c r="G162" s="17"/>
      <c r="H162" s="17"/>
      <c r="I162" s="17"/>
    </row>
    <row r="163" spans="1:16" x14ac:dyDescent="0.25">
      <c r="A163" s="17" t="s">
        <v>35</v>
      </c>
      <c r="B163" s="17">
        <v>36</v>
      </c>
      <c r="C163" s="18" t="s">
        <v>184</v>
      </c>
      <c r="D163" s="17" t="s">
        <v>189</v>
      </c>
      <c r="E163" s="19" t="s">
        <v>186</v>
      </c>
      <c r="F163" s="20" t="s">
        <v>61</v>
      </c>
      <c r="G163" s="21">
        <v>12.8</v>
      </c>
      <c r="H163" s="22">
        <v>0</v>
      </c>
      <c r="I163" s="22">
        <f>ROUND(G163*H163,P4)</f>
        <v>0</v>
      </c>
      <c r="O163" s="23">
        <f>I163*0.21</f>
        <v>0</v>
      </c>
      <c r="P163">
        <v>3</v>
      </c>
    </row>
    <row r="164" spans="1:16" x14ac:dyDescent="0.25">
      <c r="A164" s="17" t="s">
        <v>40</v>
      </c>
      <c r="B164" s="17"/>
      <c r="C164" s="17"/>
      <c r="D164" s="17"/>
      <c r="E164" s="19" t="s">
        <v>37</v>
      </c>
      <c r="F164" s="17"/>
      <c r="G164" s="17"/>
      <c r="H164" s="17"/>
      <c r="I164" s="17"/>
    </row>
    <row r="165" spans="1:16" ht="30" x14ac:dyDescent="0.25">
      <c r="A165" s="17" t="s">
        <v>41</v>
      </c>
      <c r="B165" s="17"/>
      <c r="C165" s="17"/>
      <c r="D165" s="17"/>
      <c r="E165" s="24" t="s">
        <v>190</v>
      </c>
      <c r="F165" s="17"/>
      <c r="G165" s="17"/>
      <c r="H165" s="17"/>
      <c r="I165" s="17"/>
    </row>
    <row r="166" spans="1:16" ht="90" x14ac:dyDescent="0.25">
      <c r="A166" s="17" t="s">
        <v>44</v>
      </c>
      <c r="B166" s="17"/>
      <c r="C166" s="17"/>
      <c r="D166" s="17"/>
      <c r="E166" s="19" t="s">
        <v>188</v>
      </c>
      <c r="F166" s="17"/>
      <c r="G166" s="17"/>
      <c r="H166" s="17"/>
      <c r="I166" s="17"/>
    </row>
    <row r="167" spans="1:16" x14ac:dyDescent="0.25">
      <c r="A167" s="14" t="s">
        <v>32</v>
      </c>
      <c r="B167" s="14"/>
      <c r="C167" s="15" t="s">
        <v>191</v>
      </c>
      <c r="D167" s="14"/>
      <c r="E167" s="14" t="s">
        <v>192</v>
      </c>
      <c r="F167" s="14"/>
      <c r="G167" s="14"/>
      <c r="H167" s="14"/>
      <c r="I167" s="16">
        <f>SUMIFS(I168:I195,A168:A195,"P")</f>
        <v>0</v>
      </c>
    </row>
    <row r="168" spans="1:16" x14ac:dyDescent="0.25">
      <c r="A168" s="17" t="s">
        <v>35</v>
      </c>
      <c r="B168" s="17">
        <v>37</v>
      </c>
      <c r="C168" s="18" t="s">
        <v>193</v>
      </c>
      <c r="D168" s="17" t="s">
        <v>37</v>
      </c>
      <c r="E168" s="19" t="s">
        <v>194</v>
      </c>
      <c r="F168" s="20" t="s">
        <v>39</v>
      </c>
      <c r="G168" s="21">
        <v>410</v>
      </c>
      <c r="H168" s="22">
        <v>0</v>
      </c>
      <c r="I168" s="22">
        <f>ROUND(G168*H168,P4)</f>
        <v>0</v>
      </c>
      <c r="O168" s="23">
        <f>I168*0.21</f>
        <v>0</v>
      </c>
      <c r="P168">
        <v>3</v>
      </c>
    </row>
    <row r="169" spans="1:16" x14ac:dyDescent="0.25">
      <c r="A169" s="17" t="s">
        <v>40</v>
      </c>
      <c r="B169" s="17"/>
      <c r="C169" s="17"/>
      <c r="D169" s="17"/>
      <c r="E169" s="19" t="s">
        <v>37</v>
      </c>
      <c r="F169" s="17"/>
      <c r="G169" s="17"/>
      <c r="H169" s="17"/>
      <c r="I169" s="17"/>
    </row>
    <row r="170" spans="1:16" x14ac:dyDescent="0.25">
      <c r="A170" s="17" t="s">
        <v>41</v>
      </c>
      <c r="B170" s="17"/>
      <c r="C170" s="17"/>
      <c r="D170" s="17"/>
      <c r="E170" s="24" t="s">
        <v>195</v>
      </c>
      <c r="F170" s="17"/>
      <c r="G170" s="17"/>
      <c r="H170" s="17"/>
      <c r="I170" s="17"/>
    </row>
    <row r="171" spans="1:16" ht="60" x14ac:dyDescent="0.25">
      <c r="A171" s="17" t="s">
        <v>44</v>
      </c>
      <c r="B171" s="17"/>
      <c r="C171" s="17"/>
      <c r="D171" s="17"/>
      <c r="E171" s="19" t="s">
        <v>196</v>
      </c>
      <c r="F171" s="17"/>
      <c r="G171" s="17"/>
      <c r="H171" s="17"/>
      <c r="I171" s="17"/>
    </row>
    <row r="172" spans="1:16" x14ac:dyDescent="0.25">
      <c r="A172" s="17" t="s">
        <v>35</v>
      </c>
      <c r="B172" s="17">
        <v>38</v>
      </c>
      <c r="C172" s="18" t="s">
        <v>197</v>
      </c>
      <c r="D172" s="17" t="s">
        <v>185</v>
      </c>
      <c r="E172" s="19" t="s">
        <v>198</v>
      </c>
      <c r="F172" s="20" t="s">
        <v>39</v>
      </c>
      <c r="G172" s="21">
        <v>35</v>
      </c>
      <c r="H172" s="22">
        <v>0</v>
      </c>
      <c r="I172" s="22">
        <f>ROUND(G172*H172,P4)</f>
        <v>0</v>
      </c>
      <c r="O172" s="23">
        <f>I172*0.21</f>
        <v>0</v>
      </c>
      <c r="P172">
        <v>3</v>
      </c>
    </row>
    <row r="173" spans="1:16" x14ac:dyDescent="0.25">
      <c r="A173" s="17" t="s">
        <v>40</v>
      </c>
      <c r="B173" s="17"/>
      <c r="C173" s="17"/>
      <c r="D173" s="17"/>
      <c r="E173" s="19" t="s">
        <v>37</v>
      </c>
      <c r="F173" s="17"/>
      <c r="G173" s="17"/>
      <c r="H173" s="17"/>
      <c r="I173" s="17"/>
    </row>
    <row r="174" spans="1:16" x14ac:dyDescent="0.25">
      <c r="A174" s="17" t="s">
        <v>41</v>
      </c>
      <c r="B174" s="17"/>
      <c r="C174" s="17"/>
      <c r="D174" s="17"/>
      <c r="E174" s="24" t="s">
        <v>199</v>
      </c>
      <c r="F174" s="17"/>
      <c r="G174" s="17"/>
      <c r="H174" s="17"/>
      <c r="I174" s="17"/>
    </row>
    <row r="175" spans="1:16" ht="45" x14ac:dyDescent="0.25">
      <c r="A175" s="17" t="s">
        <v>44</v>
      </c>
      <c r="B175" s="17"/>
      <c r="C175" s="17"/>
      <c r="D175" s="17"/>
      <c r="E175" s="19" t="s">
        <v>200</v>
      </c>
      <c r="F175" s="17"/>
      <c r="G175" s="17"/>
      <c r="H175" s="17"/>
      <c r="I175" s="17"/>
    </row>
    <row r="176" spans="1:16" x14ac:dyDescent="0.25">
      <c r="A176" s="17" t="s">
        <v>35</v>
      </c>
      <c r="B176" s="17">
        <v>39</v>
      </c>
      <c r="C176" s="18" t="s">
        <v>197</v>
      </c>
      <c r="D176" s="17" t="s">
        <v>189</v>
      </c>
      <c r="E176" s="19" t="s">
        <v>198</v>
      </c>
      <c r="F176" s="20" t="s">
        <v>39</v>
      </c>
      <c r="G176" s="21">
        <v>51</v>
      </c>
      <c r="H176" s="22">
        <v>0</v>
      </c>
      <c r="I176" s="22">
        <f>ROUND(G176*H176,P4)</f>
        <v>0</v>
      </c>
      <c r="O176" s="23">
        <f>I176*0.21</f>
        <v>0</v>
      </c>
      <c r="P176">
        <v>3</v>
      </c>
    </row>
    <row r="177" spans="1:16" x14ac:dyDescent="0.25">
      <c r="A177" s="17" t="s">
        <v>40</v>
      </c>
      <c r="B177" s="17"/>
      <c r="C177" s="17"/>
      <c r="D177" s="17"/>
      <c r="E177" s="19" t="s">
        <v>37</v>
      </c>
      <c r="F177" s="17"/>
      <c r="G177" s="17"/>
      <c r="H177" s="17"/>
      <c r="I177" s="17"/>
    </row>
    <row r="178" spans="1:16" ht="30" x14ac:dyDescent="0.25">
      <c r="A178" s="17" t="s">
        <v>41</v>
      </c>
      <c r="B178" s="17"/>
      <c r="C178" s="17"/>
      <c r="D178" s="17"/>
      <c r="E178" s="24" t="s">
        <v>201</v>
      </c>
      <c r="F178" s="17"/>
      <c r="G178" s="17"/>
      <c r="H178" s="17"/>
      <c r="I178" s="17"/>
    </row>
    <row r="179" spans="1:16" ht="45" x14ac:dyDescent="0.25">
      <c r="A179" s="17" t="s">
        <v>44</v>
      </c>
      <c r="B179" s="17"/>
      <c r="C179" s="17"/>
      <c r="D179" s="17"/>
      <c r="E179" s="19" t="s">
        <v>200</v>
      </c>
      <c r="F179" s="17"/>
      <c r="G179" s="17"/>
      <c r="H179" s="17"/>
      <c r="I179" s="17"/>
    </row>
    <row r="180" spans="1:16" x14ac:dyDescent="0.25">
      <c r="A180" s="17" t="s">
        <v>35</v>
      </c>
      <c r="B180" s="17">
        <v>40</v>
      </c>
      <c r="C180" s="18" t="s">
        <v>202</v>
      </c>
      <c r="D180" s="17" t="s">
        <v>37</v>
      </c>
      <c r="E180" s="19" t="s">
        <v>203</v>
      </c>
      <c r="F180" s="20" t="s">
        <v>39</v>
      </c>
      <c r="G180" s="21">
        <v>225</v>
      </c>
      <c r="H180" s="22">
        <v>0</v>
      </c>
      <c r="I180" s="22">
        <f>ROUND(G180*H180,P4)</f>
        <v>0</v>
      </c>
      <c r="O180" s="23">
        <f>I180*0.21</f>
        <v>0</v>
      </c>
      <c r="P180">
        <v>3</v>
      </c>
    </row>
    <row r="181" spans="1:16" x14ac:dyDescent="0.25">
      <c r="A181" s="17" t="s">
        <v>40</v>
      </c>
      <c r="B181" s="17"/>
      <c r="C181" s="17"/>
      <c r="D181" s="17"/>
      <c r="E181" s="19" t="s">
        <v>37</v>
      </c>
      <c r="F181" s="17"/>
      <c r="G181" s="17"/>
      <c r="H181" s="17"/>
      <c r="I181" s="17"/>
    </row>
    <row r="182" spans="1:16" ht="165" x14ac:dyDescent="0.25">
      <c r="A182" s="17" t="s">
        <v>44</v>
      </c>
      <c r="B182" s="17"/>
      <c r="C182" s="17"/>
      <c r="D182" s="17"/>
      <c r="E182" s="19" t="s">
        <v>204</v>
      </c>
      <c r="F182" s="17"/>
      <c r="G182" s="17"/>
      <c r="H182" s="17"/>
      <c r="I182" s="17"/>
    </row>
    <row r="183" spans="1:16" x14ac:dyDescent="0.25">
      <c r="A183" s="17" t="s">
        <v>35</v>
      </c>
      <c r="B183" s="17">
        <v>41</v>
      </c>
      <c r="C183" s="18" t="s">
        <v>205</v>
      </c>
      <c r="D183" s="17" t="s">
        <v>37</v>
      </c>
      <c r="E183" s="19" t="s">
        <v>206</v>
      </c>
      <c r="F183" s="20" t="s">
        <v>39</v>
      </c>
      <c r="G183" s="21">
        <v>225</v>
      </c>
      <c r="H183" s="22">
        <v>0</v>
      </c>
      <c r="I183" s="22">
        <f>ROUND(G183*H183,P4)</f>
        <v>0</v>
      </c>
      <c r="O183" s="23">
        <f>I183*0.21</f>
        <v>0</v>
      </c>
      <c r="P183">
        <v>3</v>
      </c>
    </row>
    <row r="184" spans="1:16" x14ac:dyDescent="0.25">
      <c r="A184" s="17" t="s">
        <v>40</v>
      </c>
      <c r="B184" s="17"/>
      <c r="C184" s="17"/>
      <c r="D184" s="17"/>
      <c r="E184" s="19" t="s">
        <v>37</v>
      </c>
      <c r="F184" s="17"/>
      <c r="G184" s="17"/>
      <c r="H184" s="17"/>
      <c r="I184" s="17"/>
    </row>
    <row r="185" spans="1:16" ht="165" x14ac:dyDescent="0.25">
      <c r="A185" s="17" t="s">
        <v>44</v>
      </c>
      <c r="B185" s="17"/>
      <c r="C185" s="17"/>
      <c r="D185" s="17"/>
      <c r="E185" s="19" t="s">
        <v>204</v>
      </c>
      <c r="F185" s="17"/>
      <c r="G185" s="17"/>
      <c r="H185" s="17"/>
      <c r="I185" s="17"/>
    </row>
    <row r="186" spans="1:16" x14ac:dyDescent="0.25">
      <c r="A186" s="17" t="s">
        <v>35</v>
      </c>
      <c r="B186" s="17">
        <v>42</v>
      </c>
      <c r="C186" s="18" t="s">
        <v>207</v>
      </c>
      <c r="D186" s="17" t="s">
        <v>37</v>
      </c>
      <c r="E186" s="19" t="s">
        <v>208</v>
      </c>
      <c r="F186" s="20" t="s">
        <v>39</v>
      </c>
      <c r="G186" s="21">
        <v>225</v>
      </c>
      <c r="H186" s="22">
        <v>0</v>
      </c>
      <c r="I186" s="22">
        <f>ROUND(G186*H186,P4)</f>
        <v>0</v>
      </c>
      <c r="O186" s="23">
        <f>I186*0.21</f>
        <v>0</v>
      </c>
      <c r="P186">
        <v>3</v>
      </c>
    </row>
    <row r="187" spans="1:16" x14ac:dyDescent="0.25">
      <c r="A187" s="17" t="s">
        <v>40</v>
      </c>
      <c r="B187" s="17"/>
      <c r="C187" s="17"/>
      <c r="D187" s="17"/>
      <c r="E187" s="19" t="s">
        <v>37</v>
      </c>
      <c r="F187" s="17"/>
      <c r="G187" s="17"/>
      <c r="H187" s="17"/>
      <c r="I187" s="17"/>
    </row>
    <row r="188" spans="1:16" ht="75" x14ac:dyDescent="0.25">
      <c r="A188" s="17" t="s">
        <v>44</v>
      </c>
      <c r="B188" s="17"/>
      <c r="C188" s="17"/>
      <c r="D188" s="17"/>
      <c r="E188" s="19" t="s">
        <v>209</v>
      </c>
      <c r="F188" s="17"/>
      <c r="G188" s="17"/>
      <c r="H188" s="17"/>
      <c r="I188" s="17"/>
    </row>
    <row r="189" spans="1:16" x14ac:dyDescent="0.25">
      <c r="A189" s="17" t="s">
        <v>35</v>
      </c>
      <c r="B189" s="17">
        <v>43</v>
      </c>
      <c r="C189" s="18" t="s">
        <v>210</v>
      </c>
      <c r="D189" s="17" t="s">
        <v>37</v>
      </c>
      <c r="E189" s="19" t="s">
        <v>211</v>
      </c>
      <c r="F189" s="20" t="s">
        <v>39</v>
      </c>
      <c r="G189" s="21">
        <v>225</v>
      </c>
      <c r="H189" s="22">
        <v>0</v>
      </c>
      <c r="I189" s="22">
        <f>ROUND(G189*H189,P4)</f>
        <v>0</v>
      </c>
      <c r="O189" s="23">
        <f>I189*0.21</f>
        <v>0</v>
      </c>
      <c r="P189">
        <v>3</v>
      </c>
    </row>
    <row r="190" spans="1:16" x14ac:dyDescent="0.25">
      <c r="A190" s="17" t="s">
        <v>40</v>
      </c>
      <c r="B190" s="17"/>
      <c r="C190" s="17"/>
      <c r="D190" s="17"/>
      <c r="E190" s="19" t="s">
        <v>37</v>
      </c>
      <c r="F190" s="17"/>
      <c r="G190" s="17"/>
      <c r="H190" s="17"/>
      <c r="I190" s="17"/>
    </row>
    <row r="191" spans="1:16" ht="75" x14ac:dyDescent="0.25">
      <c r="A191" s="17" t="s">
        <v>44</v>
      </c>
      <c r="B191" s="17"/>
      <c r="C191" s="17"/>
      <c r="D191" s="17"/>
      <c r="E191" s="19" t="s">
        <v>209</v>
      </c>
      <c r="F191" s="17"/>
      <c r="G191" s="17"/>
      <c r="H191" s="17"/>
      <c r="I191" s="17"/>
    </row>
    <row r="192" spans="1:16" x14ac:dyDescent="0.25">
      <c r="A192" s="17" t="s">
        <v>35</v>
      </c>
      <c r="B192" s="17">
        <v>44</v>
      </c>
      <c r="C192" s="18" t="s">
        <v>212</v>
      </c>
      <c r="D192" s="17" t="s">
        <v>37</v>
      </c>
      <c r="E192" s="19" t="s">
        <v>213</v>
      </c>
      <c r="F192" s="20" t="s">
        <v>77</v>
      </c>
      <c r="G192" s="21">
        <v>42.5</v>
      </c>
      <c r="H192" s="22">
        <v>0</v>
      </c>
      <c r="I192" s="22">
        <f>ROUND(G192*H192,P4)</f>
        <v>0</v>
      </c>
      <c r="O192" s="23">
        <f>I192*0.21</f>
        <v>0</v>
      </c>
      <c r="P192">
        <v>3</v>
      </c>
    </row>
    <row r="193" spans="1:16" x14ac:dyDescent="0.25">
      <c r="A193" s="17" t="s">
        <v>40</v>
      </c>
      <c r="B193" s="17"/>
      <c r="C193" s="17"/>
      <c r="D193" s="17"/>
      <c r="E193" s="19" t="s">
        <v>37</v>
      </c>
      <c r="F193" s="17"/>
      <c r="G193" s="17"/>
      <c r="H193" s="17"/>
      <c r="I193" s="17"/>
    </row>
    <row r="194" spans="1:16" x14ac:dyDescent="0.25">
      <c r="A194" s="17" t="s">
        <v>41</v>
      </c>
      <c r="B194" s="17"/>
      <c r="C194" s="17"/>
      <c r="D194" s="17"/>
      <c r="E194" s="24" t="s">
        <v>214</v>
      </c>
      <c r="F194" s="17"/>
      <c r="G194" s="17"/>
      <c r="H194" s="17"/>
      <c r="I194" s="17"/>
    </row>
    <row r="195" spans="1:16" ht="45" x14ac:dyDescent="0.25">
      <c r="A195" s="17" t="s">
        <v>44</v>
      </c>
      <c r="B195" s="17"/>
      <c r="C195" s="17"/>
      <c r="D195" s="17"/>
      <c r="E195" s="19" t="s">
        <v>215</v>
      </c>
      <c r="F195" s="17"/>
      <c r="G195" s="17"/>
      <c r="H195" s="17"/>
      <c r="I195" s="17"/>
    </row>
    <row r="196" spans="1:16" x14ac:dyDescent="0.25">
      <c r="A196" s="14" t="s">
        <v>32</v>
      </c>
      <c r="B196" s="14"/>
      <c r="C196" s="15" t="s">
        <v>216</v>
      </c>
      <c r="D196" s="14"/>
      <c r="E196" s="14" t="s">
        <v>217</v>
      </c>
      <c r="F196" s="14"/>
      <c r="G196" s="14"/>
      <c r="H196" s="14"/>
      <c r="I196" s="16">
        <f>SUMIFS(I197:I221,A197:A221,"P")</f>
        <v>0</v>
      </c>
    </row>
    <row r="197" spans="1:16" ht="30" x14ac:dyDescent="0.25">
      <c r="A197" s="17" t="s">
        <v>35</v>
      </c>
      <c r="B197" s="17">
        <v>45</v>
      </c>
      <c r="C197" s="18" t="s">
        <v>218</v>
      </c>
      <c r="D197" s="17" t="s">
        <v>185</v>
      </c>
      <c r="E197" s="19" t="s">
        <v>219</v>
      </c>
      <c r="F197" s="20" t="s">
        <v>39</v>
      </c>
      <c r="G197" s="21">
        <v>167.80500000000001</v>
      </c>
      <c r="H197" s="22">
        <v>0</v>
      </c>
      <c r="I197" s="22">
        <f>ROUND(G197*H197,P4)</f>
        <v>0</v>
      </c>
      <c r="O197" s="23">
        <f>I197*0.21</f>
        <v>0</v>
      </c>
      <c r="P197">
        <v>3</v>
      </c>
    </row>
    <row r="198" spans="1:16" x14ac:dyDescent="0.25">
      <c r="A198" s="17" t="s">
        <v>40</v>
      </c>
      <c r="B198" s="17"/>
      <c r="C198" s="17"/>
      <c r="D198" s="17"/>
      <c r="E198" s="19" t="s">
        <v>37</v>
      </c>
      <c r="F198" s="17"/>
      <c r="G198" s="17"/>
      <c r="H198" s="17"/>
      <c r="I198" s="17"/>
    </row>
    <row r="199" spans="1:16" x14ac:dyDescent="0.25">
      <c r="A199" s="17" t="s">
        <v>41</v>
      </c>
      <c r="B199" s="17"/>
      <c r="C199" s="17"/>
      <c r="D199" s="17"/>
      <c r="E199" s="24" t="s">
        <v>220</v>
      </c>
      <c r="F199" s="17"/>
      <c r="G199" s="17"/>
      <c r="H199" s="17"/>
      <c r="I199" s="17"/>
    </row>
    <row r="200" spans="1:16" ht="30" x14ac:dyDescent="0.25">
      <c r="A200" s="17" t="s">
        <v>41</v>
      </c>
      <c r="B200" s="17"/>
      <c r="C200" s="17"/>
      <c r="D200" s="17"/>
      <c r="E200" s="24" t="s">
        <v>221</v>
      </c>
      <c r="F200" s="17"/>
      <c r="G200" s="17"/>
      <c r="H200" s="17"/>
      <c r="I200" s="17"/>
    </row>
    <row r="201" spans="1:16" ht="30" x14ac:dyDescent="0.25">
      <c r="A201" s="17" t="s">
        <v>41</v>
      </c>
      <c r="B201" s="17"/>
      <c r="C201" s="17"/>
      <c r="D201" s="17"/>
      <c r="E201" s="24" t="s">
        <v>222</v>
      </c>
      <c r="F201" s="17"/>
      <c r="G201" s="17"/>
      <c r="H201" s="17"/>
      <c r="I201" s="17"/>
    </row>
    <row r="202" spans="1:16" x14ac:dyDescent="0.25">
      <c r="A202" s="17" t="s">
        <v>41</v>
      </c>
      <c r="B202" s="17"/>
      <c r="C202" s="17"/>
      <c r="D202" s="17"/>
      <c r="E202" s="24" t="s">
        <v>223</v>
      </c>
      <c r="F202" s="17"/>
      <c r="G202" s="17"/>
      <c r="H202" s="17"/>
      <c r="I202" s="17"/>
    </row>
    <row r="203" spans="1:16" x14ac:dyDescent="0.25">
      <c r="A203" s="17" t="s">
        <v>41</v>
      </c>
      <c r="B203" s="17"/>
      <c r="C203" s="17"/>
      <c r="D203" s="17"/>
      <c r="E203" s="24" t="s">
        <v>224</v>
      </c>
      <c r="F203" s="17"/>
      <c r="G203" s="17"/>
      <c r="H203" s="17"/>
      <c r="I203" s="17"/>
    </row>
    <row r="204" spans="1:16" x14ac:dyDescent="0.25">
      <c r="A204" s="17" t="s">
        <v>41</v>
      </c>
      <c r="B204" s="17"/>
      <c r="C204" s="17"/>
      <c r="D204" s="17"/>
      <c r="E204" s="24" t="s">
        <v>225</v>
      </c>
      <c r="F204" s="17"/>
      <c r="G204" s="17"/>
      <c r="H204" s="17"/>
      <c r="I204" s="17"/>
    </row>
    <row r="205" spans="1:16" ht="270" x14ac:dyDescent="0.25">
      <c r="A205" s="17" t="s">
        <v>44</v>
      </c>
      <c r="B205" s="17"/>
      <c r="C205" s="17"/>
      <c r="D205" s="17"/>
      <c r="E205" s="19" t="s">
        <v>226</v>
      </c>
      <c r="F205" s="17"/>
      <c r="G205" s="17"/>
      <c r="H205" s="17"/>
      <c r="I205" s="17"/>
    </row>
    <row r="206" spans="1:16" ht="30" x14ac:dyDescent="0.25">
      <c r="A206" s="17" t="s">
        <v>35</v>
      </c>
      <c r="B206" s="17">
        <v>46</v>
      </c>
      <c r="C206" s="18" t="s">
        <v>218</v>
      </c>
      <c r="D206" s="17" t="s">
        <v>189</v>
      </c>
      <c r="E206" s="19" t="s">
        <v>219</v>
      </c>
      <c r="F206" s="20" t="s">
        <v>39</v>
      </c>
      <c r="G206" s="21">
        <v>335.61</v>
      </c>
      <c r="H206" s="22">
        <v>0</v>
      </c>
      <c r="I206" s="22">
        <f>ROUND(G206*H206,P4)</f>
        <v>0</v>
      </c>
      <c r="O206" s="23">
        <f>I206*0.21</f>
        <v>0</v>
      </c>
      <c r="P206">
        <v>3</v>
      </c>
    </row>
    <row r="207" spans="1:16" x14ac:dyDescent="0.25">
      <c r="A207" s="17" t="s">
        <v>40</v>
      </c>
      <c r="B207" s="17"/>
      <c r="C207" s="17"/>
      <c r="D207" s="17"/>
      <c r="E207" s="19" t="s">
        <v>37</v>
      </c>
      <c r="F207" s="17"/>
      <c r="G207" s="17"/>
      <c r="H207" s="17"/>
      <c r="I207" s="17"/>
    </row>
    <row r="208" spans="1:16" ht="30" x14ac:dyDescent="0.25">
      <c r="A208" s="17" t="s">
        <v>41</v>
      </c>
      <c r="B208" s="17"/>
      <c r="C208" s="17"/>
      <c r="D208" s="17"/>
      <c r="E208" s="24" t="s">
        <v>227</v>
      </c>
      <c r="F208" s="17"/>
      <c r="G208" s="17"/>
      <c r="H208" s="17"/>
      <c r="I208" s="17"/>
    </row>
    <row r="209" spans="1:16" ht="270" x14ac:dyDescent="0.25">
      <c r="A209" s="17" t="s">
        <v>44</v>
      </c>
      <c r="B209" s="17"/>
      <c r="C209" s="17"/>
      <c r="D209" s="17"/>
      <c r="E209" s="19" t="s">
        <v>226</v>
      </c>
      <c r="F209" s="17"/>
      <c r="G209" s="17"/>
      <c r="H209" s="17"/>
      <c r="I209" s="17"/>
    </row>
    <row r="210" spans="1:16" x14ac:dyDescent="0.25">
      <c r="A210" s="17" t="s">
        <v>35</v>
      </c>
      <c r="B210" s="17">
        <v>47</v>
      </c>
      <c r="C210" s="18" t="s">
        <v>228</v>
      </c>
      <c r="D210" s="17" t="s">
        <v>37</v>
      </c>
      <c r="E210" s="19" t="s">
        <v>229</v>
      </c>
      <c r="F210" s="20" t="s">
        <v>39</v>
      </c>
      <c r="G210" s="21">
        <v>74.25</v>
      </c>
      <c r="H210" s="22">
        <v>0</v>
      </c>
      <c r="I210" s="22">
        <f>ROUND(G210*H210,P4)</f>
        <v>0</v>
      </c>
      <c r="O210" s="23">
        <f>I210*0.21</f>
        <v>0</v>
      </c>
      <c r="P210">
        <v>3</v>
      </c>
    </row>
    <row r="211" spans="1:16" x14ac:dyDescent="0.25">
      <c r="A211" s="17" t="s">
        <v>40</v>
      </c>
      <c r="B211" s="17"/>
      <c r="C211" s="17"/>
      <c r="D211" s="17"/>
      <c r="E211" s="19" t="s">
        <v>37</v>
      </c>
      <c r="F211" s="17"/>
      <c r="G211" s="17"/>
      <c r="H211" s="17"/>
      <c r="I211" s="17"/>
    </row>
    <row r="212" spans="1:16" ht="30" x14ac:dyDescent="0.25">
      <c r="A212" s="17" t="s">
        <v>41</v>
      </c>
      <c r="B212" s="17"/>
      <c r="C212" s="17"/>
      <c r="D212" s="17"/>
      <c r="E212" s="24" t="s">
        <v>230</v>
      </c>
      <c r="F212" s="17"/>
      <c r="G212" s="17"/>
      <c r="H212" s="17"/>
      <c r="I212" s="17"/>
    </row>
    <row r="213" spans="1:16" ht="45" x14ac:dyDescent="0.25">
      <c r="A213" s="17" t="s">
        <v>44</v>
      </c>
      <c r="B213" s="17"/>
      <c r="C213" s="17"/>
      <c r="D213" s="17"/>
      <c r="E213" s="19" t="s">
        <v>231</v>
      </c>
      <c r="F213" s="17"/>
      <c r="G213" s="17"/>
      <c r="H213" s="17"/>
      <c r="I213" s="17"/>
    </row>
    <row r="214" spans="1:16" x14ac:dyDescent="0.25">
      <c r="A214" s="17" t="s">
        <v>35</v>
      </c>
      <c r="B214" s="17">
        <v>48</v>
      </c>
      <c r="C214" s="18" t="s">
        <v>232</v>
      </c>
      <c r="D214" s="17" t="s">
        <v>37</v>
      </c>
      <c r="E214" s="19" t="s">
        <v>233</v>
      </c>
      <c r="F214" s="20" t="s">
        <v>39</v>
      </c>
      <c r="G214" s="21">
        <v>167.80500000000001</v>
      </c>
      <c r="H214" s="22">
        <v>0</v>
      </c>
      <c r="I214" s="22">
        <f>ROUND(G214*H214,P4)</f>
        <v>0</v>
      </c>
      <c r="O214" s="23">
        <f>I214*0.21</f>
        <v>0</v>
      </c>
      <c r="P214">
        <v>3</v>
      </c>
    </row>
    <row r="215" spans="1:16" x14ac:dyDescent="0.25">
      <c r="A215" s="17" t="s">
        <v>40</v>
      </c>
      <c r="B215" s="17"/>
      <c r="C215" s="17"/>
      <c r="D215" s="17"/>
      <c r="E215" s="19" t="s">
        <v>37</v>
      </c>
      <c r="F215" s="17"/>
      <c r="G215" s="17"/>
      <c r="H215" s="17"/>
      <c r="I215" s="17"/>
    </row>
    <row r="216" spans="1:16" x14ac:dyDescent="0.25">
      <c r="A216" s="17" t="s">
        <v>41</v>
      </c>
      <c r="B216" s="17"/>
      <c r="C216" s="17"/>
      <c r="D216" s="17"/>
      <c r="E216" s="24" t="s">
        <v>234</v>
      </c>
      <c r="F216" s="17"/>
      <c r="G216" s="17"/>
      <c r="H216" s="17"/>
      <c r="I216" s="17"/>
    </row>
    <row r="217" spans="1:16" ht="45" x14ac:dyDescent="0.25">
      <c r="A217" s="17" t="s">
        <v>44</v>
      </c>
      <c r="B217" s="17"/>
      <c r="C217" s="17"/>
      <c r="D217" s="17"/>
      <c r="E217" s="19" t="s">
        <v>231</v>
      </c>
      <c r="F217" s="17"/>
      <c r="G217" s="17"/>
      <c r="H217" s="17"/>
      <c r="I217" s="17"/>
    </row>
    <row r="218" spans="1:16" x14ac:dyDescent="0.25">
      <c r="A218" s="17" t="s">
        <v>35</v>
      </c>
      <c r="B218" s="17">
        <v>49</v>
      </c>
      <c r="C218" s="18" t="s">
        <v>235</v>
      </c>
      <c r="D218" s="17" t="s">
        <v>37</v>
      </c>
      <c r="E218" s="19" t="s">
        <v>236</v>
      </c>
      <c r="F218" s="20" t="s">
        <v>39</v>
      </c>
      <c r="G218" s="21">
        <v>4.95</v>
      </c>
      <c r="H218" s="22">
        <v>0</v>
      </c>
      <c r="I218" s="22">
        <f>ROUND(G218*H218,P4)</f>
        <v>0</v>
      </c>
      <c r="O218" s="23">
        <f>I218*0.21</f>
        <v>0</v>
      </c>
      <c r="P218">
        <v>3</v>
      </c>
    </row>
    <row r="219" spans="1:16" x14ac:dyDescent="0.25">
      <c r="A219" s="17" t="s">
        <v>40</v>
      </c>
      <c r="B219" s="17"/>
      <c r="C219" s="17"/>
      <c r="D219" s="17"/>
      <c r="E219" s="19" t="s">
        <v>37</v>
      </c>
      <c r="F219" s="17"/>
      <c r="G219" s="17"/>
      <c r="H219" s="17"/>
      <c r="I219" s="17"/>
    </row>
    <row r="220" spans="1:16" x14ac:dyDescent="0.25">
      <c r="A220" s="17" t="s">
        <v>41</v>
      </c>
      <c r="B220" s="17"/>
      <c r="C220" s="17"/>
      <c r="D220" s="17"/>
      <c r="E220" s="24" t="s">
        <v>237</v>
      </c>
      <c r="F220" s="17"/>
      <c r="G220" s="17"/>
      <c r="H220" s="17"/>
      <c r="I220" s="17"/>
    </row>
    <row r="221" spans="1:16" ht="60" x14ac:dyDescent="0.25">
      <c r="A221" s="17" t="s">
        <v>44</v>
      </c>
      <c r="B221" s="17"/>
      <c r="C221" s="17"/>
      <c r="D221" s="17"/>
      <c r="E221" s="19" t="s">
        <v>238</v>
      </c>
      <c r="F221" s="17"/>
      <c r="G221" s="17"/>
      <c r="H221" s="17"/>
      <c r="I221" s="17"/>
    </row>
    <row r="222" spans="1:16" x14ac:dyDescent="0.25">
      <c r="A222" s="14" t="s">
        <v>32</v>
      </c>
      <c r="B222" s="14"/>
      <c r="C222" s="15" t="s">
        <v>239</v>
      </c>
      <c r="D222" s="14"/>
      <c r="E222" s="14" t="s">
        <v>240</v>
      </c>
      <c r="F222" s="14"/>
      <c r="G222" s="14"/>
      <c r="H222" s="14"/>
      <c r="I222" s="16">
        <f>SUMIFS(I223:I318,A223:A318,"P")</f>
        <v>0</v>
      </c>
    </row>
    <row r="223" spans="1:16" x14ac:dyDescent="0.25">
      <c r="A223" s="17" t="s">
        <v>35</v>
      </c>
      <c r="B223" s="17">
        <v>25</v>
      </c>
      <c r="C223" s="18" t="s">
        <v>241</v>
      </c>
      <c r="D223" s="17" t="s">
        <v>37</v>
      </c>
      <c r="E223" s="19" t="s">
        <v>242</v>
      </c>
      <c r="F223" s="20" t="s">
        <v>61</v>
      </c>
      <c r="G223" s="21">
        <v>51.42</v>
      </c>
      <c r="H223" s="22">
        <v>0</v>
      </c>
      <c r="I223" s="22">
        <f>ROUND(G223*H223,P4)</f>
        <v>0</v>
      </c>
      <c r="O223" s="23">
        <f>I223*0.21</f>
        <v>0</v>
      </c>
      <c r="P223">
        <v>3</v>
      </c>
    </row>
    <row r="224" spans="1:16" x14ac:dyDescent="0.25">
      <c r="A224" s="17" t="s">
        <v>40</v>
      </c>
      <c r="B224" s="17"/>
      <c r="C224" s="17"/>
      <c r="D224" s="17"/>
      <c r="E224" s="19" t="s">
        <v>37</v>
      </c>
      <c r="F224" s="17"/>
      <c r="G224" s="17"/>
      <c r="H224" s="17"/>
      <c r="I224" s="17"/>
    </row>
    <row r="225" spans="1:16" x14ac:dyDescent="0.25">
      <c r="A225" s="17" t="s">
        <v>41</v>
      </c>
      <c r="B225" s="17"/>
      <c r="C225" s="17"/>
      <c r="D225" s="17"/>
      <c r="E225" s="24" t="s">
        <v>243</v>
      </c>
      <c r="F225" s="17"/>
      <c r="G225" s="17"/>
      <c r="H225" s="17"/>
      <c r="I225" s="17"/>
    </row>
    <row r="226" spans="1:16" ht="409.5" x14ac:dyDescent="0.25">
      <c r="A226" s="17" t="s">
        <v>44</v>
      </c>
      <c r="B226" s="17"/>
      <c r="C226" s="17"/>
      <c r="D226" s="17"/>
      <c r="E226" s="19" t="s">
        <v>244</v>
      </c>
      <c r="F226" s="17"/>
      <c r="G226" s="17"/>
      <c r="H226" s="17"/>
      <c r="I226" s="17"/>
    </row>
    <row r="227" spans="1:16" x14ac:dyDescent="0.25">
      <c r="A227" s="17" t="s">
        <v>35</v>
      </c>
      <c r="B227" s="17">
        <v>50</v>
      </c>
      <c r="C227" s="18" t="s">
        <v>245</v>
      </c>
      <c r="D227" s="17" t="s">
        <v>37</v>
      </c>
      <c r="E227" s="19" t="s">
        <v>246</v>
      </c>
      <c r="F227" s="20" t="s">
        <v>77</v>
      </c>
      <c r="G227" s="21">
        <v>9</v>
      </c>
      <c r="H227" s="22">
        <v>0</v>
      </c>
      <c r="I227" s="22">
        <f>ROUND(G227*H227,P4)</f>
        <v>0</v>
      </c>
      <c r="O227" s="23">
        <f>I227*0.21</f>
        <v>0</v>
      </c>
      <c r="P227">
        <v>3</v>
      </c>
    </row>
    <row r="228" spans="1:16" x14ac:dyDescent="0.25">
      <c r="A228" s="17" t="s">
        <v>40</v>
      </c>
      <c r="B228" s="17"/>
      <c r="C228" s="17"/>
      <c r="D228" s="17"/>
      <c r="E228" s="19" t="s">
        <v>37</v>
      </c>
      <c r="F228" s="17"/>
      <c r="G228" s="17"/>
      <c r="H228" s="17"/>
      <c r="I228" s="17"/>
    </row>
    <row r="229" spans="1:16" x14ac:dyDescent="0.25">
      <c r="A229" s="17" t="s">
        <v>41</v>
      </c>
      <c r="B229" s="17"/>
      <c r="C229" s="17"/>
      <c r="D229" s="17"/>
      <c r="E229" s="24" t="s">
        <v>247</v>
      </c>
      <c r="F229" s="17"/>
      <c r="G229" s="17"/>
      <c r="H229" s="17"/>
      <c r="I229" s="17"/>
    </row>
    <row r="230" spans="1:16" ht="45" x14ac:dyDescent="0.25">
      <c r="A230" s="17" t="s">
        <v>44</v>
      </c>
      <c r="B230" s="17"/>
      <c r="C230" s="17"/>
      <c r="D230" s="17"/>
      <c r="E230" s="19" t="s">
        <v>248</v>
      </c>
      <c r="F230" s="17"/>
      <c r="G230" s="17"/>
      <c r="H230" s="17"/>
      <c r="I230" s="17"/>
    </row>
    <row r="231" spans="1:16" x14ac:dyDescent="0.25">
      <c r="A231" s="17" t="s">
        <v>35</v>
      </c>
      <c r="B231" s="17">
        <v>51</v>
      </c>
      <c r="C231" s="18" t="s">
        <v>249</v>
      </c>
      <c r="D231" s="17" t="s">
        <v>37</v>
      </c>
      <c r="E231" s="19" t="s">
        <v>250</v>
      </c>
      <c r="F231" s="20" t="s">
        <v>53</v>
      </c>
      <c r="G231" s="21">
        <v>2</v>
      </c>
      <c r="H231" s="22">
        <v>0</v>
      </c>
      <c r="I231" s="22">
        <f>ROUND(G231*H231,P4)</f>
        <v>0</v>
      </c>
      <c r="O231" s="23">
        <f>I231*0.21</f>
        <v>0</v>
      </c>
      <c r="P231">
        <v>3</v>
      </c>
    </row>
    <row r="232" spans="1:16" x14ac:dyDescent="0.25">
      <c r="A232" s="17" t="s">
        <v>40</v>
      </c>
      <c r="B232" s="17"/>
      <c r="C232" s="17"/>
      <c r="D232" s="17"/>
      <c r="E232" s="19" t="s">
        <v>37</v>
      </c>
      <c r="F232" s="17"/>
      <c r="G232" s="17"/>
      <c r="H232" s="17"/>
      <c r="I232" s="17"/>
    </row>
    <row r="233" spans="1:16" x14ac:dyDescent="0.25">
      <c r="A233" s="17" t="s">
        <v>41</v>
      </c>
      <c r="B233" s="17"/>
      <c r="C233" s="17"/>
      <c r="D233" s="17"/>
      <c r="E233" s="24" t="s">
        <v>251</v>
      </c>
      <c r="F233" s="17"/>
      <c r="G233" s="17"/>
      <c r="H233" s="17"/>
      <c r="I233" s="17"/>
    </row>
    <row r="234" spans="1:16" ht="30" x14ac:dyDescent="0.25">
      <c r="A234" s="17" t="s">
        <v>44</v>
      </c>
      <c r="B234" s="17"/>
      <c r="C234" s="17"/>
      <c r="D234" s="17"/>
      <c r="E234" s="19" t="s">
        <v>252</v>
      </c>
      <c r="F234" s="17"/>
      <c r="G234" s="17"/>
      <c r="H234" s="17"/>
      <c r="I234" s="17"/>
    </row>
    <row r="235" spans="1:16" x14ac:dyDescent="0.25">
      <c r="A235" s="17" t="s">
        <v>35</v>
      </c>
      <c r="B235" s="17">
        <v>52</v>
      </c>
      <c r="C235" s="18" t="s">
        <v>253</v>
      </c>
      <c r="D235" s="17" t="s">
        <v>37</v>
      </c>
      <c r="E235" s="19" t="s">
        <v>254</v>
      </c>
      <c r="F235" s="20" t="s">
        <v>53</v>
      </c>
      <c r="G235" s="21">
        <v>2</v>
      </c>
      <c r="H235" s="22">
        <v>0</v>
      </c>
      <c r="I235" s="22">
        <f>ROUND(G235*H235,P4)</f>
        <v>0</v>
      </c>
      <c r="O235" s="23">
        <f>I235*0.21</f>
        <v>0</v>
      </c>
      <c r="P235">
        <v>3</v>
      </c>
    </row>
    <row r="236" spans="1:16" x14ac:dyDescent="0.25">
      <c r="A236" s="17" t="s">
        <v>40</v>
      </c>
      <c r="B236" s="17"/>
      <c r="C236" s="17"/>
      <c r="D236" s="17"/>
      <c r="E236" s="19" t="s">
        <v>37</v>
      </c>
      <c r="F236" s="17"/>
      <c r="G236" s="17"/>
      <c r="H236" s="17"/>
      <c r="I236" s="17"/>
    </row>
    <row r="237" spans="1:16" ht="30" x14ac:dyDescent="0.25">
      <c r="A237" s="17" t="s">
        <v>41</v>
      </c>
      <c r="B237" s="17"/>
      <c r="C237" s="17"/>
      <c r="D237" s="17"/>
      <c r="E237" s="24" t="s">
        <v>255</v>
      </c>
      <c r="F237" s="17"/>
      <c r="G237" s="17"/>
      <c r="H237" s="17"/>
      <c r="I237" s="17"/>
    </row>
    <row r="238" spans="1:16" ht="45" x14ac:dyDescent="0.25">
      <c r="A238" s="17" t="s">
        <v>44</v>
      </c>
      <c r="B238" s="17"/>
      <c r="C238" s="17"/>
      <c r="D238" s="17"/>
      <c r="E238" s="19" t="s">
        <v>256</v>
      </c>
      <c r="F238" s="17"/>
      <c r="G238" s="17"/>
      <c r="H238" s="17"/>
      <c r="I238" s="17"/>
    </row>
    <row r="239" spans="1:16" x14ac:dyDescent="0.25">
      <c r="A239" s="17" t="s">
        <v>35</v>
      </c>
      <c r="B239" s="17">
        <v>53</v>
      </c>
      <c r="C239" s="18" t="s">
        <v>257</v>
      </c>
      <c r="D239" s="17" t="s">
        <v>37</v>
      </c>
      <c r="E239" s="19" t="s">
        <v>258</v>
      </c>
      <c r="F239" s="20" t="s">
        <v>53</v>
      </c>
      <c r="G239" s="21">
        <v>2</v>
      </c>
      <c r="H239" s="22">
        <v>0</v>
      </c>
      <c r="I239" s="22">
        <f>ROUND(G239*H239,P4)</f>
        <v>0</v>
      </c>
      <c r="O239" s="23">
        <f>I239*0.21</f>
        <v>0</v>
      </c>
      <c r="P239">
        <v>3</v>
      </c>
    </row>
    <row r="240" spans="1:16" x14ac:dyDescent="0.25">
      <c r="A240" s="17" t="s">
        <v>40</v>
      </c>
      <c r="B240" s="17"/>
      <c r="C240" s="17"/>
      <c r="D240" s="17"/>
      <c r="E240" s="19" t="s">
        <v>37</v>
      </c>
      <c r="F240" s="17"/>
      <c r="G240" s="17"/>
      <c r="H240" s="17"/>
      <c r="I240" s="17"/>
    </row>
    <row r="241" spans="1:16" x14ac:dyDescent="0.25">
      <c r="A241" s="17" t="s">
        <v>41</v>
      </c>
      <c r="B241" s="17"/>
      <c r="C241" s="17"/>
      <c r="D241" s="17"/>
      <c r="E241" s="24" t="s">
        <v>259</v>
      </c>
      <c r="F241" s="17"/>
      <c r="G241" s="17"/>
      <c r="H241" s="17"/>
      <c r="I241" s="17"/>
    </row>
    <row r="242" spans="1:16" ht="30" x14ac:dyDescent="0.25">
      <c r="A242" s="17" t="s">
        <v>44</v>
      </c>
      <c r="B242" s="17"/>
      <c r="C242" s="17"/>
      <c r="D242" s="17"/>
      <c r="E242" s="19" t="s">
        <v>260</v>
      </c>
      <c r="F242" s="17"/>
      <c r="G242" s="17"/>
      <c r="H242" s="17"/>
      <c r="I242" s="17"/>
    </row>
    <row r="243" spans="1:16" ht="30" x14ac:dyDescent="0.25">
      <c r="A243" s="17" t="s">
        <v>35</v>
      </c>
      <c r="B243" s="17">
        <v>54</v>
      </c>
      <c r="C243" s="18" t="s">
        <v>261</v>
      </c>
      <c r="D243" s="17" t="s">
        <v>37</v>
      </c>
      <c r="E243" s="19" t="s">
        <v>262</v>
      </c>
      <c r="F243" s="20" t="s">
        <v>77</v>
      </c>
      <c r="G243" s="21">
        <v>54</v>
      </c>
      <c r="H243" s="22">
        <v>0</v>
      </c>
      <c r="I243" s="22">
        <f>ROUND(G243*H243,P4)</f>
        <v>0</v>
      </c>
      <c r="O243" s="23">
        <f>I243*0.21</f>
        <v>0</v>
      </c>
      <c r="P243">
        <v>3</v>
      </c>
    </row>
    <row r="244" spans="1:16" x14ac:dyDescent="0.25">
      <c r="A244" s="17" t="s">
        <v>40</v>
      </c>
      <c r="B244" s="17"/>
      <c r="C244" s="17"/>
      <c r="D244" s="17"/>
      <c r="E244" s="19" t="s">
        <v>37</v>
      </c>
      <c r="F244" s="17"/>
      <c r="G244" s="17"/>
      <c r="H244" s="17"/>
      <c r="I244" s="17"/>
    </row>
    <row r="245" spans="1:16" ht="45" x14ac:dyDescent="0.25">
      <c r="A245" s="17" t="s">
        <v>41</v>
      </c>
      <c r="B245" s="17"/>
      <c r="C245" s="17"/>
      <c r="D245" s="17"/>
      <c r="E245" s="24" t="s">
        <v>371</v>
      </c>
      <c r="F245" s="17"/>
      <c r="G245" s="17"/>
      <c r="H245" s="17"/>
      <c r="I245" s="17"/>
    </row>
    <row r="246" spans="1:16" ht="165" x14ac:dyDescent="0.25">
      <c r="A246" s="17" t="s">
        <v>44</v>
      </c>
      <c r="B246" s="17"/>
      <c r="C246" s="17"/>
      <c r="D246" s="17"/>
      <c r="E246" s="19" t="s">
        <v>263</v>
      </c>
      <c r="F246" s="17"/>
      <c r="G246" s="17"/>
      <c r="H246" s="17"/>
      <c r="I246" s="17"/>
    </row>
    <row r="247" spans="1:16" ht="30" x14ac:dyDescent="0.25">
      <c r="A247" s="17" t="s">
        <v>35</v>
      </c>
      <c r="B247" s="17">
        <v>55</v>
      </c>
      <c r="C247" s="18" t="s">
        <v>261</v>
      </c>
      <c r="D247" s="17" t="s">
        <v>49</v>
      </c>
      <c r="E247" s="19" t="s">
        <v>262</v>
      </c>
      <c r="F247" s="20" t="s">
        <v>77</v>
      </c>
      <c r="G247" s="21">
        <v>12</v>
      </c>
      <c r="H247" s="22">
        <v>0</v>
      </c>
      <c r="I247" s="22">
        <f>ROUND(G247*H247,P4)</f>
        <v>0</v>
      </c>
      <c r="O247" s="23">
        <f>I247*0.21</f>
        <v>0</v>
      </c>
      <c r="P247">
        <v>3</v>
      </c>
    </row>
    <row r="248" spans="1:16" x14ac:dyDescent="0.25">
      <c r="A248" s="17" t="s">
        <v>40</v>
      </c>
      <c r="B248" s="17"/>
      <c r="C248" s="17"/>
      <c r="D248" s="17"/>
      <c r="E248" s="19" t="s">
        <v>37</v>
      </c>
      <c r="F248" s="17"/>
      <c r="G248" s="17"/>
      <c r="H248" s="17"/>
      <c r="I248" s="17"/>
    </row>
    <row r="249" spans="1:16" ht="30" x14ac:dyDescent="0.25">
      <c r="A249" s="17" t="s">
        <v>41</v>
      </c>
      <c r="B249" s="17"/>
      <c r="C249" s="17"/>
      <c r="D249" s="17"/>
      <c r="E249" s="24" t="s">
        <v>264</v>
      </c>
      <c r="F249" s="17"/>
      <c r="G249" s="17"/>
      <c r="H249" s="17"/>
      <c r="I249" s="17"/>
    </row>
    <row r="250" spans="1:16" ht="165" x14ac:dyDescent="0.25">
      <c r="A250" s="17" t="s">
        <v>44</v>
      </c>
      <c r="B250" s="17"/>
      <c r="C250" s="17"/>
      <c r="D250" s="17"/>
      <c r="E250" s="19" t="s">
        <v>263</v>
      </c>
      <c r="F250" s="17"/>
      <c r="G250" s="17"/>
      <c r="H250" s="17"/>
      <c r="I250" s="17"/>
    </row>
    <row r="251" spans="1:16" ht="30" x14ac:dyDescent="0.25">
      <c r="A251" s="17" t="s">
        <v>35</v>
      </c>
      <c r="B251" s="17">
        <v>56</v>
      </c>
      <c r="C251" s="18" t="s">
        <v>265</v>
      </c>
      <c r="D251" s="17" t="s">
        <v>37</v>
      </c>
      <c r="E251" s="19" t="s">
        <v>266</v>
      </c>
      <c r="F251" s="20" t="s">
        <v>77</v>
      </c>
      <c r="G251" s="21">
        <v>12</v>
      </c>
      <c r="H251" s="22">
        <v>0</v>
      </c>
      <c r="I251" s="22">
        <f>ROUND(G251*H251,P4)</f>
        <v>0</v>
      </c>
      <c r="O251" s="23">
        <f>I251*0.21</f>
        <v>0</v>
      </c>
      <c r="P251">
        <v>3</v>
      </c>
    </row>
    <row r="252" spans="1:16" x14ac:dyDescent="0.25">
      <c r="A252" s="17" t="s">
        <v>40</v>
      </c>
      <c r="B252" s="17"/>
      <c r="C252" s="17"/>
      <c r="D252" s="17"/>
      <c r="E252" s="19" t="s">
        <v>37</v>
      </c>
      <c r="F252" s="17"/>
      <c r="G252" s="17"/>
      <c r="H252" s="17"/>
      <c r="I252" s="17"/>
    </row>
    <row r="253" spans="1:16" ht="30" x14ac:dyDescent="0.25">
      <c r="A253" s="17" t="s">
        <v>41</v>
      </c>
      <c r="B253" s="17"/>
      <c r="C253" s="17"/>
      <c r="D253" s="17"/>
      <c r="E253" s="24" t="s">
        <v>267</v>
      </c>
      <c r="F253" s="17"/>
      <c r="G253" s="17"/>
      <c r="H253" s="17"/>
      <c r="I253" s="17"/>
    </row>
    <row r="254" spans="1:16" ht="45" x14ac:dyDescent="0.25">
      <c r="A254" s="17" t="s">
        <v>44</v>
      </c>
      <c r="B254" s="17"/>
      <c r="C254" s="17"/>
      <c r="D254" s="17"/>
      <c r="E254" s="19" t="s">
        <v>248</v>
      </c>
      <c r="F254" s="17"/>
      <c r="G254" s="17"/>
      <c r="H254" s="17"/>
      <c r="I254" s="17"/>
    </row>
    <row r="255" spans="1:16" x14ac:dyDescent="0.25">
      <c r="A255" s="17" t="s">
        <v>35</v>
      </c>
      <c r="B255" s="17">
        <v>57</v>
      </c>
      <c r="C255" s="18" t="s">
        <v>268</v>
      </c>
      <c r="D255" s="17" t="s">
        <v>37</v>
      </c>
      <c r="E255" s="19" t="s">
        <v>269</v>
      </c>
      <c r="F255" s="20" t="s">
        <v>77</v>
      </c>
      <c r="G255" s="21">
        <v>18</v>
      </c>
      <c r="H255" s="22">
        <v>0</v>
      </c>
      <c r="I255" s="22">
        <f>ROUND(G255*H255,P4)</f>
        <v>0</v>
      </c>
      <c r="O255" s="23">
        <f>I255*0.21</f>
        <v>0</v>
      </c>
      <c r="P255">
        <v>3</v>
      </c>
    </row>
    <row r="256" spans="1:16" x14ac:dyDescent="0.25">
      <c r="A256" s="17" t="s">
        <v>40</v>
      </c>
      <c r="B256" s="17"/>
      <c r="C256" s="17"/>
      <c r="D256" s="17"/>
      <c r="E256" s="19" t="s">
        <v>37</v>
      </c>
      <c r="F256" s="17"/>
      <c r="G256" s="17"/>
      <c r="H256" s="17"/>
      <c r="I256" s="17"/>
    </row>
    <row r="257" spans="1:16" x14ac:dyDescent="0.25">
      <c r="A257" s="17" t="s">
        <v>41</v>
      </c>
      <c r="B257" s="17"/>
      <c r="C257" s="17"/>
      <c r="D257" s="17"/>
      <c r="E257" s="24" t="s">
        <v>372</v>
      </c>
      <c r="F257" s="17"/>
      <c r="G257" s="17"/>
      <c r="H257" s="17"/>
      <c r="I257" s="17"/>
    </row>
    <row r="258" spans="1:16" ht="135" x14ac:dyDescent="0.25">
      <c r="A258" s="17" t="s">
        <v>44</v>
      </c>
      <c r="B258" s="17"/>
      <c r="C258" s="17"/>
      <c r="D258" s="17"/>
      <c r="E258" s="19" t="s">
        <v>270</v>
      </c>
      <c r="F258" s="17"/>
      <c r="G258" s="17"/>
      <c r="H258" s="17"/>
      <c r="I258" s="17"/>
    </row>
    <row r="259" spans="1:16" x14ac:dyDescent="0.25">
      <c r="A259" s="17" t="s">
        <v>35</v>
      </c>
      <c r="B259" s="17">
        <v>58</v>
      </c>
      <c r="C259" s="18" t="s">
        <v>271</v>
      </c>
      <c r="D259" s="17" t="s">
        <v>37</v>
      </c>
      <c r="E259" s="19" t="s">
        <v>272</v>
      </c>
      <c r="F259" s="20" t="s">
        <v>53</v>
      </c>
      <c r="G259" s="21">
        <v>2</v>
      </c>
      <c r="H259" s="22">
        <v>0</v>
      </c>
      <c r="I259" s="22">
        <f>ROUND(G259*H259,P4)</f>
        <v>0</v>
      </c>
      <c r="O259" s="23">
        <f>I259*0.21</f>
        <v>0</v>
      </c>
      <c r="P259">
        <v>3</v>
      </c>
    </row>
    <row r="260" spans="1:16" x14ac:dyDescent="0.25">
      <c r="A260" s="17" t="s">
        <v>40</v>
      </c>
      <c r="B260" s="17"/>
      <c r="C260" s="17"/>
      <c r="D260" s="17"/>
      <c r="E260" s="19" t="s">
        <v>37</v>
      </c>
      <c r="F260" s="17"/>
      <c r="G260" s="17"/>
      <c r="H260" s="17"/>
      <c r="I260" s="17"/>
    </row>
    <row r="261" spans="1:16" ht="30" x14ac:dyDescent="0.25">
      <c r="A261" s="17" t="s">
        <v>44</v>
      </c>
      <c r="B261" s="17"/>
      <c r="C261" s="17"/>
      <c r="D261" s="17"/>
      <c r="E261" s="19" t="s">
        <v>273</v>
      </c>
      <c r="F261" s="17"/>
      <c r="G261" s="17"/>
      <c r="H261" s="17"/>
      <c r="I261" s="17"/>
    </row>
    <row r="262" spans="1:16" ht="30" x14ac:dyDescent="0.25">
      <c r="A262" s="17" t="s">
        <v>35</v>
      </c>
      <c r="B262" s="17">
        <v>59</v>
      </c>
      <c r="C262" s="18" t="s">
        <v>274</v>
      </c>
      <c r="D262" s="17" t="s">
        <v>37</v>
      </c>
      <c r="E262" s="19" t="s">
        <v>275</v>
      </c>
      <c r="F262" s="20" t="s">
        <v>53</v>
      </c>
      <c r="G262" s="21">
        <v>2</v>
      </c>
      <c r="H262" s="22">
        <v>0</v>
      </c>
      <c r="I262" s="22">
        <f>ROUND(G262*H262,P4)</f>
        <v>0</v>
      </c>
      <c r="O262" s="23">
        <f>I262*0.21</f>
        <v>0</v>
      </c>
      <c r="P262">
        <v>3</v>
      </c>
    </row>
    <row r="263" spans="1:16" x14ac:dyDescent="0.25">
      <c r="A263" s="17" t="s">
        <v>40</v>
      </c>
      <c r="B263" s="17"/>
      <c r="C263" s="17"/>
      <c r="D263" s="17"/>
      <c r="E263" s="19" t="s">
        <v>37</v>
      </c>
      <c r="F263" s="17"/>
      <c r="G263" s="17"/>
      <c r="H263" s="17"/>
      <c r="I263" s="17"/>
    </row>
    <row r="264" spans="1:16" x14ac:dyDescent="0.25">
      <c r="A264" s="17" t="s">
        <v>41</v>
      </c>
      <c r="B264" s="17"/>
      <c r="C264" s="17"/>
      <c r="D264" s="17"/>
      <c r="E264" s="24" t="s">
        <v>276</v>
      </c>
      <c r="F264" s="17"/>
      <c r="G264" s="17"/>
      <c r="H264" s="17"/>
      <c r="I264" s="17"/>
    </row>
    <row r="265" spans="1:16" ht="30" x14ac:dyDescent="0.25">
      <c r="A265" s="17" t="s">
        <v>44</v>
      </c>
      <c r="B265" s="17"/>
      <c r="C265" s="17"/>
      <c r="D265" s="17"/>
      <c r="E265" s="19" t="s">
        <v>277</v>
      </c>
      <c r="F265" s="17"/>
      <c r="G265" s="17"/>
      <c r="H265" s="17"/>
      <c r="I265" s="17"/>
    </row>
    <row r="266" spans="1:16" x14ac:dyDescent="0.25">
      <c r="A266" s="17" t="s">
        <v>35</v>
      </c>
      <c r="B266" s="17">
        <v>60</v>
      </c>
      <c r="C266" s="18" t="s">
        <v>278</v>
      </c>
      <c r="D266" s="17" t="s">
        <v>37</v>
      </c>
      <c r="E266" s="19" t="s">
        <v>279</v>
      </c>
      <c r="F266" s="20" t="s">
        <v>53</v>
      </c>
      <c r="G266" s="21">
        <v>2</v>
      </c>
      <c r="H266" s="22">
        <v>0</v>
      </c>
      <c r="I266" s="22">
        <f>ROUND(G266*H266,P4)</f>
        <v>0</v>
      </c>
      <c r="O266" s="23">
        <f>I266*0.21</f>
        <v>0</v>
      </c>
      <c r="P266">
        <v>3</v>
      </c>
    </row>
    <row r="267" spans="1:16" x14ac:dyDescent="0.25">
      <c r="A267" s="17" t="s">
        <v>40</v>
      </c>
      <c r="B267" s="17"/>
      <c r="C267" s="17"/>
      <c r="D267" s="17"/>
      <c r="E267" s="19" t="s">
        <v>37</v>
      </c>
      <c r="F267" s="17"/>
      <c r="G267" s="17"/>
      <c r="H267" s="17"/>
      <c r="I267" s="17"/>
    </row>
    <row r="268" spans="1:16" x14ac:dyDescent="0.25">
      <c r="A268" s="17" t="s">
        <v>41</v>
      </c>
      <c r="B268" s="17"/>
      <c r="C268" s="17"/>
      <c r="D268" s="17"/>
      <c r="E268" s="24" t="s">
        <v>280</v>
      </c>
      <c r="F268" s="17"/>
      <c r="G268" s="17"/>
      <c r="H268" s="17"/>
      <c r="I268" s="17"/>
    </row>
    <row r="269" spans="1:16" ht="30" x14ac:dyDescent="0.25">
      <c r="A269" s="17" t="s">
        <v>44</v>
      </c>
      <c r="B269" s="17"/>
      <c r="C269" s="17"/>
      <c r="D269" s="17"/>
      <c r="E269" s="19" t="s">
        <v>277</v>
      </c>
      <c r="F269" s="17"/>
      <c r="G269" s="17"/>
      <c r="H269" s="17"/>
      <c r="I269" s="17"/>
    </row>
    <row r="270" spans="1:16" ht="30" x14ac:dyDescent="0.25">
      <c r="A270" s="17" t="s">
        <v>35</v>
      </c>
      <c r="B270" s="17">
        <v>61</v>
      </c>
      <c r="C270" s="18" t="s">
        <v>281</v>
      </c>
      <c r="D270" s="17" t="s">
        <v>37</v>
      </c>
      <c r="E270" s="19" t="s">
        <v>282</v>
      </c>
      <c r="F270" s="20" t="s">
        <v>53</v>
      </c>
      <c r="G270" s="21">
        <v>6</v>
      </c>
      <c r="H270" s="22">
        <v>0</v>
      </c>
      <c r="I270" s="22">
        <f>ROUND(G270*H270,P4)</f>
        <v>0</v>
      </c>
      <c r="O270" s="23">
        <f>I270*0.21</f>
        <v>0</v>
      </c>
      <c r="P270">
        <v>3</v>
      </c>
    </row>
    <row r="271" spans="1:16" x14ac:dyDescent="0.25">
      <c r="A271" s="17" t="s">
        <v>40</v>
      </c>
      <c r="B271" s="17"/>
      <c r="C271" s="17"/>
      <c r="D271" s="17"/>
      <c r="E271" s="19" t="s">
        <v>37</v>
      </c>
      <c r="F271" s="17"/>
      <c r="G271" s="17"/>
      <c r="H271" s="17"/>
      <c r="I271" s="17"/>
    </row>
    <row r="272" spans="1:16" ht="45" x14ac:dyDescent="0.25">
      <c r="A272" s="17" t="s">
        <v>44</v>
      </c>
      <c r="B272" s="17"/>
      <c r="C272" s="17"/>
      <c r="D272" s="17"/>
      <c r="E272" s="19" t="s">
        <v>283</v>
      </c>
      <c r="F272" s="17"/>
      <c r="G272" s="17"/>
      <c r="H272" s="17"/>
      <c r="I272" s="17"/>
    </row>
    <row r="273" spans="1:16" x14ac:dyDescent="0.25">
      <c r="A273" s="17" t="s">
        <v>35</v>
      </c>
      <c r="B273" s="17">
        <v>62</v>
      </c>
      <c r="C273" s="18" t="s">
        <v>284</v>
      </c>
      <c r="D273" s="17" t="s">
        <v>37</v>
      </c>
      <c r="E273" s="19" t="s">
        <v>285</v>
      </c>
      <c r="F273" s="20" t="s">
        <v>77</v>
      </c>
      <c r="G273" s="21">
        <v>32</v>
      </c>
      <c r="H273" s="22">
        <v>0</v>
      </c>
      <c r="I273" s="22">
        <f>ROUND(G273*H273,P4)</f>
        <v>0</v>
      </c>
      <c r="O273" s="23">
        <f>I273*0.21</f>
        <v>0</v>
      </c>
      <c r="P273">
        <v>3</v>
      </c>
    </row>
    <row r="274" spans="1:16" x14ac:dyDescent="0.25">
      <c r="A274" s="17" t="s">
        <v>40</v>
      </c>
      <c r="B274" s="17"/>
      <c r="C274" s="17"/>
      <c r="D274" s="17"/>
      <c r="E274" s="19" t="s">
        <v>37</v>
      </c>
      <c r="F274" s="17"/>
      <c r="G274" s="17"/>
      <c r="H274" s="17"/>
      <c r="I274" s="17"/>
    </row>
    <row r="275" spans="1:16" x14ac:dyDescent="0.25">
      <c r="A275" s="17" t="s">
        <v>41</v>
      </c>
      <c r="B275" s="17"/>
      <c r="C275" s="17"/>
      <c r="D275" s="17"/>
      <c r="E275" s="24" t="s">
        <v>286</v>
      </c>
      <c r="F275" s="17"/>
      <c r="G275" s="17"/>
      <c r="H275" s="17"/>
      <c r="I275" s="17"/>
    </row>
    <row r="276" spans="1:16" ht="120" x14ac:dyDescent="0.25">
      <c r="A276" s="17" t="s">
        <v>44</v>
      </c>
      <c r="B276" s="17"/>
      <c r="C276" s="17"/>
      <c r="D276" s="17"/>
      <c r="E276" s="19" t="s">
        <v>287</v>
      </c>
      <c r="F276" s="17"/>
      <c r="G276" s="17"/>
      <c r="H276" s="17"/>
      <c r="I276" s="17"/>
    </row>
    <row r="277" spans="1:16" x14ac:dyDescent="0.25">
      <c r="A277" s="17" t="s">
        <v>35</v>
      </c>
      <c r="B277" s="17">
        <v>63</v>
      </c>
      <c r="C277" s="18" t="s">
        <v>288</v>
      </c>
      <c r="D277" s="17" t="s">
        <v>37</v>
      </c>
      <c r="E277" s="19" t="s">
        <v>289</v>
      </c>
      <c r="F277" s="20" t="s">
        <v>77</v>
      </c>
      <c r="G277" s="21">
        <v>32</v>
      </c>
      <c r="H277" s="22">
        <v>0</v>
      </c>
      <c r="I277" s="22">
        <f>ROUND(G277*H277,P4)</f>
        <v>0</v>
      </c>
      <c r="O277" s="23">
        <f>I277*0.21</f>
        <v>0</v>
      </c>
      <c r="P277">
        <v>3</v>
      </c>
    </row>
    <row r="278" spans="1:16" x14ac:dyDescent="0.25">
      <c r="A278" s="17" t="s">
        <v>40</v>
      </c>
      <c r="B278" s="17"/>
      <c r="C278" s="17"/>
      <c r="D278" s="17"/>
      <c r="E278" s="19" t="s">
        <v>37</v>
      </c>
      <c r="F278" s="17"/>
      <c r="G278" s="17"/>
      <c r="H278" s="17"/>
      <c r="I278" s="17"/>
    </row>
    <row r="279" spans="1:16" ht="75" x14ac:dyDescent="0.25">
      <c r="A279" s="17" t="s">
        <v>44</v>
      </c>
      <c r="B279" s="17"/>
      <c r="C279" s="17"/>
      <c r="D279" s="17"/>
      <c r="E279" s="19" t="s">
        <v>290</v>
      </c>
      <c r="F279" s="17"/>
      <c r="G279" s="17"/>
      <c r="H279" s="17"/>
      <c r="I279" s="17"/>
    </row>
    <row r="280" spans="1:16" x14ac:dyDescent="0.25">
      <c r="A280" s="17" t="s">
        <v>35</v>
      </c>
      <c r="B280" s="17">
        <v>64</v>
      </c>
      <c r="C280" s="18" t="s">
        <v>291</v>
      </c>
      <c r="D280" s="17" t="s">
        <v>37</v>
      </c>
      <c r="E280" s="19" t="s">
        <v>292</v>
      </c>
      <c r="F280" s="20" t="s">
        <v>293</v>
      </c>
      <c r="G280" s="21">
        <v>3840</v>
      </c>
      <c r="H280" s="22">
        <v>0</v>
      </c>
      <c r="I280" s="22">
        <f>ROUND(G280*H280,P4)</f>
        <v>0</v>
      </c>
      <c r="O280" s="23">
        <f>I280*0.21</f>
        <v>0</v>
      </c>
      <c r="P280">
        <v>3</v>
      </c>
    </row>
    <row r="281" spans="1:16" x14ac:dyDescent="0.25">
      <c r="A281" s="17" t="s">
        <v>40</v>
      </c>
      <c r="B281" s="17"/>
      <c r="C281" s="17"/>
      <c r="D281" s="17"/>
      <c r="E281" s="19" t="s">
        <v>37</v>
      </c>
      <c r="F281" s="17"/>
      <c r="G281" s="17"/>
      <c r="H281" s="17"/>
      <c r="I281" s="17"/>
    </row>
    <row r="282" spans="1:16" x14ac:dyDescent="0.25">
      <c r="A282" s="17" t="s">
        <v>41</v>
      </c>
      <c r="B282" s="17"/>
      <c r="C282" s="17"/>
      <c r="D282" s="17"/>
      <c r="E282" s="24" t="s">
        <v>294</v>
      </c>
      <c r="F282" s="17"/>
      <c r="G282" s="17"/>
      <c r="H282" s="17"/>
      <c r="I282" s="17"/>
    </row>
    <row r="283" spans="1:16" ht="75" x14ac:dyDescent="0.25">
      <c r="A283" s="17" t="s">
        <v>44</v>
      </c>
      <c r="B283" s="17"/>
      <c r="C283" s="17"/>
      <c r="D283" s="17"/>
      <c r="E283" s="19" t="s">
        <v>295</v>
      </c>
      <c r="F283" s="17"/>
      <c r="G283" s="17"/>
      <c r="H283" s="17"/>
      <c r="I283" s="17"/>
    </row>
    <row r="284" spans="1:16" x14ac:dyDescent="0.25">
      <c r="A284" s="17" t="s">
        <v>35</v>
      </c>
      <c r="B284" s="17">
        <v>65</v>
      </c>
      <c r="C284" s="18" t="s">
        <v>296</v>
      </c>
      <c r="D284" s="17" t="s">
        <v>37</v>
      </c>
      <c r="E284" s="19" t="s">
        <v>297</v>
      </c>
      <c r="F284" s="20" t="s">
        <v>77</v>
      </c>
      <c r="G284" s="21">
        <v>9</v>
      </c>
      <c r="H284" s="22">
        <v>0</v>
      </c>
      <c r="I284" s="22">
        <f>ROUND(G284*H284,P4)</f>
        <v>0</v>
      </c>
      <c r="O284" s="23">
        <f>I284*0.21</f>
        <v>0</v>
      </c>
      <c r="P284">
        <v>3</v>
      </c>
    </row>
    <row r="285" spans="1:16" x14ac:dyDescent="0.25">
      <c r="A285" s="17" t="s">
        <v>40</v>
      </c>
      <c r="B285" s="17"/>
      <c r="C285" s="17"/>
      <c r="D285" s="17"/>
      <c r="E285" s="19" t="s">
        <v>37</v>
      </c>
      <c r="F285" s="17"/>
      <c r="G285" s="17"/>
      <c r="H285" s="17"/>
      <c r="I285" s="17"/>
    </row>
    <row r="286" spans="1:16" x14ac:dyDescent="0.25">
      <c r="A286" s="17" t="s">
        <v>41</v>
      </c>
      <c r="B286" s="17"/>
      <c r="C286" s="17"/>
      <c r="D286" s="17"/>
      <c r="E286" s="24" t="s">
        <v>298</v>
      </c>
      <c r="F286" s="17"/>
      <c r="G286" s="17"/>
      <c r="H286" s="17"/>
      <c r="I286" s="17"/>
    </row>
    <row r="287" spans="1:16" ht="90" x14ac:dyDescent="0.25">
      <c r="A287" s="17" t="s">
        <v>44</v>
      </c>
      <c r="B287" s="17"/>
      <c r="C287" s="17"/>
      <c r="D287" s="17"/>
      <c r="E287" s="19" t="s">
        <v>299</v>
      </c>
      <c r="F287" s="17"/>
      <c r="G287" s="17"/>
      <c r="H287" s="17"/>
      <c r="I287" s="17"/>
    </row>
    <row r="288" spans="1:16" x14ac:dyDescent="0.25">
      <c r="A288" s="17" t="s">
        <v>35</v>
      </c>
      <c r="B288" s="17">
        <v>66</v>
      </c>
      <c r="C288" s="18" t="s">
        <v>300</v>
      </c>
      <c r="D288" s="17" t="s">
        <v>37</v>
      </c>
      <c r="E288" s="19" t="s">
        <v>301</v>
      </c>
      <c r="F288" s="20" t="s">
        <v>77</v>
      </c>
      <c r="G288" s="21">
        <v>42.5</v>
      </c>
      <c r="H288" s="22">
        <v>0</v>
      </c>
      <c r="I288" s="22">
        <f>ROUND(G288*H288,P4)</f>
        <v>0</v>
      </c>
      <c r="O288" s="23">
        <f>I288*0.21</f>
        <v>0</v>
      </c>
      <c r="P288">
        <v>3</v>
      </c>
    </row>
    <row r="289" spans="1:16" x14ac:dyDescent="0.25">
      <c r="A289" s="17" t="s">
        <v>40</v>
      </c>
      <c r="B289" s="17"/>
      <c r="C289" s="17"/>
      <c r="D289" s="17"/>
      <c r="E289" s="19" t="s">
        <v>37</v>
      </c>
      <c r="F289" s="17"/>
      <c r="G289" s="17"/>
      <c r="H289" s="17"/>
      <c r="I289" s="17"/>
    </row>
    <row r="290" spans="1:16" x14ac:dyDescent="0.25">
      <c r="A290" s="17" t="s">
        <v>41</v>
      </c>
      <c r="B290" s="17"/>
      <c r="C290" s="17"/>
      <c r="D290" s="17"/>
      <c r="E290" s="24" t="s">
        <v>302</v>
      </c>
      <c r="F290" s="17"/>
      <c r="G290" s="17"/>
      <c r="H290" s="17"/>
      <c r="I290" s="17"/>
    </row>
    <row r="291" spans="1:16" ht="30" x14ac:dyDescent="0.25">
      <c r="A291" s="17" t="s">
        <v>44</v>
      </c>
      <c r="B291" s="17"/>
      <c r="C291" s="17"/>
      <c r="D291" s="17"/>
      <c r="E291" s="19" t="s">
        <v>303</v>
      </c>
      <c r="F291" s="17"/>
      <c r="G291" s="17"/>
      <c r="H291" s="17"/>
      <c r="I291" s="17"/>
    </row>
    <row r="292" spans="1:16" x14ac:dyDescent="0.25">
      <c r="A292" s="17" t="s">
        <v>35</v>
      </c>
      <c r="B292" s="17">
        <v>67</v>
      </c>
      <c r="C292" s="18" t="s">
        <v>304</v>
      </c>
      <c r="D292" s="17" t="s">
        <v>37</v>
      </c>
      <c r="E292" s="19" t="s">
        <v>305</v>
      </c>
      <c r="F292" s="20" t="s">
        <v>77</v>
      </c>
      <c r="G292" s="21">
        <v>16.5</v>
      </c>
      <c r="H292" s="22">
        <v>0</v>
      </c>
      <c r="I292" s="22">
        <f>ROUND(G292*H292,P4)</f>
        <v>0</v>
      </c>
      <c r="O292" s="23">
        <f>I292*0.21</f>
        <v>0</v>
      </c>
      <c r="P292">
        <v>3</v>
      </c>
    </row>
    <row r="293" spans="1:16" x14ac:dyDescent="0.25">
      <c r="A293" s="17" t="s">
        <v>40</v>
      </c>
      <c r="B293" s="17"/>
      <c r="C293" s="17"/>
      <c r="D293" s="17"/>
      <c r="E293" s="19" t="s">
        <v>37</v>
      </c>
      <c r="F293" s="17"/>
      <c r="G293" s="17"/>
      <c r="H293" s="17"/>
      <c r="I293" s="17"/>
    </row>
    <row r="294" spans="1:16" x14ac:dyDescent="0.25">
      <c r="A294" s="17" t="s">
        <v>41</v>
      </c>
      <c r="B294" s="17"/>
      <c r="C294" s="17"/>
      <c r="D294" s="17"/>
      <c r="E294" s="24" t="s">
        <v>306</v>
      </c>
      <c r="F294" s="17"/>
      <c r="G294" s="17"/>
      <c r="H294" s="17"/>
      <c r="I294" s="17"/>
    </row>
    <row r="295" spans="1:16" ht="45" x14ac:dyDescent="0.25">
      <c r="A295" s="17" t="s">
        <v>44</v>
      </c>
      <c r="B295" s="17"/>
      <c r="C295" s="17"/>
      <c r="D295" s="17"/>
      <c r="E295" s="19" t="s">
        <v>307</v>
      </c>
      <c r="F295" s="17"/>
      <c r="G295" s="17"/>
      <c r="H295" s="17"/>
      <c r="I295" s="17"/>
    </row>
    <row r="296" spans="1:16" x14ac:dyDescent="0.25">
      <c r="A296" s="17" t="s">
        <v>35</v>
      </c>
      <c r="B296" s="17">
        <v>68</v>
      </c>
      <c r="C296" s="18" t="s">
        <v>308</v>
      </c>
      <c r="D296" s="17" t="s">
        <v>37</v>
      </c>
      <c r="E296" s="19" t="s">
        <v>309</v>
      </c>
      <c r="F296" s="20" t="s">
        <v>61</v>
      </c>
      <c r="G296" s="21">
        <v>23.13</v>
      </c>
      <c r="H296" s="22">
        <v>0</v>
      </c>
      <c r="I296" s="22">
        <f>ROUND(G296*H296,P4)</f>
        <v>0</v>
      </c>
      <c r="O296" s="23">
        <f>I296*0.21</f>
        <v>0</v>
      </c>
      <c r="P296">
        <v>3</v>
      </c>
    </row>
    <row r="297" spans="1:16" x14ac:dyDescent="0.25">
      <c r="A297" s="17" t="s">
        <v>40</v>
      </c>
      <c r="B297" s="17"/>
      <c r="C297" s="17"/>
      <c r="D297" s="17"/>
      <c r="E297" s="19" t="s">
        <v>37</v>
      </c>
      <c r="F297" s="17"/>
      <c r="G297" s="17"/>
      <c r="H297" s="17"/>
      <c r="I297" s="17"/>
    </row>
    <row r="298" spans="1:16" ht="30" x14ac:dyDescent="0.25">
      <c r="A298" s="17" t="s">
        <v>41</v>
      </c>
      <c r="B298" s="17"/>
      <c r="C298" s="17"/>
      <c r="D298" s="17"/>
      <c r="E298" s="24" t="s">
        <v>310</v>
      </c>
      <c r="F298" s="17"/>
      <c r="G298" s="17"/>
      <c r="H298" s="17"/>
      <c r="I298" s="17"/>
    </row>
    <row r="299" spans="1:16" ht="30" x14ac:dyDescent="0.25">
      <c r="A299" s="17" t="s">
        <v>41</v>
      </c>
      <c r="B299" s="17"/>
      <c r="C299" s="17"/>
      <c r="D299" s="17"/>
      <c r="E299" s="24" t="s">
        <v>311</v>
      </c>
      <c r="F299" s="17"/>
      <c r="G299" s="17"/>
      <c r="H299" s="17"/>
      <c r="I299" s="17"/>
    </row>
    <row r="300" spans="1:16" ht="30" x14ac:dyDescent="0.25">
      <c r="A300" s="17" t="s">
        <v>41</v>
      </c>
      <c r="B300" s="17"/>
      <c r="C300" s="17"/>
      <c r="D300" s="17"/>
      <c r="E300" s="24" t="s">
        <v>312</v>
      </c>
      <c r="F300" s="17"/>
      <c r="G300" s="17"/>
      <c r="H300" s="17"/>
      <c r="I300" s="17"/>
    </row>
    <row r="301" spans="1:16" x14ac:dyDescent="0.25">
      <c r="A301" s="17" t="s">
        <v>41</v>
      </c>
      <c r="B301" s="17"/>
      <c r="C301" s="17"/>
      <c r="D301" s="17"/>
      <c r="E301" s="24" t="s">
        <v>313</v>
      </c>
      <c r="F301" s="17"/>
      <c r="G301" s="17"/>
      <c r="H301" s="17"/>
      <c r="I301" s="17"/>
    </row>
    <row r="302" spans="1:16" ht="165" x14ac:dyDescent="0.25">
      <c r="A302" s="17" t="s">
        <v>44</v>
      </c>
      <c r="B302" s="17"/>
      <c r="C302" s="17"/>
      <c r="D302" s="17"/>
      <c r="E302" s="19" t="s">
        <v>314</v>
      </c>
      <c r="F302" s="17"/>
      <c r="G302" s="17"/>
      <c r="H302" s="17"/>
      <c r="I302" s="17"/>
    </row>
    <row r="303" spans="1:16" x14ac:dyDescent="0.25">
      <c r="A303" s="17" t="s">
        <v>35</v>
      </c>
      <c r="B303" s="17">
        <v>69</v>
      </c>
      <c r="C303" s="18" t="s">
        <v>315</v>
      </c>
      <c r="D303" s="17" t="s">
        <v>37</v>
      </c>
      <c r="E303" s="19" t="s">
        <v>316</v>
      </c>
      <c r="F303" s="20" t="s">
        <v>66</v>
      </c>
      <c r="G303" s="21">
        <v>1554.336</v>
      </c>
      <c r="H303" s="22">
        <v>0</v>
      </c>
      <c r="I303" s="22">
        <f>ROUND(G303*H303,P4)</f>
        <v>0</v>
      </c>
      <c r="O303" s="23">
        <f>I303*0.21</f>
        <v>0</v>
      </c>
      <c r="P303">
        <v>3</v>
      </c>
    </row>
    <row r="304" spans="1:16" x14ac:dyDescent="0.25">
      <c r="A304" s="17" t="s">
        <v>40</v>
      </c>
      <c r="B304" s="17"/>
      <c r="C304" s="17"/>
      <c r="D304" s="17"/>
      <c r="E304" s="19" t="s">
        <v>37</v>
      </c>
      <c r="F304" s="17"/>
      <c r="G304" s="17"/>
      <c r="H304" s="17"/>
      <c r="I304" s="17"/>
    </row>
    <row r="305" spans="1:16" x14ac:dyDescent="0.25">
      <c r="A305" s="17" t="s">
        <v>41</v>
      </c>
      <c r="B305" s="17"/>
      <c r="C305" s="17"/>
      <c r="D305" s="17"/>
      <c r="E305" s="24" t="s">
        <v>317</v>
      </c>
      <c r="F305" s="17"/>
      <c r="G305" s="17"/>
      <c r="H305" s="17"/>
      <c r="I305" s="17"/>
    </row>
    <row r="306" spans="1:16" ht="45" x14ac:dyDescent="0.25">
      <c r="A306" s="17" t="s">
        <v>44</v>
      </c>
      <c r="B306" s="17"/>
      <c r="C306" s="17"/>
      <c r="D306" s="17"/>
      <c r="E306" s="19" t="s">
        <v>68</v>
      </c>
      <c r="F306" s="17"/>
      <c r="G306" s="17"/>
      <c r="H306" s="17"/>
      <c r="I306" s="17"/>
    </row>
    <row r="307" spans="1:16" x14ac:dyDescent="0.25">
      <c r="A307" s="17" t="s">
        <v>35</v>
      </c>
      <c r="B307" s="17">
        <v>70</v>
      </c>
      <c r="C307" s="18" t="s">
        <v>318</v>
      </c>
      <c r="D307" s="17" t="s">
        <v>37</v>
      </c>
      <c r="E307" s="19" t="s">
        <v>319</v>
      </c>
      <c r="F307" s="20" t="s">
        <v>61</v>
      </c>
      <c r="G307" s="21">
        <v>7.15</v>
      </c>
      <c r="H307" s="22">
        <v>0</v>
      </c>
      <c r="I307" s="22">
        <f>ROUND(G307*H307,P4)</f>
        <v>0</v>
      </c>
      <c r="O307" s="23">
        <f>I307*0.21</f>
        <v>0</v>
      </c>
      <c r="P307">
        <v>3</v>
      </c>
    </row>
    <row r="308" spans="1:16" x14ac:dyDescent="0.25">
      <c r="A308" s="17" t="s">
        <v>40</v>
      </c>
      <c r="B308" s="17"/>
      <c r="C308" s="17"/>
      <c r="D308" s="17"/>
      <c r="E308" s="19" t="s">
        <v>37</v>
      </c>
      <c r="F308" s="17"/>
      <c r="G308" s="17"/>
      <c r="H308" s="17"/>
      <c r="I308" s="17"/>
    </row>
    <row r="309" spans="1:16" ht="30" x14ac:dyDescent="0.25">
      <c r="A309" s="17" t="s">
        <v>41</v>
      </c>
      <c r="B309" s="17"/>
      <c r="C309" s="17"/>
      <c r="D309" s="17"/>
      <c r="E309" s="24" t="s">
        <v>320</v>
      </c>
      <c r="F309" s="17"/>
      <c r="G309" s="17"/>
      <c r="H309" s="17"/>
      <c r="I309" s="17"/>
    </row>
    <row r="310" spans="1:16" ht="165" x14ac:dyDescent="0.25">
      <c r="A310" s="17" t="s">
        <v>44</v>
      </c>
      <c r="B310" s="17"/>
      <c r="C310" s="17"/>
      <c r="D310" s="17"/>
      <c r="E310" s="19" t="s">
        <v>314</v>
      </c>
      <c r="F310" s="17"/>
      <c r="G310" s="17"/>
      <c r="H310" s="17"/>
      <c r="I310" s="17"/>
    </row>
    <row r="311" spans="1:16" x14ac:dyDescent="0.25">
      <c r="A311" s="17" t="s">
        <v>35</v>
      </c>
      <c r="B311" s="17">
        <v>71</v>
      </c>
      <c r="C311" s="18" t="s">
        <v>321</v>
      </c>
      <c r="D311" s="17" t="s">
        <v>37</v>
      </c>
      <c r="E311" s="19" t="s">
        <v>322</v>
      </c>
      <c r="F311" s="20" t="s">
        <v>66</v>
      </c>
      <c r="G311" s="21">
        <v>500.5</v>
      </c>
      <c r="H311" s="22">
        <v>0</v>
      </c>
      <c r="I311" s="22">
        <f>ROUND(G311*H311,P4)</f>
        <v>0</v>
      </c>
      <c r="O311" s="23">
        <f>I311*0.21</f>
        <v>0</v>
      </c>
      <c r="P311">
        <v>3</v>
      </c>
    </row>
    <row r="312" spans="1:16" x14ac:dyDescent="0.25">
      <c r="A312" s="17" t="s">
        <v>40</v>
      </c>
      <c r="B312" s="17"/>
      <c r="C312" s="17"/>
      <c r="D312" s="17"/>
      <c r="E312" s="19" t="s">
        <v>37</v>
      </c>
      <c r="F312" s="17"/>
      <c r="G312" s="17"/>
      <c r="H312" s="17"/>
      <c r="I312" s="17"/>
    </row>
    <row r="313" spans="1:16" x14ac:dyDescent="0.25">
      <c r="A313" s="17" t="s">
        <v>41</v>
      </c>
      <c r="B313" s="17"/>
      <c r="C313" s="17"/>
      <c r="D313" s="17"/>
      <c r="E313" s="24" t="s">
        <v>323</v>
      </c>
      <c r="F313" s="17"/>
      <c r="G313" s="17"/>
      <c r="H313" s="17"/>
      <c r="I313" s="17"/>
    </row>
    <row r="314" spans="1:16" ht="45" x14ac:dyDescent="0.25">
      <c r="A314" s="17" t="s">
        <v>44</v>
      </c>
      <c r="B314" s="17"/>
      <c r="C314" s="17"/>
      <c r="D314" s="17"/>
      <c r="E314" s="19" t="s">
        <v>68</v>
      </c>
      <c r="F314" s="17"/>
      <c r="G314" s="17"/>
      <c r="H314" s="17"/>
      <c r="I314" s="17"/>
    </row>
    <row r="315" spans="1:16" x14ac:dyDescent="0.25">
      <c r="A315" s="17" t="s">
        <v>35</v>
      </c>
      <c r="B315" s="17">
        <v>72</v>
      </c>
      <c r="C315" s="18" t="s">
        <v>324</v>
      </c>
      <c r="D315" s="17" t="s">
        <v>37</v>
      </c>
      <c r="E315" s="19" t="s">
        <v>325</v>
      </c>
      <c r="F315" s="20" t="s">
        <v>77</v>
      </c>
      <c r="G315" s="21">
        <v>4</v>
      </c>
      <c r="H315" s="22">
        <v>0</v>
      </c>
      <c r="I315" s="22">
        <f>ROUND(G315*H315,P4)</f>
        <v>0</v>
      </c>
      <c r="O315" s="23">
        <f>I315*0.21</f>
        <v>0</v>
      </c>
      <c r="P315">
        <v>3</v>
      </c>
    </row>
    <row r="316" spans="1:16" x14ac:dyDescent="0.25">
      <c r="A316" s="17" t="s">
        <v>40</v>
      </c>
      <c r="B316" s="17"/>
      <c r="C316" s="17"/>
      <c r="D316" s="17"/>
      <c r="E316" s="19" t="s">
        <v>37</v>
      </c>
      <c r="F316" s="17"/>
      <c r="G316" s="17"/>
      <c r="H316" s="17"/>
      <c r="I316" s="17"/>
    </row>
    <row r="317" spans="1:16" x14ac:dyDescent="0.25">
      <c r="A317" s="17" t="s">
        <v>41</v>
      </c>
      <c r="B317" s="17"/>
      <c r="C317" s="17"/>
      <c r="D317" s="17"/>
      <c r="E317" s="24" t="s">
        <v>326</v>
      </c>
      <c r="F317" s="17"/>
      <c r="G317" s="17"/>
      <c r="H317" s="17"/>
      <c r="I317" s="17"/>
    </row>
    <row r="318" spans="1:16" ht="180" x14ac:dyDescent="0.25">
      <c r="A318" s="17" t="s">
        <v>44</v>
      </c>
      <c r="B318" s="17"/>
      <c r="C318" s="17"/>
      <c r="D318" s="17"/>
      <c r="E318" s="19" t="s">
        <v>327</v>
      </c>
      <c r="F318" s="17"/>
      <c r="G318" s="17"/>
      <c r="H318" s="17"/>
      <c r="I318" s="17"/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6"/>
  <sheetViews>
    <sheetView topLeftCell="B46" workbookViewId="0">
      <selection activeCell="E51" sqref="E51"/>
    </sheetView>
  </sheetViews>
  <sheetFormatPr defaultRowHeight="15" x14ac:dyDescent="0.25"/>
  <cols>
    <col min="1" max="1" width="9.140625" hidden="1"/>
    <col min="2" max="2" width="16.140625" customWidth="1"/>
    <col min="3" max="3" width="9.7109375" customWidth="1"/>
    <col min="4" max="4" width="13" customWidth="1"/>
    <col min="5" max="5" width="64.85546875" customWidth="1"/>
    <col min="6" max="6" width="13" customWidth="1"/>
    <col min="7" max="9" width="16.140625" customWidth="1"/>
    <col min="15" max="16" width="9.140625" hidden="1"/>
  </cols>
  <sheetData>
    <row r="1" spans="1:16" x14ac:dyDescent="0.25">
      <c r="A1" s="10" t="s">
        <v>0</v>
      </c>
      <c r="B1" s="3"/>
      <c r="C1" s="3"/>
      <c r="D1" s="3"/>
      <c r="E1" s="2" t="s">
        <v>1</v>
      </c>
      <c r="F1" s="3"/>
      <c r="G1" s="3"/>
      <c r="H1" s="3"/>
      <c r="I1" s="3"/>
      <c r="P1">
        <v>3</v>
      </c>
    </row>
    <row r="2" spans="1:16" ht="20.25" x14ac:dyDescent="0.25">
      <c r="B2" s="3"/>
      <c r="C2" s="3"/>
      <c r="D2" s="3"/>
      <c r="E2" s="4" t="s">
        <v>15</v>
      </c>
      <c r="F2" s="3"/>
      <c r="G2" s="3"/>
      <c r="H2" s="3"/>
      <c r="I2" s="3"/>
    </row>
    <row r="3" spans="1:16" x14ac:dyDescent="0.25">
      <c r="A3" t="s">
        <v>16</v>
      </c>
      <c r="B3" s="11" t="s">
        <v>17</v>
      </c>
      <c r="C3" s="28" t="s">
        <v>18</v>
      </c>
      <c r="D3" s="29"/>
      <c r="E3" s="11" t="s">
        <v>19</v>
      </c>
      <c r="F3" s="3"/>
      <c r="G3" s="3"/>
      <c r="H3" s="12" t="s">
        <v>13</v>
      </c>
      <c r="I3" s="13">
        <f>SUMIFS(I8:I66,A8:A66,"SD")</f>
        <v>0</v>
      </c>
      <c r="O3">
        <v>0</v>
      </c>
      <c r="P3">
        <v>2</v>
      </c>
    </row>
    <row r="4" spans="1:16" x14ac:dyDescent="0.25">
      <c r="A4" t="s">
        <v>20</v>
      </c>
      <c r="B4" s="11" t="s">
        <v>21</v>
      </c>
      <c r="C4" s="28" t="s">
        <v>13</v>
      </c>
      <c r="D4" s="29"/>
      <c r="E4" s="11" t="s">
        <v>14</v>
      </c>
      <c r="F4" s="3"/>
      <c r="G4" s="3"/>
      <c r="H4" s="3"/>
      <c r="I4" s="3"/>
      <c r="O4">
        <v>0.15</v>
      </c>
      <c r="P4">
        <v>2</v>
      </c>
    </row>
    <row r="5" spans="1:16" x14ac:dyDescent="0.25">
      <c r="A5" s="27" t="s">
        <v>22</v>
      </c>
      <c r="B5" s="27" t="s">
        <v>23</v>
      </c>
      <c r="C5" s="27" t="s">
        <v>24</v>
      </c>
      <c r="D5" s="27" t="s">
        <v>25</v>
      </c>
      <c r="E5" s="27" t="s">
        <v>26</v>
      </c>
      <c r="F5" s="27" t="s">
        <v>27</v>
      </c>
      <c r="G5" s="27" t="s">
        <v>28</v>
      </c>
      <c r="H5" s="27" t="s">
        <v>29</v>
      </c>
      <c r="I5" s="27"/>
      <c r="O5">
        <v>0.21</v>
      </c>
    </row>
    <row r="6" spans="1:16" x14ac:dyDescent="0.25">
      <c r="A6" s="27"/>
      <c r="B6" s="27"/>
      <c r="C6" s="27"/>
      <c r="D6" s="27"/>
      <c r="E6" s="27"/>
      <c r="F6" s="27"/>
      <c r="G6" s="27"/>
      <c r="H6" s="7" t="s">
        <v>30</v>
      </c>
      <c r="I6" s="7" t="s">
        <v>31</v>
      </c>
    </row>
    <row r="7" spans="1:16" x14ac:dyDescent="0.25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16" x14ac:dyDescent="0.25">
      <c r="A8" s="14" t="s">
        <v>32</v>
      </c>
      <c r="B8" s="14"/>
      <c r="C8" s="15" t="s">
        <v>33</v>
      </c>
      <c r="D8" s="14"/>
      <c r="E8" s="14" t="s">
        <v>34</v>
      </c>
      <c r="F8" s="14"/>
      <c r="G8" s="14"/>
      <c r="H8" s="14"/>
      <c r="I8" s="16">
        <f>SUMIFS(I9:I66,A9:A66,"P")</f>
        <v>0</v>
      </c>
    </row>
    <row r="9" spans="1:16" x14ac:dyDescent="0.25">
      <c r="A9" s="17" t="s">
        <v>35</v>
      </c>
      <c r="B9" s="17">
        <v>1</v>
      </c>
      <c r="C9" s="18" t="s">
        <v>328</v>
      </c>
      <c r="D9" s="17" t="s">
        <v>185</v>
      </c>
      <c r="E9" s="19" t="s">
        <v>329</v>
      </c>
      <c r="F9" s="20" t="s">
        <v>118</v>
      </c>
      <c r="G9" s="21">
        <v>873.06899999999996</v>
      </c>
      <c r="H9" s="22">
        <v>0</v>
      </c>
      <c r="I9" s="22">
        <f>ROUND(G9*H9,P4)</f>
        <v>0</v>
      </c>
      <c r="O9" s="23">
        <f>I9*0.21</f>
        <v>0</v>
      </c>
      <c r="P9">
        <v>3</v>
      </c>
    </row>
    <row r="10" spans="1:16" x14ac:dyDescent="0.25">
      <c r="A10" s="17" t="s">
        <v>40</v>
      </c>
      <c r="B10" s="17"/>
      <c r="C10" s="17"/>
      <c r="D10" s="17"/>
      <c r="E10" s="19" t="s">
        <v>37</v>
      </c>
      <c r="F10" s="17"/>
      <c r="G10" s="17"/>
      <c r="H10" s="17"/>
      <c r="I10" s="17"/>
    </row>
    <row r="11" spans="1:16" ht="30" x14ac:dyDescent="0.25">
      <c r="A11" s="17" t="s">
        <v>41</v>
      </c>
      <c r="B11" s="17"/>
      <c r="C11" s="17"/>
      <c r="D11" s="17"/>
      <c r="E11" s="24" t="s">
        <v>330</v>
      </c>
      <c r="F11" s="17"/>
      <c r="G11" s="17"/>
      <c r="H11" s="17"/>
      <c r="I11" s="17"/>
    </row>
    <row r="12" spans="1:16" ht="30" x14ac:dyDescent="0.25">
      <c r="A12" s="17" t="s">
        <v>41</v>
      </c>
      <c r="B12" s="17"/>
      <c r="C12" s="17"/>
      <c r="D12" s="17"/>
      <c r="E12" s="24" t="s">
        <v>331</v>
      </c>
      <c r="F12" s="17"/>
      <c r="G12" s="17"/>
      <c r="H12" s="17"/>
      <c r="I12" s="17"/>
    </row>
    <row r="13" spans="1:16" x14ac:dyDescent="0.25">
      <c r="A13" s="17" t="s">
        <v>41</v>
      </c>
      <c r="B13" s="17"/>
      <c r="C13" s="17"/>
      <c r="D13" s="17"/>
      <c r="E13" s="24" t="s">
        <v>332</v>
      </c>
      <c r="F13" s="17"/>
      <c r="G13" s="17"/>
      <c r="H13" s="17"/>
      <c r="I13" s="17"/>
    </row>
    <row r="14" spans="1:16" ht="30" x14ac:dyDescent="0.25">
      <c r="A14" s="17" t="s">
        <v>44</v>
      </c>
      <c r="B14" s="17"/>
      <c r="C14" s="17"/>
      <c r="D14" s="17"/>
      <c r="E14" s="19" t="s">
        <v>333</v>
      </c>
      <c r="F14" s="17"/>
      <c r="G14" s="17"/>
      <c r="H14" s="17"/>
      <c r="I14" s="17"/>
    </row>
    <row r="15" spans="1:16" x14ac:dyDescent="0.25">
      <c r="A15" s="17" t="s">
        <v>35</v>
      </c>
      <c r="B15" s="17">
        <v>2</v>
      </c>
      <c r="C15" s="18" t="s">
        <v>328</v>
      </c>
      <c r="D15" s="17" t="s">
        <v>189</v>
      </c>
      <c r="E15" s="19" t="s">
        <v>329</v>
      </c>
      <c r="F15" s="20" t="s">
        <v>118</v>
      </c>
      <c r="G15" s="21">
        <v>55.512</v>
      </c>
      <c r="H15" s="22">
        <v>0</v>
      </c>
      <c r="I15" s="22">
        <f>ROUND(G15*H15,P4)</f>
        <v>0</v>
      </c>
      <c r="O15" s="23">
        <f>I15*0.21</f>
        <v>0</v>
      </c>
      <c r="P15">
        <v>3</v>
      </c>
    </row>
    <row r="16" spans="1:16" x14ac:dyDescent="0.25">
      <c r="A16" s="17" t="s">
        <v>40</v>
      </c>
      <c r="B16" s="17"/>
      <c r="C16" s="17"/>
      <c r="D16" s="17"/>
      <c r="E16" s="19" t="s">
        <v>37</v>
      </c>
      <c r="F16" s="17"/>
      <c r="G16" s="17"/>
      <c r="H16" s="17"/>
      <c r="I16" s="17"/>
    </row>
    <row r="17" spans="1:16" ht="30" x14ac:dyDescent="0.25">
      <c r="A17" s="17" t="s">
        <v>41</v>
      </c>
      <c r="B17" s="17"/>
      <c r="C17" s="17"/>
      <c r="D17" s="17"/>
      <c r="E17" s="24" t="s">
        <v>334</v>
      </c>
      <c r="F17" s="17"/>
      <c r="G17" s="17"/>
      <c r="H17" s="17"/>
      <c r="I17" s="17"/>
    </row>
    <row r="18" spans="1:16" ht="30" x14ac:dyDescent="0.25">
      <c r="A18" s="17" t="s">
        <v>44</v>
      </c>
      <c r="B18" s="17"/>
      <c r="C18" s="17"/>
      <c r="D18" s="17"/>
      <c r="E18" s="19" t="s">
        <v>333</v>
      </c>
      <c r="F18" s="17"/>
      <c r="G18" s="17"/>
      <c r="H18" s="17"/>
      <c r="I18" s="17"/>
    </row>
    <row r="19" spans="1:16" x14ac:dyDescent="0.25">
      <c r="A19" s="17" t="s">
        <v>35</v>
      </c>
      <c r="B19" s="17">
        <v>3</v>
      </c>
      <c r="C19" s="18" t="s">
        <v>328</v>
      </c>
      <c r="D19" s="17" t="s">
        <v>335</v>
      </c>
      <c r="E19" s="19" t="s">
        <v>329</v>
      </c>
      <c r="F19" s="20" t="s">
        <v>118</v>
      </c>
      <c r="G19" s="21">
        <v>22.875</v>
      </c>
      <c r="H19" s="22">
        <v>0</v>
      </c>
      <c r="I19" s="22">
        <f>ROUND(G19*H19,P4)</f>
        <v>0</v>
      </c>
      <c r="O19" s="23">
        <f>I19*0.21</f>
        <v>0</v>
      </c>
      <c r="P19">
        <v>3</v>
      </c>
    </row>
    <row r="20" spans="1:16" x14ac:dyDescent="0.25">
      <c r="A20" s="17" t="s">
        <v>40</v>
      </c>
      <c r="B20" s="17"/>
      <c r="C20" s="17"/>
      <c r="D20" s="17"/>
      <c r="E20" s="19" t="s">
        <v>37</v>
      </c>
      <c r="F20" s="17"/>
      <c r="G20" s="17"/>
      <c r="H20" s="17"/>
      <c r="I20" s="17"/>
    </row>
    <row r="21" spans="1:16" ht="30" x14ac:dyDescent="0.25">
      <c r="A21" s="17" t="s">
        <v>41</v>
      </c>
      <c r="B21" s="17"/>
      <c r="C21" s="17"/>
      <c r="D21" s="17"/>
      <c r="E21" s="24" t="s">
        <v>336</v>
      </c>
      <c r="F21" s="17"/>
      <c r="G21" s="17"/>
      <c r="H21" s="17"/>
      <c r="I21" s="17"/>
    </row>
    <row r="22" spans="1:16" ht="30" x14ac:dyDescent="0.25">
      <c r="A22" s="17" t="s">
        <v>44</v>
      </c>
      <c r="B22" s="17"/>
      <c r="C22" s="17"/>
      <c r="D22" s="17"/>
      <c r="E22" s="19" t="s">
        <v>333</v>
      </c>
      <c r="F22" s="17"/>
      <c r="G22" s="17"/>
      <c r="H22" s="17"/>
      <c r="I22" s="17"/>
    </row>
    <row r="23" spans="1:16" x14ac:dyDescent="0.25">
      <c r="A23" s="17" t="s">
        <v>35</v>
      </c>
      <c r="B23" s="17">
        <v>4</v>
      </c>
      <c r="C23" s="18" t="s">
        <v>328</v>
      </c>
      <c r="D23" s="17" t="s">
        <v>337</v>
      </c>
      <c r="E23" s="19" t="s">
        <v>329</v>
      </c>
      <c r="F23" s="20" t="s">
        <v>118</v>
      </c>
      <c r="G23" s="21">
        <v>62.7</v>
      </c>
      <c r="H23" s="22">
        <v>0</v>
      </c>
      <c r="I23" s="22">
        <f>ROUND(G23*H23,P4)</f>
        <v>0</v>
      </c>
      <c r="O23" s="23">
        <f>I23*0.21</f>
        <v>0</v>
      </c>
      <c r="P23">
        <v>3</v>
      </c>
    </row>
    <row r="24" spans="1:16" x14ac:dyDescent="0.25">
      <c r="A24" s="17" t="s">
        <v>40</v>
      </c>
      <c r="B24" s="17"/>
      <c r="C24" s="17"/>
      <c r="D24" s="17"/>
      <c r="E24" s="19" t="s">
        <v>37</v>
      </c>
      <c r="F24" s="17"/>
      <c r="G24" s="17"/>
      <c r="H24" s="17"/>
      <c r="I24" s="17"/>
    </row>
    <row r="25" spans="1:16" x14ac:dyDescent="0.25">
      <c r="A25" s="17" t="s">
        <v>41</v>
      </c>
      <c r="B25" s="17"/>
      <c r="C25" s="17"/>
      <c r="D25" s="17"/>
      <c r="E25" s="24" t="s">
        <v>338</v>
      </c>
      <c r="F25" s="17"/>
      <c r="G25" s="17"/>
      <c r="H25" s="17"/>
      <c r="I25" s="17"/>
    </row>
    <row r="26" spans="1:16" ht="30" x14ac:dyDescent="0.25">
      <c r="A26" s="17" t="s">
        <v>44</v>
      </c>
      <c r="B26" s="17"/>
      <c r="C26" s="17"/>
      <c r="D26" s="17"/>
      <c r="E26" s="19" t="s">
        <v>333</v>
      </c>
      <c r="F26" s="17"/>
      <c r="G26" s="17"/>
      <c r="H26" s="17"/>
      <c r="I26" s="17"/>
    </row>
    <row r="27" spans="1:16" x14ac:dyDescent="0.25">
      <c r="A27" s="17" t="s">
        <v>35</v>
      </c>
      <c r="B27" s="17">
        <v>5</v>
      </c>
      <c r="C27" s="18" t="s">
        <v>339</v>
      </c>
      <c r="D27" s="17" t="s">
        <v>37</v>
      </c>
      <c r="E27" s="19" t="s">
        <v>340</v>
      </c>
      <c r="F27" s="20" t="s">
        <v>341</v>
      </c>
      <c r="G27" s="21">
        <v>1</v>
      </c>
      <c r="H27" s="22">
        <v>0</v>
      </c>
      <c r="I27" s="22">
        <f>ROUND(G27*H27,P4)</f>
        <v>0</v>
      </c>
      <c r="O27" s="23">
        <f>I27*0.21</f>
        <v>0</v>
      </c>
      <c r="P27">
        <v>3</v>
      </c>
    </row>
    <row r="28" spans="1:16" x14ac:dyDescent="0.25">
      <c r="A28" s="17" t="s">
        <v>40</v>
      </c>
      <c r="B28" s="17"/>
      <c r="C28" s="17"/>
      <c r="D28" s="17"/>
      <c r="E28" s="19" t="s">
        <v>37</v>
      </c>
      <c r="F28" s="17"/>
      <c r="G28" s="17"/>
      <c r="H28" s="17"/>
      <c r="I28" s="17"/>
    </row>
    <row r="29" spans="1:16" x14ac:dyDescent="0.25">
      <c r="A29" s="17" t="s">
        <v>41</v>
      </c>
      <c r="B29" s="17"/>
      <c r="C29" s="17"/>
      <c r="D29" s="17"/>
      <c r="E29" s="24" t="s">
        <v>342</v>
      </c>
      <c r="F29" s="17"/>
      <c r="G29" s="17"/>
      <c r="H29" s="17"/>
      <c r="I29" s="17"/>
    </row>
    <row r="30" spans="1:16" ht="30" x14ac:dyDescent="0.25">
      <c r="A30" s="17" t="s">
        <v>44</v>
      </c>
      <c r="B30" s="17"/>
      <c r="C30" s="17"/>
      <c r="D30" s="17"/>
      <c r="E30" s="19" t="s">
        <v>45</v>
      </c>
      <c r="F30" s="17"/>
      <c r="G30" s="17"/>
      <c r="H30" s="17"/>
      <c r="I30" s="17"/>
    </row>
    <row r="31" spans="1:16" x14ac:dyDescent="0.25">
      <c r="A31" s="17" t="s">
        <v>35</v>
      </c>
      <c r="B31" s="17">
        <v>6</v>
      </c>
      <c r="C31" s="18" t="s">
        <v>343</v>
      </c>
      <c r="D31" s="17" t="s">
        <v>37</v>
      </c>
      <c r="E31" s="19" t="s">
        <v>344</v>
      </c>
      <c r="F31" s="20" t="s">
        <v>341</v>
      </c>
      <c r="G31" s="21">
        <v>1</v>
      </c>
      <c r="H31" s="22">
        <v>0</v>
      </c>
      <c r="I31" s="22">
        <f>ROUND(G31*H31,P4)</f>
        <v>0</v>
      </c>
      <c r="O31" s="23">
        <f>I31*0.21</f>
        <v>0</v>
      </c>
      <c r="P31">
        <v>3</v>
      </c>
    </row>
    <row r="32" spans="1:16" x14ac:dyDescent="0.25">
      <c r="A32" s="17" t="s">
        <v>40</v>
      </c>
      <c r="B32" s="17"/>
      <c r="C32" s="17"/>
      <c r="D32" s="17"/>
      <c r="E32" s="19" t="s">
        <v>37</v>
      </c>
      <c r="F32" s="17"/>
      <c r="G32" s="17"/>
      <c r="H32" s="17"/>
      <c r="I32" s="17"/>
    </row>
    <row r="33" spans="1:16" x14ac:dyDescent="0.25">
      <c r="A33" s="17" t="s">
        <v>41</v>
      </c>
      <c r="B33" s="17"/>
      <c r="C33" s="17"/>
      <c r="D33" s="17"/>
      <c r="E33" s="24" t="s">
        <v>345</v>
      </c>
      <c r="F33" s="17"/>
      <c r="G33" s="17"/>
      <c r="H33" s="17"/>
      <c r="I33" s="17"/>
    </row>
    <row r="34" spans="1:16" ht="60" x14ac:dyDescent="0.25">
      <c r="A34" s="17" t="s">
        <v>44</v>
      </c>
      <c r="B34" s="17"/>
      <c r="C34" s="17"/>
      <c r="D34" s="17"/>
      <c r="E34" s="19" t="s">
        <v>346</v>
      </c>
      <c r="F34" s="17"/>
      <c r="G34" s="17"/>
      <c r="H34" s="17"/>
      <c r="I34" s="17"/>
    </row>
    <row r="35" spans="1:16" x14ac:dyDescent="0.25">
      <c r="A35" s="17" t="s">
        <v>35</v>
      </c>
      <c r="B35" s="17">
        <v>7</v>
      </c>
      <c r="C35" s="18" t="s">
        <v>347</v>
      </c>
      <c r="D35" s="17" t="s">
        <v>185</v>
      </c>
      <c r="E35" s="19" t="s">
        <v>348</v>
      </c>
      <c r="F35" s="20" t="s">
        <v>341</v>
      </c>
      <c r="G35" s="21">
        <v>1</v>
      </c>
      <c r="H35" s="22">
        <v>0</v>
      </c>
      <c r="I35" s="22">
        <f>ROUND(G35*H35,P4)</f>
        <v>0</v>
      </c>
      <c r="O35" s="23">
        <f>I35*0.21</f>
        <v>0</v>
      </c>
      <c r="P35">
        <v>3</v>
      </c>
    </row>
    <row r="36" spans="1:16" x14ac:dyDescent="0.25">
      <c r="A36" s="17" t="s">
        <v>40</v>
      </c>
      <c r="B36" s="17"/>
      <c r="C36" s="17"/>
      <c r="D36" s="17"/>
      <c r="E36" s="19" t="s">
        <v>37</v>
      </c>
      <c r="F36" s="17"/>
      <c r="G36" s="17"/>
      <c r="H36" s="17"/>
      <c r="I36" s="17"/>
    </row>
    <row r="37" spans="1:16" x14ac:dyDescent="0.25">
      <c r="A37" s="17" t="s">
        <v>41</v>
      </c>
      <c r="B37" s="17"/>
      <c r="C37" s="17"/>
      <c r="D37" s="17"/>
      <c r="E37" s="24" t="s">
        <v>349</v>
      </c>
      <c r="F37" s="17"/>
      <c r="G37" s="17"/>
      <c r="H37" s="17"/>
      <c r="I37" s="17"/>
    </row>
    <row r="38" spans="1:16" ht="30" x14ac:dyDescent="0.25">
      <c r="A38" s="17" t="s">
        <v>44</v>
      </c>
      <c r="B38" s="17"/>
      <c r="C38" s="17"/>
      <c r="D38" s="17"/>
      <c r="E38" s="19" t="s">
        <v>350</v>
      </c>
      <c r="F38" s="17"/>
      <c r="G38" s="17"/>
      <c r="H38" s="17"/>
      <c r="I38" s="17"/>
    </row>
    <row r="39" spans="1:16" x14ac:dyDescent="0.25">
      <c r="A39" s="17" t="s">
        <v>35</v>
      </c>
      <c r="B39" s="17">
        <v>8</v>
      </c>
      <c r="C39" s="18" t="s">
        <v>347</v>
      </c>
      <c r="D39" s="17" t="s">
        <v>189</v>
      </c>
      <c r="E39" s="19" t="s">
        <v>348</v>
      </c>
      <c r="F39" s="20" t="s">
        <v>341</v>
      </c>
      <c r="G39" s="21">
        <v>1</v>
      </c>
      <c r="H39" s="22">
        <v>0</v>
      </c>
      <c r="I39" s="22">
        <f>ROUND(G39*H39,P4)</f>
        <v>0</v>
      </c>
      <c r="O39" s="23">
        <f>I39*0.21</f>
        <v>0</v>
      </c>
      <c r="P39">
        <v>3</v>
      </c>
    </row>
    <row r="40" spans="1:16" x14ac:dyDescent="0.25">
      <c r="A40" s="17" t="s">
        <v>40</v>
      </c>
      <c r="B40" s="17"/>
      <c r="C40" s="17"/>
      <c r="D40" s="17"/>
      <c r="E40" s="19" t="s">
        <v>37</v>
      </c>
      <c r="F40" s="17"/>
      <c r="G40" s="17"/>
      <c r="H40" s="17"/>
      <c r="I40" s="17"/>
    </row>
    <row r="41" spans="1:16" x14ac:dyDescent="0.25">
      <c r="A41" s="17" t="s">
        <v>41</v>
      </c>
      <c r="B41" s="17"/>
      <c r="C41" s="17"/>
      <c r="D41" s="17"/>
      <c r="E41" s="24" t="s">
        <v>351</v>
      </c>
      <c r="F41" s="17"/>
      <c r="G41" s="17"/>
      <c r="H41" s="17"/>
      <c r="I41" s="17"/>
    </row>
    <row r="42" spans="1:16" ht="30" x14ac:dyDescent="0.25">
      <c r="A42" s="17" t="s">
        <v>44</v>
      </c>
      <c r="B42" s="17"/>
      <c r="C42" s="17"/>
      <c r="D42" s="17"/>
      <c r="E42" s="19" t="s">
        <v>350</v>
      </c>
      <c r="F42" s="17"/>
      <c r="G42" s="17"/>
      <c r="H42" s="17"/>
      <c r="I42" s="17"/>
    </row>
    <row r="43" spans="1:16" x14ac:dyDescent="0.25">
      <c r="A43" s="17" t="s">
        <v>35</v>
      </c>
      <c r="B43" s="17">
        <v>9</v>
      </c>
      <c r="C43" s="18" t="s">
        <v>352</v>
      </c>
      <c r="D43" s="17" t="s">
        <v>185</v>
      </c>
      <c r="E43" s="19" t="s">
        <v>353</v>
      </c>
      <c r="F43" s="20" t="s">
        <v>341</v>
      </c>
      <c r="G43" s="21">
        <v>1</v>
      </c>
      <c r="H43" s="22">
        <v>0</v>
      </c>
      <c r="I43" s="22">
        <f>ROUND(G43*H43,P4)</f>
        <v>0</v>
      </c>
      <c r="O43" s="23">
        <f>I43*0.21</f>
        <v>0</v>
      </c>
      <c r="P43">
        <v>3</v>
      </c>
    </row>
    <row r="44" spans="1:16" x14ac:dyDescent="0.25">
      <c r="A44" s="17" t="s">
        <v>40</v>
      </c>
      <c r="B44" s="17"/>
      <c r="C44" s="17"/>
      <c r="D44" s="17"/>
      <c r="E44" s="19" t="s">
        <v>37</v>
      </c>
      <c r="F44" s="17"/>
      <c r="G44" s="17"/>
      <c r="H44" s="17"/>
      <c r="I44" s="17"/>
    </row>
    <row r="45" spans="1:16" x14ac:dyDescent="0.25">
      <c r="A45" s="17" t="s">
        <v>41</v>
      </c>
      <c r="B45" s="17"/>
      <c r="C45" s="17"/>
      <c r="D45" s="17"/>
      <c r="E45" s="24" t="s">
        <v>354</v>
      </c>
      <c r="F45" s="17"/>
      <c r="G45" s="17"/>
      <c r="H45" s="17"/>
      <c r="I45" s="17"/>
    </row>
    <row r="46" spans="1:16" ht="30" x14ac:dyDescent="0.25">
      <c r="A46" s="17" t="s">
        <v>44</v>
      </c>
      <c r="B46" s="17"/>
      <c r="C46" s="17"/>
      <c r="D46" s="17"/>
      <c r="E46" s="19" t="s">
        <v>350</v>
      </c>
      <c r="F46" s="17"/>
      <c r="G46" s="17"/>
      <c r="H46" s="17"/>
      <c r="I46" s="17"/>
    </row>
    <row r="47" spans="1:16" x14ac:dyDescent="0.25">
      <c r="A47" s="17" t="s">
        <v>35</v>
      </c>
      <c r="B47" s="17">
        <v>10</v>
      </c>
      <c r="C47" s="18" t="s">
        <v>352</v>
      </c>
      <c r="D47" s="17" t="s">
        <v>189</v>
      </c>
      <c r="E47" s="19" t="s">
        <v>353</v>
      </c>
      <c r="F47" s="20" t="s">
        <v>341</v>
      </c>
      <c r="G47" s="21">
        <v>1</v>
      </c>
      <c r="H47" s="22">
        <v>0</v>
      </c>
      <c r="I47" s="22">
        <f>ROUND(G47*H47,P4)</f>
        <v>0</v>
      </c>
      <c r="O47" s="23">
        <f>I47*0.21</f>
        <v>0</v>
      </c>
      <c r="P47">
        <v>3</v>
      </c>
    </row>
    <row r="48" spans="1:16" x14ac:dyDescent="0.25">
      <c r="A48" s="17" t="s">
        <v>40</v>
      </c>
      <c r="B48" s="17"/>
      <c r="C48" s="17"/>
      <c r="D48" s="17"/>
      <c r="E48" s="19" t="s">
        <v>37</v>
      </c>
      <c r="F48" s="17"/>
      <c r="G48" s="17"/>
      <c r="H48" s="17"/>
      <c r="I48" s="17"/>
    </row>
    <row r="49" spans="1:16" x14ac:dyDescent="0.25">
      <c r="A49" s="17" t="s">
        <v>41</v>
      </c>
      <c r="B49" s="17"/>
      <c r="C49" s="17"/>
      <c r="D49" s="17"/>
      <c r="E49" s="24" t="s">
        <v>355</v>
      </c>
      <c r="F49" s="17"/>
      <c r="G49" s="17"/>
      <c r="H49" s="17"/>
      <c r="I49" s="17"/>
    </row>
    <row r="50" spans="1:16" ht="30" x14ac:dyDescent="0.25">
      <c r="A50" s="17" t="s">
        <v>44</v>
      </c>
      <c r="B50" s="17"/>
      <c r="C50" s="17"/>
      <c r="D50" s="17"/>
      <c r="E50" s="19" t="s">
        <v>350</v>
      </c>
      <c r="F50" s="17"/>
      <c r="G50" s="17"/>
      <c r="H50" s="17"/>
      <c r="I50" s="17"/>
    </row>
    <row r="51" spans="1:16" x14ac:dyDescent="0.25">
      <c r="A51" s="17" t="s">
        <v>35</v>
      </c>
      <c r="B51" s="17">
        <v>11</v>
      </c>
      <c r="C51" s="18" t="s">
        <v>356</v>
      </c>
      <c r="D51" s="17" t="s">
        <v>37</v>
      </c>
      <c r="E51" s="19" t="s">
        <v>357</v>
      </c>
      <c r="F51" s="20" t="s">
        <v>53</v>
      </c>
      <c r="G51" s="21">
        <v>1</v>
      </c>
      <c r="H51" s="22">
        <v>0</v>
      </c>
      <c r="I51" s="22">
        <f>ROUND(G51*H51,P4)</f>
        <v>0</v>
      </c>
      <c r="O51" s="23">
        <f>I51*0.21</f>
        <v>0</v>
      </c>
      <c r="P51">
        <v>3</v>
      </c>
    </row>
    <row r="52" spans="1:16" x14ac:dyDescent="0.25">
      <c r="A52" s="17" t="s">
        <v>40</v>
      </c>
      <c r="B52" s="17"/>
      <c r="C52" s="17"/>
      <c r="D52" s="17"/>
      <c r="E52" s="19" t="s">
        <v>37</v>
      </c>
      <c r="F52" s="17"/>
      <c r="G52" s="17"/>
      <c r="H52" s="17"/>
      <c r="I52" s="17"/>
    </row>
    <row r="53" spans="1:16" ht="30" x14ac:dyDescent="0.25">
      <c r="A53" s="17" t="s">
        <v>44</v>
      </c>
      <c r="B53" s="17"/>
      <c r="C53" s="17"/>
      <c r="D53" s="17"/>
      <c r="E53" s="19" t="s">
        <v>350</v>
      </c>
      <c r="F53" s="17"/>
      <c r="G53" s="17"/>
      <c r="H53" s="17"/>
      <c r="I53" s="17"/>
    </row>
    <row r="54" spans="1:16" x14ac:dyDescent="0.25">
      <c r="A54" s="17" t="s">
        <v>35</v>
      </c>
      <c r="B54" s="17">
        <v>12</v>
      </c>
      <c r="C54" s="18" t="s">
        <v>358</v>
      </c>
      <c r="D54" s="17" t="s">
        <v>37</v>
      </c>
      <c r="E54" s="19" t="s">
        <v>359</v>
      </c>
      <c r="F54" s="20" t="s">
        <v>341</v>
      </c>
      <c r="G54" s="21">
        <v>1</v>
      </c>
      <c r="H54" s="22">
        <v>0</v>
      </c>
      <c r="I54" s="22">
        <f>ROUND(G54*H54,P4)</f>
        <v>0</v>
      </c>
      <c r="O54" s="23">
        <f>I54*0.21</f>
        <v>0</v>
      </c>
      <c r="P54">
        <v>3</v>
      </c>
    </row>
    <row r="55" spans="1:16" x14ac:dyDescent="0.25">
      <c r="A55" s="17" t="s">
        <v>40</v>
      </c>
      <c r="B55" s="17"/>
      <c r="C55" s="17"/>
      <c r="D55" s="17"/>
      <c r="E55" s="19" t="s">
        <v>37</v>
      </c>
      <c r="F55" s="17"/>
      <c r="G55" s="17"/>
      <c r="H55" s="17"/>
      <c r="I55" s="17"/>
    </row>
    <row r="56" spans="1:16" x14ac:dyDescent="0.25">
      <c r="A56" s="17" t="s">
        <v>41</v>
      </c>
      <c r="B56" s="17"/>
      <c r="C56" s="17"/>
      <c r="D56" s="17"/>
      <c r="E56" s="24" t="s">
        <v>360</v>
      </c>
      <c r="F56" s="17"/>
      <c r="G56" s="17"/>
      <c r="H56" s="17"/>
      <c r="I56" s="17"/>
    </row>
    <row r="57" spans="1:16" ht="105" x14ac:dyDescent="0.25">
      <c r="A57" s="17" t="s">
        <v>44</v>
      </c>
      <c r="B57" s="17"/>
      <c r="C57" s="17"/>
      <c r="D57" s="17"/>
      <c r="E57" s="19" t="s">
        <v>361</v>
      </c>
      <c r="F57" s="17"/>
      <c r="G57" s="17"/>
      <c r="H57" s="17"/>
      <c r="I57" s="17"/>
    </row>
    <row r="58" spans="1:16" x14ac:dyDescent="0.25">
      <c r="A58" s="17" t="s">
        <v>35</v>
      </c>
      <c r="B58" s="17">
        <v>13</v>
      </c>
      <c r="C58" s="18" t="s">
        <v>362</v>
      </c>
      <c r="D58" s="17" t="s">
        <v>37</v>
      </c>
      <c r="E58" s="19" t="s">
        <v>363</v>
      </c>
      <c r="F58" s="20" t="s">
        <v>53</v>
      </c>
      <c r="G58" s="21">
        <v>1</v>
      </c>
      <c r="H58" s="22">
        <v>0</v>
      </c>
      <c r="I58" s="22">
        <f>ROUND(G58*H58,P4)</f>
        <v>0</v>
      </c>
      <c r="O58" s="23">
        <f>I58*0.21</f>
        <v>0</v>
      </c>
      <c r="P58">
        <v>3</v>
      </c>
    </row>
    <row r="59" spans="1:16" x14ac:dyDescent="0.25">
      <c r="A59" s="17" t="s">
        <v>40</v>
      </c>
      <c r="B59" s="17"/>
      <c r="C59" s="17"/>
      <c r="D59" s="17"/>
      <c r="E59" s="19" t="s">
        <v>37</v>
      </c>
      <c r="F59" s="17"/>
      <c r="G59" s="17"/>
      <c r="H59" s="17"/>
      <c r="I59" s="17"/>
    </row>
    <row r="60" spans="1:16" ht="90" x14ac:dyDescent="0.25">
      <c r="A60" s="17" t="s">
        <v>44</v>
      </c>
      <c r="B60" s="17"/>
      <c r="C60" s="17"/>
      <c r="D60" s="17"/>
      <c r="E60" s="19" t="s">
        <v>364</v>
      </c>
      <c r="F60" s="17"/>
      <c r="G60" s="17"/>
      <c r="H60" s="17"/>
      <c r="I60" s="17"/>
    </row>
    <row r="61" spans="1:16" x14ac:dyDescent="0.25">
      <c r="A61" s="17" t="s">
        <v>35</v>
      </c>
      <c r="B61" s="17">
        <v>14</v>
      </c>
      <c r="C61" s="18" t="s">
        <v>365</v>
      </c>
      <c r="D61" s="17" t="s">
        <v>37</v>
      </c>
      <c r="E61" s="19" t="s">
        <v>366</v>
      </c>
      <c r="F61" s="20" t="s">
        <v>53</v>
      </c>
      <c r="G61" s="21">
        <v>1</v>
      </c>
      <c r="H61" s="22">
        <v>0</v>
      </c>
      <c r="I61" s="22">
        <f>ROUND(G61*H61,P4)</f>
        <v>0</v>
      </c>
      <c r="O61" s="23">
        <f>I61*0.21</f>
        <v>0</v>
      </c>
      <c r="P61">
        <v>3</v>
      </c>
    </row>
    <row r="62" spans="1:16" x14ac:dyDescent="0.25">
      <c r="A62" s="17" t="s">
        <v>40</v>
      </c>
      <c r="B62" s="17"/>
      <c r="C62" s="17"/>
      <c r="D62" s="17"/>
      <c r="E62" s="19" t="s">
        <v>37</v>
      </c>
      <c r="F62" s="17"/>
      <c r="G62" s="17"/>
      <c r="H62" s="17"/>
      <c r="I62" s="17"/>
    </row>
    <row r="63" spans="1:16" ht="105" x14ac:dyDescent="0.25">
      <c r="A63" s="17" t="s">
        <v>44</v>
      </c>
      <c r="B63" s="17"/>
      <c r="C63" s="17"/>
      <c r="D63" s="17"/>
      <c r="E63" s="19" t="s">
        <v>367</v>
      </c>
      <c r="F63" s="17"/>
      <c r="G63" s="17"/>
      <c r="H63" s="17"/>
      <c r="I63" s="17"/>
    </row>
    <row r="64" spans="1:16" x14ac:dyDescent="0.25">
      <c r="A64" s="17" t="s">
        <v>35</v>
      </c>
      <c r="B64" s="17">
        <v>15</v>
      </c>
      <c r="C64" s="18" t="s">
        <v>368</v>
      </c>
      <c r="D64" s="17" t="s">
        <v>37</v>
      </c>
      <c r="E64" s="19" t="s">
        <v>369</v>
      </c>
      <c r="F64" s="20" t="s">
        <v>341</v>
      </c>
      <c r="G64" s="21">
        <v>1</v>
      </c>
      <c r="H64" s="22">
        <v>0</v>
      </c>
      <c r="I64" s="22">
        <f>ROUND(G64*H64,P4)</f>
        <v>0</v>
      </c>
      <c r="O64" s="23">
        <f>I64*0.21</f>
        <v>0</v>
      </c>
      <c r="P64">
        <v>3</v>
      </c>
    </row>
    <row r="65" spans="1:9" x14ac:dyDescent="0.25">
      <c r="A65" s="17" t="s">
        <v>40</v>
      </c>
      <c r="B65" s="17"/>
      <c r="C65" s="17"/>
      <c r="D65" s="17"/>
      <c r="E65" s="19" t="s">
        <v>37</v>
      </c>
      <c r="F65" s="17"/>
      <c r="G65" s="17"/>
      <c r="H65" s="17"/>
      <c r="I65" s="17"/>
    </row>
    <row r="66" spans="1:9" ht="30" x14ac:dyDescent="0.25">
      <c r="A66" s="17" t="s">
        <v>44</v>
      </c>
      <c r="B66" s="17"/>
      <c r="C66" s="17"/>
      <c r="D66" s="17"/>
      <c r="E66" s="19" t="s">
        <v>370</v>
      </c>
      <c r="F66" s="17"/>
      <c r="G66" s="17"/>
      <c r="H66" s="17"/>
      <c r="I66" s="17"/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</vt:lpstr>
      <vt:lpstr>101</vt:lpstr>
      <vt:lpstr>999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Szatanik Petr</dc:creator>
  <cp:lastModifiedBy>kolovrat</cp:lastModifiedBy>
  <dcterms:created xsi:type="dcterms:W3CDTF">2022-09-13T15:19:18Z</dcterms:created>
  <dcterms:modified xsi:type="dcterms:W3CDTF">2023-02-21T12:19:30Z</dcterms:modified>
</cp:coreProperties>
</file>