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Stavební část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'SO 01 - Stavební část'!$C$90:$K$245</definedName>
    <definedName name="_xlnm.Print_Area" localSheetId="1">'SO 01 - Stavební část'!$C$4:$J$39,'SO 01 - Stavební část'!$C$45:$J$72,'SO 01 - Stavební část'!$C$78:$K$245</definedName>
    <definedName name="_xlnm.Print_Titles" localSheetId="1">'SO 01 - Stavební část'!$90:$90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244"/>
  <c r="BH244"/>
  <c r="BG244"/>
  <c r="BF244"/>
  <c r="T244"/>
  <c r="T243"/>
  <c r="R244"/>
  <c r="R243"/>
  <c r="P244"/>
  <c r="P243"/>
  <c r="BI242"/>
  <c r="BH242"/>
  <c r="BG242"/>
  <c r="BF242"/>
  <c r="T242"/>
  <c r="R242"/>
  <c r="P242"/>
  <c r="BI241"/>
  <c r="BH241"/>
  <c r="BG241"/>
  <c r="BF241"/>
  <c r="T241"/>
  <c r="R241"/>
  <c r="P241"/>
  <c r="BI239"/>
  <c r="BH239"/>
  <c r="BG239"/>
  <c r="BF239"/>
  <c r="T239"/>
  <c r="T238"/>
  <c r="R239"/>
  <c r="R238"/>
  <c r="P239"/>
  <c r="P238"/>
  <c r="BI230"/>
  <c r="BH230"/>
  <c r="BG230"/>
  <c r="BF230"/>
  <c r="T230"/>
  <c r="R230"/>
  <c r="P230"/>
  <c r="BI223"/>
  <c r="BH223"/>
  <c r="BG223"/>
  <c r="BF223"/>
  <c r="T223"/>
  <c r="R223"/>
  <c r="P223"/>
  <c r="BI219"/>
  <c r="BH219"/>
  <c r="BG219"/>
  <c r="BF219"/>
  <c r="T219"/>
  <c r="R219"/>
  <c r="P219"/>
  <c r="BI215"/>
  <c r="BH215"/>
  <c r="BG215"/>
  <c r="BF215"/>
  <c r="T215"/>
  <c r="R215"/>
  <c r="P215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7"/>
  <c r="BH207"/>
  <c r="BG207"/>
  <c r="BF207"/>
  <c r="T207"/>
  <c r="R207"/>
  <c r="P207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88"/>
  <c r="BH188"/>
  <c r="BG188"/>
  <c r="BF188"/>
  <c r="T188"/>
  <c r="R188"/>
  <c r="P188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7"/>
  <c r="BH177"/>
  <c r="BG177"/>
  <c r="BF177"/>
  <c r="T177"/>
  <c r="R177"/>
  <c r="P177"/>
  <c r="BI175"/>
  <c r="BH175"/>
  <c r="BG175"/>
  <c r="BF175"/>
  <c r="T175"/>
  <c r="R175"/>
  <c r="P175"/>
  <c r="BI172"/>
  <c r="BH172"/>
  <c r="BG172"/>
  <c r="BF172"/>
  <c r="T172"/>
  <c r="R172"/>
  <c r="P172"/>
  <c r="BI165"/>
  <c r="BH165"/>
  <c r="BG165"/>
  <c r="BF165"/>
  <c r="T165"/>
  <c r="R165"/>
  <c r="P165"/>
  <c r="BI163"/>
  <c r="BH163"/>
  <c r="BG163"/>
  <c r="BF163"/>
  <c r="T163"/>
  <c r="R163"/>
  <c r="P163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0"/>
  <c r="BH140"/>
  <c r="BG140"/>
  <c r="BF140"/>
  <c r="T140"/>
  <c r="R140"/>
  <c r="P140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29"/>
  <c r="BH129"/>
  <c r="BG129"/>
  <c r="BF129"/>
  <c r="T129"/>
  <c r="R129"/>
  <c r="P129"/>
  <c r="BI127"/>
  <c r="BH127"/>
  <c r="BG127"/>
  <c r="BF127"/>
  <c r="T127"/>
  <c r="R127"/>
  <c r="P127"/>
  <c r="BI122"/>
  <c r="BH122"/>
  <c r="BG122"/>
  <c r="BF122"/>
  <c r="T122"/>
  <c r="R122"/>
  <c r="P122"/>
  <c r="BI119"/>
  <c r="BH119"/>
  <c r="BG119"/>
  <c r="BF119"/>
  <c r="T119"/>
  <c r="R119"/>
  <c r="P119"/>
  <c r="BI116"/>
  <c r="BH116"/>
  <c r="BG116"/>
  <c r="BF116"/>
  <c r="T116"/>
  <c r="R116"/>
  <c r="P116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1"/>
  <c r="BH101"/>
  <c r="BG101"/>
  <c r="BF101"/>
  <c r="T101"/>
  <c r="R101"/>
  <c r="P101"/>
  <c r="BI94"/>
  <c r="BH94"/>
  <c r="BG94"/>
  <c r="BF94"/>
  <c r="T94"/>
  <c r="R94"/>
  <c r="P94"/>
  <c r="J88"/>
  <c r="J87"/>
  <c r="F87"/>
  <c r="F85"/>
  <c r="E83"/>
  <c r="J55"/>
  <c r="J54"/>
  <c r="F54"/>
  <c r="F52"/>
  <c r="E50"/>
  <c r="J18"/>
  <c r="E18"/>
  <c r="F88"/>
  <c r="J17"/>
  <c r="J12"/>
  <c r="J52"/>
  <c r="E7"/>
  <c r="E81"/>
  <c i="1" r="L50"/>
  <c r="AM50"/>
  <c r="AM49"/>
  <c r="L49"/>
  <c r="AM47"/>
  <c r="L47"/>
  <c r="L45"/>
  <c r="L44"/>
  <c i="2" r="J210"/>
  <c r="J180"/>
  <c r="J138"/>
  <c r="BK175"/>
  <c r="BK101"/>
  <c r="J144"/>
  <c r="BK154"/>
  <c r="J242"/>
  <c r="J101"/>
  <c r="BK177"/>
  <c r="J160"/>
  <c r="J116"/>
  <c r="J135"/>
  <c r="J106"/>
  <c r="BK143"/>
  <c r="BK244"/>
  <c r="J129"/>
  <c r="BK239"/>
  <c r="BK195"/>
  <c r="BK180"/>
  <c r="J119"/>
  <c r="BK219"/>
  <c r="BK106"/>
  <c r="BK119"/>
  <c r="BK212"/>
  <c r="BK183"/>
  <c r="BK230"/>
  <c r="J94"/>
  <c r="BK157"/>
  <c r="BK197"/>
  <c r="BK140"/>
  <c r="BK242"/>
  <c r="BK122"/>
  <c r="BK186"/>
  <c r="BK138"/>
  <c r="BK165"/>
  <c r="J223"/>
  <c r="BK104"/>
  <c r="J104"/>
  <c r="BK209"/>
  <c r="J188"/>
  <c r="BK160"/>
  <c r="BK127"/>
  <c r="BK135"/>
  <c r="J219"/>
  <c r="J195"/>
  <c r="J113"/>
  <c r="J207"/>
  <c r="J230"/>
  <c r="BK188"/>
  <c r="BK129"/>
  <c r="J34"/>
  <c r="J212"/>
  <c r="BK111"/>
  <c r="J111"/>
  <c r="J163"/>
  <c r="BK223"/>
  <c r="J165"/>
  <c r="J140"/>
  <c r="BK116"/>
  <c r="F34"/>
  <c r="BK210"/>
  <c r="BK163"/>
  <c r="J122"/>
  <c i="1" r="AS54"/>
  <c i="2" r="BK200"/>
  <c r="BK172"/>
  <c r="J239"/>
  <c r="BK144"/>
  <c r="BK108"/>
  <c r="BK207"/>
  <c r="J154"/>
  <c r="J215"/>
  <c r="J147"/>
  <c r="J241"/>
  <c r="BK94"/>
  <c r="J244"/>
  <c r="J200"/>
  <c r="BK133"/>
  <c r="J133"/>
  <c r="J186"/>
  <c r="J177"/>
  <c r="J183"/>
  <c r="J150"/>
  <c r="J157"/>
  <c r="BK215"/>
  <c r="J143"/>
  <c r="J209"/>
  <c r="BK150"/>
  <c r="J108"/>
  <c r="J127"/>
  <c r="J172"/>
  <c r="BK147"/>
  <c r="J175"/>
  <c r="BK241"/>
  <c r="J197"/>
  <c r="F37"/>
  <c r="BK113"/>
  <c r="F35"/>
  <c r="F36"/>
  <c l="1" r="T146"/>
  <c r="T103"/>
  <c r="R146"/>
  <c r="P103"/>
  <c r="BK182"/>
  <c r="J182"/>
  <c r="J66"/>
  <c r="R93"/>
  <c r="R126"/>
  <c r="R214"/>
  <c r="BK126"/>
  <c r="P182"/>
  <c r="R240"/>
  <c r="R237"/>
  <c r="BK93"/>
  <c r="BK146"/>
  <c r="J146"/>
  <c r="J65"/>
  <c r="P214"/>
  <c r="P93"/>
  <c r="P92"/>
  <c r="P146"/>
  <c r="BK214"/>
  <c r="J214"/>
  <c r="J67"/>
  <c r="T240"/>
  <c r="T237"/>
  <c r="T93"/>
  <c r="P126"/>
  <c r="P125"/>
  <c r="T182"/>
  <c r="R103"/>
  <c r="R182"/>
  <c r="BK240"/>
  <c r="J240"/>
  <c r="J70"/>
  <c r="BK103"/>
  <c r="J103"/>
  <c r="J62"/>
  <c r="T126"/>
  <c r="T214"/>
  <c r="P240"/>
  <c r="P237"/>
  <c r="BK243"/>
  <c r="J243"/>
  <c r="J71"/>
  <c r="BK238"/>
  <c r="J238"/>
  <c r="J69"/>
  <c r="BE223"/>
  <c r="BE239"/>
  <c r="BE241"/>
  <c r="BE242"/>
  <c r="E48"/>
  <c r="BE94"/>
  <c r="BE101"/>
  <c r="BE104"/>
  <c r="BE108"/>
  <c r="BE111"/>
  <c r="BE116"/>
  <c r="BE119"/>
  <c r="BE122"/>
  <c r="BE127"/>
  <c r="BE129"/>
  <c r="BE133"/>
  <c r="BE147"/>
  <c r="BE150"/>
  <c r="BE154"/>
  <c r="BE157"/>
  <c r="BE160"/>
  <c r="BE163"/>
  <c r="BE165"/>
  <c r="BE172"/>
  <c r="BE175"/>
  <c r="BE177"/>
  <c r="BE180"/>
  <c r="BE183"/>
  <c r="BE186"/>
  <c r="BE188"/>
  <c r="BE195"/>
  <c r="BE197"/>
  <c r="BE200"/>
  <c r="BE207"/>
  <c r="BE209"/>
  <c r="BE210"/>
  <c r="BE212"/>
  <c r="BE215"/>
  <c r="F55"/>
  <c r="J85"/>
  <c r="BE138"/>
  <c r="BE140"/>
  <c r="BE143"/>
  <c r="BE244"/>
  <c i="1" r="BA55"/>
  <c i="2" r="BE106"/>
  <c r="BE113"/>
  <c r="BE135"/>
  <c r="BE144"/>
  <c i="1" r="AW55"/>
  <c r="BC55"/>
  <c r="BB55"/>
  <c i="2" r="BE219"/>
  <c r="BE230"/>
  <c i="1" r="BD55"/>
  <c r="BB54"/>
  <c r="W31"/>
  <c r="BA54"/>
  <c r="W30"/>
  <c r="BC54"/>
  <c r="AY54"/>
  <c r="BD54"/>
  <c r="W33"/>
  <c i="2" l="1" r="T125"/>
  <c r="R125"/>
  <c r="BK125"/>
  <c r="J125"/>
  <c r="J63"/>
  <c r="P91"/>
  <c i="1" r="AU55"/>
  <c i="2" r="T92"/>
  <c r="T91"/>
  <c r="BK92"/>
  <c r="R92"/>
  <c r="R91"/>
  <c r="J93"/>
  <c r="J61"/>
  <c r="J126"/>
  <c r="J64"/>
  <c r="BK237"/>
  <c r="J237"/>
  <c r="J68"/>
  <c i="1" r="W32"/>
  <c r="AX54"/>
  <c r="AU54"/>
  <c i="2" r="J33"/>
  <c i="1" r="AV55"/>
  <c r="AT55"/>
  <c i="2" r="F33"/>
  <c i="1" r="AZ55"/>
  <c r="AZ54"/>
  <c r="W29"/>
  <c r="AW54"/>
  <c r="AK30"/>
  <c i="2" l="1" r="BK91"/>
  <c r="J91"/>
  <c r="J59"/>
  <c r="J92"/>
  <c r="J60"/>
  <c i="1" r="AV54"/>
  <c r="AK29"/>
  <c i="2" l="1" r="J30"/>
  <c i="1" r="AG55"/>
  <c r="AG54"/>
  <c r="AK26"/>
  <c r="AT54"/>
  <c i="2" l="1" r="J39"/>
  <c i="1" r="AN54"/>
  <c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<sst xmlns="http://schemas.openxmlformats.org/spreadsheetml/2006/main">
  <si>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</si>
  <si>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</si>
  <si>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</si>
  <si>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</si>
  <si>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</si>
  <si>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{ab2ed480-6e4f-4bce-bd16-a7a5a5801557}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</si>
  <si>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</si>
  <si>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</si>
  <si>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</si>
  <si>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</si>
  <si>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</si>
  <si>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</si>
  <si>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</si>
  <si>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</si>
  <si>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RAZ_06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</si>
  <si>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</si>
  <si>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</si>
  <si>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Výměna střešní krytiny p.č. 44 - k.ú. Podbořany</t>
  </si>
  <si>
    <t>KSO:</t>
  </si>
  <si>
    <t/>
  </si>
  <si>
    <t>CC-CZ:</t>
  </si>
  <si>
    <t>Místo:</t>
  </si>
  <si>
    <t>Podbořany</t>
  </si>
  <si>
    <t>Datum:</t>
  </si>
  <si>
    <t>19. 1. 2023</t>
  </si>
  <si>
    <t>Zadavatel:</t>
  </si>
  <si>
    <t>IČ:</t>
  </si>
  <si>
    <t>Město Podbořany</t>
  </si>
  <si>
    <t>DIČ:</t>
  </si>
  <si>
    <t>Uchazeč:</t>
  </si>
  <si>
    <t>Vyplň údaj</t>
  </si>
  <si>
    <t>Projektant:</t>
  </si>
  <si>
    <t>Marek Razím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</si>
  <si>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</si>
  <si>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</si>
  <si>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</si>
  <si>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</si>
  <si>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</si>
  <si>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</si>
  <si>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</si>
  <si>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</si>
  <si>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</si>
  <si>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</si>
  <si>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</si>
  <si>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</si>
  <si>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</si>
  <si>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</si>
  <si>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</si>
  <si>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</si>
  <si>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</si>
  <si>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</si>
  <si>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</si>
  <si>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</si>
  <si>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</si>
  <si>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</si>
  <si>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</si>
  <si>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</si>
  <si>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</si>
  <si>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</si>
  <si>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</si>
  <si>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</si>
  <si>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</si>
  <si>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</si>
  <si>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</si>
  <si>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</si>
  <si>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</si>
  <si>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</si>
  <si>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</si>
  <si>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</si>
  <si>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</si>
  <si>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</si>
  <si>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</si>
  <si>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</si>
  <si>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</si>
  <si>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</si>
  <si>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</si>
  <si>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</si>
  <si>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</si>
  <si>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</si>
  <si>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</si>
  <si>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</si>
  <si>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{644c2c68-0cf1-40f7-80c9-0f9f2d97accd}</t>
  </si>
  <si>
    <t>2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</si>
  <si>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</si>
  <si>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</si>
  <si>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</si>
  <si>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</si>
  <si>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</si>
  <si>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</si>
  <si>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</si>
  <si>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</si>
  <si>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</si>
  <si>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</si>
  <si>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</si>
  <si>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</si>
  <si>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</si>
  <si>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</si>
  <si>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</si>
  <si>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</si>
  <si>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</si>
  <si>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</si>
  <si>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</si>
  <si>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</si>
  <si>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</si>
  <si>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</si>
  <si>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</si>
  <si>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</si>
  <si>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</si>
  <si>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</si>
  <si>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</si>
  <si>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</si>
  <si>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</si>
  <si>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</si>
  <si>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</si>
  <si>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</si>
  <si>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</si>
  <si>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</si>
  <si>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</si>
  <si>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</si>
  <si>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</si>
  <si>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</si>
  <si>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941211111</t>
  </si>
  <si>
    <t>Montáž lešení řadového rámového lehkého pracovního s podlahami s provozním zatížením tř. 3 do 200 kg/m2 šířky tř. SW06 od 0,6 do 0,9 m, výšky do 10 m</t>
  </si>
  <si>
    <t>m2</t>
  </si>
  <si>
    <t>CS ÚRS 2023 01</t>
  </si>
  <si>
    <t>4</t>
  </si>
  <si>
    <t>114257051</t>
  </si>
  <si>
    <t>Online PSC</t>
  </si>
  <si>
    <t>https://podminky.urs.cz/item/CS_URS_2023_01/941211111</t>
  </si>
  <si>
    <t>VV</t>
  </si>
  <si>
    <t>lešení pro demontáž svodu</t>
  </si>
  <si>
    <t>3*8*4</t>
  </si>
  <si>
    <t>lešení pro montáž svodu</t>
  </si>
  <si>
    <t>Součet</t>
  </si>
  <si>
    <t>941211811</t>
  </si>
  <si>
    <t>Demontáž lešení řadového rámového lehkého pracovního s provozním zatížením tř. 3 do 200 kg/m2 šířky tř. SW06 od 0,6 do 0,9 m, výšky do 10 m</t>
  </si>
  <si>
    <t>-273756878</t>
  </si>
  <si>
    <t>https://podminky.urs.cz/item/CS_URS_2023_01/941211811</t>
  </si>
  <si>
    <t>997</t>
  </si>
  <si>
    <t>Přesun sutě</t>
  </si>
  <si>
    <t>3</t>
  </si>
  <si>
    <t>997013152</t>
  </si>
  <si>
    <t>Vnitrostaveništní doprava suti a vybouraných hmot vodorovně do 50 m svisle s omezením mechanizace pro budovy a haly výšky přes 6 do 9 m</t>
  </si>
  <si>
    <t>t</t>
  </si>
  <si>
    <t>513010607</t>
  </si>
  <si>
    <t>https://podminky.urs.cz/item/CS_URS_2023_01/997013152</t>
  </si>
  <si>
    <t>997013311</t>
  </si>
  <si>
    <t>Doprava suti shozem montáž a demontáž shozu výšky do 10 m</t>
  </si>
  <si>
    <t>m</t>
  </si>
  <si>
    <t>422927607</t>
  </si>
  <si>
    <t>https://podminky.urs.cz/item/CS_URS_2023_01/997013311</t>
  </si>
  <si>
    <t>5</t>
  </si>
  <si>
    <t>997013321</t>
  </si>
  <si>
    <t>Doprava suti shozem montáž a demontáž shozu výšky Příplatek za první a každý další den použití shozu k ceně -3311</t>
  </si>
  <si>
    <t>-1219602589</t>
  </si>
  <si>
    <t>https://podminky.urs.cz/item/CS_URS_2023_01/997013321</t>
  </si>
  <si>
    <t>8*30</t>
  </si>
  <si>
    <t>6</t>
  </si>
  <si>
    <t>997013501</t>
  </si>
  <si>
    <t>Odvoz suti a vybouraných hmot na skládku nebo meziskládku se složením, na vzdálenost do 1 km</t>
  </si>
  <si>
    <t>-248578145</t>
  </si>
  <si>
    <t>https://podminky.urs.cz/item/CS_URS_2023_01/997013501</t>
  </si>
  <si>
    <t>7</t>
  </si>
  <si>
    <t>997013509</t>
  </si>
  <si>
    <t>Odvoz suti a vybouraných hmot na skládku nebo meziskládku se složením, na vzdálenost Příplatek k ceně za každý další i započatý 1 km přes 1 km</t>
  </si>
  <si>
    <t>-1651780333</t>
  </si>
  <si>
    <t>https://podminky.urs.cz/item/CS_URS_2023_01/997013509</t>
  </si>
  <si>
    <t>44,209*14</t>
  </si>
  <si>
    <t>8</t>
  </si>
  <si>
    <t>997013811</t>
  </si>
  <si>
    <t>Poplatek za uložení stavebního odpadu na skládce (skládkovné) dřevěného zatříděného do Katalogu odpadů pod kódem 17 02 01</t>
  </si>
  <si>
    <t>2116175742</t>
  </si>
  <si>
    <t>https://podminky.urs.cz/item/CS_URS_2023_01/997013811</t>
  </si>
  <si>
    <t>4,032</t>
  </si>
  <si>
    <t>997013867</t>
  </si>
  <si>
    <t>Poplatek za uložení stavebního odpadu na recyklační skládce (skládkovné) z tašek a keramických výrobků zatříděného do Katalogu odpadů pod kódem 17 01 03</t>
  </si>
  <si>
    <t>-1825111448</t>
  </si>
  <si>
    <t>https://podminky.urs.cz/item/CS_URS_2023_01/997013867</t>
  </si>
  <si>
    <t>38,987</t>
  </si>
  <si>
    <t>10</t>
  </si>
  <si>
    <t>997013871</t>
  </si>
  <si>
    <t>Poplatek za uložení stavebního odpadu na recyklační skládce (skládkovné) směsného stavebního a demoličního zatříděného do Katalogu odpadů pod kódem 17 09 04</t>
  </si>
  <si>
    <t>27221281</t>
  </si>
  <si>
    <t>https://podminky.urs.cz/item/CS_URS_2023_01/997013871</t>
  </si>
  <si>
    <t>1,19</t>
  </si>
  <si>
    <t>PSV</t>
  </si>
  <si>
    <t>Práce a dodávky PSV</t>
  </si>
  <si>
    <t>762</t>
  </si>
  <si>
    <t>Konstrukce tesařské</t>
  </si>
  <si>
    <t>11</t>
  </si>
  <si>
    <t>762083122X</t>
  </si>
  <si>
    <t>Bezbarvá impregnace řeziva máčením proti dřevokaznému hmyzu, houbám a plísním, třída ohrožení 3 a 4 (dřevo v exteriéru)</t>
  </si>
  <si>
    <t>m3</t>
  </si>
  <si>
    <t>16</t>
  </si>
  <si>
    <t>1618290843</t>
  </si>
  <si>
    <t>11,128+0,4</t>
  </si>
  <si>
    <t>12</t>
  </si>
  <si>
    <t>762131164</t>
  </si>
  <si>
    <t>Montáž bednění stěn z hrubých prken tl. do 32 mm na záklopku, žaluzii nebo krajinami</t>
  </si>
  <si>
    <t>539037206</t>
  </si>
  <si>
    <t>https://podminky.urs.cz/item/CS_URS_2023_01/762131164</t>
  </si>
  <si>
    <t>oprava stávajících vikýřů</t>
  </si>
  <si>
    <t>(1,05+0,8+1,05)*0,5*10</t>
  </si>
  <si>
    <t>13</t>
  </si>
  <si>
    <t>M</t>
  </si>
  <si>
    <t>60511109</t>
  </si>
  <si>
    <t>řezivo jehličnaté smrk, borovice š přes 80mm tl 24mm dl 2-3m</t>
  </si>
  <si>
    <t>32</t>
  </si>
  <si>
    <t>-2132313804</t>
  </si>
  <si>
    <t>14,5*0,024*1,15</t>
  </si>
  <si>
    <t>14</t>
  </si>
  <si>
    <t>762342211</t>
  </si>
  <si>
    <t>Montáž laťování střech jednoduchých sklonu do 60° při osové vzdálenosti latí do 150 mm</t>
  </si>
  <si>
    <t>-110295903</t>
  </si>
  <si>
    <t>https://podminky.urs.cz/item/CS_URS_2023_01/762342211</t>
  </si>
  <si>
    <t>279+297</t>
  </si>
  <si>
    <t>60514106</t>
  </si>
  <si>
    <t>řezivo jehličnaté lať pevnostní třída S10-13 průřez 40x60mm</t>
  </si>
  <si>
    <t>1194288221</t>
  </si>
  <si>
    <t>576*7*0,06*0,04*1,15</t>
  </si>
  <si>
    <t>762342811</t>
  </si>
  <si>
    <t>Demontáž bednění a laťování laťování střech sklonu do 60° se všemi nadstřešními konstrukcemi, z latí průřezové plochy do 25 cm2 při osové vzdálenosti do 0,22 m</t>
  </si>
  <si>
    <t>2073296652</t>
  </si>
  <si>
    <t>https://podminky.urs.cz/item/CS_URS_2023_01/762342811</t>
  </si>
  <si>
    <t>17</t>
  </si>
  <si>
    <t>R134434</t>
  </si>
  <si>
    <t xml:space="preserve">M+D Pultový vikýř, kopie dle stávajících, včetně povrchové úpravy, kotvení, spojovacího materiálu, kompletní dodání </t>
  </si>
  <si>
    <t>kus</t>
  </si>
  <si>
    <t>1739315462</t>
  </si>
  <si>
    <t>18</t>
  </si>
  <si>
    <t>998762102</t>
  </si>
  <si>
    <t>Přesun hmot pro konstrukce tesařské stanovený z hmotnosti přesunovaného materiálu vodorovná dopravní vzdálenost do 50 m v objektech výšky přes 6 do 12 m</t>
  </si>
  <si>
    <t>311759618</t>
  </si>
  <si>
    <t>https://podminky.urs.cz/item/CS_URS_2023_01/998762102</t>
  </si>
  <si>
    <t>764</t>
  </si>
  <si>
    <t>Konstrukce klempířské</t>
  </si>
  <si>
    <t>19</t>
  </si>
  <si>
    <t>764002812</t>
  </si>
  <si>
    <t>Demontáž klempířských konstrukcí okapového plechu do suti, v krytině skládané</t>
  </si>
  <si>
    <t>-1286605247</t>
  </si>
  <si>
    <t>https://podminky.urs.cz/item/CS_URS_2023_01/764002812</t>
  </si>
  <si>
    <t>82,2</t>
  </si>
  <si>
    <t>20</t>
  </si>
  <si>
    <t>764002871</t>
  </si>
  <si>
    <t>Demontáž klempířských konstrukcí lemování zdí do suti</t>
  </si>
  <si>
    <t>-592264304</t>
  </si>
  <si>
    <t>https://podminky.urs.cz/item/CS_URS_2023_01/764002871</t>
  </si>
  <si>
    <t>demontáž oplechovaí vikýřů</t>
  </si>
  <si>
    <t>(1,05+0,8+1,05)*10</t>
  </si>
  <si>
    <t>764004811</t>
  </si>
  <si>
    <t>Demontáž klempířských konstrukcí žlabu nadřímsového do suti</t>
  </si>
  <si>
    <t>1730737090</t>
  </si>
  <si>
    <t>https://podminky.urs.cz/item/CS_URS_2023_01/764004811</t>
  </si>
  <si>
    <t>22</t>
  </si>
  <si>
    <t>764004861</t>
  </si>
  <si>
    <t>Demontáž klempířských konstrukcí svodu do suti</t>
  </si>
  <si>
    <t>-141950758</t>
  </si>
  <si>
    <t>https://podminky.urs.cz/item/CS_URS_2023_01/764004861</t>
  </si>
  <si>
    <t>7,3*4</t>
  </si>
  <si>
    <t>23</t>
  </si>
  <si>
    <t>764222432</t>
  </si>
  <si>
    <t>Oplechování střešních prvků z hliníkového plechu okapu okapovým plechem střechy rovné rš 200 mm</t>
  </si>
  <si>
    <t>1507359361</t>
  </si>
  <si>
    <t>https://podminky.urs.cz/item/CS_URS_2023_01/764222432</t>
  </si>
  <si>
    <t>24</t>
  </si>
  <si>
    <t>764223451</t>
  </si>
  <si>
    <t>Oplechování střešních prvků z hliníkového plechu střešní výlez rozměru 600 x 600 mm, střechy s krytinou skládanou ze šablon</t>
  </si>
  <si>
    <t>385440575</t>
  </si>
  <si>
    <t>https://podminky.urs.cz/item/CS_URS_2023_01/764223451</t>
  </si>
  <si>
    <t>25</t>
  </si>
  <si>
    <t>764321414</t>
  </si>
  <si>
    <t>Lemování zdí z hliníkového plechu boční nebo horní rovných, střech s krytinou skládanou mimo prejzovou rš 330 mm</t>
  </si>
  <si>
    <t>256114722</t>
  </si>
  <si>
    <t>https://podminky.urs.cz/item/CS_URS_2023_01/764321414</t>
  </si>
  <si>
    <t>oplechovaí vikýřů</t>
  </si>
  <si>
    <t>(1,05+0,8+1,05)*12</t>
  </si>
  <si>
    <t>oplechování dřevěného podbití</t>
  </si>
  <si>
    <t>19,85+19,85+9,8+9,8</t>
  </si>
  <si>
    <t>26</t>
  </si>
  <si>
    <t>764523406</t>
  </si>
  <si>
    <t>Žlab nadokapní (nástřešní) z hliníkového plechu oblého tvaru, včetně háků, čel a hrdel rš 500 mm</t>
  </si>
  <si>
    <t>47245711</t>
  </si>
  <si>
    <t>https://podminky.urs.cz/item/CS_URS_2023_01/764523406</t>
  </si>
  <si>
    <t>27</t>
  </si>
  <si>
    <t>764523426</t>
  </si>
  <si>
    <t>Žlab nadokapní (nástřešní) z hliníkového plechu Příplatek k cenám za zvýšenou pracnost při provedení rohu nebo koutu rš 500 mm</t>
  </si>
  <si>
    <t>-1642977106</t>
  </si>
  <si>
    <t>https://podminky.urs.cz/item/CS_URS_2023_01/764523426</t>
  </si>
  <si>
    <t>28</t>
  </si>
  <si>
    <t>764528423</t>
  </si>
  <si>
    <t>Svod z hliníkového plechu včetně objímek, kolen a odskoků kruhový, průměru 120 mm</t>
  </si>
  <si>
    <t>-656434660</t>
  </si>
  <si>
    <t>https://podminky.urs.cz/item/CS_URS_2023_01/764528423</t>
  </si>
  <si>
    <t>29</t>
  </si>
  <si>
    <t>998764102</t>
  </si>
  <si>
    <t>Přesun hmot pro konstrukce klempířské stanovený z hmotnosti přesunovaného materiálu vodorovná dopravní vzdálenost do 50 m v objektech výšky přes 6 do 12 m</t>
  </si>
  <si>
    <t>1620654609</t>
  </si>
  <si>
    <t>https://podminky.urs.cz/item/CS_URS_2023_01/998764102</t>
  </si>
  <si>
    <t>765</t>
  </si>
  <si>
    <t>Krytina skládaná</t>
  </si>
  <si>
    <t>30</t>
  </si>
  <si>
    <t>765111821</t>
  </si>
  <si>
    <t>Demontáž krytiny keramické hladké (bobrovky), sklonu do 30° na sucho do suti</t>
  </si>
  <si>
    <t>-1172293174</t>
  </si>
  <si>
    <t>https://podminky.urs.cz/item/CS_URS_2023_01/765111821</t>
  </si>
  <si>
    <t>31</t>
  </si>
  <si>
    <t>765111831</t>
  </si>
  <si>
    <t>Demontáž krytiny keramické Příplatek k cenám za sklon přes 30° do suti</t>
  </si>
  <si>
    <t>-1272734082</t>
  </si>
  <si>
    <t>https://podminky.urs.cz/item/CS_URS_2023_01/765111831</t>
  </si>
  <si>
    <t>765111861</t>
  </si>
  <si>
    <t>Demontáž krytiny keramické hřebenů a nároží, sklonu do 30° z hřebenáčů na sucho do suti</t>
  </si>
  <si>
    <t>1372719965</t>
  </si>
  <si>
    <t>https://podminky.urs.cz/item/CS_URS_2023_01/765111861</t>
  </si>
  <si>
    <t xml:space="preserve">hřeben </t>
  </si>
  <si>
    <t>7,7</t>
  </si>
  <si>
    <t>nároží</t>
  </si>
  <si>
    <t>55,4</t>
  </si>
  <si>
    <t>33</t>
  </si>
  <si>
    <t>765111881</t>
  </si>
  <si>
    <t>1548267593</t>
  </si>
  <si>
    <t>https://podminky.urs.cz/item/CS_URS_2023_01/765111881</t>
  </si>
  <si>
    <t>34</t>
  </si>
  <si>
    <t>765114021</t>
  </si>
  <si>
    <t>Krytina keramická hladká bobrovka sklonu střechy do 30° na sucho šupinové krytí režná</t>
  </si>
  <si>
    <t>1905914809</t>
  </si>
  <si>
    <t>https://podminky.urs.cz/item/CS_URS_2023_01/765114021</t>
  </si>
  <si>
    <t>35</t>
  </si>
  <si>
    <t>765114351</t>
  </si>
  <si>
    <t>Krytina keramická hladká bobrovka sklonu střechy do 30° hřeben zplna do malty, z hřebenáčů režných</t>
  </si>
  <si>
    <t>-1958554811</t>
  </si>
  <si>
    <t>https://podminky.urs.cz/item/CS_URS_2023_01/765114351</t>
  </si>
  <si>
    <t>36</t>
  </si>
  <si>
    <t>765115302</t>
  </si>
  <si>
    <t>Montáž střešních doplňků krytiny keramické střešního výlezu plochy jednotlivě přes 0,25 m2</t>
  </si>
  <si>
    <t>-1586795789</t>
  </si>
  <si>
    <t>https://podminky.urs.cz/item/CS_URS_2023_01/765115302</t>
  </si>
  <si>
    <t>37</t>
  </si>
  <si>
    <t>61124002</t>
  </si>
  <si>
    <t>okno střešní výstupní Al otvor 600x600mm</t>
  </si>
  <si>
    <t>-1430443033</t>
  </si>
  <si>
    <t>38</t>
  </si>
  <si>
    <t>765192811</t>
  </si>
  <si>
    <t>Demontáž střešního výlezu jakékoliv plochy</t>
  </si>
  <si>
    <t>589002051</t>
  </si>
  <si>
    <t>https://podminky.urs.cz/item/CS_URS_2023_01/765192811</t>
  </si>
  <si>
    <t>39</t>
  </si>
  <si>
    <t>998765102</t>
  </si>
  <si>
    <t>Přesun hmot pro krytiny skládané stanovený z hmotnosti přesunovaného materiálu vodorovná dopravní vzdálenost do 50 m na objektech výšky přes 6 do 12 m</t>
  </si>
  <si>
    <t>-78111331</t>
  </si>
  <si>
    <t>https://podminky.urs.cz/item/CS_URS_2023_01/998765102</t>
  </si>
  <si>
    <t>783</t>
  </si>
  <si>
    <t>Dokončovací práce - nátěry</t>
  </si>
  <si>
    <t>40</t>
  </si>
  <si>
    <t>783201201</t>
  </si>
  <si>
    <t>Příprava podkladu tesařských konstrukcí před provedením nátěru broušení</t>
  </si>
  <si>
    <t>1282800562</t>
  </si>
  <si>
    <t>https://podminky.urs.cz/item/CS_URS_2023_01/783201201</t>
  </si>
  <si>
    <t>41</t>
  </si>
  <si>
    <t>783213111</t>
  </si>
  <si>
    <t>Preventivní napouštěcí nátěr tesařských prvků proti dřevokazným houbám, hmyzu a plísním zabudovaných do konstrukce jednonásobný syntetický</t>
  </si>
  <si>
    <t>854440529</t>
  </si>
  <si>
    <t>https://podminky.urs.cz/item/CS_URS_2023_01/783213111</t>
  </si>
  <si>
    <t>přepoklad</t>
  </si>
  <si>
    <t>576</t>
  </si>
  <si>
    <t>42</t>
  </si>
  <si>
    <t>783264101</t>
  </si>
  <si>
    <t>Základní nátěr tesařských konstrukcí jednonásobný olejový</t>
  </si>
  <si>
    <t>-1932288576</t>
  </si>
  <si>
    <t>https://podminky.urs.cz/item/CS_URS_2023_01/783264101</t>
  </si>
  <si>
    <t>nátěr dřevěného podbití</t>
  </si>
  <si>
    <t>43</t>
  </si>
  <si>
    <t>783268111</t>
  </si>
  <si>
    <t>Lazurovací nátěr tesařských konstrukcí dvojnásobný olejový</t>
  </si>
  <si>
    <t>965076946</t>
  </si>
  <si>
    <t>https://podminky.urs.cz/item/CS_URS_2023_01/783268111</t>
  </si>
  <si>
    <t>VRN</t>
  </si>
  <si>
    <t>Vedlejší rozpočtové náklady</t>
  </si>
  <si>
    <t>VRN3</t>
  </si>
  <si>
    <t>Zařízení staveniště</t>
  </si>
  <si>
    <t>44</t>
  </si>
  <si>
    <t>030001000.1</t>
  </si>
  <si>
    <t xml:space="preserve">Zařízení staveniště (Zajištění vody, elektro, vytápění objektu po dobu stavby, ostraha, oplocení staveniště, dopravní značení, stavební buňky a pod.) </t>
  </si>
  <si>
    <t>kpl</t>
  </si>
  <si>
    <t>1024</t>
  </si>
  <si>
    <t>1138811227</t>
  </si>
  <si>
    <t>VRN4</t>
  </si>
  <si>
    <t>Inženýrská činnost</t>
  </si>
  <si>
    <t>45</t>
  </si>
  <si>
    <t>042503000</t>
  </si>
  <si>
    <t>Plán BOZP na staveništi</t>
  </si>
  <si>
    <t>1685583207</t>
  </si>
  <si>
    <t>46</t>
  </si>
  <si>
    <t>045002000</t>
  </si>
  <si>
    <t>Hlavní tituly průvodních činností a nákladů inženýrská činnost kompletační a koordinační činnost</t>
  </si>
  <si>
    <t>-1520579519</t>
  </si>
  <si>
    <t>VRN6</t>
  </si>
  <si>
    <t>Územní vlivy</t>
  </si>
  <si>
    <t>47</t>
  </si>
  <si>
    <t>063303000</t>
  </si>
  <si>
    <t>Práce ve výškách, v hloubkách</t>
  </si>
  <si>
    <t>-1179108292</t>
  </si>
  <si>
    <t>https://podminky.urs.cz/item/CS_URS_2023_01/063303000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</si>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</sst>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941211111" TargetMode="External" /><Relationship Id="rId2" Type="http://schemas.openxmlformats.org/officeDocument/2006/relationships/hyperlink" Target="https://podminky.urs.cz/item/CS_URS_2023_01/941211811" TargetMode="External" /><Relationship Id="rId3" Type="http://schemas.openxmlformats.org/officeDocument/2006/relationships/hyperlink" Target="https://podminky.urs.cz/item/CS_URS_2023_01/997013152" TargetMode="External" /><Relationship Id="rId4" Type="http://schemas.openxmlformats.org/officeDocument/2006/relationships/hyperlink" Target="https://podminky.urs.cz/item/CS_URS_2023_01/997013311" TargetMode="External" /><Relationship Id="rId5" Type="http://schemas.openxmlformats.org/officeDocument/2006/relationships/hyperlink" Target="https://podminky.urs.cz/item/CS_URS_2023_01/997013321" TargetMode="External" /><Relationship Id="rId6" Type="http://schemas.openxmlformats.org/officeDocument/2006/relationships/hyperlink" Target="https://podminky.urs.cz/item/CS_URS_2023_01/997013501" TargetMode="External" /><Relationship Id="rId7" Type="http://schemas.openxmlformats.org/officeDocument/2006/relationships/hyperlink" Target="https://podminky.urs.cz/item/CS_URS_2023_01/997013509" TargetMode="External" /><Relationship Id="rId8" Type="http://schemas.openxmlformats.org/officeDocument/2006/relationships/hyperlink" Target="https://podminky.urs.cz/item/CS_URS_2023_01/997013811" TargetMode="External" /><Relationship Id="rId9" Type="http://schemas.openxmlformats.org/officeDocument/2006/relationships/hyperlink" Target="https://podminky.urs.cz/item/CS_URS_2023_01/997013867" TargetMode="External" /><Relationship Id="rId10" Type="http://schemas.openxmlformats.org/officeDocument/2006/relationships/hyperlink" Target="https://podminky.urs.cz/item/CS_URS_2023_01/997013871" TargetMode="External" /><Relationship Id="rId11" Type="http://schemas.openxmlformats.org/officeDocument/2006/relationships/hyperlink" Target="https://podminky.urs.cz/item/CS_URS_2023_01/762131164" TargetMode="External" /><Relationship Id="rId12" Type="http://schemas.openxmlformats.org/officeDocument/2006/relationships/hyperlink" Target="https://podminky.urs.cz/item/CS_URS_2023_01/762342211" TargetMode="External" /><Relationship Id="rId13" Type="http://schemas.openxmlformats.org/officeDocument/2006/relationships/hyperlink" Target="https://podminky.urs.cz/item/CS_URS_2023_01/762342811" TargetMode="External" /><Relationship Id="rId14" Type="http://schemas.openxmlformats.org/officeDocument/2006/relationships/hyperlink" Target="https://podminky.urs.cz/item/CS_URS_2023_01/998762102" TargetMode="External" /><Relationship Id="rId15" Type="http://schemas.openxmlformats.org/officeDocument/2006/relationships/hyperlink" Target="https://podminky.urs.cz/item/CS_URS_2023_01/764002812" TargetMode="External" /><Relationship Id="rId16" Type="http://schemas.openxmlformats.org/officeDocument/2006/relationships/hyperlink" Target="https://podminky.urs.cz/item/CS_URS_2023_01/764002871" TargetMode="External" /><Relationship Id="rId17" Type="http://schemas.openxmlformats.org/officeDocument/2006/relationships/hyperlink" Target="https://podminky.urs.cz/item/CS_URS_2023_01/764004811" TargetMode="External" /><Relationship Id="rId18" Type="http://schemas.openxmlformats.org/officeDocument/2006/relationships/hyperlink" Target="https://podminky.urs.cz/item/CS_URS_2023_01/764004861" TargetMode="External" /><Relationship Id="rId19" Type="http://schemas.openxmlformats.org/officeDocument/2006/relationships/hyperlink" Target="https://podminky.urs.cz/item/CS_URS_2023_01/764222432" TargetMode="External" /><Relationship Id="rId20" Type="http://schemas.openxmlformats.org/officeDocument/2006/relationships/hyperlink" Target="https://podminky.urs.cz/item/CS_URS_2023_01/764223451" TargetMode="External" /><Relationship Id="rId21" Type="http://schemas.openxmlformats.org/officeDocument/2006/relationships/hyperlink" Target="https://podminky.urs.cz/item/CS_URS_2023_01/764321414" TargetMode="External" /><Relationship Id="rId22" Type="http://schemas.openxmlformats.org/officeDocument/2006/relationships/hyperlink" Target="https://podminky.urs.cz/item/CS_URS_2023_01/764523406" TargetMode="External" /><Relationship Id="rId23" Type="http://schemas.openxmlformats.org/officeDocument/2006/relationships/hyperlink" Target="https://podminky.urs.cz/item/CS_URS_2023_01/764523426" TargetMode="External" /><Relationship Id="rId24" Type="http://schemas.openxmlformats.org/officeDocument/2006/relationships/hyperlink" Target="https://podminky.urs.cz/item/CS_URS_2023_01/764528423" TargetMode="External" /><Relationship Id="rId25" Type="http://schemas.openxmlformats.org/officeDocument/2006/relationships/hyperlink" Target="https://podminky.urs.cz/item/CS_URS_2023_01/998764102" TargetMode="External" /><Relationship Id="rId26" Type="http://schemas.openxmlformats.org/officeDocument/2006/relationships/hyperlink" Target="https://podminky.urs.cz/item/CS_URS_2023_01/765111821" TargetMode="External" /><Relationship Id="rId27" Type="http://schemas.openxmlformats.org/officeDocument/2006/relationships/hyperlink" Target="https://podminky.urs.cz/item/CS_URS_2023_01/765111831" TargetMode="External" /><Relationship Id="rId28" Type="http://schemas.openxmlformats.org/officeDocument/2006/relationships/hyperlink" Target="https://podminky.urs.cz/item/CS_URS_2023_01/765111861" TargetMode="External" /><Relationship Id="rId29" Type="http://schemas.openxmlformats.org/officeDocument/2006/relationships/hyperlink" Target="https://podminky.urs.cz/item/CS_URS_2023_01/765111881" TargetMode="External" /><Relationship Id="rId30" Type="http://schemas.openxmlformats.org/officeDocument/2006/relationships/hyperlink" Target="https://podminky.urs.cz/item/CS_URS_2023_01/765114021" TargetMode="External" /><Relationship Id="rId31" Type="http://schemas.openxmlformats.org/officeDocument/2006/relationships/hyperlink" Target="https://podminky.urs.cz/item/CS_URS_2023_01/765114351" TargetMode="External" /><Relationship Id="rId32" Type="http://schemas.openxmlformats.org/officeDocument/2006/relationships/hyperlink" Target="https://podminky.urs.cz/item/CS_URS_2023_01/765115302" TargetMode="External" /><Relationship Id="rId33" Type="http://schemas.openxmlformats.org/officeDocument/2006/relationships/hyperlink" Target="https://podminky.urs.cz/item/CS_URS_2023_01/765192811" TargetMode="External" /><Relationship Id="rId34" Type="http://schemas.openxmlformats.org/officeDocument/2006/relationships/hyperlink" Target="https://podminky.urs.cz/item/CS_URS_2023_01/998765102" TargetMode="External" /><Relationship Id="rId35" Type="http://schemas.openxmlformats.org/officeDocument/2006/relationships/hyperlink" Target="https://podminky.urs.cz/item/CS_URS_2023_01/783201201" TargetMode="External" /><Relationship Id="rId36" Type="http://schemas.openxmlformats.org/officeDocument/2006/relationships/hyperlink" Target="https://podminky.urs.cz/item/CS_URS_2023_01/783213111" TargetMode="External" /><Relationship Id="rId37" Type="http://schemas.openxmlformats.org/officeDocument/2006/relationships/hyperlink" Target="https://podminky.urs.cz/item/CS_URS_2023_01/783264101" TargetMode="External" /><Relationship Id="rId38" Type="http://schemas.openxmlformats.org/officeDocument/2006/relationships/hyperlink" Target="https://podminky.urs.cz/item/CS_URS_2023_01/783268111" TargetMode="External" /><Relationship Id="rId39" Type="http://schemas.openxmlformats.org/officeDocument/2006/relationships/hyperlink" Target="https://podminky.urs.cz/item/CS_URS_2023_01/063303000" TargetMode="External" /><Relationship Id="rId40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RAZ_06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Výměna střešní krytiny p.č. 44 - k.ú. Podbořany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Podbořany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19. 1. 2023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Město Podbořany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Marek Razím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Jaroslav Kudláček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Stavební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01 - Stavební část'!P91</f>
        <v>0</v>
      </c>
      <c r="AV55" s="121">
        <f>'SO 01 - Stavební část'!J33</f>
        <v>0</v>
      </c>
      <c r="AW55" s="121">
        <f>'SO 01 - Stavební část'!J34</f>
        <v>0</v>
      </c>
      <c r="AX55" s="121">
        <f>'SO 01 - Stavební část'!J35</f>
        <v>0</v>
      </c>
      <c r="AY55" s="121">
        <f>'SO 01 - Stavební část'!J36</f>
        <v>0</v>
      </c>
      <c r="AZ55" s="121">
        <f>'SO 01 - Stavební část'!F33</f>
        <v>0</v>
      </c>
      <c r="BA55" s="121">
        <f>'SO 01 - Stavební část'!F34</f>
        <v>0</v>
      </c>
      <c r="BB55" s="121">
        <f>'SO 01 - Stavební část'!F35</f>
        <v>0</v>
      </c>
      <c r="BC55" s="121">
        <f>'SO 01 - Stavební část'!F36</f>
        <v>0</v>
      </c>
      <c r="BD55" s="123">
        <f>'SO 01 - Stavební část'!F37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="2" customFormat="1" ht="6.96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sheet="1" formatColumns="0" formatRows="0" objects="1" scenarios="1" spinCount="100000" saltValue="3+6e0Gzxzsm45pHx0S6W0u17av/Hl684YHNi9e9HPMiXQqhLd3a3MxphNUmfzIyykvK+joxZ5fe253QMJ8itJg==" hashValue="2yx0xAONQJCJgrbHwpt4A+CdBjrKk/nNjSf4d59nPJs0apT0JZ2fCV32CQ+/wWnXViG330748oMy7zE4zCSuag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 01 - Stavební část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1"/>
      <c r="AT3" s="18" t="s">
        <v>82</v>
      </c>
    </row>
    <row r="4" s="1" customFormat="1" ht="24.96" customHeight="1">
      <c r="B4" s="21"/>
      <c r="D4" s="127" t="s">
        <v>83</v>
      </c>
      <c r="L4" s="21"/>
      <c r="M4" s="128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29" t="s">
        <v>16</v>
      </c>
      <c r="L6" s="21"/>
    </row>
    <row r="7" s="1" customFormat="1" ht="16.5" customHeight="1">
      <c r="B7" s="21"/>
      <c r="E7" s="130" t="str">
        <f>'Rekapitulace stavby'!K6</f>
        <v>Výměna střešní krytiny p.č. 44 - k.ú. Podbořany</v>
      </c>
      <c r="F7" s="129"/>
      <c r="G7" s="129"/>
      <c r="H7" s="129"/>
      <c r="L7" s="21"/>
    </row>
    <row r="8" s="2" customFormat="1" ht="12" customHeight="1">
      <c r="A8" s="39"/>
      <c r="B8" s="45"/>
      <c r="C8" s="39"/>
      <c r="D8" s="129" t="s">
        <v>84</v>
      </c>
      <c r="E8" s="39"/>
      <c r="F8" s="39"/>
      <c r="G8" s="39"/>
      <c r="H8" s="39"/>
      <c r="I8" s="39"/>
      <c r="J8" s="39"/>
      <c r="K8" s="39"/>
      <c r="L8" s="131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2" t="s">
        <v>85</v>
      </c>
      <c r="F9" s="39"/>
      <c r="G9" s="39"/>
      <c r="H9" s="39"/>
      <c r="I9" s="39"/>
      <c r="J9" s="39"/>
      <c r="K9" s="39"/>
      <c r="L9" s="131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1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29" t="s">
        <v>18</v>
      </c>
      <c r="E11" s="39"/>
      <c r="F11" s="133" t="s">
        <v>19</v>
      </c>
      <c r="G11" s="39"/>
      <c r="H11" s="39"/>
      <c r="I11" s="129" t="s">
        <v>20</v>
      </c>
      <c r="J11" s="133" t="s">
        <v>19</v>
      </c>
      <c r="K11" s="39"/>
      <c r="L11" s="13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29" t="s">
        <v>21</v>
      </c>
      <c r="E12" s="39"/>
      <c r="F12" s="133" t="s">
        <v>22</v>
      </c>
      <c r="G12" s="39"/>
      <c r="H12" s="39"/>
      <c r="I12" s="129" t="s">
        <v>23</v>
      </c>
      <c r="J12" s="134" t="str">
        <f>'Rekapitulace stavby'!AN8</f>
        <v>19. 1. 2023</v>
      </c>
      <c r="K12" s="39"/>
      <c r="L12" s="13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29" t="s">
        <v>25</v>
      </c>
      <c r="E14" s="39"/>
      <c r="F14" s="39"/>
      <c r="G14" s="39"/>
      <c r="H14" s="39"/>
      <c r="I14" s="129" t="s">
        <v>26</v>
      </c>
      <c r="J14" s="133" t="s">
        <v>19</v>
      </c>
      <c r="K14" s="39"/>
      <c r="L14" s="13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3" t="s">
        <v>27</v>
      </c>
      <c r="F15" s="39"/>
      <c r="G15" s="39"/>
      <c r="H15" s="39"/>
      <c r="I15" s="129" t="s">
        <v>28</v>
      </c>
      <c r="J15" s="133" t="s">
        <v>19</v>
      </c>
      <c r="K15" s="39"/>
      <c r="L15" s="13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29" t="s">
        <v>29</v>
      </c>
      <c r="E17" s="39"/>
      <c r="F17" s="39"/>
      <c r="G17" s="39"/>
      <c r="H17" s="39"/>
      <c r="I17" s="129" t="s">
        <v>26</v>
      </c>
      <c r="J17" s="34" t="str">
        <f>'Rekapitulace stavby'!AN13</f>
        <v>Vyplň údaj</v>
      </c>
      <c r="K17" s="39"/>
      <c r="L17" s="13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3"/>
      <c r="G18" s="133"/>
      <c r="H18" s="133"/>
      <c r="I18" s="129" t="s">
        <v>28</v>
      </c>
      <c r="J18" s="34" t="str">
        <f>'Rekapitulace stavby'!AN14</f>
        <v>Vyplň údaj</v>
      </c>
      <c r="K18" s="39"/>
      <c r="L18" s="13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29" t="s">
        <v>31</v>
      </c>
      <c r="E20" s="39"/>
      <c r="F20" s="39"/>
      <c r="G20" s="39"/>
      <c r="H20" s="39"/>
      <c r="I20" s="129" t="s">
        <v>26</v>
      </c>
      <c r="J20" s="133" t="s">
        <v>19</v>
      </c>
      <c r="K20" s="39"/>
      <c r="L20" s="131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3" t="s">
        <v>32</v>
      </c>
      <c r="F21" s="39"/>
      <c r="G21" s="39"/>
      <c r="H21" s="39"/>
      <c r="I21" s="129" t="s">
        <v>28</v>
      </c>
      <c r="J21" s="133" t="s">
        <v>19</v>
      </c>
      <c r="K21" s="39"/>
      <c r="L21" s="131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1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29" t="s">
        <v>34</v>
      </c>
      <c r="E23" s="39"/>
      <c r="F23" s="39"/>
      <c r="G23" s="39"/>
      <c r="H23" s="39"/>
      <c r="I23" s="129" t="s">
        <v>26</v>
      </c>
      <c r="J23" s="133" t="s">
        <v>19</v>
      </c>
      <c r="K23" s="39"/>
      <c r="L23" s="13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3" t="s">
        <v>35</v>
      </c>
      <c r="F24" s="39"/>
      <c r="G24" s="39"/>
      <c r="H24" s="39"/>
      <c r="I24" s="129" t="s">
        <v>28</v>
      </c>
      <c r="J24" s="133" t="s">
        <v>19</v>
      </c>
      <c r="K24" s="39"/>
      <c r="L24" s="13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29" t="s">
        <v>36</v>
      </c>
      <c r="E26" s="39"/>
      <c r="F26" s="39"/>
      <c r="G26" s="39"/>
      <c r="H26" s="39"/>
      <c r="I26" s="39"/>
      <c r="J26" s="39"/>
      <c r="K26" s="39"/>
      <c r="L26" s="13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39"/>
      <c r="E29" s="139"/>
      <c r="F29" s="139"/>
      <c r="G29" s="139"/>
      <c r="H29" s="139"/>
      <c r="I29" s="139"/>
      <c r="J29" s="139"/>
      <c r="K29" s="139"/>
      <c r="L29" s="13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0" t="s">
        <v>38</v>
      </c>
      <c r="E30" s="39"/>
      <c r="F30" s="39"/>
      <c r="G30" s="39"/>
      <c r="H30" s="39"/>
      <c r="I30" s="39"/>
      <c r="J30" s="141">
        <f>ROUND(J91, 2)</f>
        <v>0</v>
      </c>
      <c r="K30" s="39"/>
      <c r="L30" s="13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39"/>
      <c r="E31" s="139"/>
      <c r="F31" s="139"/>
      <c r="G31" s="139"/>
      <c r="H31" s="139"/>
      <c r="I31" s="139"/>
      <c r="J31" s="139"/>
      <c r="K31" s="139"/>
      <c r="L31" s="13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2" t="s">
        <v>40</v>
      </c>
      <c r="G32" s="39"/>
      <c r="H32" s="39"/>
      <c r="I32" s="142" t="s">
        <v>39</v>
      </c>
      <c r="J32" s="142" t="s">
        <v>41</v>
      </c>
      <c r="K32" s="39"/>
      <c r="L32" s="13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3" t="s">
        <v>42</v>
      </c>
      <c r="E33" s="129" t="s">
        <v>43</v>
      </c>
      <c r="F33" s="144">
        <f>ROUND((SUM(BE91:BE245)),  2)</f>
        <v>0</v>
      </c>
      <c r="G33" s="39"/>
      <c r="H33" s="39"/>
      <c r="I33" s="145">
        <v>0.20999999999999999</v>
      </c>
      <c r="J33" s="144">
        <f>ROUND(((SUM(BE91:BE245))*I33),  2)</f>
        <v>0</v>
      </c>
      <c r="K33" s="39"/>
      <c r="L33" s="13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29" t="s">
        <v>44</v>
      </c>
      <c r="F34" s="144">
        <f>ROUND((SUM(BF91:BF245)),  2)</f>
        <v>0</v>
      </c>
      <c r="G34" s="39"/>
      <c r="H34" s="39"/>
      <c r="I34" s="145">
        <v>0.14999999999999999</v>
      </c>
      <c r="J34" s="144">
        <f>ROUND(((SUM(BF91:BF245))*I34),  2)</f>
        <v>0</v>
      </c>
      <c r="K34" s="39"/>
      <c r="L34" s="13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29" t="s">
        <v>45</v>
      </c>
      <c r="F35" s="144">
        <f>ROUND((SUM(BG91:BG245)),  2)</f>
        <v>0</v>
      </c>
      <c r="G35" s="39"/>
      <c r="H35" s="39"/>
      <c r="I35" s="145">
        <v>0.20999999999999999</v>
      </c>
      <c r="J35" s="144">
        <f>0</f>
        <v>0</v>
      </c>
      <c r="K35" s="39"/>
      <c r="L35" s="13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29" t="s">
        <v>46</v>
      </c>
      <c r="F36" s="144">
        <f>ROUND((SUM(BH91:BH245)),  2)</f>
        <v>0</v>
      </c>
      <c r="G36" s="39"/>
      <c r="H36" s="39"/>
      <c r="I36" s="145">
        <v>0.14999999999999999</v>
      </c>
      <c r="J36" s="144">
        <f>0</f>
        <v>0</v>
      </c>
      <c r="K36" s="39"/>
      <c r="L36" s="13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29" t="s">
        <v>47</v>
      </c>
      <c r="F37" s="144">
        <f>ROUND((SUM(BI91:BI245)),  2)</f>
        <v>0</v>
      </c>
      <c r="G37" s="39"/>
      <c r="H37" s="39"/>
      <c r="I37" s="145">
        <v>0</v>
      </c>
      <c r="J37" s="144">
        <f>0</f>
        <v>0</v>
      </c>
      <c r="K37" s="39"/>
      <c r="L37" s="13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46"/>
      <c r="D39" s="147" t="s">
        <v>48</v>
      </c>
      <c r="E39" s="148"/>
      <c r="F39" s="148"/>
      <c r="G39" s="149" t="s">
        <v>49</v>
      </c>
      <c r="H39" s="150" t="s">
        <v>50</v>
      </c>
      <c r="I39" s="148"/>
      <c r="J39" s="151">
        <f>SUM(J30:J37)</f>
        <v>0</v>
      </c>
      <c r="K39" s="152"/>
      <c r="L39" s="13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57" t="str">
        <f>E7</f>
        <v>Výměna střešní krytiny p.č. 44 - k.ú. Podbořany</v>
      </c>
      <c r="F48" s="33"/>
      <c r="G48" s="33"/>
      <c r="H48" s="33"/>
      <c r="I48" s="41"/>
      <c r="J48" s="41"/>
      <c r="K48" s="41"/>
      <c r="L48" s="13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 01 - Stavební část</v>
      </c>
      <c r="F50" s="41"/>
      <c r="G50" s="41"/>
      <c r="H50" s="41"/>
      <c r="I50" s="41"/>
      <c r="J50" s="41"/>
      <c r="K50" s="41"/>
      <c r="L50" s="13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>Podbořany</v>
      </c>
      <c r="G52" s="41"/>
      <c r="H52" s="41"/>
      <c r="I52" s="33" t="s">
        <v>23</v>
      </c>
      <c r="J52" s="73" t="str">
        <f>IF(J12="","",J12)</f>
        <v>19. 1. 2023</v>
      </c>
      <c r="K52" s="41"/>
      <c r="L52" s="13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1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Podbořany</v>
      </c>
      <c r="G54" s="41"/>
      <c r="H54" s="41"/>
      <c r="I54" s="33" t="s">
        <v>31</v>
      </c>
      <c r="J54" s="37" t="str">
        <f>E21</f>
        <v>Marek Razím</v>
      </c>
      <c r="K54" s="41"/>
      <c r="L54" s="131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Jaroslav Kudláček</v>
      </c>
      <c r="K55" s="41"/>
      <c r="L55" s="131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1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58" t="s">
        <v>87</v>
      </c>
      <c r="D57" s="159"/>
      <c r="E57" s="159"/>
      <c r="F57" s="159"/>
      <c r="G57" s="159"/>
      <c r="H57" s="159"/>
      <c r="I57" s="159"/>
      <c r="J57" s="160" t="s">
        <v>88</v>
      </c>
      <c r="K57" s="159"/>
      <c r="L57" s="131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1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1" t="s">
        <v>70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1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="9" customFormat="1" ht="24.96" customHeight="1">
      <c r="A60" s="9"/>
      <c r="B60" s="162"/>
      <c r="C60" s="163"/>
      <c r="D60" s="164" t="s">
        <v>90</v>
      </c>
      <c r="E60" s="165"/>
      <c r="F60" s="165"/>
      <c r="G60" s="165"/>
      <c r="H60" s="165"/>
      <c r="I60" s="165"/>
      <c r="J60" s="166">
        <f>J92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8"/>
      <c r="C61" s="169"/>
      <c r="D61" s="170" t="s">
        <v>91</v>
      </c>
      <c r="E61" s="171"/>
      <c r="F61" s="171"/>
      <c r="G61" s="171"/>
      <c r="H61" s="171"/>
      <c r="I61" s="171"/>
      <c r="J61" s="172">
        <f>J93</f>
        <v>0</v>
      </c>
      <c r="K61" s="169"/>
      <c r="L61" s="17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68"/>
      <c r="C62" s="169"/>
      <c r="D62" s="170" t="s">
        <v>92</v>
      </c>
      <c r="E62" s="171"/>
      <c r="F62" s="171"/>
      <c r="G62" s="171"/>
      <c r="H62" s="171"/>
      <c r="I62" s="171"/>
      <c r="J62" s="172">
        <f>J103</f>
        <v>0</v>
      </c>
      <c r="K62" s="169"/>
      <c r="L62" s="17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2"/>
      <c r="C63" s="163"/>
      <c r="D63" s="164" t="s">
        <v>93</v>
      </c>
      <c r="E63" s="165"/>
      <c r="F63" s="165"/>
      <c r="G63" s="165"/>
      <c r="H63" s="165"/>
      <c r="I63" s="165"/>
      <c r="J63" s="166">
        <f>J125</f>
        <v>0</v>
      </c>
      <c r="K63" s="163"/>
      <c r="L63" s="16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68"/>
      <c r="C64" s="169"/>
      <c r="D64" s="170" t="s">
        <v>94</v>
      </c>
      <c r="E64" s="171"/>
      <c r="F64" s="171"/>
      <c r="G64" s="171"/>
      <c r="H64" s="171"/>
      <c r="I64" s="171"/>
      <c r="J64" s="172">
        <f>J126</f>
        <v>0</v>
      </c>
      <c r="K64" s="169"/>
      <c r="L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8"/>
      <c r="C65" s="169"/>
      <c r="D65" s="170" t="s">
        <v>95</v>
      </c>
      <c r="E65" s="171"/>
      <c r="F65" s="171"/>
      <c r="G65" s="171"/>
      <c r="H65" s="171"/>
      <c r="I65" s="171"/>
      <c r="J65" s="172">
        <f>J146</f>
        <v>0</v>
      </c>
      <c r="K65" s="169"/>
      <c r="L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68"/>
      <c r="C66" s="169"/>
      <c r="D66" s="170" t="s">
        <v>96</v>
      </c>
      <c r="E66" s="171"/>
      <c r="F66" s="171"/>
      <c r="G66" s="171"/>
      <c r="H66" s="171"/>
      <c r="I66" s="171"/>
      <c r="J66" s="172">
        <f>J182</f>
        <v>0</v>
      </c>
      <c r="K66" s="169"/>
      <c r="L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68"/>
      <c r="C67" s="169"/>
      <c r="D67" s="170" t="s">
        <v>97</v>
      </c>
      <c r="E67" s="171"/>
      <c r="F67" s="171"/>
      <c r="G67" s="171"/>
      <c r="H67" s="171"/>
      <c r="I67" s="171"/>
      <c r="J67" s="172">
        <f>J214</f>
        <v>0</v>
      </c>
      <c r="K67" s="169"/>
      <c r="L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2"/>
      <c r="C68" s="163"/>
      <c r="D68" s="164" t="s">
        <v>98</v>
      </c>
      <c r="E68" s="165"/>
      <c r="F68" s="165"/>
      <c r="G68" s="165"/>
      <c r="H68" s="165"/>
      <c r="I68" s="165"/>
      <c r="J68" s="166">
        <f>J237</f>
        <v>0</v>
      </c>
      <c r="K68" s="163"/>
      <c r="L68" s="167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68"/>
      <c r="C69" s="169"/>
      <c r="D69" s="170" t="s">
        <v>99</v>
      </c>
      <c r="E69" s="171"/>
      <c r="F69" s="171"/>
      <c r="G69" s="171"/>
      <c r="H69" s="171"/>
      <c r="I69" s="171"/>
      <c r="J69" s="172">
        <f>J238</f>
        <v>0</v>
      </c>
      <c r="K69" s="169"/>
      <c r="L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68"/>
      <c r="C70" s="169"/>
      <c r="D70" s="170" t="s">
        <v>100</v>
      </c>
      <c r="E70" s="171"/>
      <c r="F70" s="171"/>
      <c r="G70" s="171"/>
      <c r="H70" s="171"/>
      <c r="I70" s="171"/>
      <c r="J70" s="172">
        <f>J240</f>
        <v>0</v>
      </c>
      <c r="K70" s="169"/>
      <c r="L70" s="17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68"/>
      <c r="C71" s="169"/>
      <c r="D71" s="170" t="s">
        <v>101</v>
      </c>
      <c r="E71" s="171"/>
      <c r="F71" s="171"/>
      <c r="G71" s="171"/>
      <c r="H71" s="171"/>
      <c r="I71" s="171"/>
      <c r="J71" s="172">
        <f>J243</f>
        <v>0</v>
      </c>
      <c r="K71" s="169"/>
      <c r="L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1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1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1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102</v>
      </c>
      <c r="D78" s="41"/>
      <c r="E78" s="41"/>
      <c r="F78" s="41"/>
      <c r="G78" s="41"/>
      <c r="H78" s="41"/>
      <c r="I78" s="41"/>
      <c r="J78" s="41"/>
      <c r="K78" s="41"/>
      <c r="L78" s="131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1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1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57" t="str">
        <f>E7</f>
        <v>Výměna střešní krytiny p.č. 44 - k.ú. Podbořany</v>
      </c>
      <c r="F81" s="33"/>
      <c r="G81" s="33"/>
      <c r="H81" s="33"/>
      <c r="I81" s="41"/>
      <c r="J81" s="41"/>
      <c r="K81" s="41"/>
      <c r="L81" s="131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84</v>
      </c>
      <c r="D82" s="41"/>
      <c r="E82" s="41"/>
      <c r="F82" s="41"/>
      <c r="G82" s="41"/>
      <c r="H82" s="41"/>
      <c r="I82" s="41"/>
      <c r="J82" s="41"/>
      <c r="K82" s="41"/>
      <c r="L82" s="131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E9</f>
        <v>SO 01 - Stavební část</v>
      </c>
      <c r="F83" s="41"/>
      <c r="G83" s="41"/>
      <c r="H83" s="41"/>
      <c r="I83" s="41"/>
      <c r="J83" s="41"/>
      <c r="K83" s="41"/>
      <c r="L83" s="131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1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F12</f>
        <v>Podbořany</v>
      </c>
      <c r="G85" s="41"/>
      <c r="H85" s="41"/>
      <c r="I85" s="33" t="s">
        <v>23</v>
      </c>
      <c r="J85" s="73" t="str">
        <f>IF(J12="","",J12)</f>
        <v>19. 1. 2023</v>
      </c>
      <c r="K85" s="41"/>
      <c r="L85" s="131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1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Podbořany</v>
      </c>
      <c r="G87" s="41"/>
      <c r="H87" s="41"/>
      <c r="I87" s="33" t="s">
        <v>31</v>
      </c>
      <c r="J87" s="37" t="str">
        <f>E21</f>
        <v>Marek Razím</v>
      </c>
      <c r="K87" s="41"/>
      <c r="L87" s="131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33" t="s">
        <v>34</v>
      </c>
      <c r="J88" s="37" t="str">
        <f>E24</f>
        <v>Jaroslav Kudláček</v>
      </c>
      <c r="K88" s="41"/>
      <c r="L88" s="131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1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74"/>
      <c r="B90" s="175"/>
      <c r="C90" s="176" t="s">
        <v>103</v>
      </c>
      <c r="D90" s="177" t="s">
        <v>57</v>
      </c>
      <c r="E90" s="177" t="s">
        <v>53</v>
      </c>
      <c r="F90" s="177" t="s">
        <v>54</v>
      </c>
      <c r="G90" s="177" t="s">
        <v>104</v>
      </c>
      <c r="H90" s="177" t="s">
        <v>105</v>
      </c>
      <c r="I90" s="177" t="s">
        <v>106</v>
      </c>
      <c r="J90" s="177" t="s">
        <v>88</v>
      </c>
      <c r="K90" s="178" t="s">
        <v>107</v>
      </c>
      <c r="L90" s="179"/>
      <c r="M90" s="93" t="s">
        <v>19</v>
      </c>
      <c r="N90" s="94" t="s">
        <v>42</v>
      </c>
      <c r="O90" s="94" t="s">
        <v>108</v>
      </c>
      <c r="P90" s="94" t="s">
        <v>109</v>
      </c>
      <c r="Q90" s="94" t="s">
        <v>110</v>
      </c>
      <c r="R90" s="94" t="s">
        <v>111</v>
      </c>
      <c r="S90" s="94" t="s">
        <v>112</v>
      </c>
      <c r="T90" s="95" t="s">
        <v>113</v>
      </c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</row>
    <row r="91" s="2" customFormat="1" ht="22.8" customHeight="1">
      <c r="A91" s="39"/>
      <c r="B91" s="40"/>
      <c r="C91" s="100" t="s">
        <v>114</v>
      </c>
      <c r="D91" s="41"/>
      <c r="E91" s="41"/>
      <c r="F91" s="41"/>
      <c r="G91" s="41"/>
      <c r="H91" s="41"/>
      <c r="I91" s="41"/>
      <c r="J91" s="180">
        <f>BK91</f>
        <v>0</v>
      </c>
      <c r="K91" s="41"/>
      <c r="L91" s="45"/>
      <c r="M91" s="96"/>
      <c r="N91" s="181"/>
      <c r="O91" s="97"/>
      <c r="P91" s="182">
        <f>P92+P125+P237</f>
        <v>0</v>
      </c>
      <c r="Q91" s="97"/>
      <c r="R91" s="182">
        <f>R92+R125+R237</f>
        <v>44.999427920000002</v>
      </c>
      <c r="S91" s="97"/>
      <c r="T91" s="183">
        <f>T92+T125+T237</f>
        <v>44.208666999999998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89</v>
      </c>
      <c r="BK91" s="184">
        <f>BK92+BK125+BK237</f>
        <v>0</v>
      </c>
    </row>
    <row r="92" s="12" customFormat="1" ht="25.92" customHeight="1">
      <c r="A92" s="12"/>
      <c r="B92" s="185"/>
      <c r="C92" s="186"/>
      <c r="D92" s="187" t="s">
        <v>71</v>
      </c>
      <c r="E92" s="188" t="s">
        <v>115</v>
      </c>
      <c r="F92" s="188" t="s">
        <v>116</v>
      </c>
      <c r="G92" s="186"/>
      <c r="H92" s="186"/>
      <c r="I92" s="189"/>
      <c r="J92" s="190">
        <f>BK92</f>
        <v>0</v>
      </c>
      <c r="K92" s="186"/>
      <c r="L92" s="191"/>
      <c r="M92" s="192"/>
      <c r="N92" s="193"/>
      <c r="O92" s="193"/>
      <c r="P92" s="194">
        <f>P93+P103</f>
        <v>0</v>
      </c>
      <c r="Q92" s="193"/>
      <c r="R92" s="194">
        <f>R93+R103</f>
        <v>0</v>
      </c>
      <c r="S92" s="193"/>
      <c r="T92" s="195">
        <f>T93+T103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6" t="s">
        <v>80</v>
      </c>
      <c r="AT92" s="197" t="s">
        <v>71</v>
      </c>
      <c r="AU92" s="197" t="s">
        <v>72</v>
      </c>
      <c r="AY92" s="196" t="s">
        <v>117</v>
      </c>
      <c r="BK92" s="198">
        <f>BK93+BK103</f>
        <v>0</v>
      </c>
    </row>
    <row r="93" s="12" customFormat="1" ht="22.8" customHeight="1">
      <c r="A93" s="12"/>
      <c r="B93" s="185"/>
      <c r="C93" s="186"/>
      <c r="D93" s="187" t="s">
        <v>71</v>
      </c>
      <c r="E93" s="199" t="s">
        <v>118</v>
      </c>
      <c r="F93" s="199" t="s">
        <v>119</v>
      </c>
      <c r="G93" s="186"/>
      <c r="H93" s="186"/>
      <c r="I93" s="189"/>
      <c r="J93" s="200">
        <f>BK93</f>
        <v>0</v>
      </c>
      <c r="K93" s="186"/>
      <c r="L93" s="191"/>
      <c r="M93" s="192"/>
      <c r="N93" s="193"/>
      <c r="O93" s="193"/>
      <c r="P93" s="194">
        <f>SUM(P94:P102)</f>
        <v>0</v>
      </c>
      <c r="Q93" s="193"/>
      <c r="R93" s="194">
        <f>SUM(R94:R102)</f>
        <v>0</v>
      </c>
      <c r="S93" s="193"/>
      <c r="T93" s="195">
        <f>SUM(T94:T102)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6" t="s">
        <v>80</v>
      </c>
      <c r="AT93" s="197" t="s">
        <v>71</v>
      </c>
      <c r="AU93" s="197" t="s">
        <v>80</v>
      </c>
      <c r="AY93" s="196" t="s">
        <v>117</v>
      </c>
      <c r="BK93" s="198">
        <f>SUM(BK94:BK102)</f>
        <v>0</v>
      </c>
    </row>
    <row r="94" s="2" customFormat="1" ht="24.15" customHeight="1">
      <c r="A94" s="39"/>
      <c r="B94" s="40"/>
      <c r="C94" s="201" t="s">
        <v>80</v>
      </c>
      <c r="D94" s="201" t="s">
        <v>120</v>
      </c>
      <c r="E94" s="202" t="s">
        <v>121</v>
      </c>
      <c r="F94" s="203" t="s">
        <v>122</v>
      </c>
      <c r="G94" s="204" t="s">
        <v>123</v>
      </c>
      <c r="H94" s="205">
        <v>192</v>
      </c>
      <c r="I94" s="206"/>
      <c r="J94" s="207">
        <f>ROUND(I94*H94,2)</f>
        <v>0</v>
      </c>
      <c r="K94" s="203" t="s">
        <v>124</v>
      </c>
      <c r="L94" s="45"/>
      <c r="M94" s="208" t="s">
        <v>19</v>
      </c>
      <c r="N94" s="209" t="s">
        <v>43</v>
      </c>
      <c r="O94" s="85"/>
      <c r="P94" s="210">
        <f>O94*H94</f>
        <v>0</v>
      </c>
      <c r="Q94" s="210">
        <v>0</v>
      </c>
      <c r="R94" s="210">
        <f>Q94*H94</f>
        <v>0</v>
      </c>
      <c r="S94" s="210">
        <v>0</v>
      </c>
      <c r="T94" s="211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2" t="s">
        <v>125</v>
      </c>
      <c r="AT94" s="212" t="s">
        <v>120</v>
      </c>
      <c r="AU94" s="212" t="s">
        <v>82</v>
      </c>
      <c r="AY94" s="18" t="s">
        <v>117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8" t="s">
        <v>80</v>
      </c>
      <c r="BK94" s="213">
        <f>ROUND(I94*H94,2)</f>
        <v>0</v>
      </c>
      <c r="BL94" s="18" t="s">
        <v>125</v>
      </c>
      <c r="BM94" s="212" t="s">
        <v>126</v>
      </c>
    </row>
    <row r="95" s="2" customFormat="1">
      <c r="A95" s="39"/>
      <c r="B95" s="40"/>
      <c r="C95" s="41"/>
      <c r="D95" s="214" t="s">
        <v>127</v>
      </c>
      <c r="E95" s="41"/>
      <c r="F95" s="215" t="s">
        <v>128</v>
      </c>
      <c r="G95" s="41"/>
      <c r="H95" s="41"/>
      <c r="I95" s="216"/>
      <c r="J95" s="41"/>
      <c r="K95" s="41"/>
      <c r="L95" s="45"/>
      <c r="M95" s="217"/>
      <c r="N95" s="218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127</v>
      </c>
      <c r="AU95" s="18" t="s">
        <v>82</v>
      </c>
    </row>
    <row r="96" s="13" customFormat="1">
      <c r="A96" s="13"/>
      <c r="B96" s="219"/>
      <c r="C96" s="220"/>
      <c r="D96" s="221" t="s">
        <v>129</v>
      </c>
      <c r="E96" s="222" t="s">
        <v>19</v>
      </c>
      <c r="F96" s="223" t="s">
        <v>130</v>
      </c>
      <c r="G96" s="220"/>
      <c r="H96" s="222" t="s">
        <v>19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129</v>
      </c>
      <c r="AU96" s="229" t="s">
        <v>82</v>
      </c>
      <c r="AV96" s="13" t="s">
        <v>80</v>
      </c>
      <c r="AW96" s="13" t="s">
        <v>33</v>
      </c>
      <c r="AX96" s="13" t="s">
        <v>72</v>
      </c>
      <c r="AY96" s="229" t="s">
        <v>117</v>
      </c>
    </row>
    <row r="97" s="14" customFormat="1">
      <c r="A97" s="14"/>
      <c r="B97" s="230"/>
      <c r="C97" s="231"/>
      <c r="D97" s="221" t="s">
        <v>129</v>
      </c>
      <c r="E97" s="232" t="s">
        <v>19</v>
      </c>
      <c r="F97" s="233" t="s">
        <v>131</v>
      </c>
      <c r="G97" s="231"/>
      <c r="H97" s="234">
        <v>96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129</v>
      </c>
      <c r="AU97" s="240" t="s">
        <v>82</v>
      </c>
      <c r="AV97" s="14" t="s">
        <v>82</v>
      </c>
      <c r="AW97" s="14" t="s">
        <v>33</v>
      </c>
      <c r="AX97" s="14" t="s">
        <v>72</v>
      </c>
      <c r="AY97" s="240" t="s">
        <v>117</v>
      </c>
    </row>
    <row r="98" s="13" customFormat="1">
      <c r="A98" s="13"/>
      <c r="B98" s="219"/>
      <c r="C98" s="220"/>
      <c r="D98" s="221" t="s">
        <v>129</v>
      </c>
      <c r="E98" s="222" t="s">
        <v>19</v>
      </c>
      <c r="F98" s="223" t="s">
        <v>132</v>
      </c>
      <c r="G98" s="220"/>
      <c r="H98" s="222" t="s">
        <v>19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129</v>
      </c>
      <c r="AU98" s="229" t="s">
        <v>82</v>
      </c>
      <c r="AV98" s="13" t="s">
        <v>80</v>
      </c>
      <c r="AW98" s="13" t="s">
        <v>33</v>
      </c>
      <c r="AX98" s="13" t="s">
        <v>72</v>
      </c>
      <c r="AY98" s="229" t="s">
        <v>117</v>
      </c>
    </row>
    <row r="99" s="14" customFormat="1">
      <c r="A99" s="14"/>
      <c r="B99" s="230"/>
      <c r="C99" s="231"/>
      <c r="D99" s="221" t="s">
        <v>129</v>
      </c>
      <c r="E99" s="232" t="s">
        <v>19</v>
      </c>
      <c r="F99" s="233" t="s">
        <v>131</v>
      </c>
      <c r="G99" s="231"/>
      <c r="H99" s="234">
        <v>96</v>
      </c>
      <c r="I99" s="235"/>
      <c r="J99" s="231"/>
      <c r="K99" s="231"/>
      <c r="L99" s="236"/>
      <c r="M99" s="237"/>
      <c r="N99" s="238"/>
      <c r="O99" s="238"/>
      <c r="P99" s="238"/>
      <c r="Q99" s="238"/>
      <c r="R99" s="238"/>
      <c r="S99" s="238"/>
      <c r="T99" s="239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0" t="s">
        <v>129</v>
      </c>
      <c r="AU99" s="240" t="s">
        <v>82</v>
      </c>
      <c r="AV99" s="14" t="s">
        <v>82</v>
      </c>
      <c r="AW99" s="14" t="s">
        <v>33</v>
      </c>
      <c r="AX99" s="14" t="s">
        <v>72</v>
      </c>
      <c r="AY99" s="240" t="s">
        <v>117</v>
      </c>
    </row>
    <row r="100" s="15" customFormat="1">
      <c r="A100" s="15"/>
      <c r="B100" s="241"/>
      <c r="C100" s="242"/>
      <c r="D100" s="221" t="s">
        <v>129</v>
      </c>
      <c r="E100" s="243" t="s">
        <v>19</v>
      </c>
      <c r="F100" s="244" t="s">
        <v>133</v>
      </c>
      <c r="G100" s="242"/>
      <c r="H100" s="245">
        <v>192</v>
      </c>
      <c r="I100" s="246"/>
      <c r="J100" s="242"/>
      <c r="K100" s="242"/>
      <c r="L100" s="247"/>
      <c r="M100" s="248"/>
      <c r="N100" s="249"/>
      <c r="O100" s="249"/>
      <c r="P100" s="249"/>
      <c r="Q100" s="249"/>
      <c r="R100" s="249"/>
      <c r="S100" s="249"/>
      <c r="T100" s="25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1" t="s">
        <v>129</v>
      </c>
      <c r="AU100" s="251" t="s">
        <v>82</v>
      </c>
      <c r="AV100" s="15" t="s">
        <v>125</v>
      </c>
      <c r="AW100" s="15" t="s">
        <v>33</v>
      </c>
      <c r="AX100" s="15" t="s">
        <v>80</v>
      </c>
      <c r="AY100" s="251" t="s">
        <v>117</v>
      </c>
    </row>
    <row r="101" s="2" customFormat="1" ht="24.15" customHeight="1">
      <c r="A101" s="39"/>
      <c r="B101" s="40"/>
      <c r="C101" s="201" t="s">
        <v>82</v>
      </c>
      <c r="D101" s="201" t="s">
        <v>120</v>
      </c>
      <c r="E101" s="202" t="s">
        <v>134</v>
      </c>
      <c r="F101" s="203" t="s">
        <v>135</v>
      </c>
      <c r="G101" s="204" t="s">
        <v>123</v>
      </c>
      <c r="H101" s="205">
        <v>192</v>
      </c>
      <c r="I101" s="206"/>
      <c r="J101" s="207">
        <f>ROUND(I101*H101,2)</f>
        <v>0</v>
      </c>
      <c r="K101" s="203" t="s">
        <v>124</v>
      </c>
      <c r="L101" s="45"/>
      <c r="M101" s="208" t="s">
        <v>19</v>
      </c>
      <c r="N101" s="209" t="s">
        <v>43</v>
      </c>
      <c r="O101" s="85"/>
      <c r="P101" s="210">
        <f>O101*H101</f>
        <v>0</v>
      </c>
      <c r="Q101" s="210">
        <v>0</v>
      </c>
      <c r="R101" s="210">
        <f>Q101*H101</f>
        <v>0</v>
      </c>
      <c r="S101" s="210">
        <v>0</v>
      </c>
      <c r="T101" s="211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2" t="s">
        <v>125</v>
      </c>
      <c r="AT101" s="212" t="s">
        <v>120</v>
      </c>
      <c r="AU101" s="212" t="s">
        <v>82</v>
      </c>
      <c r="AY101" s="18" t="s">
        <v>117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8" t="s">
        <v>80</v>
      </c>
      <c r="BK101" s="213">
        <f>ROUND(I101*H101,2)</f>
        <v>0</v>
      </c>
      <c r="BL101" s="18" t="s">
        <v>125</v>
      </c>
      <c r="BM101" s="212" t="s">
        <v>136</v>
      </c>
    </row>
    <row r="102" s="2" customFormat="1">
      <c r="A102" s="39"/>
      <c r="B102" s="40"/>
      <c r="C102" s="41"/>
      <c r="D102" s="214" t="s">
        <v>127</v>
      </c>
      <c r="E102" s="41"/>
      <c r="F102" s="215" t="s">
        <v>137</v>
      </c>
      <c r="G102" s="41"/>
      <c r="H102" s="41"/>
      <c r="I102" s="216"/>
      <c r="J102" s="41"/>
      <c r="K102" s="41"/>
      <c r="L102" s="45"/>
      <c r="M102" s="217"/>
      <c r="N102" s="218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127</v>
      </c>
      <c r="AU102" s="18" t="s">
        <v>82</v>
      </c>
    </row>
    <row r="103" s="12" customFormat="1" ht="22.8" customHeight="1">
      <c r="A103" s="12"/>
      <c r="B103" s="185"/>
      <c r="C103" s="186"/>
      <c r="D103" s="187" t="s">
        <v>71</v>
      </c>
      <c r="E103" s="199" t="s">
        <v>138</v>
      </c>
      <c r="F103" s="199" t="s">
        <v>139</v>
      </c>
      <c r="G103" s="186"/>
      <c r="H103" s="186"/>
      <c r="I103" s="189"/>
      <c r="J103" s="200">
        <f>BK103</f>
        <v>0</v>
      </c>
      <c r="K103" s="186"/>
      <c r="L103" s="191"/>
      <c r="M103" s="192"/>
      <c r="N103" s="193"/>
      <c r="O103" s="193"/>
      <c r="P103" s="194">
        <f>SUM(P104:P124)</f>
        <v>0</v>
      </c>
      <c r="Q103" s="193"/>
      <c r="R103" s="194">
        <f>SUM(R104:R124)</f>
        <v>0</v>
      </c>
      <c r="S103" s="193"/>
      <c r="T103" s="195">
        <f>SUM(T104:T124)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6" t="s">
        <v>80</v>
      </c>
      <c r="AT103" s="197" t="s">
        <v>71</v>
      </c>
      <c r="AU103" s="197" t="s">
        <v>80</v>
      </c>
      <c r="AY103" s="196" t="s">
        <v>117</v>
      </c>
      <c r="BK103" s="198">
        <f>SUM(BK104:BK124)</f>
        <v>0</v>
      </c>
    </row>
    <row r="104" s="2" customFormat="1" ht="24.15" customHeight="1">
      <c r="A104" s="39"/>
      <c r="B104" s="40"/>
      <c r="C104" s="201" t="s">
        <v>140</v>
      </c>
      <c r="D104" s="201" t="s">
        <v>120</v>
      </c>
      <c r="E104" s="202" t="s">
        <v>141</v>
      </c>
      <c r="F104" s="203" t="s">
        <v>142</v>
      </c>
      <c r="G104" s="204" t="s">
        <v>143</v>
      </c>
      <c r="H104" s="205">
        <v>44.209000000000003</v>
      </c>
      <c r="I104" s="206"/>
      <c r="J104" s="207">
        <f>ROUND(I104*H104,2)</f>
        <v>0</v>
      </c>
      <c r="K104" s="203" t="s">
        <v>124</v>
      </c>
      <c r="L104" s="45"/>
      <c r="M104" s="208" t="s">
        <v>19</v>
      </c>
      <c r="N104" s="209" t="s">
        <v>43</v>
      </c>
      <c r="O104" s="85"/>
      <c r="P104" s="210">
        <f>O104*H104</f>
        <v>0</v>
      </c>
      <c r="Q104" s="210">
        <v>0</v>
      </c>
      <c r="R104" s="210">
        <f>Q104*H104</f>
        <v>0</v>
      </c>
      <c r="S104" s="210">
        <v>0</v>
      </c>
      <c r="T104" s="211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2" t="s">
        <v>125</v>
      </c>
      <c r="AT104" s="212" t="s">
        <v>120</v>
      </c>
      <c r="AU104" s="212" t="s">
        <v>82</v>
      </c>
      <c r="AY104" s="18" t="s">
        <v>117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8" t="s">
        <v>80</v>
      </c>
      <c r="BK104" s="213">
        <f>ROUND(I104*H104,2)</f>
        <v>0</v>
      </c>
      <c r="BL104" s="18" t="s">
        <v>125</v>
      </c>
      <c r="BM104" s="212" t="s">
        <v>144</v>
      </c>
    </row>
    <row r="105" s="2" customFormat="1">
      <c r="A105" s="39"/>
      <c r="B105" s="40"/>
      <c r="C105" s="41"/>
      <c r="D105" s="214" t="s">
        <v>127</v>
      </c>
      <c r="E105" s="41"/>
      <c r="F105" s="215" t="s">
        <v>145</v>
      </c>
      <c r="G105" s="41"/>
      <c r="H105" s="41"/>
      <c r="I105" s="216"/>
      <c r="J105" s="41"/>
      <c r="K105" s="41"/>
      <c r="L105" s="45"/>
      <c r="M105" s="217"/>
      <c r="N105" s="218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127</v>
      </c>
      <c r="AU105" s="18" t="s">
        <v>82</v>
      </c>
    </row>
    <row r="106" s="2" customFormat="1" ht="16.5" customHeight="1">
      <c r="A106" s="39"/>
      <c r="B106" s="40"/>
      <c r="C106" s="201" t="s">
        <v>125</v>
      </c>
      <c r="D106" s="201" t="s">
        <v>120</v>
      </c>
      <c r="E106" s="202" t="s">
        <v>146</v>
      </c>
      <c r="F106" s="203" t="s">
        <v>147</v>
      </c>
      <c r="G106" s="204" t="s">
        <v>148</v>
      </c>
      <c r="H106" s="205">
        <v>8</v>
      </c>
      <c r="I106" s="206"/>
      <c r="J106" s="207">
        <f>ROUND(I106*H106,2)</f>
        <v>0</v>
      </c>
      <c r="K106" s="203" t="s">
        <v>124</v>
      </c>
      <c r="L106" s="45"/>
      <c r="M106" s="208" t="s">
        <v>19</v>
      </c>
      <c r="N106" s="209" t="s">
        <v>43</v>
      </c>
      <c r="O106" s="85"/>
      <c r="P106" s="210">
        <f>O106*H106</f>
        <v>0</v>
      </c>
      <c r="Q106" s="210">
        <v>0</v>
      </c>
      <c r="R106" s="210">
        <f>Q106*H106</f>
        <v>0</v>
      </c>
      <c r="S106" s="210">
        <v>0</v>
      </c>
      <c r="T106" s="211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2" t="s">
        <v>125</v>
      </c>
      <c r="AT106" s="212" t="s">
        <v>120</v>
      </c>
      <c r="AU106" s="212" t="s">
        <v>82</v>
      </c>
      <c r="AY106" s="18" t="s">
        <v>117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8" t="s">
        <v>80</v>
      </c>
      <c r="BK106" s="213">
        <f>ROUND(I106*H106,2)</f>
        <v>0</v>
      </c>
      <c r="BL106" s="18" t="s">
        <v>125</v>
      </c>
      <c r="BM106" s="212" t="s">
        <v>149</v>
      </c>
    </row>
    <row r="107" s="2" customFormat="1">
      <c r="A107" s="39"/>
      <c r="B107" s="40"/>
      <c r="C107" s="41"/>
      <c r="D107" s="214" t="s">
        <v>127</v>
      </c>
      <c r="E107" s="41"/>
      <c r="F107" s="215" t="s">
        <v>150</v>
      </c>
      <c r="G107" s="41"/>
      <c r="H107" s="41"/>
      <c r="I107" s="216"/>
      <c r="J107" s="41"/>
      <c r="K107" s="41"/>
      <c r="L107" s="45"/>
      <c r="M107" s="217"/>
      <c r="N107" s="218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127</v>
      </c>
      <c r="AU107" s="18" t="s">
        <v>82</v>
      </c>
    </row>
    <row r="108" s="2" customFormat="1" ht="24.15" customHeight="1">
      <c r="A108" s="39"/>
      <c r="B108" s="40"/>
      <c r="C108" s="201" t="s">
        <v>151</v>
      </c>
      <c r="D108" s="201" t="s">
        <v>120</v>
      </c>
      <c r="E108" s="202" t="s">
        <v>152</v>
      </c>
      <c r="F108" s="203" t="s">
        <v>153</v>
      </c>
      <c r="G108" s="204" t="s">
        <v>148</v>
      </c>
      <c r="H108" s="205">
        <v>240</v>
      </c>
      <c r="I108" s="206"/>
      <c r="J108" s="207">
        <f>ROUND(I108*H108,2)</f>
        <v>0</v>
      </c>
      <c r="K108" s="203" t="s">
        <v>124</v>
      </c>
      <c r="L108" s="45"/>
      <c r="M108" s="208" t="s">
        <v>19</v>
      </c>
      <c r="N108" s="209" t="s">
        <v>43</v>
      </c>
      <c r="O108" s="85"/>
      <c r="P108" s="210">
        <f>O108*H108</f>
        <v>0</v>
      </c>
      <c r="Q108" s="210">
        <v>0</v>
      </c>
      <c r="R108" s="210">
        <f>Q108*H108</f>
        <v>0</v>
      </c>
      <c r="S108" s="210">
        <v>0</v>
      </c>
      <c r="T108" s="211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2" t="s">
        <v>125</v>
      </c>
      <c r="AT108" s="212" t="s">
        <v>120</v>
      </c>
      <c r="AU108" s="212" t="s">
        <v>82</v>
      </c>
      <c r="AY108" s="18" t="s">
        <v>117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8" t="s">
        <v>80</v>
      </c>
      <c r="BK108" s="213">
        <f>ROUND(I108*H108,2)</f>
        <v>0</v>
      </c>
      <c r="BL108" s="18" t="s">
        <v>125</v>
      </c>
      <c r="BM108" s="212" t="s">
        <v>154</v>
      </c>
    </row>
    <row r="109" s="2" customFormat="1">
      <c r="A109" s="39"/>
      <c r="B109" s="40"/>
      <c r="C109" s="41"/>
      <c r="D109" s="214" t="s">
        <v>127</v>
      </c>
      <c r="E109" s="41"/>
      <c r="F109" s="215" t="s">
        <v>155</v>
      </c>
      <c r="G109" s="41"/>
      <c r="H109" s="41"/>
      <c r="I109" s="216"/>
      <c r="J109" s="41"/>
      <c r="K109" s="41"/>
      <c r="L109" s="45"/>
      <c r="M109" s="217"/>
      <c r="N109" s="218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127</v>
      </c>
      <c r="AU109" s="18" t="s">
        <v>82</v>
      </c>
    </row>
    <row r="110" s="14" customFormat="1">
      <c r="A110" s="14"/>
      <c r="B110" s="230"/>
      <c r="C110" s="231"/>
      <c r="D110" s="221" t="s">
        <v>129</v>
      </c>
      <c r="E110" s="232" t="s">
        <v>19</v>
      </c>
      <c r="F110" s="233" t="s">
        <v>156</v>
      </c>
      <c r="G110" s="231"/>
      <c r="H110" s="234">
        <v>240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129</v>
      </c>
      <c r="AU110" s="240" t="s">
        <v>82</v>
      </c>
      <c r="AV110" s="14" t="s">
        <v>82</v>
      </c>
      <c r="AW110" s="14" t="s">
        <v>33</v>
      </c>
      <c r="AX110" s="14" t="s">
        <v>80</v>
      </c>
      <c r="AY110" s="240" t="s">
        <v>117</v>
      </c>
    </row>
    <row r="111" s="2" customFormat="1" ht="21.75" customHeight="1">
      <c r="A111" s="39"/>
      <c r="B111" s="40"/>
      <c r="C111" s="201" t="s">
        <v>157</v>
      </c>
      <c r="D111" s="201" t="s">
        <v>120</v>
      </c>
      <c r="E111" s="202" t="s">
        <v>158</v>
      </c>
      <c r="F111" s="203" t="s">
        <v>159</v>
      </c>
      <c r="G111" s="204" t="s">
        <v>143</v>
      </c>
      <c r="H111" s="205">
        <v>44.209000000000003</v>
      </c>
      <c r="I111" s="206"/>
      <c r="J111" s="207">
        <f>ROUND(I111*H111,2)</f>
        <v>0</v>
      </c>
      <c r="K111" s="203" t="s">
        <v>124</v>
      </c>
      <c r="L111" s="45"/>
      <c r="M111" s="208" t="s">
        <v>19</v>
      </c>
      <c r="N111" s="209" t="s">
        <v>43</v>
      </c>
      <c r="O111" s="85"/>
      <c r="P111" s="210">
        <f>O111*H111</f>
        <v>0</v>
      </c>
      <c r="Q111" s="210">
        <v>0</v>
      </c>
      <c r="R111" s="210">
        <f>Q111*H111</f>
        <v>0</v>
      </c>
      <c r="S111" s="210">
        <v>0</v>
      </c>
      <c r="T111" s="211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2" t="s">
        <v>125</v>
      </c>
      <c r="AT111" s="212" t="s">
        <v>120</v>
      </c>
      <c r="AU111" s="212" t="s">
        <v>82</v>
      </c>
      <c r="AY111" s="18" t="s">
        <v>117</v>
      </c>
      <c r="BE111" s="213">
        <f>IF(N111="základní",J111,0)</f>
        <v>0</v>
      </c>
      <c r="BF111" s="213">
        <f>IF(N111="snížená",J111,0)</f>
        <v>0</v>
      </c>
      <c r="BG111" s="213">
        <f>IF(N111="zákl. přenesená",J111,0)</f>
        <v>0</v>
      </c>
      <c r="BH111" s="213">
        <f>IF(N111="sníž. přenesená",J111,0)</f>
        <v>0</v>
      </c>
      <c r="BI111" s="213">
        <f>IF(N111="nulová",J111,0)</f>
        <v>0</v>
      </c>
      <c r="BJ111" s="18" t="s">
        <v>80</v>
      </c>
      <c r="BK111" s="213">
        <f>ROUND(I111*H111,2)</f>
        <v>0</v>
      </c>
      <c r="BL111" s="18" t="s">
        <v>125</v>
      </c>
      <c r="BM111" s="212" t="s">
        <v>160</v>
      </c>
    </row>
    <row r="112" s="2" customFormat="1">
      <c r="A112" s="39"/>
      <c r="B112" s="40"/>
      <c r="C112" s="41"/>
      <c r="D112" s="214" t="s">
        <v>127</v>
      </c>
      <c r="E112" s="41"/>
      <c r="F112" s="215" t="s">
        <v>161</v>
      </c>
      <c r="G112" s="41"/>
      <c r="H112" s="41"/>
      <c r="I112" s="216"/>
      <c r="J112" s="41"/>
      <c r="K112" s="41"/>
      <c r="L112" s="45"/>
      <c r="M112" s="217"/>
      <c r="N112" s="218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127</v>
      </c>
      <c r="AU112" s="18" t="s">
        <v>82</v>
      </c>
    </row>
    <row r="113" s="2" customFormat="1" ht="24.15" customHeight="1">
      <c r="A113" s="39"/>
      <c r="B113" s="40"/>
      <c r="C113" s="201" t="s">
        <v>162</v>
      </c>
      <c r="D113" s="201" t="s">
        <v>120</v>
      </c>
      <c r="E113" s="202" t="s">
        <v>163</v>
      </c>
      <c r="F113" s="203" t="s">
        <v>164</v>
      </c>
      <c r="G113" s="204" t="s">
        <v>143</v>
      </c>
      <c r="H113" s="205">
        <v>618.92600000000004</v>
      </c>
      <c r="I113" s="206"/>
      <c r="J113" s="207">
        <f>ROUND(I113*H113,2)</f>
        <v>0</v>
      </c>
      <c r="K113" s="203" t="s">
        <v>124</v>
      </c>
      <c r="L113" s="45"/>
      <c r="M113" s="208" t="s">
        <v>19</v>
      </c>
      <c r="N113" s="209" t="s">
        <v>43</v>
      </c>
      <c r="O113" s="85"/>
      <c r="P113" s="210">
        <f>O113*H113</f>
        <v>0</v>
      </c>
      <c r="Q113" s="210">
        <v>0</v>
      </c>
      <c r="R113" s="210">
        <f>Q113*H113</f>
        <v>0</v>
      </c>
      <c r="S113" s="210">
        <v>0</v>
      </c>
      <c r="T113" s="211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2" t="s">
        <v>125</v>
      </c>
      <c r="AT113" s="212" t="s">
        <v>120</v>
      </c>
      <c r="AU113" s="212" t="s">
        <v>82</v>
      </c>
      <c r="AY113" s="18" t="s">
        <v>117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8" t="s">
        <v>80</v>
      </c>
      <c r="BK113" s="213">
        <f>ROUND(I113*H113,2)</f>
        <v>0</v>
      </c>
      <c r="BL113" s="18" t="s">
        <v>125</v>
      </c>
      <c r="BM113" s="212" t="s">
        <v>165</v>
      </c>
    </row>
    <row r="114" s="2" customFormat="1">
      <c r="A114" s="39"/>
      <c r="B114" s="40"/>
      <c r="C114" s="41"/>
      <c r="D114" s="214" t="s">
        <v>127</v>
      </c>
      <c r="E114" s="41"/>
      <c r="F114" s="215" t="s">
        <v>166</v>
      </c>
      <c r="G114" s="41"/>
      <c r="H114" s="41"/>
      <c r="I114" s="216"/>
      <c r="J114" s="41"/>
      <c r="K114" s="41"/>
      <c r="L114" s="45"/>
      <c r="M114" s="217"/>
      <c r="N114" s="218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127</v>
      </c>
      <c r="AU114" s="18" t="s">
        <v>82</v>
      </c>
    </row>
    <row r="115" s="14" customFormat="1">
      <c r="A115" s="14"/>
      <c r="B115" s="230"/>
      <c r="C115" s="231"/>
      <c r="D115" s="221" t="s">
        <v>129</v>
      </c>
      <c r="E115" s="232" t="s">
        <v>19</v>
      </c>
      <c r="F115" s="233" t="s">
        <v>167</v>
      </c>
      <c r="G115" s="231"/>
      <c r="H115" s="234">
        <v>618.92600000000004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129</v>
      </c>
      <c r="AU115" s="240" t="s">
        <v>82</v>
      </c>
      <c r="AV115" s="14" t="s">
        <v>82</v>
      </c>
      <c r="AW115" s="14" t="s">
        <v>33</v>
      </c>
      <c r="AX115" s="14" t="s">
        <v>80</v>
      </c>
      <c r="AY115" s="240" t="s">
        <v>117</v>
      </c>
    </row>
    <row r="116" s="2" customFormat="1" ht="24.15" customHeight="1">
      <c r="A116" s="39"/>
      <c r="B116" s="40"/>
      <c r="C116" s="201" t="s">
        <v>168</v>
      </c>
      <c r="D116" s="201" t="s">
        <v>120</v>
      </c>
      <c r="E116" s="202" t="s">
        <v>169</v>
      </c>
      <c r="F116" s="203" t="s">
        <v>170</v>
      </c>
      <c r="G116" s="204" t="s">
        <v>143</v>
      </c>
      <c r="H116" s="205">
        <v>4.032</v>
      </c>
      <c r="I116" s="206"/>
      <c r="J116" s="207">
        <f>ROUND(I116*H116,2)</f>
        <v>0</v>
      </c>
      <c r="K116" s="203" t="s">
        <v>124</v>
      </c>
      <c r="L116" s="45"/>
      <c r="M116" s="208" t="s">
        <v>19</v>
      </c>
      <c r="N116" s="209" t="s">
        <v>43</v>
      </c>
      <c r="O116" s="85"/>
      <c r="P116" s="210">
        <f>O116*H116</f>
        <v>0</v>
      </c>
      <c r="Q116" s="210">
        <v>0</v>
      </c>
      <c r="R116" s="210">
        <f>Q116*H116</f>
        <v>0</v>
      </c>
      <c r="S116" s="210">
        <v>0</v>
      </c>
      <c r="T116" s="211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2" t="s">
        <v>125</v>
      </c>
      <c r="AT116" s="212" t="s">
        <v>120</v>
      </c>
      <c r="AU116" s="212" t="s">
        <v>82</v>
      </c>
      <c r="AY116" s="18" t="s">
        <v>117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8" t="s">
        <v>80</v>
      </c>
      <c r="BK116" s="213">
        <f>ROUND(I116*H116,2)</f>
        <v>0</v>
      </c>
      <c r="BL116" s="18" t="s">
        <v>125</v>
      </c>
      <c r="BM116" s="212" t="s">
        <v>171</v>
      </c>
    </row>
    <row r="117" s="2" customFormat="1">
      <c r="A117" s="39"/>
      <c r="B117" s="40"/>
      <c r="C117" s="41"/>
      <c r="D117" s="214" t="s">
        <v>127</v>
      </c>
      <c r="E117" s="41"/>
      <c r="F117" s="215" t="s">
        <v>172</v>
      </c>
      <c r="G117" s="41"/>
      <c r="H117" s="41"/>
      <c r="I117" s="216"/>
      <c r="J117" s="41"/>
      <c r="K117" s="41"/>
      <c r="L117" s="45"/>
      <c r="M117" s="217"/>
      <c r="N117" s="218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127</v>
      </c>
      <c r="AU117" s="18" t="s">
        <v>82</v>
      </c>
    </row>
    <row r="118" s="14" customFormat="1">
      <c r="A118" s="14"/>
      <c r="B118" s="230"/>
      <c r="C118" s="231"/>
      <c r="D118" s="221" t="s">
        <v>129</v>
      </c>
      <c r="E118" s="232" t="s">
        <v>19</v>
      </c>
      <c r="F118" s="233" t="s">
        <v>173</v>
      </c>
      <c r="G118" s="231"/>
      <c r="H118" s="234">
        <v>4.032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0" t="s">
        <v>129</v>
      </c>
      <c r="AU118" s="240" t="s">
        <v>82</v>
      </c>
      <c r="AV118" s="14" t="s">
        <v>82</v>
      </c>
      <c r="AW118" s="14" t="s">
        <v>33</v>
      </c>
      <c r="AX118" s="14" t="s">
        <v>80</v>
      </c>
      <c r="AY118" s="240" t="s">
        <v>117</v>
      </c>
    </row>
    <row r="119" s="2" customFormat="1" ht="24.15" customHeight="1">
      <c r="A119" s="39"/>
      <c r="B119" s="40"/>
      <c r="C119" s="201" t="s">
        <v>118</v>
      </c>
      <c r="D119" s="201" t="s">
        <v>120</v>
      </c>
      <c r="E119" s="202" t="s">
        <v>174</v>
      </c>
      <c r="F119" s="203" t="s">
        <v>175</v>
      </c>
      <c r="G119" s="204" t="s">
        <v>143</v>
      </c>
      <c r="H119" s="205">
        <v>38.987000000000002</v>
      </c>
      <c r="I119" s="206"/>
      <c r="J119" s="207">
        <f>ROUND(I119*H119,2)</f>
        <v>0</v>
      </c>
      <c r="K119" s="203" t="s">
        <v>124</v>
      </c>
      <c r="L119" s="45"/>
      <c r="M119" s="208" t="s">
        <v>19</v>
      </c>
      <c r="N119" s="209" t="s">
        <v>43</v>
      </c>
      <c r="O119" s="85"/>
      <c r="P119" s="210">
        <f>O119*H119</f>
        <v>0</v>
      </c>
      <c r="Q119" s="210">
        <v>0</v>
      </c>
      <c r="R119" s="210">
        <f>Q119*H119</f>
        <v>0</v>
      </c>
      <c r="S119" s="210">
        <v>0</v>
      </c>
      <c r="T119" s="21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2" t="s">
        <v>125</v>
      </c>
      <c r="AT119" s="212" t="s">
        <v>120</v>
      </c>
      <c r="AU119" s="212" t="s">
        <v>82</v>
      </c>
      <c r="AY119" s="18" t="s">
        <v>117</v>
      </c>
      <c r="BE119" s="213">
        <f>IF(N119="základní",J119,0)</f>
        <v>0</v>
      </c>
      <c r="BF119" s="213">
        <f>IF(N119="snížená",J119,0)</f>
        <v>0</v>
      </c>
      <c r="BG119" s="213">
        <f>IF(N119="zákl. přenesená",J119,0)</f>
        <v>0</v>
      </c>
      <c r="BH119" s="213">
        <f>IF(N119="sníž. přenesená",J119,0)</f>
        <v>0</v>
      </c>
      <c r="BI119" s="213">
        <f>IF(N119="nulová",J119,0)</f>
        <v>0</v>
      </c>
      <c r="BJ119" s="18" t="s">
        <v>80</v>
      </c>
      <c r="BK119" s="213">
        <f>ROUND(I119*H119,2)</f>
        <v>0</v>
      </c>
      <c r="BL119" s="18" t="s">
        <v>125</v>
      </c>
      <c r="BM119" s="212" t="s">
        <v>176</v>
      </c>
    </row>
    <row r="120" s="2" customFormat="1">
      <c r="A120" s="39"/>
      <c r="B120" s="40"/>
      <c r="C120" s="41"/>
      <c r="D120" s="214" t="s">
        <v>127</v>
      </c>
      <c r="E120" s="41"/>
      <c r="F120" s="215" t="s">
        <v>177</v>
      </c>
      <c r="G120" s="41"/>
      <c r="H120" s="41"/>
      <c r="I120" s="216"/>
      <c r="J120" s="41"/>
      <c r="K120" s="41"/>
      <c r="L120" s="45"/>
      <c r="M120" s="217"/>
      <c r="N120" s="218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127</v>
      </c>
      <c r="AU120" s="18" t="s">
        <v>82</v>
      </c>
    </row>
    <row r="121" s="14" customFormat="1">
      <c r="A121" s="14"/>
      <c r="B121" s="230"/>
      <c r="C121" s="231"/>
      <c r="D121" s="221" t="s">
        <v>129</v>
      </c>
      <c r="E121" s="232" t="s">
        <v>19</v>
      </c>
      <c r="F121" s="233" t="s">
        <v>178</v>
      </c>
      <c r="G121" s="231"/>
      <c r="H121" s="234">
        <v>38.987000000000002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129</v>
      </c>
      <c r="AU121" s="240" t="s">
        <v>82</v>
      </c>
      <c r="AV121" s="14" t="s">
        <v>82</v>
      </c>
      <c r="AW121" s="14" t="s">
        <v>33</v>
      </c>
      <c r="AX121" s="14" t="s">
        <v>80</v>
      </c>
      <c r="AY121" s="240" t="s">
        <v>117</v>
      </c>
    </row>
    <row r="122" s="2" customFormat="1" ht="24.15" customHeight="1">
      <c r="A122" s="39"/>
      <c r="B122" s="40"/>
      <c r="C122" s="201" t="s">
        <v>179</v>
      </c>
      <c r="D122" s="201" t="s">
        <v>120</v>
      </c>
      <c r="E122" s="202" t="s">
        <v>180</v>
      </c>
      <c r="F122" s="203" t="s">
        <v>181</v>
      </c>
      <c r="G122" s="204" t="s">
        <v>143</v>
      </c>
      <c r="H122" s="205">
        <v>1.19</v>
      </c>
      <c r="I122" s="206"/>
      <c r="J122" s="207">
        <f>ROUND(I122*H122,2)</f>
        <v>0</v>
      </c>
      <c r="K122" s="203" t="s">
        <v>124</v>
      </c>
      <c r="L122" s="45"/>
      <c r="M122" s="208" t="s">
        <v>19</v>
      </c>
      <c r="N122" s="209" t="s">
        <v>43</v>
      </c>
      <c r="O122" s="85"/>
      <c r="P122" s="210">
        <f>O122*H122</f>
        <v>0</v>
      </c>
      <c r="Q122" s="210">
        <v>0</v>
      </c>
      <c r="R122" s="210">
        <f>Q122*H122</f>
        <v>0</v>
      </c>
      <c r="S122" s="210">
        <v>0</v>
      </c>
      <c r="T122" s="21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2" t="s">
        <v>125</v>
      </c>
      <c r="AT122" s="212" t="s">
        <v>120</v>
      </c>
      <c r="AU122" s="212" t="s">
        <v>82</v>
      </c>
      <c r="AY122" s="18" t="s">
        <v>117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8" t="s">
        <v>80</v>
      </c>
      <c r="BK122" s="213">
        <f>ROUND(I122*H122,2)</f>
        <v>0</v>
      </c>
      <c r="BL122" s="18" t="s">
        <v>125</v>
      </c>
      <c r="BM122" s="212" t="s">
        <v>182</v>
      </c>
    </row>
    <row r="123" s="2" customFormat="1">
      <c r="A123" s="39"/>
      <c r="B123" s="40"/>
      <c r="C123" s="41"/>
      <c r="D123" s="214" t="s">
        <v>127</v>
      </c>
      <c r="E123" s="41"/>
      <c r="F123" s="215" t="s">
        <v>183</v>
      </c>
      <c r="G123" s="41"/>
      <c r="H123" s="41"/>
      <c r="I123" s="216"/>
      <c r="J123" s="41"/>
      <c r="K123" s="41"/>
      <c r="L123" s="45"/>
      <c r="M123" s="217"/>
      <c r="N123" s="218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127</v>
      </c>
      <c r="AU123" s="18" t="s">
        <v>82</v>
      </c>
    </row>
    <row r="124" s="14" customFormat="1">
      <c r="A124" s="14"/>
      <c r="B124" s="230"/>
      <c r="C124" s="231"/>
      <c r="D124" s="221" t="s">
        <v>129</v>
      </c>
      <c r="E124" s="232" t="s">
        <v>19</v>
      </c>
      <c r="F124" s="233" t="s">
        <v>184</v>
      </c>
      <c r="G124" s="231"/>
      <c r="H124" s="234">
        <v>1.19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129</v>
      </c>
      <c r="AU124" s="240" t="s">
        <v>82</v>
      </c>
      <c r="AV124" s="14" t="s">
        <v>82</v>
      </c>
      <c r="AW124" s="14" t="s">
        <v>33</v>
      </c>
      <c r="AX124" s="14" t="s">
        <v>80</v>
      </c>
      <c r="AY124" s="240" t="s">
        <v>117</v>
      </c>
    </row>
    <row r="125" s="12" customFormat="1" ht="25.92" customHeight="1">
      <c r="A125" s="12"/>
      <c r="B125" s="185"/>
      <c r="C125" s="186"/>
      <c r="D125" s="187" t="s">
        <v>71</v>
      </c>
      <c r="E125" s="188" t="s">
        <v>185</v>
      </c>
      <c r="F125" s="188" t="s">
        <v>186</v>
      </c>
      <c r="G125" s="186"/>
      <c r="H125" s="186"/>
      <c r="I125" s="189"/>
      <c r="J125" s="190">
        <f>BK125</f>
        <v>0</v>
      </c>
      <c r="K125" s="186"/>
      <c r="L125" s="191"/>
      <c r="M125" s="192"/>
      <c r="N125" s="193"/>
      <c r="O125" s="193"/>
      <c r="P125" s="194">
        <f>P126+P146+P182+P214</f>
        <v>0</v>
      </c>
      <c r="Q125" s="193"/>
      <c r="R125" s="194">
        <f>R126+R146+R182+R214</f>
        <v>44.999427920000002</v>
      </c>
      <c r="S125" s="193"/>
      <c r="T125" s="195">
        <f>T126+T146+T182+T214</f>
        <v>44.208666999999998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96" t="s">
        <v>82</v>
      </c>
      <c r="AT125" s="197" t="s">
        <v>71</v>
      </c>
      <c r="AU125" s="197" t="s">
        <v>72</v>
      </c>
      <c r="AY125" s="196" t="s">
        <v>117</v>
      </c>
      <c r="BK125" s="198">
        <f>BK126+BK146+BK182+BK214</f>
        <v>0</v>
      </c>
    </row>
    <row r="126" s="12" customFormat="1" ht="22.8" customHeight="1">
      <c r="A126" s="12"/>
      <c r="B126" s="185"/>
      <c r="C126" s="186"/>
      <c r="D126" s="187" t="s">
        <v>71</v>
      </c>
      <c r="E126" s="199" t="s">
        <v>187</v>
      </c>
      <c r="F126" s="199" t="s">
        <v>188</v>
      </c>
      <c r="G126" s="186"/>
      <c r="H126" s="186"/>
      <c r="I126" s="189"/>
      <c r="J126" s="200">
        <f>BK126</f>
        <v>0</v>
      </c>
      <c r="K126" s="186"/>
      <c r="L126" s="191"/>
      <c r="M126" s="192"/>
      <c r="N126" s="193"/>
      <c r="O126" s="193"/>
      <c r="P126" s="194">
        <f>SUM(P127:P145)</f>
        <v>0</v>
      </c>
      <c r="Q126" s="193"/>
      <c r="R126" s="194">
        <f>SUM(R127:R145)</f>
        <v>6.3621879200000011</v>
      </c>
      <c r="S126" s="193"/>
      <c r="T126" s="195">
        <f>SUM(T127:T145)</f>
        <v>4.032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6" t="s">
        <v>82</v>
      </c>
      <c r="AT126" s="197" t="s">
        <v>71</v>
      </c>
      <c r="AU126" s="197" t="s">
        <v>80</v>
      </c>
      <c r="AY126" s="196" t="s">
        <v>117</v>
      </c>
      <c r="BK126" s="198">
        <f>SUM(BK127:BK145)</f>
        <v>0</v>
      </c>
    </row>
    <row r="127" s="2" customFormat="1" ht="24.15" customHeight="1">
      <c r="A127" s="39"/>
      <c r="B127" s="40"/>
      <c r="C127" s="201" t="s">
        <v>189</v>
      </c>
      <c r="D127" s="201" t="s">
        <v>120</v>
      </c>
      <c r="E127" s="202" t="s">
        <v>190</v>
      </c>
      <c r="F127" s="203" t="s">
        <v>191</v>
      </c>
      <c r="G127" s="204" t="s">
        <v>192</v>
      </c>
      <c r="H127" s="205">
        <v>11.528000000000001</v>
      </c>
      <c r="I127" s="206"/>
      <c r="J127" s="207">
        <f>ROUND(I127*H127,2)</f>
        <v>0</v>
      </c>
      <c r="K127" s="203" t="s">
        <v>19</v>
      </c>
      <c r="L127" s="45"/>
      <c r="M127" s="208" t="s">
        <v>19</v>
      </c>
      <c r="N127" s="209" t="s">
        <v>43</v>
      </c>
      <c r="O127" s="85"/>
      <c r="P127" s="210">
        <f>O127*H127</f>
        <v>0</v>
      </c>
      <c r="Q127" s="210">
        <v>0.00189</v>
      </c>
      <c r="R127" s="210">
        <f>Q127*H127</f>
        <v>0.021787919999999999</v>
      </c>
      <c r="S127" s="210">
        <v>0</v>
      </c>
      <c r="T127" s="21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2" t="s">
        <v>193</v>
      </c>
      <c r="AT127" s="212" t="s">
        <v>120</v>
      </c>
      <c r="AU127" s="212" t="s">
        <v>82</v>
      </c>
      <c r="AY127" s="18" t="s">
        <v>117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8" t="s">
        <v>80</v>
      </c>
      <c r="BK127" s="213">
        <f>ROUND(I127*H127,2)</f>
        <v>0</v>
      </c>
      <c r="BL127" s="18" t="s">
        <v>193</v>
      </c>
      <c r="BM127" s="212" t="s">
        <v>194</v>
      </c>
    </row>
    <row r="128" s="14" customFormat="1">
      <c r="A128" s="14"/>
      <c r="B128" s="230"/>
      <c r="C128" s="231"/>
      <c r="D128" s="221" t="s">
        <v>129</v>
      </c>
      <c r="E128" s="232" t="s">
        <v>19</v>
      </c>
      <c r="F128" s="233" t="s">
        <v>195</v>
      </c>
      <c r="G128" s="231"/>
      <c r="H128" s="234">
        <v>11.528000000000001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0" t="s">
        <v>129</v>
      </c>
      <c r="AU128" s="240" t="s">
        <v>82</v>
      </c>
      <c r="AV128" s="14" t="s">
        <v>82</v>
      </c>
      <c r="AW128" s="14" t="s">
        <v>33</v>
      </c>
      <c r="AX128" s="14" t="s">
        <v>80</v>
      </c>
      <c r="AY128" s="240" t="s">
        <v>117</v>
      </c>
    </row>
    <row r="129" s="2" customFormat="1" ht="16.5" customHeight="1">
      <c r="A129" s="39"/>
      <c r="B129" s="40"/>
      <c r="C129" s="201" t="s">
        <v>196</v>
      </c>
      <c r="D129" s="201" t="s">
        <v>120</v>
      </c>
      <c r="E129" s="202" t="s">
        <v>197</v>
      </c>
      <c r="F129" s="203" t="s">
        <v>198</v>
      </c>
      <c r="G129" s="204" t="s">
        <v>123</v>
      </c>
      <c r="H129" s="205">
        <v>14.5</v>
      </c>
      <c r="I129" s="206"/>
      <c r="J129" s="207">
        <f>ROUND(I129*H129,2)</f>
        <v>0</v>
      </c>
      <c r="K129" s="203" t="s">
        <v>124</v>
      </c>
      <c r="L129" s="45"/>
      <c r="M129" s="208" t="s">
        <v>19</v>
      </c>
      <c r="N129" s="209" t="s">
        <v>43</v>
      </c>
      <c r="O129" s="85"/>
      <c r="P129" s="210">
        <f>O129*H129</f>
        <v>0</v>
      </c>
      <c r="Q129" s="210">
        <v>0</v>
      </c>
      <c r="R129" s="210">
        <f>Q129*H129</f>
        <v>0</v>
      </c>
      <c r="S129" s="210">
        <v>0</v>
      </c>
      <c r="T129" s="21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2" t="s">
        <v>193</v>
      </c>
      <c r="AT129" s="212" t="s">
        <v>120</v>
      </c>
      <c r="AU129" s="212" t="s">
        <v>82</v>
      </c>
      <c r="AY129" s="18" t="s">
        <v>117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8" t="s">
        <v>80</v>
      </c>
      <c r="BK129" s="213">
        <f>ROUND(I129*H129,2)</f>
        <v>0</v>
      </c>
      <c r="BL129" s="18" t="s">
        <v>193</v>
      </c>
      <c r="BM129" s="212" t="s">
        <v>199</v>
      </c>
    </row>
    <row r="130" s="2" customFormat="1">
      <c r="A130" s="39"/>
      <c r="B130" s="40"/>
      <c r="C130" s="41"/>
      <c r="D130" s="214" t="s">
        <v>127</v>
      </c>
      <c r="E130" s="41"/>
      <c r="F130" s="215" t="s">
        <v>200</v>
      </c>
      <c r="G130" s="41"/>
      <c r="H130" s="41"/>
      <c r="I130" s="216"/>
      <c r="J130" s="41"/>
      <c r="K130" s="41"/>
      <c r="L130" s="45"/>
      <c r="M130" s="217"/>
      <c r="N130" s="218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127</v>
      </c>
      <c r="AU130" s="18" t="s">
        <v>82</v>
      </c>
    </row>
    <row r="131" s="13" customFormat="1">
      <c r="A131" s="13"/>
      <c r="B131" s="219"/>
      <c r="C131" s="220"/>
      <c r="D131" s="221" t="s">
        <v>129</v>
      </c>
      <c r="E131" s="222" t="s">
        <v>19</v>
      </c>
      <c r="F131" s="223" t="s">
        <v>201</v>
      </c>
      <c r="G131" s="220"/>
      <c r="H131" s="222" t="s">
        <v>19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129</v>
      </c>
      <c r="AU131" s="229" t="s">
        <v>82</v>
      </c>
      <c r="AV131" s="13" t="s">
        <v>80</v>
      </c>
      <c r="AW131" s="13" t="s">
        <v>33</v>
      </c>
      <c r="AX131" s="13" t="s">
        <v>72</v>
      </c>
      <c r="AY131" s="229" t="s">
        <v>117</v>
      </c>
    </row>
    <row r="132" s="14" customFormat="1">
      <c r="A132" s="14"/>
      <c r="B132" s="230"/>
      <c r="C132" s="231"/>
      <c r="D132" s="221" t="s">
        <v>129</v>
      </c>
      <c r="E132" s="232" t="s">
        <v>19</v>
      </c>
      <c r="F132" s="233" t="s">
        <v>202</v>
      </c>
      <c r="G132" s="231"/>
      <c r="H132" s="234">
        <v>14.5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129</v>
      </c>
      <c r="AU132" s="240" t="s">
        <v>82</v>
      </c>
      <c r="AV132" s="14" t="s">
        <v>82</v>
      </c>
      <c r="AW132" s="14" t="s">
        <v>33</v>
      </c>
      <c r="AX132" s="14" t="s">
        <v>80</v>
      </c>
      <c r="AY132" s="240" t="s">
        <v>117</v>
      </c>
    </row>
    <row r="133" s="2" customFormat="1" ht="16.5" customHeight="1">
      <c r="A133" s="39"/>
      <c r="B133" s="40"/>
      <c r="C133" s="252" t="s">
        <v>203</v>
      </c>
      <c r="D133" s="252" t="s">
        <v>204</v>
      </c>
      <c r="E133" s="253" t="s">
        <v>205</v>
      </c>
      <c r="F133" s="254" t="s">
        <v>206</v>
      </c>
      <c r="G133" s="255" t="s">
        <v>192</v>
      </c>
      <c r="H133" s="256">
        <v>0.40000000000000002</v>
      </c>
      <c r="I133" s="257"/>
      <c r="J133" s="258">
        <f>ROUND(I133*H133,2)</f>
        <v>0</v>
      </c>
      <c r="K133" s="254" t="s">
        <v>124</v>
      </c>
      <c r="L133" s="259"/>
      <c r="M133" s="260" t="s">
        <v>19</v>
      </c>
      <c r="N133" s="261" t="s">
        <v>43</v>
      </c>
      <c r="O133" s="85"/>
      <c r="P133" s="210">
        <f>O133*H133</f>
        <v>0</v>
      </c>
      <c r="Q133" s="210">
        <v>0.55000000000000004</v>
      </c>
      <c r="R133" s="210">
        <f>Q133*H133</f>
        <v>0.22000000000000003</v>
      </c>
      <c r="S133" s="210">
        <v>0</v>
      </c>
      <c r="T133" s="21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2" t="s">
        <v>207</v>
      </c>
      <c r="AT133" s="212" t="s">
        <v>204</v>
      </c>
      <c r="AU133" s="212" t="s">
        <v>82</v>
      </c>
      <c r="AY133" s="18" t="s">
        <v>117</v>
      </c>
      <c r="BE133" s="213">
        <f>IF(N133="základní",J133,0)</f>
        <v>0</v>
      </c>
      <c r="BF133" s="213">
        <f>IF(N133="snížená",J133,0)</f>
        <v>0</v>
      </c>
      <c r="BG133" s="213">
        <f>IF(N133="zákl. přenesená",J133,0)</f>
        <v>0</v>
      </c>
      <c r="BH133" s="213">
        <f>IF(N133="sníž. přenesená",J133,0)</f>
        <v>0</v>
      </c>
      <c r="BI133" s="213">
        <f>IF(N133="nulová",J133,0)</f>
        <v>0</v>
      </c>
      <c r="BJ133" s="18" t="s">
        <v>80</v>
      </c>
      <c r="BK133" s="213">
        <f>ROUND(I133*H133,2)</f>
        <v>0</v>
      </c>
      <c r="BL133" s="18" t="s">
        <v>193</v>
      </c>
      <c r="BM133" s="212" t="s">
        <v>208</v>
      </c>
    </row>
    <row r="134" s="14" customFormat="1">
      <c r="A134" s="14"/>
      <c r="B134" s="230"/>
      <c r="C134" s="231"/>
      <c r="D134" s="221" t="s">
        <v>129</v>
      </c>
      <c r="E134" s="232" t="s">
        <v>19</v>
      </c>
      <c r="F134" s="233" t="s">
        <v>209</v>
      </c>
      <c r="G134" s="231"/>
      <c r="H134" s="234">
        <v>0.40000000000000002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0" t="s">
        <v>129</v>
      </c>
      <c r="AU134" s="240" t="s">
        <v>82</v>
      </c>
      <c r="AV134" s="14" t="s">
        <v>82</v>
      </c>
      <c r="AW134" s="14" t="s">
        <v>33</v>
      </c>
      <c r="AX134" s="14" t="s">
        <v>80</v>
      </c>
      <c r="AY134" s="240" t="s">
        <v>117</v>
      </c>
    </row>
    <row r="135" s="2" customFormat="1" ht="16.5" customHeight="1">
      <c r="A135" s="39"/>
      <c r="B135" s="40"/>
      <c r="C135" s="201" t="s">
        <v>210</v>
      </c>
      <c r="D135" s="201" t="s">
        <v>120</v>
      </c>
      <c r="E135" s="202" t="s">
        <v>211</v>
      </c>
      <c r="F135" s="203" t="s">
        <v>212</v>
      </c>
      <c r="G135" s="204" t="s">
        <v>123</v>
      </c>
      <c r="H135" s="205">
        <v>576</v>
      </c>
      <c r="I135" s="206"/>
      <c r="J135" s="207">
        <f>ROUND(I135*H135,2)</f>
        <v>0</v>
      </c>
      <c r="K135" s="203" t="s">
        <v>124</v>
      </c>
      <c r="L135" s="45"/>
      <c r="M135" s="208" t="s">
        <v>19</v>
      </c>
      <c r="N135" s="209" t="s">
        <v>43</v>
      </c>
      <c r="O135" s="85"/>
      <c r="P135" s="210">
        <f>O135*H135</f>
        <v>0</v>
      </c>
      <c r="Q135" s="210">
        <v>0</v>
      </c>
      <c r="R135" s="210">
        <f>Q135*H135</f>
        <v>0</v>
      </c>
      <c r="S135" s="210">
        <v>0</v>
      </c>
      <c r="T135" s="21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2" t="s">
        <v>193</v>
      </c>
      <c r="AT135" s="212" t="s">
        <v>120</v>
      </c>
      <c r="AU135" s="212" t="s">
        <v>82</v>
      </c>
      <c r="AY135" s="18" t="s">
        <v>117</v>
      </c>
      <c r="BE135" s="213">
        <f>IF(N135="základní",J135,0)</f>
        <v>0</v>
      </c>
      <c r="BF135" s="213">
        <f>IF(N135="snížená",J135,0)</f>
        <v>0</v>
      </c>
      <c r="BG135" s="213">
        <f>IF(N135="zákl. přenesená",J135,0)</f>
        <v>0</v>
      </c>
      <c r="BH135" s="213">
        <f>IF(N135="sníž. přenesená",J135,0)</f>
        <v>0</v>
      </c>
      <c r="BI135" s="213">
        <f>IF(N135="nulová",J135,0)</f>
        <v>0</v>
      </c>
      <c r="BJ135" s="18" t="s">
        <v>80</v>
      </c>
      <c r="BK135" s="213">
        <f>ROUND(I135*H135,2)</f>
        <v>0</v>
      </c>
      <c r="BL135" s="18" t="s">
        <v>193</v>
      </c>
      <c r="BM135" s="212" t="s">
        <v>213</v>
      </c>
    </row>
    <row r="136" s="2" customFormat="1">
      <c r="A136" s="39"/>
      <c r="B136" s="40"/>
      <c r="C136" s="41"/>
      <c r="D136" s="214" t="s">
        <v>127</v>
      </c>
      <c r="E136" s="41"/>
      <c r="F136" s="215" t="s">
        <v>214</v>
      </c>
      <c r="G136" s="41"/>
      <c r="H136" s="41"/>
      <c r="I136" s="216"/>
      <c r="J136" s="41"/>
      <c r="K136" s="41"/>
      <c r="L136" s="45"/>
      <c r="M136" s="217"/>
      <c r="N136" s="218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127</v>
      </c>
      <c r="AU136" s="18" t="s">
        <v>82</v>
      </c>
    </row>
    <row r="137" s="14" customFormat="1">
      <c r="A137" s="14"/>
      <c r="B137" s="230"/>
      <c r="C137" s="231"/>
      <c r="D137" s="221" t="s">
        <v>129</v>
      </c>
      <c r="E137" s="232" t="s">
        <v>19</v>
      </c>
      <c r="F137" s="233" t="s">
        <v>215</v>
      </c>
      <c r="G137" s="231"/>
      <c r="H137" s="234">
        <v>576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129</v>
      </c>
      <c r="AU137" s="240" t="s">
        <v>82</v>
      </c>
      <c r="AV137" s="14" t="s">
        <v>82</v>
      </c>
      <c r="AW137" s="14" t="s">
        <v>33</v>
      </c>
      <c r="AX137" s="14" t="s">
        <v>80</v>
      </c>
      <c r="AY137" s="240" t="s">
        <v>117</v>
      </c>
    </row>
    <row r="138" s="2" customFormat="1" ht="16.5" customHeight="1">
      <c r="A138" s="39"/>
      <c r="B138" s="40"/>
      <c r="C138" s="252" t="s">
        <v>8</v>
      </c>
      <c r="D138" s="252" t="s">
        <v>204</v>
      </c>
      <c r="E138" s="253" t="s">
        <v>216</v>
      </c>
      <c r="F138" s="254" t="s">
        <v>217</v>
      </c>
      <c r="G138" s="255" t="s">
        <v>192</v>
      </c>
      <c r="H138" s="256">
        <v>11.128</v>
      </c>
      <c r="I138" s="257"/>
      <c r="J138" s="258">
        <f>ROUND(I138*H138,2)</f>
        <v>0</v>
      </c>
      <c r="K138" s="254" t="s">
        <v>124</v>
      </c>
      <c r="L138" s="259"/>
      <c r="M138" s="260" t="s">
        <v>19</v>
      </c>
      <c r="N138" s="261" t="s">
        <v>43</v>
      </c>
      <c r="O138" s="85"/>
      <c r="P138" s="210">
        <f>O138*H138</f>
        <v>0</v>
      </c>
      <c r="Q138" s="210">
        <v>0.55000000000000004</v>
      </c>
      <c r="R138" s="210">
        <f>Q138*H138</f>
        <v>6.120400000000001</v>
      </c>
      <c r="S138" s="210">
        <v>0</v>
      </c>
      <c r="T138" s="21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2" t="s">
        <v>207</v>
      </c>
      <c r="AT138" s="212" t="s">
        <v>204</v>
      </c>
      <c r="AU138" s="212" t="s">
        <v>82</v>
      </c>
      <c r="AY138" s="18" t="s">
        <v>117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8" t="s">
        <v>80</v>
      </c>
      <c r="BK138" s="213">
        <f>ROUND(I138*H138,2)</f>
        <v>0</v>
      </c>
      <c r="BL138" s="18" t="s">
        <v>193</v>
      </c>
      <c r="BM138" s="212" t="s">
        <v>218</v>
      </c>
    </row>
    <row r="139" s="14" customFormat="1">
      <c r="A139" s="14"/>
      <c r="B139" s="230"/>
      <c r="C139" s="231"/>
      <c r="D139" s="221" t="s">
        <v>129</v>
      </c>
      <c r="E139" s="232" t="s">
        <v>19</v>
      </c>
      <c r="F139" s="233" t="s">
        <v>219</v>
      </c>
      <c r="G139" s="231"/>
      <c r="H139" s="234">
        <v>11.128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129</v>
      </c>
      <c r="AU139" s="240" t="s">
        <v>82</v>
      </c>
      <c r="AV139" s="14" t="s">
        <v>82</v>
      </c>
      <c r="AW139" s="14" t="s">
        <v>33</v>
      </c>
      <c r="AX139" s="14" t="s">
        <v>80</v>
      </c>
      <c r="AY139" s="240" t="s">
        <v>117</v>
      </c>
    </row>
    <row r="140" s="2" customFormat="1" ht="24.15" customHeight="1">
      <c r="A140" s="39"/>
      <c r="B140" s="40"/>
      <c r="C140" s="201" t="s">
        <v>193</v>
      </c>
      <c r="D140" s="201" t="s">
        <v>120</v>
      </c>
      <c r="E140" s="202" t="s">
        <v>220</v>
      </c>
      <c r="F140" s="203" t="s">
        <v>221</v>
      </c>
      <c r="G140" s="204" t="s">
        <v>123</v>
      </c>
      <c r="H140" s="205">
        <v>576</v>
      </c>
      <c r="I140" s="206"/>
      <c r="J140" s="207">
        <f>ROUND(I140*H140,2)</f>
        <v>0</v>
      </c>
      <c r="K140" s="203" t="s">
        <v>124</v>
      </c>
      <c r="L140" s="45"/>
      <c r="M140" s="208" t="s">
        <v>19</v>
      </c>
      <c r="N140" s="209" t="s">
        <v>43</v>
      </c>
      <c r="O140" s="85"/>
      <c r="P140" s="210">
        <f>O140*H140</f>
        <v>0</v>
      </c>
      <c r="Q140" s="210">
        <v>0</v>
      </c>
      <c r="R140" s="210">
        <f>Q140*H140</f>
        <v>0</v>
      </c>
      <c r="S140" s="210">
        <v>0.0070000000000000001</v>
      </c>
      <c r="T140" s="211">
        <f>S140*H140</f>
        <v>4.032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2" t="s">
        <v>193</v>
      </c>
      <c r="AT140" s="212" t="s">
        <v>120</v>
      </c>
      <c r="AU140" s="212" t="s">
        <v>82</v>
      </c>
      <c r="AY140" s="18" t="s">
        <v>117</v>
      </c>
      <c r="BE140" s="213">
        <f>IF(N140="základní",J140,0)</f>
        <v>0</v>
      </c>
      <c r="BF140" s="213">
        <f>IF(N140="snížená",J140,0)</f>
        <v>0</v>
      </c>
      <c r="BG140" s="213">
        <f>IF(N140="zákl. přenesená",J140,0)</f>
        <v>0</v>
      </c>
      <c r="BH140" s="213">
        <f>IF(N140="sníž. přenesená",J140,0)</f>
        <v>0</v>
      </c>
      <c r="BI140" s="213">
        <f>IF(N140="nulová",J140,0)</f>
        <v>0</v>
      </c>
      <c r="BJ140" s="18" t="s">
        <v>80</v>
      </c>
      <c r="BK140" s="213">
        <f>ROUND(I140*H140,2)</f>
        <v>0</v>
      </c>
      <c r="BL140" s="18" t="s">
        <v>193</v>
      </c>
      <c r="BM140" s="212" t="s">
        <v>222</v>
      </c>
    </row>
    <row r="141" s="2" customFormat="1">
      <c r="A141" s="39"/>
      <c r="B141" s="40"/>
      <c r="C141" s="41"/>
      <c r="D141" s="214" t="s">
        <v>127</v>
      </c>
      <c r="E141" s="41"/>
      <c r="F141" s="215" t="s">
        <v>223</v>
      </c>
      <c r="G141" s="41"/>
      <c r="H141" s="41"/>
      <c r="I141" s="216"/>
      <c r="J141" s="41"/>
      <c r="K141" s="41"/>
      <c r="L141" s="45"/>
      <c r="M141" s="217"/>
      <c r="N141" s="218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127</v>
      </c>
      <c r="AU141" s="18" t="s">
        <v>82</v>
      </c>
    </row>
    <row r="142" s="14" customFormat="1">
      <c r="A142" s="14"/>
      <c r="B142" s="230"/>
      <c r="C142" s="231"/>
      <c r="D142" s="221" t="s">
        <v>129</v>
      </c>
      <c r="E142" s="232" t="s">
        <v>19</v>
      </c>
      <c r="F142" s="233" t="s">
        <v>215</v>
      </c>
      <c r="G142" s="231"/>
      <c r="H142" s="234">
        <v>576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0" t="s">
        <v>129</v>
      </c>
      <c r="AU142" s="240" t="s">
        <v>82</v>
      </c>
      <c r="AV142" s="14" t="s">
        <v>82</v>
      </c>
      <c r="AW142" s="14" t="s">
        <v>33</v>
      </c>
      <c r="AX142" s="14" t="s">
        <v>80</v>
      </c>
      <c r="AY142" s="240" t="s">
        <v>117</v>
      </c>
    </row>
    <row r="143" s="2" customFormat="1" ht="24.15" customHeight="1">
      <c r="A143" s="39"/>
      <c r="B143" s="40"/>
      <c r="C143" s="201" t="s">
        <v>224</v>
      </c>
      <c r="D143" s="201" t="s">
        <v>120</v>
      </c>
      <c r="E143" s="202" t="s">
        <v>225</v>
      </c>
      <c r="F143" s="203" t="s">
        <v>226</v>
      </c>
      <c r="G143" s="204" t="s">
        <v>227</v>
      </c>
      <c r="H143" s="205">
        <v>2</v>
      </c>
      <c r="I143" s="206"/>
      <c r="J143" s="207">
        <f>ROUND(I143*H143,2)</f>
        <v>0</v>
      </c>
      <c r="K143" s="203" t="s">
        <v>19</v>
      </c>
      <c r="L143" s="45"/>
      <c r="M143" s="208" t="s">
        <v>19</v>
      </c>
      <c r="N143" s="209" t="s">
        <v>43</v>
      </c>
      <c r="O143" s="85"/>
      <c r="P143" s="210">
        <f>O143*H143</f>
        <v>0</v>
      </c>
      <c r="Q143" s="210">
        <v>0</v>
      </c>
      <c r="R143" s="210">
        <f>Q143*H143</f>
        <v>0</v>
      </c>
      <c r="S143" s="210">
        <v>0</v>
      </c>
      <c r="T143" s="21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2" t="s">
        <v>193</v>
      </c>
      <c r="AT143" s="212" t="s">
        <v>120</v>
      </c>
      <c r="AU143" s="212" t="s">
        <v>82</v>
      </c>
      <c r="AY143" s="18" t="s">
        <v>117</v>
      </c>
      <c r="BE143" s="213">
        <f>IF(N143="základní",J143,0)</f>
        <v>0</v>
      </c>
      <c r="BF143" s="213">
        <f>IF(N143="snížená",J143,0)</f>
        <v>0</v>
      </c>
      <c r="BG143" s="213">
        <f>IF(N143="zákl. přenesená",J143,0)</f>
        <v>0</v>
      </c>
      <c r="BH143" s="213">
        <f>IF(N143="sníž. přenesená",J143,0)</f>
        <v>0</v>
      </c>
      <c r="BI143" s="213">
        <f>IF(N143="nulová",J143,0)</f>
        <v>0</v>
      </c>
      <c r="BJ143" s="18" t="s">
        <v>80</v>
      </c>
      <c r="BK143" s="213">
        <f>ROUND(I143*H143,2)</f>
        <v>0</v>
      </c>
      <c r="BL143" s="18" t="s">
        <v>193</v>
      </c>
      <c r="BM143" s="212" t="s">
        <v>228</v>
      </c>
    </row>
    <row r="144" s="2" customFormat="1" ht="24.15" customHeight="1">
      <c r="A144" s="39"/>
      <c r="B144" s="40"/>
      <c r="C144" s="201" t="s">
        <v>229</v>
      </c>
      <c r="D144" s="201" t="s">
        <v>120</v>
      </c>
      <c r="E144" s="202" t="s">
        <v>230</v>
      </c>
      <c r="F144" s="203" t="s">
        <v>231</v>
      </c>
      <c r="G144" s="204" t="s">
        <v>143</v>
      </c>
      <c r="H144" s="205">
        <v>6.3620000000000001</v>
      </c>
      <c r="I144" s="206"/>
      <c r="J144" s="207">
        <f>ROUND(I144*H144,2)</f>
        <v>0</v>
      </c>
      <c r="K144" s="203" t="s">
        <v>124</v>
      </c>
      <c r="L144" s="45"/>
      <c r="M144" s="208" t="s">
        <v>19</v>
      </c>
      <c r="N144" s="209" t="s">
        <v>43</v>
      </c>
      <c r="O144" s="85"/>
      <c r="P144" s="210">
        <f>O144*H144</f>
        <v>0</v>
      </c>
      <c r="Q144" s="210">
        <v>0</v>
      </c>
      <c r="R144" s="210">
        <f>Q144*H144</f>
        <v>0</v>
      </c>
      <c r="S144" s="210">
        <v>0</v>
      </c>
      <c r="T144" s="21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2" t="s">
        <v>193</v>
      </c>
      <c r="AT144" s="212" t="s">
        <v>120</v>
      </c>
      <c r="AU144" s="212" t="s">
        <v>82</v>
      </c>
      <c r="AY144" s="18" t="s">
        <v>117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8" t="s">
        <v>80</v>
      </c>
      <c r="BK144" s="213">
        <f>ROUND(I144*H144,2)</f>
        <v>0</v>
      </c>
      <c r="BL144" s="18" t="s">
        <v>193</v>
      </c>
      <c r="BM144" s="212" t="s">
        <v>232</v>
      </c>
    </row>
    <row r="145" s="2" customFormat="1">
      <c r="A145" s="39"/>
      <c r="B145" s="40"/>
      <c r="C145" s="41"/>
      <c r="D145" s="214" t="s">
        <v>127</v>
      </c>
      <c r="E145" s="41"/>
      <c r="F145" s="215" t="s">
        <v>233</v>
      </c>
      <c r="G145" s="41"/>
      <c r="H145" s="41"/>
      <c r="I145" s="216"/>
      <c r="J145" s="41"/>
      <c r="K145" s="41"/>
      <c r="L145" s="45"/>
      <c r="M145" s="217"/>
      <c r="N145" s="218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127</v>
      </c>
      <c r="AU145" s="18" t="s">
        <v>82</v>
      </c>
    </row>
    <row r="146" s="12" customFormat="1" ht="22.8" customHeight="1">
      <c r="A146" s="12"/>
      <c r="B146" s="185"/>
      <c r="C146" s="186"/>
      <c r="D146" s="187" t="s">
        <v>71</v>
      </c>
      <c r="E146" s="199" t="s">
        <v>234</v>
      </c>
      <c r="F146" s="199" t="s">
        <v>235</v>
      </c>
      <c r="G146" s="186"/>
      <c r="H146" s="186"/>
      <c r="I146" s="189"/>
      <c r="J146" s="200">
        <f>BK146</f>
        <v>0</v>
      </c>
      <c r="K146" s="186"/>
      <c r="L146" s="191"/>
      <c r="M146" s="192"/>
      <c r="N146" s="193"/>
      <c r="O146" s="193"/>
      <c r="P146" s="194">
        <f>SUM(P147:P181)</f>
        <v>0</v>
      </c>
      <c r="Q146" s="193"/>
      <c r="R146" s="194">
        <f>SUM(R147:R181)</f>
        <v>0.39472699999999999</v>
      </c>
      <c r="S146" s="193"/>
      <c r="T146" s="195">
        <f>SUM(T147:T181)</f>
        <v>1.1900100000000002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6" t="s">
        <v>82</v>
      </c>
      <c r="AT146" s="197" t="s">
        <v>71</v>
      </c>
      <c r="AU146" s="197" t="s">
        <v>80</v>
      </c>
      <c r="AY146" s="196" t="s">
        <v>117</v>
      </c>
      <c r="BK146" s="198">
        <f>SUM(BK147:BK181)</f>
        <v>0</v>
      </c>
    </row>
    <row r="147" s="2" customFormat="1" ht="16.5" customHeight="1">
      <c r="A147" s="39"/>
      <c r="B147" s="40"/>
      <c r="C147" s="201" t="s">
        <v>236</v>
      </c>
      <c r="D147" s="201" t="s">
        <v>120</v>
      </c>
      <c r="E147" s="202" t="s">
        <v>237</v>
      </c>
      <c r="F147" s="203" t="s">
        <v>238</v>
      </c>
      <c r="G147" s="204" t="s">
        <v>148</v>
      </c>
      <c r="H147" s="205">
        <v>82.200000000000003</v>
      </c>
      <c r="I147" s="206"/>
      <c r="J147" s="207">
        <f>ROUND(I147*H147,2)</f>
        <v>0</v>
      </c>
      <c r="K147" s="203" t="s">
        <v>124</v>
      </c>
      <c r="L147" s="45"/>
      <c r="M147" s="208" t="s">
        <v>19</v>
      </c>
      <c r="N147" s="209" t="s">
        <v>43</v>
      </c>
      <c r="O147" s="85"/>
      <c r="P147" s="210">
        <f>O147*H147</f>
        <v>0</v>
      </c>
      <c r="Q147" s="210">
        <v>0</v>
      </c>
      <c r="R147" s="210">
        <f>Q147*H147</f>
        <v>0</v>
      </c>
      <c r="S147" s="210">
        <v>0.0017700000000000001</v>
      </c>
      <c r="T147" s="211">
        <f>S147*H147</f>
        <v>0.14549400000000001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2" t="s">
        <v>193</v>
      </c>
      <c r="AT147" s="212" t="s">
        <v>120</v>
      </c>
      <c r="AU147" s="212" t="s">
        <v>82</v>
      </c>
      <c r="AY147" s="18" t="s">
        <v>117</v>
      </c>
      <c r="BE147" s="213">
        <f>IF(N147="základní",J147,0)</f>
        <v>0</v>
      </c>
      <c r="BF147" s="213">
        <f>IF(N147="snížená",J147,0)</f>
        <v>0</v>
      </c>
      <c r="BG147" s="213">
        <f>IF(N147="zákl. přenesená",J147,0)</f>
        <v>0</v>
      </c>
      <c r="BH147" s="213">
        <f>IF(N147="sníž. přenesená",J147,0)</f>
        <v>0</v>
      </c>
      <c r="BI147" s="213">
        <f>IF(N147="nulová",J147,0)</f>
        <v>0</v>
      </c>
      <c r="BJ147" s="18" t="s">
        <v>80</v>
      </c>
      <c r="BK147" s="213">
        <f>ROUND(I147*H147,2)</f>
        <v>0</v>
      </c>
      <c r="BL147" s="18" t="s">
        <v>193</v>
      </c>
      <c r="BM147" s="212" t="s">
        <v>239</v>
      </c>
    </row>
    <row r="148" s="2" customFormat="1">
      <c r="A148" s="39"/>
      <c r="B148" s="40"/>
      <c r="C148" s="41"/>
      <c r="D148" s="214" t="s">
        <v>127</v>
      </c>
      <c r="E148" s="41"/>
      <c r="F148" s="215" t="s">
        <v>240</v>
      </c>
      <c r="G148" s="41"/>
      <c r="H148" s="41"/>
      <c r="I148" s="216"/>
      <c r="J148" s="41"/>
      <c r="K148" s="41"/>
      <c r="L148" s="45"/>
      <c r="M148" s="217"/>
      <c r="N148" s="218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127</v>
      </c>
      <c r="AU148" s="18" t="s">
        <v>82</v>
      </c>
    </row>
    <row r="149" s="14" customFormat="1">
      <c r="A149" s="14"/>
      <c r="B149" s="230"/>
      <c r="C149" s="231"/>
      <c r="D149" s="221" t="s">
        <v>129</v>
      </c>
      <c r="E149" s="232" t="s">
        <v>19</v>
      </c>
      <c r="F149" s="233" t="s">
        <v>241</v>
      </c>
      <c r="G149" s="231"/>
      <c r="H149" s="234">
        <v>82.200000000000003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129</v>
      </c>
      <c r="AU149" s="240" t="s">
        <v>82</v>
      </c>
      <c r="AV149" s="14" t="s">
        <v>82</v>
      </c>
      <c r="AW149" s="14" t="s">
        <v>33</v>
      </c>
      <c r="AX149" s="14" t="s">
        <v>80</v>
      </c>
      <c r="AY149" s="240" t="s">
        <v>117</v>
      </c>
    </row>
    <row r="150" s="2" customFormat="1" ht="16.5" customHeight="1">
      <c r="A150" s="39"/>
      <c r="B150" s="40"/>
      <c r="C150" s="201" t="s">
        <v>242</v>
      </c>
      <c r="D150" s="201" t="s">
        <v>120</v>
      </c>
      <c r="E150" s="202" t="s">
        <v>243</v>
      </c>
      <c r="F150" s="203" t="s">
        <v>244</v>
      </c>
      <c r="G150" s="204" t="s">
        <v>148</v>
      </c>
      <c r="H150" s="205">
        <v>29</v>
      </c>
      <c r="I150" s="206"/>
      <c r="J150" s="207">
        <f>ROUND(I150*H150,2)</f>
        <v>0</v>
      </c>
      <c r="K150" s="203" t="s">
        <v>124</v>
      </c>
      <c r="L150" s="45"/>
      <c r="M150" s="208" t="s">
        <v>19</v>
      </c>
      <c r="N150" s="209" t="s">
        <v>43</v>
      </c>
      <c r="O150" s="85"/>
      <c r="P150" s="210">
        <f>O150*H150</f>
        <v>0</v>
      </c>
      <c r="Q150" s="210">
        <v>0</v>
      </c>
      <c r="R150" s="210">
        <f>Q150*H150</f>
        <v>0</v>
      </c>
      <c r="S150" s="210">
        <v>0.00175</v>
      </c>
      <c r="T150" s="211">
        <f>S150*H150</f>
        <v>0.050750000000000003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2" t="s">
        <v>193</v>
      </c>
      <c r="AT150" s="212" t="s">
        <v>120</v>
      </c>
      <c r="AU150" s="212" t="s">
        <v>82</v>
      </c>
      <c r="AY150" s="18" t="s">
        <v>117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8" t="s">
        <v>80</v>
      </c>
      <c r="BK150" s="213">
        <f>ROUND(I150*H150,2)</f>
        <v>0</v>
      </c>
      <c r="BL150" s="18" t="s">
        <v>193</v>
      </c>
      <c r="BM150" s="212" t="s">
        <v>245</v>
      </c>
    </row>
    <row r="151" s="2" customFormat="1">
      <c r="A151" s="39"/>
      <c r="B151" s="40"/>
      <c r="C151" s="41"/>
      <c r="D151" s="214" t="s">
        <v>127</v>
      </c>
      <c r="E151" s="41"/>
      <c r="F151" s="215" t="s">
        <v>246</v>
      </c>
      <c r="G151" s="41"/>
      <c r="H151" s="41"/>
      <c r="I151" s="216"/>
      <c r="J151" s="41"/>
      <c r="K151" s="41"/>
      <c r="L151" s="45"/>
      <c r="M151" s="217"/>
      <c r="N151" s="218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127</v>
      </c>
      <c r="AU151" s="18" t="s">
        <v>82</v>
      </c>
    </row>
    <row r="152" s="13" customFormat="1">
      <c r="A152" s="13"/>
      <c r="B152" s="219"/>
      <c r="C152" s="220"/>
      <c r="D152" s="221" t="s">
        <v>129</v>
      </c>
      <c r="E152" s="222" t="s">
        <v>19</v>
      </c>
      <c r="F152" s="223" t="s">
        <v>247</v>
      </c>
      <c r="G152" s="220"/>
      <c r="H152" s="222" t="s">
        <v>19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129</v>
      </c>
      <c r="AU152" s="229" t="s">
        <v>82</v>
      </c>
      <c r="AV152" s="13" t="s">
        <v>80</v>
      </c>
      <c r="AW152" s="13" t="s">
        <v>33</v>
      </c>
      <c r="AX152" s="13" t="s">
        <v>72</v>
      </c>
      <c r="AY152" s="229" t="s">
        <v>117</v>
      </c>
    </row>
    <row r="153" s="14" customFormat="1">
      <c r="A153" s="14"/>
      <c r="B153" s="230"/>
      <c r="C153" s="231"/>
      <c r="D153" s="221" t="s">
        <v>129</v>
      </c>
      <c r="E153" s="232" t="s">
        <v>19</v>
      </c>
      <c r="F153" s="233" t="s">
        <v>248</v>
      </c>
      <c r="G153" s="231"/>
      <c r="H153" s="234">
        <v>29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129</v>
      </c>
      <c r="AU153" s="240" t="s">
        <v>82</v>
      </c>
      <c r="AV153" s="14" t="s">
        <v>82</v>
      </c>
      <c r="AW153" s="14" t="s">
        <v>33</v>
      </c>
      <c r="AX153" s="14" t="s">
        <v>80</v>
      </c>
      <c r="AY153" s="240" t="s">
        <v>117</v>
      </c>
    </row>
    <row r="154" s="2" customFormat="1" ht="16.5" customHeight="1">
      <c r="A154" s="39"/>
      <c r="B154" s="40"/>
      <c r="C154" s="201" t="s">
        <v>7</v>
      </c>
      <c r="D154" s="201" t="s">
        <v>120</v>
      </c>
      <c r="E154" s="202" t="s">
        <v>249</v>
      </c>
      <c r="F154" s="203" t="s">
        <v>250</v>
      </c>
      <c r="G154" s="204" t="s">
        <v>148</v>
      </c>
      <c r="H154" s="205">
        <v>82.200000000000003</v>
      </c>
      <c r="I154" s="206"/>
      <c r="J154" s="207">
        <f>ROUND(I154*H154,2)</f>
        <v>0</v>
      </c>
      <c r="K154" s="203" t="s">
        <v>124</v>
      </c>
      <c r="L154" s="45"/>
      <c r="M154" s="208" t="s">
        <v>19</v>
      </c>
      <c r="N154" s="209" t="s">
        <v>43</v>
      </c>
      <c r="O154" s="85"/>
      <c r="P154" s="210">
        <f>O154*H154</f>
        <v>0</v>
      </c>
      <c r="Q154" s="210">
        <v>0</v>
      </c>
      <c r="R154" s="210">
        <f>Q154*H154</f>
        <v>0</v>
      </c>
      <c r="S154" s="210">
        <v>0.01069</v>
      </c>
      <c r="T154" s="211">
        <f>S154*H154</f>
        <v>0.878718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2" t="s">
        <v>193</v>
      </c>
      <c r="AT154" s="212" t="s">
        <v>120</v>
      </c>
      <c r="AU154" s="212" t="s">
        <v>82</v>
      </c>
      <c r="AY154" s="18" t="s">
        <v>117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8" t="s">
        <v>80</v>
      </c>
      <c r="BK154" s="213">
        <f>ROUND(I154*H154,2)</f>
        <v>0</v>
      </c>
      <c r="BL154" s="18" t="s">
        <v>193</v>
      </c>
      <c r="BM154" s="212" t="s">
        <v>251</v>
      </c>
    </row>
    <row r="155" s="2" customFormat="1">
      <c r="A155" s="39"/>
      <c r="B155" s="40"/>
      <c r="C155" s="41"/>
      <c r="D155" s="214" t="s">
        <v>127</v>
      </c>
      <c r="E155" s="41"/>
      <c r="F155" s="215" t="s">
        <v>252</v>
      </c>
      <c r="G155" s="41"/>
      <c r="H155" s="41"/>
      <c r="I155" s="216"/>
      <c r="J155" s="41"/>
      <c r="K155" s="41"/>
      <c r="L155" s="45"/>
      <c r="M155" s="217"/>
      <c r="N155" s="218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127</v>
      </c>
      <c r="AU155" s="18" t="s">
        <v>82</v>
      </c>
    </row>
    <row r="156" s="14" customFormat="1">
      <c r="A156" s="14"/>
      <c r="B156" s="230"/>
      <c r="C156" s="231"/>
      <c r="D156" s="221" t="s">
        <v>129</v>
      </c>
      <c r="E156" s="232" t="s">
        <v>19</v>
      </c>
      <c r="F156" s="233" t="s">
        <v>241</v>
      </c>
      <c r="G156" s="231"/>
      <c r="H156" s="234">
        <v>82.200000000000003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129</v>
      </c>
      <c r="AU156" s="240" t="s">
        <v>82</v>
      </c>
      <c r="AV156" s="14" t="s">
        <v>82</v>
      </c>
      <c r="AW156" s="14" t="s">
        <v>33</v>
      </c>
      <c r="AX156" s="14" t="s">
        <v>80</v>
      </c>
      <c r="AY156" s="240" t="s">
        <v>117</v>
      </c>
    </row>
    <row r="157" s="2" customFormat="1" ht="16.5" customHeight="1">
      <c r="A157" s="39"/>
      <c r="B157" s="40"/>
      <c r="C157" s="201" t="s">
        <v>253</v>
      </c>
      <c r="D157" s="201" t="s">
        <v>120</v>
      </c>
      <c r="E157" s="202" t="s">
        <v>254</v>
      </c>
      <c r="F157" s="203" t="s">
        <v>255</v>
      </c>
      <c r="G157" s="204" t="s">
        <v>148</v>
      </c>
      <c r="H157" s="205">
        <v>29.199999999999999</v>
      </c>
      <c r="I157" s="206"/>
      <c r="J157" s="207">
        <f>ROUND(I157*H157,2)</f>
        <v>0</v>
      </c>
      <c r="K157" s="203" t="s">
        <v>124</v>
      </c>
      <c r="L157" s="45"/>
      <c r="M157" s="208" t="s">
        <v>19</v>
      </c>
      <c r="N157" s="209" t="s">
        <v>43</v>
      </c>
      <c r="O157" s="85"/>
      <c r="P157" s="210">
        <f>O157*H157</f>
        <v>0</v>
      </c>
      <c r="Q157" s="210">
        <v>0</v>
      </c>
      <c r="R157" s="210">
        <f>Q157*H157</f>
        <v>0</v>
      </c>
      <c r="S157" s="210">
        <v>0.0039399999999999999</v>
      </c>
      <c r="T157" s="211">
        <f>S157*H157</f>
        <v>0.115048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2" t="s">
        <v>193</v>
      </c>
      <c r="AT157" s="212" t="s">
        <v>120</v>
      </c>
      <c r="AU157" s="212" t="s">
        <v>82</v>
      </c>
      <c r="AY157" s="18" t="s">
        <v>117</v>
      </c>
      <c r="BE157" s="213">
        <f>IF(N157="základní",J157,0)</f>
        <v>0</v>
      </c>
      <c r="BF157" s="213">
        <f>IF(N157="snížená",J157,0)</f>
        <v>0</v>
      </c>
      <c r="BG157" s="213">
        <f>IF(N157="zákl. přenesená",J157,0)</f>
        <v>0</v>
      </c>
      <c r="BH157" s="213">
        <f>IF(N157="sníž. přenesená",J157,0)</f>
        <v>0</v>
      </c>
      <c r="BI157" s="213">
        <f>IF(N157="nulová",J157,0)</f>
        <v>0</v>
      </c>
      <c r="BJ157" s="18" t="s">
        <v>80</v>
      </c>
      <c r="BK157" s="213">
        <f>ROUND(I157*H157,2)</f>
        <v>0</v>
      </c>
      <c r="BL157" s="18" t="s">
        <v>193</v>
      </c>
      <c r="BM157" s="212" t="s">
        <v>256</v>
      </c>
    </row>
    <row r="158" s="2" customFormat="1">
      <c r="A158" s="39"/>
      <c r="B158" s="40"/>
      <c r="C158" s="41"/>
      <c r="D158" s="214" t="s">
        <v>127</v>
      </c>
      <c r="E158" s="41"/>
      <c r="F158" s="215" t="s">
        <v>257</v>
      </c>
      <c r="G158" s="41"/>
      <c r="H158" s="41"/>
      <c r="I158" s="216"/>
      <c r="J158" s="41"/>
      <c r="K158" s="41"/>
      <c r="L158" s="45"/>
      <c r="M158" s="217"/>
      <c r="N158" s="218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127</v>
      </c>
      <c r="AU158" s="18" t="s">
        <v>82</v>
      </c>
    </row>
    <row r="159" s="14" customFormat="1">
      <c r="A159" s="14"/>
      <c r="B159" s="230"/>
      <c r="C159" s="231"/>
      <c r="D159" s="221" t="s">
        <v>129</v>
      </c>
      <c r="E159" s="232" t="s">
        <v>19</v>
      </c>
      <c r="F159" s="233" t="s">
        <v>258</v>
      </c>
      <c r="G159" s="231"/>
      <c r="H159" s="234">
        <v>29.199999999999999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0" t="s">
        <v>129</v>
      </c>
      <c r="AU159" s="240" t="s">
        <v>82</v>
      </c>
      <c r="AV159" s="14" t="s">
        <v>82</v>
      </c>
      <c r="AW159" s="14" t="s">
        <v>33</v>
      </c>
      <c r="AX159" s="14" t="s">
        <v>80</v>
      </c>
      <c r="AY159" s="240" t="s">
        <v>117</v>
      </c>
    </row>
    <row r="160" s="2" customFormat="1" ht="21.75" customHeight="1">
      <c r="A160" s="39"/>
      <c r="B160" s="40"/>
      <c r="C160" s="201" t="s">
        <v>259</v>
      </c>
      <c r="D160" s="201" t="s">
        <v>120</v>
      </c>
      <c r="E160" s="202" t="s">
        <v>260</v>
      </c>
      <c r="F160" s="203" t="s">
        <v>261</v>
      </c>
      <c r="G160" s="204" t="s">
        <v>148</v>
      </c>
      <c r="H160" s="205">
        <v>82.200000000000003</v>
      </c>
      <c r="I160" s="206"/>
      <c r="J160" s="207">
        <f>ROUND(I160*H160,2)</f>
        <v>0</v>
      </c>
      <c r="K160" s="203" t="s">
        <v>124</v>
      </c>
      <c r="L160" s="45"/>
      <c r="M160" s="208" t="s">
        <v>19</v>
      </c>
      <c r="N160" s="209" t="s">
        <v>43</v>
      </c>
      <c r="O160" s="85"/>
      <c r="P160" s="210">
        <f>O160*H160</f>
        <v>0</v>
      </c>
      <c r="Q160" s="210">
        <v>0.00044999999999999999</v>
      </c>
      <c r="R160" s="210">
        <f>Q160*H160</f>
        <v>0.036990000000000002</v>
      </c>
      <c r="S160" s="210">
        <v>0</v>
      </c>
      <c r="T160" s="21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2" t="s">
        <v>193</v>
      </c>
      <c r="AT160" s="212" t="s">
        <v>120</v>
      </c>
      <c r="AU160" s="212" t="s">
        <v>82</v>
      </c>
      <c r="AY160" s="18" t="s">
        <v>117</v>
      </c>
      <c r="BE160" s="213">
        <f>IF(N160="základní",J160,0)</f>
        <v>0</v>
      </c>
      <c r="BF160" s="213">
        <f>IF(N160="snížená",J160,0)</f>
        <v>0</v>
      </c>
      <c r="BG160" s="213">
        <f>IF(N160="zákl. přenesená",J160,0)</f>
        <v>0</v>
      </c>
      <c r="BH160" s="213">
        <f>IF(N160="sníž. přenesená",J160,0)</f>
        <v>0</v>
      </c>
      <c r="BI160" s="213">
        <f>IF(N160="nulová",J160,0)</f>
        <v>0</v>
      </c>
      <c r="BJ160" s="18" t="s">
        <v>80</v>
      </c>
      <c r="BK160" s="213">
        <f>ROUND(I160*H160,2)</f>
        <v>0</v>
      </c>
      <c r="BL160" s="18" t="s">
        <v>193</v>
      </c>
      <c r="BM160" s="212" t="s">
        <v>262</v>
      </c>
    </row>
    <row r="161" s="2" customFormat="1">
      <c r="A161" s="39"/>
      <c r="B161" s="40"/>
      <c r="C161" s="41"/>
      <c r="D161" s="214" t="s">
        <v>127</v>
      </c>
      <c r="E161" s="41"/>
      <c r="F161" s="215" t="s">
        <v>263</v>
      </c>
      <c r="G161" s="41"/>
      <c r="H161" s="41"/>
      <c r="I161" s="216"/>
      <c r="J161" s="41"/>
      <c r="K161" s="41"/>
      <c r="L161" s="45"/>
      <c r="M161" s="217"/>
      <c r="N161" s="218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127</v>
      </c>
      <c r="AU161" s="18" t="s">
        <v>82</v>
      </c>
    </row>
    <row r="162" s="14" customFormat="1">
      <c r="A162" s="14"/>
      <c r="B162" s="230"/>
      <c r="C162" s="231"/>
      <c r="D162" s="221" t="s">
        <v>129</v>
      </c>
      <c r="E162" s="232" t="s">
        <v>19</v>
      </c>
      <c r="F162" s="233" t="s">
        <v>241</v>
      </c>
      <c r="G162" s="231"/>
      <c r="H162" s="234">
        <v>82.200000000000003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0" t="s">
        <v>129</v>
      </c>
      <c r="AU162" s="240" t="s">
        <v>82</v>
      </c>
      <c r="AV162" s="14" t="s">
        <v>82</v>
      </c>
      <c r="AW162" s="14" t="s">
        <v>33</v>
      </c>
      <c r="AX162" s="14" t="s">
        <v>80</v>
      </c>
      <c r="AY162" s="240" t="s">
        <v>117</v>
      </c>
    </row>
    <row r="163" s="2" customFormat="1" ht="24.15" customHeight="1">
      <c r="A163" s="39"/>
      <c r="B163" s="40"/>
      <c r="C163" s="201" t="s">
        <v>264</v>
      </c>
      <c r="D163" s="201" t="s">
        <v>120</v>
      </c>
      <c r="E163" s="202" t="s">
        <v>265</v>
      </c>
      <c r="F163" s="203" t="s">
        <v>266</v>
      </c>
      <c r="G163" s="204" t="s">
        <v>227</v>
      </c>
      <c r="H163" s="205">
        <v>1</v>
      </c>
      <c r="I163" s="206"/>
      <c r="J163" s="207">
        <f>ROUND(I163*H163,2)</f>
        <v>0</v>
      </c>
      <c r="K163" s="203" t="s">
        <v>124</v>
      </c>
      <c r="L163" s="45"/>
      <c r="M163" s="208" t="s">
        <v>19</v>
      </c>
      <c r="N163" s="209" t="s">
        <v>43</v>
      </c>
      <c r="O163" s="85"/>
      <c r="P163" s="210">
        <f>O163*H163</f>
        <v>0</v>
      </c>
      <c r="Q163" s="210">
        <v>0.0087100000000000007</v>
      </c>
      <c r="R163" s="210">
        <f>Q163*H163</f>
        <v>0.0087100000000000007</v>
      </c>
      <c r="S163" s="210">
        <v>0</v>
      </c>
      <c r="T163" s="21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2" t="s">
        <v>193</v>
      </c>
      <c r="AT163" s="212" t="s">
        <v>120</v>
      </c>
      <c r="AU163" s="212" t="s">
        <v>82</v>
      </c>
      <c r="AY163" s="18" t="s">
        <v>117</v>
      </c>
      <c r="BE163" s="213">
        <f>IF(N163="základní",J163,0)</f>
        <v>0</v>
      </c>
      <c r="BF163" s="213">
        <f>IF(N163="snížená",J163,0)</f>
        <v>0</v>
      </c>
      <c r="BG163" s="213">
        <f>IF(N163="zákl. přenesená",J163,0)</f>
        <v>0</v>
      </c>
      <c r="BH163" s="213">
        <f>IF(N163="sníž. přenesená",J163,0)</f>
        <v>0</v>
      </c>
      <c r="BI163" s="213">
        <f>IF(N163="nulová",J163,0)</f>
        <v>0</v>
      </c>
      <c r="BJ163" s="18" t="s">
        <v>80</v>
      </c>
      <c r="BK163" s="213">
        <f>ROUND(I163*H163,2)</f>
        <v>0</v>
      </c>
      <c r="BL163" s="18" t="s">
        <v>193</v>
      </c>
      <c r="BM163" s="212" t="s">
        <v>267</v>
      </c>
    </row>
    <row r="164" s="2" customFormat="1">
      <c r="A164" s="39"/>
      <c r="B164" s="40"/>
      <c r="C164" s="41"/>
      <c r="D164" s="214" t="s">
        <v>127</v>
      </c>
      <c r="E164" s="41"/>
      <c r="F164" s="215" t="s">
        <v>268</v>
      </c>
      <c r="G164" s="41"/>
      <c r="H164" s="41"/>
      <c r="I164" s="216"/>
      <c r="J164" s="41"/>
      <c r="K164" s="41"/>
      <c r="L164" s="45"/>
      <c r="M164" s="217"/>
      <c r="N164" s="218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127</v>
      </c>
      <c r="AU164" s="18" t="s">
        <v>82</v>
      </c>
    </row>
    <row r="165" s="2" customFormat="1" ht="24.15" customHeight="1">
      <c r="A165" s="39"/>
      <c r="B165" s="40"/>
      <c r="C165" s="201" t="s">
        <v>269</v>
      </c>
      <c r="D165" s="201" t="s">
        <v>120</v>
      </c>
      <c r="E165" s="202" t="s">
        <v>270</v>
      </c>
      <c r="F165" s="203" t="s">
        <v>271</v>
      </c>
      <c r="G165" s="204" t="s">
        <v>148</v>
      </c>
      <c r="H165" s="205">
        <v>94.099999999999994</v>
      </c>
      <c r="I165" s="206"/>
      <c r="J165" s="207">
        <f>ROUND(I165*H165,2)</f>
        <v>0</v>
      </c>
      <c r="K165" s="203" t="s">
        <v>124</v>
      </c>
      <c r="L165" s="45"/>
      <c r="M165" s="208" t="s">
        <v>19</v>
      </c>
      <c r="N165" s="209" t="s">
        <v>43</v>
      </c>
      <c r="O165" s="85"/>
      <c r="P165" s="210">
        <f>O165*H165</f>
        <v>0</v>
      </c>
      <c r="Q165" s="210">
        <v>0.00076999999999999996</v>
      </c>
      <c r="R165" s="210">
        <f>Q165*H165</f>
        <v>0.072456999999999994</v>
      </c>
      <c r="S165" s="210">
        <v>0</v>
      </c>
      <c r="T165" s="21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2" t="s">
        <v>193</v>
      </c>
      <c r="AT165" s="212" t="s">
        <v>120</v>
      </c>
      <c r="AU165" s="212" t="s">
        <v>82</v>
      </c>
      <c r="AY165" s="18" t="s">
        <v>117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8" t="s">
        <v>80</v>
      </c>
      <c r="BK165" s="213">
        <f>ROUND(I165*H165,2)</f>
        <v>0</v>
      </c>
      <c r="BL165" s="18" t="s">
        <v>193</v>
      </c>
      <c r="BM165" s="212" t="s">
        <v>272</v>
      </c>
    </row>
    <row r="166" s="2" customFormat="1">
      <c r="A166" s="39"/>
      <c r="B166" s="40"/>
      <c r="C166" s="41"/>
      <c r="D166" s="214" t="s">
        <v>127</v>
      </c>
      <c r="E166" s="41"/>
      <c r="F166" s="215" t="s">
        <v>273</v>
      </c>
      <c r="G166" s="41"/>
      <c r="H166" s="41"/>
      <c r="I166" s="216"/>
      <c r="J166" s="41"/>
      <c r="K166" s="41"/>
      <c r="L166" s="45"/>
      <c r="M166" s="217"/>
      <c r="N166" s="218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127</v>
      </c>
      <c r="AU166" s="18" t="s">
        <v>82</v>
      </c>
    </row>
    <row r="167" s="13" customFormat="1">
      <c r="A167" s="13"/>
      <c r="B167" s="219"/>
      <c r="C167" s="220"/>
      <c r="D167" s="221" t="s">
        <v>129</v>
      </c>
      <c r="E167" s="222" t="s">
        <v>19</v>
      </c>
      <c r="F167" s="223" t="s">
        <v>274</v>
      </c>
      <c r="G167" s="220"/>
      <c r="H167" s="222" t="s">
        <v>19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9" t="s">
        <v>129</v>
      </c>
      <c r="AU167" s="229" t="s">
        <v>82</v>
      </c>
      <c r="AV167" s="13" t="s">
        <v>80</v>
      </c>
      <c r="AW167" s="13" t="s">
        <v>33</v>
      </c>
      <c r="AX167" s="13" t="s">
        <v>72</v>
      </c>
      <c r="AY167" s="229" t="s">
        <v>117</v>
      </c>
    </row>
    <row r="168" s="14" customFormat="1">
      <c r="A168" s="14"/>
      <c r="B168" s="230"/>
      <c r="C168" s="231"/>
      <c r="D168" s="221" t="s">
        <v>129</v>
      </c>
      <c r="E168" s="232" t="s">
        <v>19</v>
      </c>
      <c r="F168" s="233" t="s">
        <v>275</v>
      </c>
      <c r="G168" s="231"/>
      <c r="H168" s="234">
        <v>34.799999999999997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129</v>
      </c>
      <c r="AU168" s="240" t="s">
        <v>82</v>
      </c>
      <c r="AV168" s="14" t="s">
        <v>82</v>
      </c>
      <c r="AW168" s="14" t="s">
        <v>33</v>
      </c>
      <c r="AX168" s="14" t="s">
        <v>72</v>
      </c>
      <c r="AY168" s="240" t="s">
        <v>117</v>
      </c>
    </row>
    <row r="169" s="13" customFormat="1">
      <c r="A169" s="13"/>
      <c r="B169" s="219"/>
      <c r="C169" s="220"/>
      <c r="D169" s="221" t="s">
        <v>129</v>
      </c>
      <c r="E169" s="222" t="s">
        <v>19</v>
      </c>
      <c r="F169" s="223" t="s">
        <v>276</v>
      </c>
      <c r="G169" s="220"/>
      <c r="H169" s="222" t="s">
        <v>19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129</v>
      </c>
      <c r="AU169" s="229" t="s">
        <v>82</v>
      </c>
      <c r="AV169" s="13" t="s">
        <v>80</v>
      </c>
      <c r="AW169" s="13" t="s">
        <v>33</v>
      </c>
      <c r="AX169" s="13" t="s">
        <v>72</v>
      </c>
      <c r="AY169" s="229" t="s">
        <v>117</v>
      </c>
    </row>
    <row r="170" s="14" customFormat="1">
      <c r="A170" s="14"/>
      <c r="B170" s="230"/>
      <c r="C170" s="231"/>
      <c r="D170" s="221" t="s">
        <v>129</v>
      </c>
      <c r="E170" s="232" t="s">
        <v>19</v>
      </c>
      <c r="F170" s="233" t="s">
        <v>277</v>
      </c>
      <c r="G170" s="231"/>
      <c r="H170" s="234">
        <v>59.299999999999997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129</v>
      </c>
      <c r="AU170" s="240" t="s">
        <v>82</v>
      </c>
      <c r="AV170" s="14" t="s">
        <v>82</v>
      </c>
      <c r="AW170" s="14" t="s">
        <v>33</v>
      </c>
      <c r="AX170" s="14" t="s">
        <v>72</v>
      </c>
      <c r="AY170" s="240" t="s">
        <v>117</v>
      </c>
    </row>
    <row r="171" s="15" customFormat="1">
      <c r="A171" s="15"/>
      <c r="B171" s="241"/>
      <c r="C171" s="242"/>
      <c r="D171" s="221" t="s">
        <v>129</v>
      </c>
      <c r="E171" s="243" t="s">
        <v>19</v>
      </c>
      <c r="F171" s="244" t="s">
        <v>133</v>
      </c>
      <c r="G171" s="242"/>
      <c r="H171" s="245">
        <v>94.099999999999994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1" t="s">
        <v>129</v>
      </c>
      <c r="AU171" s="251" t="s">
        <v>82</v>
      </c>
      <c r="AV171" s="15" t="s">
        <v>125</v>
      </c>
      <c r="AW171" s="15" t="s">
        <v>33</v>
      </c>
      <c r="AX171" s="15" t="s">
        <v>80</v>
      </c>
      <c r="AY171" s="251" t="s">
        <v>117</v>
      </c>
    </row>
    <row r="172" s="2" customFormat="1" ht="21.75" customHeight="1">
      <c r="A172" s="39"/>
      <c r="B172" s="40"/>
      <c r="C172" s="201" t="s">
        <v>278</v>
      </c>
      <c r="D172" s="201" t="s">
        <v>120</v>
      </c>
      <c r="E172" s="202" t="s">
        <v>279</v>
      </c>
      <c r="F172" s="203" t="s">
        <v>280</v>
      </c>
      <c r="G172" s="204" t="s">
        <v>148</v>
      </c>
      <c r="H172" s="205">
        <v>82.200000000000003</v>
      </c>
      <c r="I172" s="206"/>
      <c r="J172" s="207">
        <f>ROUND(I172*H172,2)</f>
        <v>0</v>
      </c>
      <c r="K172" s="203" t="s">
        <v>124</v>
      </c>
      <c r="L172" s="45"/>
      <c r="M172" s="208" t="s">
        <v>19</v>
      </c>
      <c r="N172" s="209" t="s">
        <v>43</v>
      </c>
      <c r="O172" s="85"/>
      <c r="P172" s="210">
        <f>O172*H172</f>
        <v>0</v>
      </c>
      <c r="Q172" s="210">
        <v>0.0028700000000000002</v>
      </c>
      <c r="R172" s="210">
        <f>Q172*H172</f>
        <v>0.23591400000000001</v>
      </c>
      <c r="S172" s="210">
        <v>0</v>
      </c>
      <c r="T172" s="21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2" t="s">
        <v>193</v>
      </c>
      <c r="AT172" s="212" t="s">
        <v>120</v>
      </c>
      <c r="AU172" s="212" t="s">
        <v>82</v>
      </c>
      <c r="AY172" s="18" t="s">
        <v>117</v>
      </c>
      <c r="BE172" s="213">
        <f>IF(N172="základní",J172,0)</f>
        <v>0</v>
      </c>
      <c r="BF172" s="213">
        <f>IF(N172="snížená",J172,0)</f>
        <v>0</v>
      </c>
      <c r="BG172" s="213">
        <f>IF(N172="zákl. přenesená",J172,0)</f>
        <v>0</v>
      </c>
      <c r="BH172" s="213">
        <f>IF(N172="sníž. přenesená",J172,0)</f>
        <v>0</v>
      </c>
      <c r="BI172" s="213">
        <f>IF(N172="nulová",J172,0)</f>
        <v>0</v>
      </c>
      <c r="BJ172" s="18" t="s">
        <v>80</v>
      </c>
      <c r="BK172" s="213">
        <f>ROUND(I172*H172,2)</f>
        <v>0</v>
      </c>
      <c r="BL172" s="18" t="s">
        <v>193</v>
      </c>
      <c r="BM172" s="212" t="s">
        <v>281</v>
      </c>
    </row>
    <row r="173" s="2" customFormat="1">
      <c r="A173" s="39"/>
      <c r="B173" s="40"/>
      <c r="C173" s="41"/>
      <c r="D173" s="214" t="s">
        <v>127</v>
      </c>
      <c r="E173" s="41"/>
      <c r="F173" s="215" t="s">
        <v>282</v>
      </c>
      <c r="G173" s="41"/>
      <c r="H173" s="41"/>
      <c r="I173" s="216"/>
      <c r="J173" s="41"/>
      <c r="K173" s="41"/>
      <c r="L173" s="45"/>
      <c r="M173" s="217"/>
      <c r="N173" s="218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127</v>
      </c>
      <c r="AU173" s="18" t="s">
        <v>82</v>
      </c>
    </row>
    <row r="174" s="14" customFormat="1">
      <c r="A174" s="14"/>
      <c r="B174" s="230"/>
      <c r="C174" s="231"/>
      <c r="D174" s="221" t="s">
        <v>129</v>
      </c>
      <c r="E174" s="232" t="s">
        <v>19</v>
      </c>
      <c r="F174" s="233" t="s">
        <v>241</v>
      </c>
      <c r="G174" s="231"/>
      <c r="H174" s="234">
        <v>82.200000000000003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0" t="s">
        <v>129</v>
      </c>
      <c r="AU174" s="240" t="s">
        <v>82</v>
      </c>
      <c r="AV174" s="14" t="s">
        <v>82</v>
      </c>
      <c r="AW174" s="14" t="s">
        <v>33</v>
      </c>
      <c r="AX174" s="14" t="s">
        <v>80</v>
      </c>
      <c r="AY174" s="240" t="s">
        <v>117</v>
      </c>
    </row>
    <row r="175" s="2" customFormat="1" ht="24.15" customHeight="1">
      <c r="A175" s="39"/>
      <c r="B175" s="40"/>
      <c r="C175" s="201" t="s">
        <v>283</v>
      </c>
      <c r="D175" s="201" t="s">
        <v>120</v>
      </c>
      <c r="E175" s="202" t="s">
        <v>284</v>
      </c>
      <c r="F175" s="203" t="s">
        <v>285</v>
      </c>
      <c r="G175" s="204" t="s">
        <v>227</v>
      </c>
      <c r="H175" s="205">
        <v>4</v>
      </c>
      <c r="I175" s="206"/>
      <c r="J175" s="207">
        <f>ROUND(I175*H175,2)</f>
        <v>0</v>
      </c>
      <c r="K175" s="203" t="s">
        <v>124</v>
      </c>
      <c r="L175" s="45"/>
      <c r="M175" s="208" t="s">
        <v>19</v>
      </c>
      <c r="N175" s="209" t="s">
        <v>43</v>
      </c>
      <c r="O175" s="85"/>
      <c r="P175" s="210">
        <f>O175*H175</f>
        <v>0</v>
      </c>
      <c r="Q175" s="210">
        <v>9.0000000000000006E-05</v>
      </c>
      <c r="R175" s="210">
        <f>Q175*H175</f>
        <v>0.00036000000000000002</v>
      </c>
      <c r="S175" s="210">
        <v>0</v>
      </c>
      <c r="T175" s="21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2" t="s">
        <v>193</v>
      </c>
      <c r="AT175" s="212" t="s">
        <v>120</v>
      </c>
      <c r="AU175" s="212" t="s">
        <v>82</v>
      </c>
      <c r="AY175" s="18" t="s">
        <v>117</v>
      </c>
      <c r="BE175" s="213">
        <f>IF(N175="základní",J175,0)</f>
        <v>0</v>
      </c>
      <c r="BF175" s="213">
        <f>IF(N175="snížená",J175,0)</f>
        <v>0</v>
      </c>
      <c r="BG175" s="213">
        <f>IF(N175="zákl. přenesená",J175,0)</f>
        <v>0</v>
      </c>
      <c r="BH175" s="213">
        <f>IF(N175="sníž. přenesená",J175,0)</f>
        <v>0</v>
      </c>
      <c r="BI175" s="213">
        <f>IF(N175="nulová",J175,0)</f>
        <v>0</v>
      </c>
      <c r="BJ175" s="18" t="s">
        <v>80</v>
      </c>
      <c r="BK175" s="213">
        <f>ROUND(I175*H175,2)</f>
        <v>0</v>
      </c>
      <c r="BL175" s="18" t="s">
        <v>193</v>
      </c>
      <c r="BM175" s="212" t="s">
        <v>286</v>
      </c>
    </row>
    <row r="176" s="2" customFormat="1">
      <c r="A176" s="39"/>
      <c r="B176" s="40"/>
      <c r="C176" s="41"/>
      <c r="D176" s="214" t="s">
        <v>127</v>
      </c>
      <c r="E176" s="41"/>
      <c r="F176" s="215" t="s">
        <v>287</v>
      </c>
      <c r="G176" s="41"/>
      <c r="H176" s="41"/>
      <c r="I176" s="216"/>
      <c r="J176" s="41"/>
      <c r="K176" s="41"/>
      <c r="L176" s="45"/>
      <c r="M176" s="217"/>
      <c r="N176" s="218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127</v>
      </c>
      <c r="AU176" s="18" t="s">
        <v>82</v>
      </c>
    </row>
    <row r="177" s="2" customFormat="1" ht="16.5" customHeight="1">
      <c r="A177" s="39"/>
      <c r="B177" s="40"/>
      <c r="C177" s="201" t="s">
        <v>288</v>
      </c>
      <c r="D177" s="201" t="s">
        <v>120</v>
      </c>
      <c r="E177" s="202" t="s">
        <v>289</v>
      </c>
      <c r="F177" s="203" t="s">
        <v>290</v>
      </c>
      <c r="G177" s="204" t="s">
        <v>148</v>
      </c>
      <c r="H177" s="205">
        <v>29.199999999999999</v>
      </c>
      <c r="I177" s="206"/>
      <c r="J177" s="207">
        <f>ROUND(I177*H177,2)</f>
        <v>0</v>
      </c>
      <c r="K177" s="203" t="s">
        <v>124</v>
      </c>
      <c r="L177" s="45"/>
      <c r="M177" s="208" t="s">
        <v>19</v>
      </c>
      <c r="N177" s="209" t="s">
        <v>43</v>
      </c>
      <c r="O177" s="85"/>
      <c r="P177" s="210">
        <f>O177*H177</f>
        <v>0</v>
      </c>
      <c r="Q177" s="210">
        <v>0.0013799999999999999</v>
      </c>
      <c r="R177" s="210">
        <f>Q177*H177</f>
        <v>0.040295999999999998</v>
      </c>
      <c r="S177" s="210">
        <v>0</v>
      </c>
      <c r="T177" s="21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2" t="s">
        <v>193</v>
      </c>
      <c r="AT177" s="212" t="s">
        <v>120</v>
      </c>
      <c r="AU177" s="212" t="s">
        <v>82</v>
      </c>
      <c r="AY177" s="18" t="s">
        <v>117</v>
      </c>
      <c r="BE177" s="213">
        <f>IF(N177="základní",J177,0)</f>
        <v>0</v>
      </c>
      <c r="BF177" s="213">
        <f>IF(N177="snížená",J177,0)</f>
        <v>0</v>
      </c>
      <c r="BG177" s="213">
        <f>IF(N177="zákl. přenesená",J177,0)</f>
        <v>0</v>
      </c>
      <c r="BH177" s="213">
        <f>IF(N177="sníž. přenesená",J177,0)</f>
        <v>0</v>
      </c>
      <c r="BI177" s="213">
        <f>IF(N177="nulová",J177,0)</f>
        <v>0</v>
      </c>
      <c r="BJ177" s="18" t="s">
        <v>80</v>
      </c>
      <c r="BK177" s="213">
        <f>ROUND(I177*H177,2)</f>
        <v>0</v>
      </c>
      <c r="BL177" s="18" t="s">
        <v>193</v>
      </c>
      <c r="BM177" s="212" t="s">
        <v>291</v>
      </c>
    </row>
    <row r="178" s="2" customFormat="1">
      <c r="A178" s="39"/>
      <c r="B178" s="40"/>
      <c r="C178" s="41"/>
      <c r="D178" s="214" t="s">
        <v>127</v>
      </c>
      <c r="E178" s="41"/>
      <c r="F178" s="215" t="s">
        <v>292</v>
      </c>
      <c r="G178" s="41"/>
      <c r="H178" s="41"/>
      <c r="I178" s="216"/>
      <c r="J178" s="41"/>
      <c r="K178" s="41"/>
      <c r="L178" s="45"/>
      <c r="M178" s="217"/>
      <c r="N178" s="218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127</v>
      </c>
      <c r="AU178" s="18" t="s">
        <v>82</v>
      </c>
    </row>
    <row r="179" s="14" customFormat="1">
      <c r="A179" s="14"/>
      <c r="B179" s="230"/>
      <c r="C179" s="231"/>
      <c r="D179" s="221" t="s">
        <v>129</v>
      </c>
      <c r="E179" s="232" t="s">
        <v>19</v>
      </c>
      <c r="F179" s="233" t="s">
        <v>258</v>
      </c>
      <c r="G179" s="231"/>
      <c r="H179" s="234">
        <v>29.199999999999999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129</v>
      </c>
      <c r="AU179" s="240" t="s">
        <v>82</v>
      </c>
      <c r="AV179" s="14" t="s">
        <v>82</v>
      </c>
      <c r="AW179" s="14" t="s">
        <v>33</v>
      </c>
      <c r="AX179" s="14" t="s">
        <v>80</v>
      </c>
      <c r="AY179" s="240" t="s">
        <v>117</v>
      </c>
    </row>
    <row r="180" s="2" customFormat="1" ht="24.15" customHeight="1">
      <c r="A180" s="39"/>
      <c r="B180" s="40"/>
      <c r="C180" s="201" t="s">
        <v>293</v>
      </c>
      <c r="D180" s="201" t="s">
        <v>120</v>
      </c>
      <c r="E180" s="202" t="s">
        <v>294</v>
      </c>
      <c r="F180" s="203" t="s">
        <v>295</v>
      </c>
      <c r="G180" s="204" t="s">
        <v>143</v>
      </c>
      <c r="H180" s="205">
        <v>0.39500000000000002</v>
      </c>
      <c r="I180" s="206"/>
      <c r="J180" s="207">
        <f>ROUND(I180*H180,2)</f>
        <v>0</v>
      </c>
      <c r="K180" s="203" t="s">
        <v>124</v>
      </c>
      <c r="L180" s="45"/>
      <c r="M180" s="208" t="s">
        <v>19</v>
      </c>
      <c r="N180" s="209" t="s">
        <v>43</v>
      </c>
      <c r="O180" s="85"/>
      <c r="P180" s="210">
        <f>O180*H180</f>
        <v>0</v>
      </c>
      <c r="Q180" s="210">
        <v>0</v>
      </c>
      <c r="R180" s="210">
        <f>Q180*H180</f>
        <v>0</v>
      </c>
      <c r="S180" s="210">
        <v>0</v>
      </c>
      <c r="T180" s="21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2" t="s">
        <v>193</v>
      </c>
      <c r="AT180" s="212" t="s">
        <v>120</v>
      </c>
      <c r="AU180" s="212" t="s">
        <v>82</v>
      </c>
      <c r="AY180" s="18" t="s">
        <v>117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8" t="s">
        <v>80</v>
      </c>
      <c r="BK180" s="213">
        <f>ROUND(I180*H180,2)</f>
        <v>0</v>
      </c>
      <c r="BL180" s="18" t="s">
        <v>193</v>
      </c>
      <c r="BM180" s="212" t="s">
        <v>296</v>
      </c>
    </row>
    <row r="181" s="2" customFormat="1">
      <c r="A181" s="39"/>
      <c r="B181" s="40"/>
      <c r="C181" s="41"/>
      <c r="D181" s="214" t="s">
        <v>127</v>
      </c>
      <c r="E181" s="41"/>
      <c r="F181" s="215" t="s">
        <v>297</v>
      </c>
      <c r="G181" s="41"/>
      <c r="H181" s="41"/>
      <c r="I181" s="216"/>
      <c r="J181" s="41"/>
      <c r="K181" s="41"/>
      <c r="L181" s="45"/>
      <c r="M181" s="217"/>
      <c r="N181" s="218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127</v>
      </c>
      <c r="AU181" s="18" t="s">
        <v>82</v>
      </c>
    </row>
    <row r="182" s="12" customFormat="1" ht="22.8" customHeight="1">
      <c r="A182" s="12"/>
      <c r="B182" s="185"/>
      <c r="C182" s="186"/>
      <c r="D182" s="187" t="s">
        <v>71</v>
      </c>
      <c r="E182" s="199" t="s">
        <v>298</v>
      </c>
      <c r="F182" s="199" t="s">
        <v>299</v>
      </c>
      <c r="G182" s="186"/>
      <c r="H182" s="186"/>
      <c r="I182" s="189"/>
      <c r="J182" s="200">
        <f>BK182</f>
        <v>0</v>
      </c>
      <c r="K182" s="186"/>
      <c r="L182" s="191"/>
      <c r="M182" s="192"/>
      <c r="N182" s="193"/>
      <c r="O182" s="193"/>
      <c r="P182" s="194">
        <f>SUM(P183:P213)</f>
        <v>0</v>
      </c>
      <c r="Q182" s="193"/>
      <c r="R182" s="194">
        <f>SUM(R183:R213)</f>
        <v>38.140181000000005</v>
      </c>
      <c r="S182" s="193"/>
      <c r="T182" s="195">
        <f>SUM(T183:T213)</f>
        <v>38.986657000000001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6" t="s">
        <v>82</v>
      </c>
      <c r="AT182" s="197" t="s">
        <v>71</v>
      </c>
      <c r="AU182" s="197" t="s">
        <v>80</v>
      </c>
      <c r="AY182" s="196" t="s">
        <v>117</v>
      </c>
      <c r="BK182" s="198">
        <f>SUM(BK183:BK213)</f>
        <v>0</v>
      </c>
    </row>
    <row r="183" s="2" customFormat="1" ht="16.5" customHeight="1">
      <c r="A183" s="39"/>
      <c r="B183" s="40"/>
      <c r="C183" s="201" t="s">
        <v>300</v>
      </c>
      <c r="D183" s="201" t="s">
        <v>120</v>
      </c>
      <c r="E183" s="202" t="s">
        <v>301</v>
      </c>
      <c r="F183" s="203" t="s">
        <v>302</v>
      </c>
      <c r="G183" s="204" t="s">
        <v>123</v>
      </c>
      <c r="H183" s="205">
        <v>576</v>
      </c>
      <c r="I183" s="206"/>
      <c r="J183" s="207">
        <f>ROUND(I183*H183,2)</f>
        <v>0</v>
      </c>
      <c r="K183" s="203" t="s">
        <v>124</v>
      </c>
      <c r="L183" s="45"/>
      <c r="M183" s="208" t="s">
        <v>19</v>
      </c>
      <c r="N183" s="209" t="s">
        <v>43</v>
      </c>
      <c r="O183" s="85"/>
      <c r="P183" s="210">
        <f>O183*H183</f>
        <v>0</v>
      </c>
      <c r="Q183" s="210">
        <v>0</v>
      </c>
      <c r="R183" s="210">
        <f>Q183*H183</f>
        <v>0</v>
      </c>
      <c r="S183" s="210">
        <v>0.066400000000000001</v>
      </c>
      <c r="T183" s="211">
        <f>S183*H183</f>
        <v>38.246400000000001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2" t="s">
        <v>193</v>
      </c>
      <c r="AT183" s="212" t="s">
        <v>120</v>
      </c>
      <c r="AU183" s="212" t="s">
        <v>82</v>
      </c>
      <c r="AY183" s="18" t="s">
        <v>117</v>
      </c>
      <c r="BE183" s="213">
        <f>IF(N183="základní",J183,0)</f>
        <v>0</v>
      </c>
      <c r="BF183" s="213">
        <f>IF(N183="snížená",J183,0)</f>
        <v>0</v>
      </c>
      <c r="BG183" s="213">
        <f>IF(N183="zákl. přenesená",J183,0)</f>
        <v>0</v>
      </c>
      <c r="BH183" s="213">
        <f>IF(N183="sníž. přenesená",J183,0)</f>
        <v>0</v>
      </c>
      <c r="BI183" s="213">
        <f>IF(N183="nulová",J183,0)</f>
        <v>0</v>
      </c>
      <c r="BJ183" s="18" t="s">
        <v>80</v>
      </c>
      <c r="BK183" s="213">
        <f>ROUND(I183*H183,2)</f>
        <v>0</v>
      </c>
      <c r="BL183" s="18" t="s">
        <v>193</v>
      </c>
      <c r="BM183" s="212" t="s">
        <v>303</v>
      </c>
    </row>
    <row r="184" s="2" customFormat="1">
      <c r="A184" s="39"/>
      <c r="B184" s="40"/>
      <c r="C184" s="41"/>
      <c r="D184" s="214" t="s">
        <v>127</v>
      </c>
      <c r="E184" s="41"/>
      <c r="F184" s="215" t="s">
        <v>304</v>
      </c>
      <c r="G184" s="41"/>
      <c r="H184" s="41"/>
      <c r="I184" s="216"/>
      <c r="J184" s="41"/>
      <c r="K184" s="41"/>
      <c r="L184" s="45"/>
      <c r="M184" s="217"/>
      <c r="N184" s="218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127</v>
      </c>
      <c r="AU184" s="18" t="s">
        <v>82</v>
      </c>
    </row>
    <row r="185" s="14" customFormat="1">
      <c r="A185" s="14"/>
      <c r="B185" s="230"/>
      <c r="C185" s="231"/>
      <c r="D185" s="221" t="s">
        <v>129</v>
      </c>
      <c r="E185" s="232" t="s">
        <v>19</v>
      </c>
      <c r="F185" s="233" t="s">
        <v>215</v>
      </c>
      <c r="G185" s="231"/>
      <c r="H185" s="234">
        <v>576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0" t="s">
        <v>129</v>
      </c>
      <c r="AU185" s="240" t="s">
        <v>82</v>
      </c>
      <c r="AV185" s="14" t="s">
        <v>82</v>
      </c>
      <c r="AW185" s="14" t="s">
        <v>33</v>
      </c>
      <c r="AX185" s="14" t="s">
        <v>80</v>
      </c>
      <c r="AY185" s="240" t="s">
        <v>117</v>
      </c>
    </row>
    <row r="186" s="2" customFormat="1" ht="16.5" customHeight="1">
      <c r="A186" s="39"/>
      <c r="B186" s="40"/>
      <c r="C186" s="201" t="s">
        <v>305</v>
      </c>
      <c r="D186" s="201" t="s">
        <v>120</v>
      </c>
      <c r="E186" s="202" t="s">
        <v>306</v>
      </c>
      <c r="F186" s="203" t="s">
        <v>307</v>
      </c>
      <c r="G186" s="204" t="s">
        <v>123</v>
      </c>
      <c r="H186" s="205">
        <v>576</v>
      </c>
      <c r="I186" s="206"/>
      <c r="J186" s="207">
        <f>ROUND(I186*H186,2)</f>
        <v>0</v>
      </c>
      <c r="K186" s="203" t="s">
        <v>124</v>
      </c>
      <c r="L186" s="45"/>
      <c r="M186" s="208" t="s">
        <v>19</v>
      </c>
      <c r="N186" s="209" t="s">
        <v>43</v>
      </c>
      <c r="O186" s="85"/>
      <c r="P186" s="210">
        <f>O186*H186</f>
        <v>0</v>
      </c>
      <c r="Q186" s="210">
        <v>0</v>
      </c>
      <c r="R186" s="210">
        <f>Q186*H186</f>
        <v>0</v>
      </c>
      <c r="S186" s="210">
        <v>0</v>
      </c>
      <c r="T186" s="21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2" t="s">
        <v>193</v>
      </c>
      <c r="AT186" s="212" t="s">
        <v>120</v>
      </c>
      <c r="AU186" s="212" t="s">
        <v>82</v>
      </c>
      <c r="AY186" s="18" t="s">
        <v>117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8" t="s">
        <v>80</v>
      </c>
      <c r="BK186" s="213">
        <f>ROUND(I186*H186,2)</f>
        <v>0</v>
      </c>
      <c r="BL186" s="18" t="s">
        <v>193</v>
      </c>
      <c r="BM186" s="212" t="s">
        <v>308</v>
      </c>
    </row>
    <row r="187" s="2" customFormat="1">
      <c r="A187" s="39"/>
      <c r="B187" s="40"/>
      <c r="C187" s="41"/>
      <c r="D187" s="214" t="s">
        <v>127</v>
      </c>
      <c r="E187" s="41"/>
      <c r="F187" s="215" t="s">
        <v>309</v>
      </c>
      <c r="G187" s="41"/>
      <c r="H187" s="41"/>
      <c r="I187" s="216"/>
      <c r="J187" s="41"/>
      <c r="K187" s="41"/>
      <c r="L187" s="45"/>
      <c r="M187" s="217"/>
      <c r="N187" s="218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127</v>
      </c>
      <c r="AU187" s="18" t="s">
        <v>82</v>
      </c>
    </row>
    <row r="188" s="2" customFormat="1" ht="16.5" customHeight="1">
      <c r="A188" s="39"/>
      <c r="B188" s="40"/>
      <c r="C188" s="201" t="s">
        <v>207</v>
      </c>
      <c r="D188" s="201" t="s">
        <v>120</v>
      </c>
      <c r="E188" s="202" t="s">
        <v>310</v>
      </c>
      <c r="F188" s="203" t="s">
        <v>311</v>
      </c>
      <c r="G188" s="204" t="s">
        <v>148</v>
      </c>
      <c r="H188" s="205">
        <v>63.100000000000001</v>
      </c>
      <c r="I188" s="206"/>
      <c r="J188" s="207">
        <f>ROUND(I188*H188,2)</f>
        <v>0</v>
      </c>
      <c r="K188" s="203" t="s">
        <v>124</v>
      </c>
      <c r="L188" s="45"/>
      <c r="M188" s="208" t="s">
        <v>19</v>
      </c>
      <c r="N188" s="209" t="s">
        <v>43</v>
      </c>
      <c r="O188" s="85"/>
      <c r="P188" s="210">
        <f>O188*H188</f>
        <v>0</v>
      </c>
      <c r="Q188" s="210">
        <v>0</v>
      </c>
      <c r="R188" s="210">
        <f>Q188*H188</f>
        <v>0</v>
      </c>
      <c r="S188" s="210">
        <v>0.011469999999999999</v>
      </c>
      <c r="T188" s="211">
        <f>S188*H188</f>
        <v>0.72375699999999998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2" t="s">
        <v>193</v>
      </c>
      <c r="AT188" s="212" t="s">
        <v>120</v>
      </c>
      <c r="AU188" s="212" t="s">
        <v>82</v>
      </c>
      <c r="AY188" s="18" t="s">
        <v>117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8" t="s">
        <v>80</v>
      </c>
      <c r="BK188" s="213">
        <f>ROUND(I188*H188,2)</f>
        <v>0</v>
      </c>
      <c r="BL188" s="18" t="s">
        <v>193</v>
      </c>
      <c r="BM188" s="212" t="s">
        <v>312</v>
      </c>
    </row>
    <row r="189" s="2" customFormat="1">
      <c r="A189" s="39"/>
      <c r="B189" s="40"/>
      <c r="C189" s="41"/>
      <c r="D189" s="214" t="s">
        <v>127</v>
      </c>
      <c r="E189" s="41"/>
      <c r="F189" s="215" t="s">
        <v>313</v>
      </c>
      <c r="G189" s="41"/>
      <c r="H189" s="41"/>
      <c r="I189" s="216"/>
      <c r="J189" s="41"/>
      <c r="K189" s="41"/>
      <c r="L189" s="45"/>
      <c r="M189" s="217"/>
      <c r="N189" s="218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127</v>
      </c>
      <c r="AU189" s="18" t="s">
        <v>82</v>
      </c>
    </row>
    <row r="190" s="13" customFormat="1">
      <c r="A190" s="13"/>
      <c r="B190" s="219"/>
      <c r="C190" s="220"/>
      <c r="D190" s="221" t="s">
        <v>129</v>
      </c>
      <c r="E190" s="222" t="s">
        <v>19</v>
      </c>
      <c r="F190" s="223" t="s">
        <v>314</v>
      </c>
      <c r="G190" s="220"/>
      <c r="H190" s="222" t="s">
        <v>19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9" t="s">
        <v>129</v>
      </c>
      <c r="AU190" s="229" t="s">
        <v>82</v>
      </c>
      <c r="AV190" s="13" t="s">
        <v>80</v>
      </c>
      <c r="AW190" s="13" t="s">
        <v>33</v>
      </c>
      <c r="AX190" s="13" t="s">
        <v>72</v>
      </c>
      <c r="AY190" s="229" t="s">
        <v>117</v>
      </c>
    </row>
    <row r="191" s="14" customFormat="1">
      <c r="A191" s="14"/>
      <c r="B191" s="230"/>
      <c r="C191" s="231"/>
      <c r="D191" s="221" t="s">
        <v>129</v>
      </c>
      <c r="E191" s="232" t="s">
        <v>19</v>
      </c>
      <c r="F191" s="233" t="s">
        <v>315</v>
      </c>
      <c r="G191" s="231"/>
      <c r="H191" s="234">
        <v>7.7000000000000002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0" t="s">
        <v>129</v>
      </c>
      <c r="AU191" s="240" t="s">
        <v>82</v>
      </c>
      <c r="AV191" s="14" t="s">
        <v>82</v>
      </c>
      <c r="AW191" s="14" t="s">
        <v>33</v>
      </c>
      <c r="AX191" s="14" t="s">
        <v>72</v>
      </c>
      <c r="AY191" s="240" t="s">
        <v>117</v>
      </c>
    </row>
    <row r="192" s="13" customFormat="1">
      <c r="A192" s="13"/>
      <c r="B192" s="219"/>
      <c r="C192" s="220"/>
      <c r="D192" s="221" t="s">
        <v>129</v>
      </c>
      <c r="E192" s="222" t="s">
        <v>19</v>
      </c>
      <c r="F192" s="223" t="s">
        <v>316</v>
      </c>
      <c r="G192" s="220"/>
      <c r="H192" s="222" t="s">
        <v>19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129</v>
      </c>
      <c r="AU192" s="229" t="s">
        <v>82</v>
      </c>
      <c r="AV192" s="13" t="s">
        <v>80</v>
      </c>
      <c r="AW192" s="13" t="s">
        <v>33</v>
      </c>
      <c r="AX192" s="13" t="s">
        <v>72</v>
      </c>
      <c r="AY192" s="229" t="s">
        <v>117</v>
      </c>
    </row>
    <row r="193" s="14" customFormat="1">
      <c r="A193" s="14"/>
      <c r="B193" s="230"/>
      <c r="C193" s="231"/>
      <c r="D193" s="221" t="s">
        <v>129</v>
      </c>
      <c r="E193" s="232" t="s">
        <v>19</v>
      </c>
      <c r="F193" s="233" t="s">
        <v>317</v>
      </c>
      <c r="G193" s="231"/>
      <c r="H193" s="234">
        <v>55.399999999999999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129</v>
      </c>
      <c r="AU193" s="240" t="s">
        <v>82</v>
      </c>
      <c r="AV193" s="14" t="s">
        <v>82</v>
      </c>
      <c r="AW193" s="14" t="s">
        <v>33</v>
      </c>
      <c r="AX193" s="14" t="s">
        <v>72</v>
      </c>
      <c r="AY193" s="240" t="s">
        <v>117</v>
      </c>
    </row>
    <row r="194" s="15" customFormat="1">
      <c r="A194" s="15"/>
      <c r="B194" s="241"/>
      <c r="C194" s="242"/>
      <c r="D194" s="221" t="s">
        <v>129</v>
      </c>
      <c r="E194" s="243" t="s">
        <v>19</v>
      </c>
      <c r="F194" s="244" t="s">
        <v>133</v>
      </c>
      <c r="G194" s="242"/>
      <c r="H194" s="245">
        <v>63.100000000000001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1" t="s">
        <v>129</v>
      </c>
      <c r="AU194" s="251" t="s">
        <v>82</v>
      </c>
      <c r="AV194" s="15" t="s">
        <v>125</v>
      </c>
      <c r="AW194" s="15" t="s">
        <v>33</v>
      </c>
      <c r="AX194" s="15" t="s">
        <v>80</v>
      </c>
      <c r="AY194" s="251" t="s">
        <v>117</v>
      </c>
    </row>
    <row r="195" s="2" customFormat="1" ht="16.5" customHeight="1">
      <c r="A195" s="39"/>
      <c r="B195" s="40"/>
      <c r="C195" s="201" t="s">
        <v>318</v>
      </c>
      <c r="D195" s="201" t="s">
        <v>120</v>
      </c>
      <c r="E195" s="202" t="s">
        <v>319</v>
      </c>
      <c r="F195" s="203" t="s">
        <v>307</v>
      </c>
      <c r="G195" s="204" t="s">
        <v>148</v>
      </c>
      <c r="H195" s="205">
        <v>63.100000000000001</v>
      </c>
      <c r="I195" s="206"/>
      <c r="J195" s="207">
        <f>ROUND(I195*H195,2)</f>
        <v>0</v>
      </c>
      <c r="K195" s="203" t="s">
        <v>124</v>
      </c>
      <c r="L195" s="45"/>
      <c r="M195" s="208" t="s">
        <v>19</v>
      </c>
      <c r="N195" s="209" t="s">
        <v>43</v>
      </c>
      <c r="O195" s="85"/>
      <c r="P195" s="210">
        <f>O195*H195</f>
        <v>0</v>
      </c>
      <c r="Q195" s="210">
        <v>0</v>
      </c>
      <c r="R195" s="210">
        <f>Q195*H195</f>
        <v>0</v>
      </c>
      <c r="S195" s="210">
        <v>0</v>
      </c>
      <c r="T195" s="21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2" t="s">
        <v>193</v>
      </c>
      <c r="AT195" s="212" t="s">
        <v>120</v>
      </c>
      <c r="AU195" s="212" t="s">
        <v>82</v>
      </c>
      <c r="AY195" s="18" t="s">
        <v>117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8" t="s">
        <v>80</v>
      </c>
      <c r="BK195" s="213">
        <f>ROUND(I195*H195,2)</f>
        <v>0</v>
      </c>
      <c r="BL195" s="18" t="s">
        <v>193</v>
      </c>
      <c r="BM195" s="212" t="s">
        <v>320</v>
      </c>
    </row>
    <row r="196" s="2" customFormat="1">
      <c r="A196" s="39"/>
      <c r="B196" s="40"/>
      <c r="C196" s="41"/>
      <c r="D196" s="214" t="s">
        <v>127</v>
      </c>
      <c r="E196" s="41"/>
      <c r="F196" s="215" t="s">
        <v>321</v>
      </c>
      <c r="G196" s="41"/>
      <c r="H196" s="41"/>
      <c r="I196" s="216"/>
      <c r="J196" s="41"/>
      <c r="K196" s="41"/>
      <c r="L196" s="45"/>
      <c r="M196" s="217"/>
      <c r="N196" s="218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127</v>
      </c>
      <c r="AU196" s="18" t="s">
        <v>82</v>
      </c>
    </row>
    <row r="197" s="2" customFormat="1" ht="16.5" customHeight="1">
      <c r="A197" s="39"/>
      <c r="B197" s="40"/>
      <c r="C197" s="201" t="s">
        <v>322</v>
      </c>
      <c r="D197" s="201" t="s">
        <v>120</v>
      </c>
      <c r="E197" s="202" t="s">
        <v>323</v>
      </c>
      <c r="F197" s="203" t="s">
        <v>324</v>
      </c>
      <c r="G197" s="204" t="s">
        <v>123</v>
      </c>
      <c r="H197" s="205">
        <v>576</v>
      </c>
      <c r="I197" s="206"/>
      <c r="J197" s="207">
        <f>ROUND(I197*H197,2)</f>
        <v>0</v>
      </c>
      <c r="K197" s="203" t="s">
        <v>124</v>
      </c>
      <c r="L197" s="45"/>
      <c r="M197" s="208" t="s">
        <v>19</v>
      </c>
      <c r="N197" s="209" t="s">
        <v>43</v>
      </c>
      <c r="O197" s="85"/>
      <c r="P197" s="210">
        <f>O197*H197</f>
        <v>0</v>
      </c>
      <c r="Q197" s="210">
        <v>0.064600000000000005</v>
      </c>
      <c r="R197" s="210">
        <f>Q197*H197</f>
        <v>37.209600000000002</v>
      </c>
      <c r="S197" s="210">
        <v>0</v>
      </c>
      <c r="T197" s="21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2" t="s">
        <v>193</v>
      </c>
      <c r="AT197" s="212" t="s">
        <v>120</v>
      </c>
      <c r="AU197" s="212" t="s">
        <v>82</v>
      </c>
      <c r="AY197" s="18" t="s">
        <v>117</v>
      </c>
      <c r="BE197" s="213">
        <f>IF(N197="základní",J197,0)</f>
        <v>0</v>
      </c>
      <c r="BF197" s="213">
        <f>IF(N197="snížená",J197,0)</f>
        <v>0</v>
      </c>
      <c r="BG197" s="213">
        <f>IF(N197="zákl. přenesená",J197,0)</f>
        <v>0</v>
      </c>
      <c r="BH197" s="213">
        <f>IF(N197="sníž. přenesená",J197,0)</f>
        <v>0</v>
      </c>
      <c r="BI197" s="213">
        <f>IF(N197="nulová",J197,0)</f>
        <v>0</v>
      </c>
      <c r="BJ197" s="18" t="s">
        <v>80</v>
      </c>
      <c r="BK197" s="213">
        <f>ROUND(I197*H197,2)</f>
        <v>0</v>
      </c>
      <c r="BL197" s="18" t="s">
        <v>193</v>
      </c>
      <c r="BM197" s="212" t="s">
        <v>325</v>
      </c>
    </row>
    <row r="198" s="2" customFormat="1">
      <c r="A198" s="39"/>
      <c r="B198" s="40"/>
      <c r="C198" s="41"/>
      <c r="D198" s="214" t="s">
        <v>127</v>
      </c>
      <c r="E198" s="41"/>
      <c r="F198" s="215" t="s">
        <v>326</v>
      </c>
      <c r="G198" s="41"/>
      <c r="H198" s="41"/>
      <c r="I198" s="216"/>
      <c r="J198" s="41"/>
      <c r="K198" s="41"/>
      <c r="L198" s="45"/>
      <c r="M198" s="217"/>
      <c r="N198" s="218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127</v>
      </c>
      <c r="AU198" s="18" t="s">
        <v>82</v>
      </c>
    </row>
    <row r="199" s="14" customFormat="1">
      <c r="A199" s="14"/>
      <c r="B199" s="230"/>
      <c r="C199" s="231"/>
      <c r="D199" s="221" t="s">
        <v>129</v>
      </c>
      <c r="E199" s="232" t="s">
        <v>19</v>
      </c>
      <c r="F199" s="233" t="s">
        <v>215</v>
      </c>
      <c r="G199" s="231"/>
      <c r="H199" s="234">
        <v>576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129</v>
      </c>
      <c r="AU199" s="240" t="s">
        <v>82</v>
      </c>
      <c r="AV199" s="14" t="s">
        <v>82</v>
      </c>
      <c r="AW199" s="14" t="s">
        <v>33</v>
      </c>
      <c r="AX199" s="14" t="s">
        <v>80</v>
      </c>
      <c r="AY199" s="240" t="s">
        <v>117</v>
      </c>
    </row>
    <row r="200" s="2" customFormat="1" ht="21.75" customHeight="1">
      <c r="A200" s="39"/>
      <c r="B200" s="40"/>
      <c r="C200" s="201" t="s">
        <v>327</v>
      </c>
      <c r="D200" s="201" t="s">
        <v>120</v>
      </c>
      <c r="E200" s="202" t="s">
        <v>328</v>
      </c>
      <c r="F200" s="203" t="s">
        <v>329</v>
      </c>
      <c r="G200" s="204" t="s">
        <v>148</v>
      </c>
      <c r="H200" s="205">
        <v>63.100000000000001</v>
      </c>
      <c r="I200" s="206"/>
      <c r="J200" s="207">
        <f>ROUND(I200*H200,2)</f>
        <v>0</v>
      </c>
      <c r="K200" s="203" t="s">
        <v>124</v>
      </c>
      <c r="L200" s="45"/>
      <c r="M200" s="208" t="s">
        <v>19</v>
      </c>
      <c r="N200" s="209" t="s">
        <v>43</v>
      </c>
      <c r="O200" s="85"/>
      <c r="P200" s="210">
        <f>O200*H200</f>
        <v>0</v>
      </c>
      <c r="Q200" s="210">
        <v>0.01451</v>
      </c>
      <c r="R200" s="210">
        <f>Q200*H200</f>
        <v>0.91558100000000009</v>
      </c>
      <c r="S200" s="210">
        <v>0</v>
      </c>
      <c r="T200" s="21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2" t="s">
        <v>193</v>
      </c>
      <c r="AT200" s="212" t="s">
        <v>120</v>
      </c>
      <c r="AU200" s="212" t="s">
        <v>82</v>
      </c>
      <c r="AY200" s="18" t="s">
        <v>117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8" t="s">
        <v>80</v>
      </c>
      <c r="BK200" s="213">
        <f>ROUND(I200*H200,2)</f>
        <v>0</v>
      </c>
      <c r="BL200" s="18" t="s">
        <v>193</v>
      </c>
      <c r="BM200" s="212" t="s">
        <v>330</v>
      </c>
    </row>
    <row r="201" s="2" customFormat="1">
      <c r="A201" s="39"/>
      <c r="B201" s="40"/>
      <c r="C201" s="41"/>
      <c r="D201" s="214" t="s">
        <v>127</v>
      </c>
      <c r="E201" s="41"/>
      <c r="F201" s="215" t="s">
        <v>331</v>
      </c>
      <c r="G201" s="41"/>
      <c r="H201" s="41"/>
      <c r="I201" s="216"/>
      <c r="J201" s="41"/>
      <c r="K201" s="41"/>
      <c r="L201" s="45"/>
      <c r="M201" s="217"/>
      <c r="N201" s="218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127</v>
      </c>
      <c r="AU201" s="18" t="s">
        <v>82</v>
      </c>
    </row>
    <row r="202" s="13" customFormat="1">
      <c r="A202" s="13"/>
      <c r="B202" s="219"/>
      <c r="C202" s="220"/>
      <c r="D202" s="221" t="s">
        <v>129</v>
      </c>
      <c r="E202" s="222" t="s">
        <v>19</v>
      </c>
      <c r="F202" s="223" t="s">
        <v>314</v>
      </c>
      <c r="G202" s="220"/>
      <c r="H202" s="222" t="s">
        <v>19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129</v>
      </c>
      <c r="AU202" s="229" t="s">
        <v>82</v>
      </c>
      <c r="AV202" s="13" t="s">
        <v>80</v>
      </c>
      <c r="AW202" s="13" t="s">
        <v>33</v>
      </c>
      <c r="AX202" s="13" t="s">
        <v>72</v>
      </c>
      <c r="AY202" s="229" t="s">
        <v>117</v>
      </c>
    </row>
    <row r="203" s="14" customFormat="1">
      <c r="A203" s="14"/>
      <c r="B203" s="230"/>
      <c r="C203" s="231"/>
      <c r="D203" s="221" t="s">
        <v>129</v>
      </c>
      <c r="E203" s="232" t="s">
        <v>19</v>
      </c>
      <c r="F203" s="233" t="s">
        <v>315</v>
      </c>
      <c r="G203" s="231"/>
      <c r="H203" s="234">
        <v>7.7000000000000002</v>
      </c>
      <c r="I203" s="235"/>
      <c r="J203" s="231"/>
      <c r="K203" s="231"/>
      <c r="L203" s="236"/>
      <c r="M203" s="237"/>
      <c r="N203" s="238"/>
      <c r="O203" s="238"/>
      <c r="P203" s="238"/>
      <c r="Q203" s="238"/>
      <c r="R203" s="238"/>
      <c r="S203" s="238"/>
      <c r="T203" s="239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0" t="s">
        <v>129</v>
      </c>
      <c r="AU203" s="240" t="s">
        <v>82</v>
      </c>
      <c r="AV203" s="14" t="s">
        <v>82</v>
      </c>
      <c r="AW203" s="14" t="s">
        <v>33</v>
      </c>
      <c r="AX203" s="14" t="s">
        <v>72</v>
      </c>
      <c r="AY203" s="240" t="s">
        <v>117</v>
      </c>
    </row>
    <row r="204" s="13" customFormat="1">
      <c r="A204" s="13"/>
      <c r="B204" s="219"/>
      <c r="C204" s="220"/>
      <c r="D204" s="221" t="s">
        <v>129</v>
      </c>
      <c r="E204" s="222" t="s">
        <v>19</v>
      </c>
      <c r="F204" s="223" t="s">
        <v>316</v>
      </c>
      <c r="G204" s="220"/>
      <c r="H204" s="222" t="s">
        <v>19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129</v>
      </c>
      <c r="AU204" s="229" t="s">
        <v>82</v>
      </c>
      <c r="AV204" s="13" t="s">
        <v>80</v>
      </c>
      <c r="AW204" s="13" t="s">
        <v>33</v>
      </c>
      <c r="AX204" s="13" t="s">
        <v>72</v>
      </c>
      <c r="AY204" s="229" t="s">
        <v>117</v>
      </c>
    </row>
    <row r="205" s="14" customFormat="1">
      <c r="A205" s="14"/>
      <c r="B205" s="230"/>
      <c r="C205" s="231"/>
      <c r="D205" s="221" t="s">
        <v>129</v>
      </c>
      <c r="E205" s="232" t="s">
        <v>19</v>
      </c>
      <c r="F205" s="233" t="s">
        <v>317</v>
      </c>
      <c r="G205" s="231"/>
      <c r="H205" s="234">
        <v>55.399999999999999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129</v>
      </c>
      <c r="AU205" s="240" t="s">
        <v>82</v>
      </c>
      <c r="AV205" s="14" t="s">
        <v>82</v>
      </c>
      <c r="AW205" s="14" t="s">
        <v>33</v>
      </c>
      <c r="AX205" s="14" t="s">
        <v>72</v>
      </c>
      <c r="AY205" s="240" t="s">
        <v>117</v>
      </c>
    </row>
    <row r="206" s="15" customFormat="1">
      <c r="A206" s="15"/>
      <c r="B206" s="241"/>
      <c r="C206" s="242"/>
      <c r="D206" s="221" t="s">
        <v>129</v>
      </c>
      <c r="E206" s="243" t="s">
        <v>19</v>
      </c>
      <c r="F206" s="244" t="s">
        <v>133</v>
      </c>
      <c r="G206" s="242"/>
      <c r="H206" s="245">
        <v>63.100000000000001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1" t="s">
        <v>129</v>
      </c>
      <c r="AU206" s="251" t="s">
        <v>82</v>
      </c>
      <c r="AV206" s="15" t="s">
        <v>125</v>
      </c>
      <c r="AW206" s="15" t="s">
        <v>33</v>
      </c>
      <c r="AX206" s="15" t="s">
        <v>80</v>
      </c>
      <c r="AY206" s="251" t="s">
        <v>117</v>
      </c>
    </row>
    <row r="207" s="2" customFormat="1" ht="16.5" customHeight="1">
      <c r="A207" s="39"/>
      <c r="B207" s="40"/>
      <c r="C207" s="201" t="s">
        <v>332</v>
      </c>
      <c r="D207" s="201" t="s">
        <v>120</v>
      </c>
      <c r="E207" s="202" t="s">
        <v>333</v>
      </c>
      <c r="F207" s="203" t="s">
        <v>334</v>
      </c>
      <c r="G207" s="204" t="s">
        <v>227</v>
      </c>
      <c r="H207" s="205">
        <v>1</v>
      </c>
      <c r="I207" s="206"/>
      <c r="J207" s="207">
        <f>ROUND(I207*H207,2)</f>
        <v>0</v>
      </c>
      <c r="K207" s="203" t="s">
        <v>124</v>
      </c>
      <c r="L207" s="45"/>
      <c r="M207" s="208" t="s">
        <v>19</v>
      </c>
      <c r="N207" s="209" t="s">
        <v>43</v>
      </c>
      <c r="O207" s="85"/>
      <c r="P207" s="210">
        <f>O207*H207</f>
        <v>0</v>
      </c>
      <c r="Q207" s="210">
        <v>0</v>
      </c>
      <c r="R207" s="210">
        <f>Q207*H207</f>
        <v>0</v>
      </c>
      <c r="S207" s="210">
        <v>0</v>
      </c>
      <c r="T207" s="21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2" t="s">
        <v>193</v>
      </c>
      <c r="AT207" s="212" t="s">
        <v>120</v>
      </c>
      <c r="AU207" s="212" t="s">
        <v>82</v>
      </c>
      <c r="AY207" s="18" t="s">
        <v>117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8" t="s">
        <v>80</v>
      </c>
      <c r="BK207" s="213">
        <f>ROUND(I207*H207,2)</f>
        <v>0</v>
      </c>
      <c r="BL207" s="18" t="s">
        <v>193</v>
      </c>
      <c r="BM207" s="212" t="s">
        <v>335</v>
      </c>
    </row>
    <row r="208" s="2" customFormat="1">
      <c r="A208" s="39"/>
      <c r="B208" s="40"/>
      <c r="C208" s="41"/>
      <c r="D208" s="214" t="s">
        <v>127</v>
      </c>
      <c r="E208" s="41"/>
      <c r="F208" s="215" t="s">
        <v>336</v>
      </c>
      <c r="G208" s="41"/>
      <c r="H208" s="41"/>
      <c r="I208" s="216"/>
      <c r="J208" s="41"/>
      <c r="K208" s="41"/>
      <c r="L208" s="45"/>
      <c r="M208" s="217"/>
      <c r="N208" s="218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127</v>
      </c>
      <c r="AU208" s="18" t="s">
        <v>82</v>
      </c>
    </row>
    <row r="209" s="2" customFormat="1" ht="16.5" customHeight="1">
      <c r="A209" s="39"/>
      <c r="B209" s="40"/>
      <c r="C209" s="252" t="s">
        <v>337</v>
      </c>
      <c r="D209" s="252" t="s">
        <v>204</v>
      </c>
      <c r="E209" s="253" t="s">
        <v>338</v>
      </c>
      <c r="F209" s="254" t="s">
        <v>339</v>
      </c>
      <c r="G209" s="255" t="s">
        <v>227</v>
      </c>
      <c r="H209" s="256">
        <v>1</v>
      </c>
      <c r="I209" s="257"/>
      <c r="J209" s="258">
        <f>ROUND(I209*H209,2)</f>
        <v>0</v>
      </c>
      <c r="K209" s="254" t="s">
        <v>124</v>
      </c>
      <c r="L209" s="259"/>
      <c r="M209" s="260" t="s">
        <v>19</v>
      </c>
      <c r="N209" s="261" t="s">
        <v>43</v>
      </c>
      <c r="O209" s="85"/>
      <c r="P209" s="210">
        <f>O209*H209</f>
        <v>0</v>
      </c>
      <c r="Q209" s="210">
        <v>0.014999999999999999</v>
      </c>
      <c r="R209" s="210">
        <f>Q209*H209</f>
        <v>0.014999999999999999</v>
      </c>
      <c r="S209" s="210">
        <v>0</v>
      </c>
      <c r="T209" s="21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2" t="s">
        <v>207</v>
      </c>
      <c r="AT209" s="212" t="s">
        <v>204</v>
      </c>
      <c r="AU209" s="212" t="s">
        <v>82</v>
      </c>
      <c r="AY209" s="18" t="s">
        <v>117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8" t="s">
        <v>80</v>
      </c>
      <c r="BK209" s="213">
        <f>ROUND(I209*H209,2)</f>
        <v>0</v>
      </c>
      <c r="BL209" s="18" t="s">
        <v>193</v>
      </c>
      <c r="BM209" s="212" t="s">
        <v>340</v>
      </c>
    </row>
    <row r="210" s="2" customFormat="1" ht="16.5" customHeight="1">
      <c r="A210" s="39"/>
      <c r="B210" s="40"/>
      <c r="C210" s="201" t="s">
        <v>341</v>
      </c>
      <c r="D210" s="201" t="s">
        <v>120</v>
      </c>
      <c r="E210" s="202" t="s">
        <v>342</v>
      </c>
      <c r="F210" s="203" t="s">
        <v>343</v>
      </c>
      <c r="G210" s="204" t="s">
        <v>227</v>
      </c>
      <c r="H210" s="205">
        <v>1</v>
      </c>
      <c r="I210" s="206"/>
      <c r="J210" s="207">
        <f>ROUND(I210*H210,2)</f>
        <v>0</v>
      </c>
      <c r="K210" s="203" t="s">
        <v>124</v>
      </c>
      <c r="L210" s="45"/>
      <c r="M210" s="208" t="s">
        <v>19</v>
      </c>
      <c r="N210" s="209" t="s">
        <v>43</v>
      </c>
      <c r="O210" s="85"/>
      <c r="P210" s="210">
        <f>O210*H210</f>
        <v>0</v>
      </c>
      <c r="Q210" s="210">
        <v>0</v>
      </c>
      <c r="R210" s="210">
        <f>Q210*H210</f>
        <v>0</v>
      </c>
      <c r="S210" s="210">
        <v>0.016500000000000001</v>
      </c>
      <c r="T210" s="211">
        <f>S210*H210</f>
        <v>0.016500000000000001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2" t="s">
        <v>193</v>
      </c>
      <c r="AT210" s="212" t="s">
        <v>120</v>
      </c>
      <c r="AU210" s="212" t="s">
        <v>82</v>
      </c>
      <c r="AY210" s="18" t="s">
        <v>117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8" t="s">
        <v>80</v>
      </c>
      <c r="BK210" s="213">
        <f>ROUND(I210*H210,2)</f>
        <v>0</v>
      </c>
      <c r="BL210" s="18" t="s">
        <v>193</v>
      </c>
      <c r="BM210" s="212" t="s">
        <v>344</v>
      </c>
    </row>
    <row r="211" s="2" customFormat="1">
      <c r="A211" s="39"/>
      <c r="B211" s="40"/>
      <c r="C211" s="41"/>
      <c r="D211" s="214" t="s">
        <v>127</v>
      </c>
      <c r="E211" s="41"/>
      <c r="F211" s="215" t="s">
        <v>345</v>
      </c>
      <c r="G211" s="41"/>
      <c r="H211" s="41"/>
      <c r="I211" s="216"/>
      <c r="J211" s="41"/>
      <c r="K211" s="41"/>
      <c r="L211" s="45"/>
      <c r="M211" s="217"/>
      <c r="N211" s="218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127</v>
      </c>
      <c r="AU211" s="18" t="s">
        <v>82</v>
      </c>
    </row>
    <row r="212" s="2" customFormat="1" ht="24.15" customHeight="1">
      <c r="A212" s="39"/>
      <c r="B212" s="40"/>
      <c r="C212" s="201" t="s">
        <v>346</v>
      </c>
      <c r="D212" s="201" t="s">
        <v>120</v>
      </c>
      <c r="E212" s="202" t="s">
        <v>347</v>
      </c>
      <c r="F212" s="203" t="s">
        <v>348</v>
      </c>
      <c r="G212" s="204" t="s">
        <v>143</v>
      </c>
      <c r="H212" s="205">
        <v>38.140000000000001</v>
      </c>
      <c r="I212" s="206"/>
      <c r="J212" s="207">
        <f>ROUND(I212*H212,2)</f>
        <v>0</v>
      </c>
      <c r="K212" s="203" t="s">
        <v>124</v>
      </c>
      <c r="L212" s="45"/>
      <c r="M212" s="208" t="s">
        <v>19</v>
      </c>
      <c r="N212" s="209" t="s">
        <v>43</v>
      </c>
      <c r="O212" s="85"/>
      <c r="P212" s="210">
        <f>O212*H212</f>
        <v>0</v>
      </c>
      <c r="Q212" s="210">
        <v>0</v>
      </c>
      <c r="R212" s="210">
        <f>Q212*H212</f>
        <v>0</v>
      </c>
      <c r="S212" s="210">
        <v>0</v>
      </c>
      <c r="T212" s="21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2" t="s">
        <v>193</v>
      </c>
      <c r="AT212" s="212" t="s">
        <v>120</v>
      </c>
      <c r="AU212" s="212" t="s">
        <v>82</v>
      </c>
      <c r="AY212" s="18" t="s">
        <v>117</v>
      </c>
      <c r="BE212" s="213">
        <f>IF(N212="základní",J212,0)</f>
        <v>0</v>
      </c>
      <c r="BF212" s="213">
        <f>IF(N212="snížená",J212,0)</f>
        <v>0</v>
      </c>
      <c r="BG212" s="213">
        <f>IF(N212="zákl. přenesená",J212,0)</f>
        <v>0</v>
      </c>
      <c r="BH212" s="213">
        <f>IF(N212="sníž. přenesená",J212,0)</f>
        <v>0</v>
      </c>
      <c r="BI212" s="213">
        <f>IF(N212="nulová",J212,0)</f>
        <v>0</v>
      </c>
      <c r="BJ212" s="18" t="s">
        <v>80</v>
      </c>
      <c r="BK212" s="213">
        <f>ROUND(I212*H212,2)</f>
        <v>0</v>
      </c>
      <c r="BL212" s="18" t="s">
        <v>193</v>
      </c>
      <c r="BM212" s="212" t="s">
        <v>349</v>
      </c>
    </row>
    <row r="213" s="2" customFormat="1">
      <c r="A213" s="39"/>
      <c r="B213" s="40"/>
      <c r="C213" s="41"/>
      <c r="D213" s="214" t="s">
        <v>127</v>
      </c>
      <c r="E213" s="41"/>
      <c r="F213" s="215" t="s">
        <v>350</v>
      </c>
      <c r="G213" s="41"/>
      <c r="H213" s="41"/>
      <c r="I213" s="216"/>
      <c r="J213" s="41"/>
      <c r="K213" s="41"/>
      <c r="L213" s="45"/>
      <c r="M213" s="217"/>
      <c r="N213" s="218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127</v>
      </c>
      <c r="AU213" s="18" t="s">
        <v>82</v>
      </c>
    </row>
    <row r="214" s="12" customFormat="1" ht="22.8" customHeight="1">
      <c r="A214" s="12"/>
      <c r="B214" s="185"/>
      <c r="C214" s="186"/>
      <c r="D214" s="187" t="s">
        <v>71</v>
      </c>
      <c r="E214" s="199" t="s">
        <v>351</v>
      </c>
      <c r="F214" s="199" t="s">
        <v>352</v>
      </c>
      <c r="G214" s="186"/>
      <c r="H214" s="186"/>
      <c r="I214" s="189"/>
      <c r="J214" s="200">
        <f>BK214</f>
        <v>0</v>
      </c>
      <c r="K214" s="186"/>
      <c r="L214" s="191"/>
      <c r="M214" s="192"/>
      <c r="N214" s="193"/>
      <c r="O214" s="193"/>
      <c r="P214" s="194">
        <f>SUM(P215:P236)</f>
        <v>0</v>
      </c>
      <c r="Q214" s="193"/>
      <c r="R214" s="194">
        <f>SUM(R215:R236)</f>
        <v>0.10233199999999998</v>
      </c>
      <c r="S214" s="193"/>
      <c r="T214" s="195">
        <f>SUM(T215:T236)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6" t="s">
        <v>82</v>
      </c>
      <c r="AT214" s="197" t="s">
        <v>71</v>
      </c>
      <c r="AU214" s="197" t="s">
        <v>80</v>
      </c>
      <c r="AY214" s="196" t="s">
        <v>117</v>
      </c>
      <c r="BK214" s="198">
        <f>SUM(BK215:BK236)</f>
        <v>0</v>
      </c>
    </row>
    <row r="215" s="2" customFormat="1" ht="16.5" customHeight="1">
      <c r="A215" s="39"/>
      <c r="B215" s="40"/>
      <c r="C215" s="201" t="s">
        <v>353</v>
      </c>
      <c r="D215" s="201" t="s">
        <v>120</v>
      </c>
      <c r="E215" s="202" t="s">
        <v>354</v>
      </c>
      <c r="F215" s="203" t="s">
        <v>355</v>
      </c>
      <c r="G215" s="204" t="s">
        <v>123</v>
      </c>
      <c r="H215" s="205">
        <v>14.5</v>
      </c>
      <c r="I215" s="206"/>
      <c r="J215" s="207">
        <f>ROUND(I215*H215,2)</f>
        <v>0</v>
      </c>
      <c r="K215" s="203" t="s">
        <v>124</v>
      </c>
      <c r="L215" s="45"/>
      <c r="M215" s="208" t="s">
        <v>19</v>
      </c>
      <c r="N215" s="209" t="s">
        <v>43</v>
      </c>
      <c r="O215" s="85"/>
      <c r="P215" s="210">
        <f>O215*H215</f>
        <v>0</v>
      </c>
      <c r="Q215" s="210">
        <v>2.0000000000000002E-05</v>
      </c>
      <c r="R215" s="210">
        <f>Q215*H215</f>
        <v>0.00029</v>
      </c>
      <c r="S215" s="210">
        <v>0</v>
      </c>
      <c r="T215" s="21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2" t="s">
        <v>193</v>
      </c>
      <c r="AT215" s="212" t="s">
        <v>120</v>
      </c>
      <c r="AU215" s="212" t="s">
        <v>82</v>
      </c>
      <c r="AY215" s="18" t="s">
        <v>117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8" t="s">
        <v>80</v>
      </c>
      <c r="BK215" s="213">
        <f>ROUND(I215*H215,2)</f>
        <v>0</v>
      </c>
      <c r="BL215" s="18" t="s">
        <v>193</v>
      </c>
      <c r="BM215" s="212" t="s">
        <v>356</v>
      </c>
    </row>
    <row r="216" s="2" customFormat="1">
      <c r="A216" s="39"/>
      <c r="B216" s="40"/>
      <c r="C216" s="41"/>
      <c r="D216" s="214" t="s">
        <v>127</v>
      </c>
      <c r="E216" s="41"/>
      <c r="F216" s="215" t="s">
        <v>357</v>
      </c>
      <c r="G216" s="41"/>
      <c r="H216" s="41"/>
      <c r="I216" s="216"/>
      <c r="J216" s="41"/>
      <c r="K216" s="41"/>
      <c r="L216" s="45"/>
      <c r="M216" s="217"/>
      <c r="N216" s="218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127</v>
      </c>
      <c r="AU216" s="18" t="s">
        <v>82</v>
      </c>
    </row>
    <row r="217" s="13" customFormat="1">
      <c r="A217" s="13"/>
      <c r="B217" s="219"/>
      <c r="C217" s="220"/>
      <c r="D217" s="221" t="s">
        <v>129</v>
      </c>
      <c r="E217" s="222" t="s">
        <v>19</v>
      </c>
      <c r="F217" s="223" t="s">
        <v>201</v>
      </c>
      <c r="G217" s="220"/>
      <c r="H217" s="222" t="s">
        <v>19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9" t="s">
        <v>129</v>
      </c>
      <c r="AU217" s="229" t="s">
        <v>82</v>
      </c>
      <c r="AV217" s="13" t="s">
        <v>80</v>
      </c>
      <c r="AW217" s="13" t="s">
        <v>33</v>
      </c>
      <c r="AX217" s="13" t="s">
        <v>72</v>
      </c>
      <c r="AY217" s="229" t="s">
        <v>117</v>
      </c>
    </row>
    <row r="218" s="14" customFormat="1">
      <c r="A218" s="14"/>
      <c r="B218" s="230"/>
      <c r="C218" s="231"/>
      <c r="D218" s="221" t="s">
        <v>129</v>
      </c>
      <c r="E218" s="232" t="s">
        <v>19</v>
      </c>
      <c r="F218" s="233" t="s">
        <v>202</v>
      </c>
      <c r="G218" s="231"/>
      <c r="H218" s="234">
        <v>14.5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0" t="s">
        <v>129</v>
      </c>
      <c r="AU218" s="240" t="s">
        <v>82</v>
      </c>
      <c r="AV218" s="14" t="s">
        <v>82</v>
      </c>
      <c r="AW218" s="14" t="s">
        <v>33</v>
      </c>
      <c r="AX218" s="14" t="s">
        <v>80</v>
      </c>
      <c r="AY218" s="240" t="s">
        <v>117</v>
      </c>
    </row>
    <row r="219" s="2" customFormat="1" ht="24.15" customHeight="1">
      <c r="A219" s="39"/>
      <c r="B219" s="40"/>
      <c r="C219" s="201" t="s">
        <v>358</v>
      </c>
      <c r="D219" s="201" t="s">
        <v>120</v>
      </c>
      <c r="E219" s="202" t="s">
        <v>359</v>
      </c>
      <c r="F219" s="203" t="s">
        <v>360</v>
      </c>
      <c r="G219" s="204" t="s">
        <v>123</v>
      </c>
      <c r="H219" s="205">
        <v>576</v>
      </c>
      <c r="I219" s="206"/>
      <c r="J219" s="207">
        <f>ROUND(I219*H219,2)</f>
        <v>0</v>
      </c>
      <c r="K219" s="203" t="s">
        <v>124</v>
      </c>
      <c r="L219" s="45"/>
      <c r="M219" s="208" t="s">
        <v>19</v>
      </c>
      <c r="N219" s="209" t="s">
        <v>43</v>
      </c>
      <c r="O219" s="85"/>
      <c r="P219" s="210">
        <f>O219*H219</f>
        <v>0</v>
      </c>
      <c r="Q219" s="210">
        <v>0.00013999999999999999</v>
      </c>
      <c r="R219" s="210">
        <f>Q219*H219</f>
        <v>0.080639999999999989</v>
      </c>
      <c r="S219" s="210">
        <v>0</v>
      </c>
      <c r="T219" s="21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2" t="s">
        <v>193</v>
      </c>
      <c r="AT219" s="212" t="s">
        <v>120</v>
      </c>
      <c r="AU219" s="212" t="s">
        <v>82</v>
      </c>
      <c r="AY219" s="18" t="s">
        <v>117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8" t="s">
        <v>80</v>
      </c>
      <c r="BK219" s="213">
        <f>ROUND(I219*H219,2)</f>
        <v>0</v>
      </c>
      <c r="BL219" s="18" t="s">
        <v>193</v>
      </c>
      <c r="BM219" s="212" t="s">
        <v>361</v>
      </c>
    </row>
    <row r="220" s="2" customFormat="1">
      <c r="A220" s="39"/>
      <c r="B220" s="40"/>
      <c r="C220" s="41"/>
      <c r="D220" s="214" t="s">
        <v>127</v>
      </c>
      <c r="E220" s="41"/>
      <c r="F220" s="215" t="s">
        <v>362</v>
      </c>
      <c r="G220" s="41"/>
      <c r="H220" s="41"/>
      <c r="I220" s="216"/>
      <c r="J220" s="41"/>
      <c r="K220" s="41"/>
      <c r="L220" s="45"/>
      <c r="M220" s="217"/>
      <c r="N220" s="218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127</v>
      </c>
      <c r="AU220" s="18" t="s">
        <v>82</v>
      </c>
    </row>
    <row r="221" s="13" customFormat="1">
      <c r="A221" s="13"/>
      <c r="B221" s="219"/>
      <c r="C221" s="220"/>
      <c r="D221" s="221" t="s">
        <v>129</v>
      </c>
      <c r="E221" s="222" t="s">
        <v>19</v>
      </c>
      <c r="F221" s="223" t="s">
        <v>363</v>
      </c>
      <c r="G221" s="220"/>
      <c r="H221" s="222" t="s">
        <v>19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9" t="s">
        <v>129</v>
      </c>
      <c r="AU221" s="229" t="s">
        <v>82</v>
      </c>
      <c r="AV221" s="13" t="s">
        <v>80</v>
      </c>
      <c r="AW221" s="13" t="s">
        <v>33</v>
      </c>
      <c r="AX221" s="13" t="s">
        <v>72</v>
      </c>
      <c r="AY221" s="229" t="s">
        <v>117</v>
      </c>
    </row>
    <row r="222" s="14" customFormat="1">
      <c r="A222" s="14"/>
      <c r="B222" s="230"/>
      <c r="C222" s="231"/>
      <c r="D222" s="221" t="s">
        <v>129</v>
      </c>
      <c r="E222" s="232" t="s">
        <v>19</v>
      </c>
      <c r="F222" s="233" t="s">
        <v>364</v>
      </c>
      <c r="G222" s="231"/>
      <c r="H222" s="234">
        <v>576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0" t="s">
        <v>129</v>
      </c>
      <c r="AU222" s="240" t="s">
        <v>82</v>
      </c>
      <c r="AV222" s="14" t="s">
        <v>82</v>
      </c>
      <c r="AW222" s="14" t="s">
        <v>33</v>
      </c>
      <c r="AX222" s="14" t="s">
        <v>80</v>
      </c>
      <c r="AY222" s="240" t="s">
        <v>117</v>
      </c>
    </row>
    <row r="223" s="2" customFormat="1" ht="16.5" customHeight="1">
      <c r="A223" s="39"/>
      <c r="B223" s="40"/>
      <c r="C223" s="201" t="s">
        <v>365</v>
      </c>
      <c r="D223" s="201" t="s">
        <v>120</v>
      </c>
      <c r="E223" s="202" t="s">
        <v>366</v>
      </c>
      <c r="F223" s="203" t="s">
        <v>367</v>
      </c>
      <c r="G223" s="204" t="s">
        <v>123</v>
      </c>
      <c r="H223" s="205">
        <v>73.799999999999997</v>
      </c>
      <c r="I223" s="206"/>
      <c r="J223" s="207">
        <f>ROUND(I223*H223,2)</f>
        <v>0</v>
      </c>
      <c r="K223" s="203" t="s">
        <v>124</v>
      </c>
      <c r="L223" s="45"/>
      <c r="M223" s="208" t="s">
        <v>19</v>
      </c>
      <c r="N223" s="209" t="s">
        <v>43</v>
      </c>
      <c r="O223" s="85"/>
      <c r="P223" s="210">
        <f>O223*H223</f>
        <v>0</v>
      </c>
      <c r="Q223" s="210">
        <v>0.00013999999999999999</v>
      </c>
      <c r="R223" s="210">
        <f>Q223*H223</f>
        <v>0.010331999999999999</v>
      </c>
      <c r="S223" s="210">
        <v>0</v>
      </c>
      <c r="T223" s="21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2" t="s">
        <v>193</v>
      </c>
      <c r="AT223" s="212" t="s">
        <v>120</v>
      </c>
      <c r="AU223" s="212" t="s">
        <v>82</v>
      </c>
      <c r="AY223" s="18" t="s">
        <v>117</v>
      </c>
      <c r="BE223" s="213">
        <f>IF(N223="základní",J223,0)</f>
        <v>0</v>
      </c>
      <c r="BF223" s="213">
        <f>IF(N223="snížená",J223,0)</f>
        <v>0</v>
      </c>
      <c r="BG223" s="213">
        <f>IF(N223="zákl. přenesená",J223,0)</f>
        <v>0</v>
      </c>
      <c r="BH223" s="213">
        <f>IF(N223="sníž. přenesená",J223,0)</f>
        <v>0</v>
      </c>
      <c r="BI223" s="213">
        <f>IF(N223="nulová",J223,0)</f>
        <v>0</v>
      </c>
      <c r="BJ223" s="18" t="s">
        <v>80</v>
      </c>
      <c r="BK223" s="213">
        <f>ROUND(I223*H223,2)</f>
        <v>0</v>
      </c>
      <c r="BL223" s="18" t="s">
        <v>193</v>
      </c>
      <c r="BM223" s="212" t="s">
        <v>368</v>
      </c>
    </row>
    <row r="224" s="2" customFormat="1">
      <c r="A224" s="39"/>
      <c r="B224" s="40"/>
      <c r="C224" s="41"/>
      <c r="D224" s="214" t="s">
        <v>127</v>
      </c>
      <c r="E224" s="41"/>
      <c r="F224" s="215" t="s">
        <v>369</v>
      </c>
      <c r="G224" s="41"/>
      <c r="H224" s="41"/>
      <c r="I224" s="216"/>
      <c r="J224" s="41"/>
      <c r="K224" s="41"/>
      <c r="L224" s="45"/>
      <c r="M224" s="217"/>
      <c r="N224" s="218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127</v>
      </c>
      <c r="AU224" s="18" t="s">
        <v>82</v>
      </c>
    </row>
    <row r="225" s="13" customFormat="1">
      <c r="A225" s="13"/>
      <c r="B225" s="219"/>
      <c r="C225" s="220"/>
      <c r="D225" s="221" t="s">
        <v>129</v>
      </c>
      <c r="E225" s="222" t="s">
        <v>19</v>
      </c>
      <c r="F225" s="223" t="s">
        <v>201</v>
      </c>
      <c r="G225" s="220"/>
      <c r="H225" s="222" t="s">
        <v>19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129</v>
      </c>
      <c r="AU225" s="229" t="s">
        <v>82</v>
      </c>
      <c r="AV225" s="13" t="s">
        <v>80</v>
      </c>
      <c r="AW225" s="13" t="s">
        <v>33</v>
      </c>
      <c r="AX225" s="13" t="s">
        <v>72</v>
      </c>
      <c r="AY225" s="229" t="s">
        <v>117</v>
      </c>
    </row>
    <row r="226" s="14" customFormat="1">
      <c r="A226" s="14"/>
      <c r="B226" s="230"/>
      <c r="C226" s="231"/>
      <c r="D226" s="221" t="s">
        <v>129</v>
      </c>
      <c r="E226" s="232" t="s">
        <v>19</v>
      </c>
      <c r="F226" s="233" t="s">
        <v>202</v>
      </c>
      <c r="G226" s="231"/>
      <c r="H226" s="234">
        <v>14.5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0" t="s">
        <v>129</v>
      </c>
      <c r="AU226" s="240" t="s">
        <v>82</v>
      </c>
      <c r="AV226" s="14" t="s">
        <v>82</v>
      </c>
      <c r="AW226" s="14" t="s">
        <v>33</v>
      </c>
      <c r="AX226" s="14" t="s">
        <v>72</v>
      </c>
      <c r="AY226" s="240" t="s">
        <v>117</v>
      </c>
    </row>
    <row r="227" s="13" customFormat="1">
      <c r="A227" s="13"/>
      <c r="B227" s="219"/>
      <c r="C227" s="220"/>
      <c r="D227" s="221" t="s">
        <v>129</v>
      </c>
      <c r="E227" s="222" t="s">
        <v>19</v>
      </c>
      <c r="F227" s="223" t="s">
        <v>370</v>
      </c>
      <c r="G227" s="220"/>
      <c r="H227" s="222" t="s">
        <v>19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9" t="s">
        <v>129</v>
      </c>
      <c r="AU227" s="229" t="s">
        <v>82</v>
      </c>
      <c r="AV227" s="13" t="s">
        <v>80</v>
      </c>
      <c r="AW227" s="13" t="s">
        <v>33</v>
      </c>
      <c r="AX227" s="13" t="s">
        <v>72</v>
      </c>
      <c r="AY227" s="229" t="s">
        <v>117</v>
      </c>
    </row>
    <row r="228" s="14" customFormat="1">
      <c r="A228" s="14"/>
      <c r="B228" s="230"/>
      <c r="C228" s="231"/>
      <c r="D228" s="221" t="s">
        <v>129</v>
      </c>
      <c r="E228" s="232" t="s">
        <v>19</v>
      </c>
      <c r="F228" s="233" t="s">
        <v>277</v>
      </c>
      <c r="G228" s="231"/>
      <c r="H228" s="234">
        <v>59.299999999999997</v>
      </c>
      <c r="I228" s="235"/>
      <c r="J228" s="231"/>
      <c r="K228" s="231"/>
      <c r="L228" s="236"/>
      <c r="M228" s="237"/>
      <c r="N228" s="238"/>
      <c r="O228" s="238"/>
      <c r="P228" s="238"/>
      <c r="Q228" s="238"/>
      <c r="R228" s="238"/>
      <c r="S228" s="238"/>
      <c r="T228" s="239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0" t="s">
        <v>129</v>
      </c>
      <c r="AU228" s="240" t="s">
        <v>82</v>
      </c>
      <c r="AV228" s="14" t="s">
        <v>82</v>
      </c>
      <c r="AW228" s="14" t="s">
        <v>33</v>
      </c>
      <c r="AX228" s="14" t="s">
        <v>72</v>
      </c>
      <c r="AY228" s="240" t="s">
        <v>117</v>
      </c>
    </row>
    <row r="229" s="15" customFormat="1">
      <c r="A229" s="15"/>
      <c r="B229" s="241"/>
      <c r="C229" s="242"/>
      <c r="D229" s="221" t="s">
        <v>129</v>
      </c>
      <c r="E229" s="243" t="s">
        <v>19</v>
      </c>
      <c r="F229" s="244" t="s">
        <v>133</v>
      </c>
      <c r="G229" s="242"/>
      <c r="H229" s="245">
        <v>73.799999999999997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1" t="s">
        <v>129</v>
      </c>
      <c r="AU229" s="251" t="s">
        <v>82</v>
      </c>
      <c r="AV229" s="15" t="s">
        <v>125</v>
      </c>
      <c r="AW229" s="15" t="s">
        <v>33</v>
      </c>
      <c r="AX229" s="15" t="s">
        <v>80</v>
      </c>
      <c r="AY229" s="251" t="s">
        <v>117</v>
      </c>
    </row>
    <row r="230" s="2" customFormat="1" ht="16.5" customHeight="1">
      <c r="A230" s="39"/>
      <c r="B230" s="40"/>
      <c r="C230" s="201" t="s">
        <v>371</v>
      </c>
      <c r="D230" s="201" t="s">
        <v>120</v>
      </c>
      <c r="E230" s="202" t="s">
        <v>372</v>
      </c>
      <c r="F230" s="203" t="s">
        <v>373</v>
      </c>
      <c r="G230" s="204" t="s">
        <v>123</v>
      </c>
      <c r="H230" s="205">
        <v>73.799999999999997</v>
      </c>
      <c r="I230" s="206"/>
      <c r="J230" s="207">
        <f>ROUND(I230*H230,2)</f>
        <v>0</v>
      </c>
      <c r="K230" s="203" t="s">
        <v>124</v>
      </c>
      <c r="L230" s="45"/>
      <c r="M230" s="208" t="s">
        <v>19</v>
      </c>
      <c r="N230" s="209" t="s">
        <v>43</v>
      </c>
      <c r="O230" s="85"/>
      <c r="P230" s="210">
        <f>O230*H230</f>
        <v>0</v>
      </c>
      <c r="Q230" s="210">
        <v>0.00014999999999999999</v>
      </c>
      <c r="R230" s="210">
        <f>Q230*H230</f>
        <v>0.011069999999999998</v>
      </c>
      <c r="S230" s="210">
        <v>0</v>
      </c>
      <c r="T230" s="21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2" t="s">
        <v>193</v>
      </c>
      <c r="AT230" s="212" t="s">
        <v>120</v>
      </c>
      <c r="AU230" s="212" t="s">
        <v>82</v>
      </c>
      <c r="AY230" s="18" t="s">
        <v>117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8" t="s">
        <v>80</v>
      </c>
      <c r="BK230" s="213">
        <f>ROUND(I230*H230,2)</f>
        <v>0</v>
      </c>
      <c r="BL230" s="18" t="s">
        <v>193</v>
      </c>
      <c r="BM230" s="212" t="s">
        <v>374</v>
      </c>
    </row>
    <row r="231" s="2" customFormat="1">
      <c r="A231" s="39"/>
      <c r="B231" s="40"/>
      <c r="C231" s="41"/>
      <c r="D231" s="214" t="s">
        <v>127</v>
      </c>
      <c r="E231" s="41"/>
      <c r="F231" s="215" t="s">
        <v>375</v>
      </c>
      <c r="G231" s="41"/>
      <c r="H231" s="41"/>
      <c r="I231" s="216"/>
      <c r="J231" s="41"/>
      <c r="K231" s="41"/>
      <c r="L231" s="45"/>
      <c r="M231" s="217"/>
      <c r="N231" s="218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127</v>
      </c>
      <c r="AU231" s="18" t="s">
        <v>82</v>
      </c>
    </row>
    <row r="232" s="13" customFormat="1">
      <c r="A232" s="13"/>
      <c r="B232" s="219"/>
      <c r="C232" s="220"/>
      <c r="D232" s="221" t="s">
        <v>129</v>
      </c>
      <c r="E232" s="222" t="s">
        <v>19</v>
      </c>
      <c r="F232" s="223" t="s">
        <v>201</v>
      </c>
      <c r="G232" s="220"/>
      <c r="H232" s="222" t="s">
        <v>19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129</v>
      </c>
      <c r="AU232" s="229" t="s">
        <v>82</v>
      </c>
      <c r="AV232" s="13" t="s">
        <v>80</v>
      </c>
      <c r="AW232" s="13" t="s">
        <v>33</v>
      </c>
      <c r="AX232" s="13" t="s">
        <v>72</v>
      </c>
      <c r="AY232" s="229" t="s">
        <v>117</v>
      </c>
    </row>
    <row r="233" s="14" customFormat="1">
      <c r="A233" s="14"/>
      <c r="B233" s="230"/>
      <c r="C233" s="231"/>
      <c r="D233" s="221" t="s">
        <v>129</v>
      </c>
      <c r="E233" s="232" t="s">
        <v>19</v>
      </c>
      <c r="F233" s="233" t="s">
        <v>202</v>
      </c>
      <c r="G233" s="231"/>
      <c r="H233" s="234">
        <v>14.5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0" t="s">
        <v>129</v>
      </c>
      <c r="AU233" s="240" t="s">
        <v>82</v>
      </c>
      <c r="AV233" s="14" t="s">
        <v>82</v>
      </c>
      <c r="AW233" s="14" t="s">
        <v>33</v>
      </c>
      <c r="AX233" s="14" t="s">
        <v>72</v>
      </c>
      <c r="AY233" s="240" t="s">
        <v>117</v>
      </c>
    </row>
    <row r="234" s="13" customFormat="1">
      <c r="A234" s="13"/>
      <c r="B234" s="219"/>
      <c r="C234" s="220"/>
      <c r="D234" s="221" t="s">
        <v>129</v>
      </c>
      <c r="E234" s="222" t="s">
        <v>19</v>
      </c>
      <c r="F234" s="223" t="s">
        <v>370</v>
      </c>
      <c r="G234" s="220"/>
      <c r="H234" s="222" t="s">
        <v>19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129</v>
      </c>
      <c r="AU234" s="229" t="s">
        <v>82</v>
      </c>
      <c r="AV234" s="13" t="s">
        <v>80</v>
      </c>
      <c r="AW234" s="13" t="s">
        <v>33</v>
      </c>
      <c r="AX234" s="13" t="s">
        <v>72</v>
      </c>
      <c r="AY234" s="229" t="s">
        <v>117</v>
      </c>
    </row>
    <row r="235" s="14" customFormat="1">
      <c r="A235" s="14"/>
      <c r="B235" s="230"/>
      <c r="C235" s="231"/>
      <c r="D235" s="221" t="s">
        <v>129</v>
      </c>
      <c r="E235" s="232" t="s">
        <v>19</v>
      </c>
      <c r="F235" s="233" t="s">
        <v>277</v>
      </c>
      <c r="G235" s="231"/>
      <c r="H235" s="234">
        <v>59.299999999999997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129</v>
      </c>
      <c r="AU235" s="240" t="s">
        <v>82</v>
      </c>
      <c r="AV235" s="14" t="s">
        <v>82</v>
      </c>
      <c r="AW235" s="14" t="s">
        <v>33</v>
      </c>
      <c r="AX235" s="14" t="s">
        <v>72</v>
      </c>
      <c r="AY235" s="240" t="s">
        <v>117</v>
      </c>
    </row>
    <row r="236" s="15" customFormat="1">
      <c r="A236" s="15"/>
      <c r="B236" s="241"/>
      <c r="C236" s="242"/>
      <c r="D236" s="221" t="s">
        <v>129</v>
      </c>
      <c r="E236" s="243" t="s">
        <v>19</v>
      </c>
      <c r="F236" s="244" t="s">
        <v>133</v>
      </c>
      <c r="G236" s="242"/>
      <c r="H236" s="245">
        <v>73.799999999999997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1" t="s">
        <v>129</v>
      </c>
      <c r="AU236" s="251" t="s">
        <v>82</v>
      </c>
      <c r="AV236" s="15" t="s">
        <v>125</v>
      </c>
      <c r="AW236" s="15" t="s">
        <v>33</v>
      </c>
      <c r="AX236" s="15" t="s">
        <v>80</v>
      </c>
      <c r="AY236" s="251" t="s">
        <v>117</v>
      </c>
    </row>
    <row r="237" s="12" customFormat="1" ht="25.92" customHeight="1">
      <c r="A237" s="12"/>
      <c r="B237" s="185"/>
      <c r="C237" s="186"/>
      <c r="D237" s="187" t="s">
        <v>71</v>
      </c>
      <c r="E237" s="188" t="s">
        <v>376</v>
      </c>
      <c r="F237" s="188" t="s">
        <v>377</v>
      </c>
      <c r="G237" s="186"/>
      <c r="H237" s="186"/>
      <c r="I237" s="189"/>
      <c r="J237" s="190">
        <f>BK237</f>
        <v>0</v>
      </c>
      <c r="K237" s="186"/>
      <c r="L237" s="191"/>
      <c r="M237" s="192"/>
      <c r="N237" s="193"/>
      <c r="O237" s="193"/>
      <c r="P237" s="194">
        <f>P238+P240+P243</f>
        <v>0</v>
      </c>
      <c r="Q237" s="193"/>
      <c r="R237" s="194">
        <f>R238+R240+R243</f>
        <v>0</v>
      </c>
      <c r="S237" s="193"/>
      <c r="T237" s="195">
        <f>T238+T240+T243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196" t="s">
        <v>151</v>
      </c>
      <c r="AT237" s="197" t="s">
        <v>71</v>
      </c>
      <c r="AU237" s="197" t="s">
        <v>72</v>
      </c>
      <c r="AY237" s="196" t="s">
        <v>117</v>
      </c>
      <c r="BK237" s="198">
        <f>BK238+BK240+BK243</f>
        <v>0</v>
      </c>
    </row>
    <row r="238" s="12" customFormat="1" ht="22.8" customHeight="1">
      <c r="A238" s="12"/>
      <c r="B238" s="185"/>
      <c r="C238" s="186"/>
      <c r="D238" s="187" t="s">
        <v>71</v>
      </c>
      <c r="E238" s="199" t="s">
        <v>378</v>
      </c>
      <c r="F238" s="199" t="s">
        <v>379</v>
      </c>
      <c r="G238" s="186"/>
      <c r="H238" s="186"/>
      <c r="I238" s="189"/>
      <c r="J238" s="200">
        <f>BK238</f>
        <v>0</v>
      </c>
      <c r="K238" s="186"/>
      <c r="L238" s="191"/>
      <c r="M238" s="192"/>
      <c r="N238" s="193"/>
      <c r="O238" s="193"/>
      <c r="P238" s="194">
        <f>P239</f>
        <v>0</v>
      </c>
      <c r="Q238" s="193"/>
      <c r="R238" s="194">
        <f>R239</f>
        <v>0</v>
      </c>
      <c r="S238" s="193"/>
      <c r="T238" s="195">
        <f>T239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96" t="s">
        <v>151</v>
      </c>
      <c r="AT238" s="197" t="s">
        <v>71</v>
      </c>
      <c r="AU238" s="197" t="s">
        <v>80</v>
      </c>
      <c r="AY238" s="196" t="s">
        <v>117</v>
      </c>
      <c r="BK238" s="198">
        <f>BK239</f>
        <v>0</v>
      </c>
    </row>
    <row r="239" s="2" customFormat="1" ht="24.15" customHeight="1">
      <c r="A239" s="39"/>
      <c r="B239" s="40"/>
      <c r="C239" s="201" t="s">
        <v>380</v>
      </c>
      <c r="D239" s="201" t="s">
        <v>120</v>
      </c>
      <c r="E239" s="202" t="s">
        <v>381</v>
      </c>
      <c r="F239" s="203" t="s">
        <v>382</v>
      </c>
      <c r="G239" s="204" t="s">
        <v>383</v>
      </c>
      <c r="H239" s="205">
        <v>1</v>
      </c>
      <c r="I239" s="206"/>
      <c r="J239" s="207">
        <f>ROUND(I239*H239,2)</f>
        <v>0</v>
      </c>
      <c r="K239" s="203" t="s">
        <v>19</v>
      </c>
      <c r="L239" s="45"/>
      <c r="M239" s="208" t="s">
        <v>19</v>
      </c>
      <c r="N239" s="209" t="s">
        <v>43</v>
      </c>
      <c r="O239" s="85"/>
      <c r="P239" s="210">
        <f>O239*H239</f>
        <v>0</v>
      </c>
      <c r="Q239" s="210">
        <v>0</v>
      </c>
      <c r="R239" s="210">
        <f>Q239*H239</f>
        <v>0</v>
      </c>
      <c r="S239" s="210">
        <v>0</v>
      </c>
      <c r="T239" s="21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2" t="s">
        <v>384</v>
      </c>
      <c r="AT239" s="212" t="s">
        <v>120</v>
      </c>
      <c r="AU239" s="212" t="s">
        <v>82</v>
      </c>
      <c r="AY239" s="18" t="s">
        <v>117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8" t="s">
        <v>80</v>
      </c>
      <c r="BK239" s="213">
        <f>ROUND(I239*H239,2)</f>
        <v>0</v>
      </c>
      <c r="BL239" s="18" t="s">
        <v>384</v>
      </c>
      <c r="BM239" s="212" t="s">
        <v>385</v>
      </c>
    </row>
    <row r="240" s="12" customFormat="1" ht="22.8" customHeight="1">
      <c r="A240" s="12"/>
      <c r="B240" s="185"/>
      <c r="C240" s="186"/>
      <c r="D240" s="187" t="s">
        <v>71</v>
      </c>
      <c r="E240" s="199" t="s">
        <v>386</v>
      </c>
      <c r="F240" s="199" t="s">
        <v>387</v>
      </c>
      <c r="G240" s="186"/>
      <c r="H240" s="186"/>
      <c r="I240" s="189"/>
      <c r="J240" s="200">
        <f>BK240</f>
        <v>0</v>
      </c>
      <c r="K240" s="186"/>
      <c r="L240" s="191"/>
      <c r="M240" s="192"/>
      <c r="N240" s="193"/>
      <c r="O240" s="193"/>
      <c r="P240" s="194">
        <f>SUM(P241:P242)</f>
        <v>0</v>
      </c>
      <c r="Q240" s="193"/>
      <c r="R240" s="194">
        <f>SUM(R241:R242)</f>
        <v>0</v>
      </c>
      <c r="S240" s="193"/>
      <c r="T240" s="195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6" t="s">
        <v>151</v>
      </c>
      <c r="AT240" s="197" t="s">
        <v>71</v>
      </c>
      <c r="AU240" s="197" t="s">
        <v>80</v>
      </c>
      <c r="AY240" s="196" t="s">
        <v>117</v>
      </c>
      <c r="BK240" s="198">
        <f>SUM(BK241:BK242)</f>
        <v>0</v>
      </c>
    </row>
    <row r="241" s="2" customFormat="1" ht="16.5" customHeight="1">
      <c r="A241" s="39"/>
      <c r="B241" s="40"/>
      <c r="C241" s="201" t="s">
        <v>388</v>
      </c>
      <c r="D241" s="201" t="s">
        <v>120</v>
      </c>
      <c r="E241" s="202" t="s">
        <v>389</v>
      </c>
      <c r="F241" s="203" t="s">
        <v>390</v>
      </c>
      <c r="G241" s="204" t="s">
        <v>383</v>
      </c>
      <c r="H241" s="205">
        <v>1</v>
      </c>
      <c r="I241" s="206"/>
      <c r="J241" s="207">
        <f>ROUND(I241*H241,2)</f>
        <v>0</v>
      </c>
      <c r="K241" s="203" t="s">
        <v>19</v>
      </c>
      <c r="L241" s="45"/>
      <c r="M241" s="208" t="s">
        <v>19</v>
      </c>
      <c r="N241" s="209" t="s">
        <v>43</v>
      </c>
      <c r="O241" s="85"/>
      <c r="P241" s="210">
        <f>O241*H241</f>
        <v>0</v>
      </c>
      <c r="Q241" s="210">
        <v>0</v>
      </c>
      <c r="R241" s="210">
        <f>Q241*H241</f>
        <v>0</v>
      </c>
      <c r="S241" s="210">
        <v>0</v>
      </c>
      <c r="T241" s="21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2" t="s">
        <v>384</v>
      </c>
      <c r="AT241" s="212" t="s">
        <v>120</v>
      </c>
      <c r="AU241" s="212" t="s">
        <v>82</v>
      </c>
      <c r="AY241" s="18" t="s">
        <v>117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8" t="s">
        <v>80</v>
      </c>
      <c r="BK241" s="213">
        <f>ROUND(I241*H241,2)</f>
        <v>0</v>
      </c>
      <c r="BL241" s="18" t="s">
        <v>384</v>
      </c>
      <c r="BM241" s="212" t="s">
        <v>391</v>
      </c>
    </row>
    <row r="242" s="2" customFormat="1" ht="16.5" customHeight="1">
      <c r="A242" s="39"/>
      <c r="B242" s="40"/>
      <c r="C242" s="201" t="s">
        <v>392</v>
      </c>
      <c r="D242" s="201" t="s">
        <v>120</v>
      </c>
      <c r="E242" s="202" t="s">
        <v>393</v>
      </c>
      <c r="F242" s="203" t="s">
        <v>394</v>
      </c>
      <c r="G242" s="204" t="s">
        <v>383</v>
      </c>
      <c r="H242" s="205">
        <v>1</v>
      </c>
      <c r="I242" s="206"/>
      <c r="J242" s="207">
        <f>ROUND(I242*H242,2)</f>
        <v>0</v>
      </c>
      <c r="K242" s="203" t="s">
        <v>19</v>
      </c>
      <c r="L242" s="45"/>
      <c r="M242" s="208" t="s">
        <v>19</v>
      </c>
      <c r="N242" s="209" t="s">
        <v>43</v>
      </c>
      <c r="O242" s="85"/>
      <c r="P242" s="210">
        <f>O242*H242</f>
        <v>0</v>
      </c>
      <c r="Q242" s="210">
        <v>0</v>
      </c>
      <c r="R242" s="210">
        <f>Q242*H242</f>
        <v>0</v>
      </c>
      <c r="S242" s="210">
        <v>0</v>
      </c>
      <c r="T242" s="21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2" t="s">
        <v>384</v>
      </c>
      <c r="AT242" s="212" t="s">
        <v>120</v>
      </c>
      <c r="AU242" s="212" t="s">
        <v>82</v>
      </c>
      <c r="AY242" s="18" t="s">
        <v>117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8" t="s">
        <v>80</v>
      </c>
      <c r="BK242" s="213">
        <f>ROUND(I242*H242,2)</f>
        <v>0</v>
      </c>
      <c r="BL242" s="18" t="s">
        <v>384</v>
      </c>
      <c r="BM242" s="212" t="s">
        <v>395</v>
      </c>
    </row>
    <row r="243" s="12" customFormat="1" ht="22.8" customHeight="1">
      <c r="A243" s="12"/>
      <c r="B243" s="185"/>
      <c r="C243" s="186"/>
      <c r="D243" s="187" t="s">
        <v>71</v>
      </c>
      <c r="E243" s="199" t="s">
        <v>396</v>
      </c>
      <c r="F243" s="199" t="s">
        <v>397</v>
      </c>
      <c r="G243" s="186"/>
      <c r="H243" s="186"/>
      <c r="I243" s="189"/>
      <c r="J243" s="200">
        <f>BK243</f>
        <v>0</v>
      </c>
      <c r="K243" s="186"/>
      <c r="L243" s="191"/>
      <c r="M243" s="192"/>
      <c r="N243" s="193"/>
      <c r="O243" s="193"/>
      <c r="P243" s="194">
        <f>SUM(P244:P245)</f>
        <v>0</v>
      </c>
      <c r="Q243" s="193"/>
      <c r="R243" s="194">
        <f>SUM(R244:R245)</f>
        <v>0</v>
      </c>
      <c r="S243" s="193"/>
      <c r="T243" s="195">
        <f>SUM(T244:T245)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196" t="s">
        <v>151</v>
      </c>
      <c r="AT243" s="197" t="s">
        <v>71</v>
      </c>
      <c r="AU243" s="197" t="s">
        <v>80</v>
      </c>
      <c r="AY243" s="196" t="s">
        <v>117</v>
      </c>
      <c r="BK243" s="198">
        <f>SUM(BK244:BK245)</f>
        <v>0</v>
      </c>
    </row>
    <row r="244" s="2" customFormat="1" ht="16.5" customHeight="1">
      <c r="A244" s="39"/>
      <c r="B244" s="40"/>
      <c r="C244" s="201" t="s">
        <v>398</v>
      </c>
      <c r="D244" s="201" t="s">
        <v>120</v>
      </c>
      <c r="E244" s="202" t="s">
        <v>399</v>
      </c>
      <c r="F244" s="203" t="s">
        <v>400</v>
      </c>
      <c r="G244" s="204" t="s">
        <v>383</v>
      </c>
      <c r="H244" s="205">
        <v>1</v>
      </c>
      <c r="I244" s="206"/>
      <c r="J244" s="207">
        <f>ROUND(I244*H244,2)</f>
        <v>0</v>
      </c>
      <c r="K244" s="203" t="s">
        <v>124</v>
      </c>
      <c r="L244" s="45"/>
      <c r="M244" s="208" t="s">
        <v>19</v>
      </c>
      <c r="N244" s="209" t="s">
        <v>43</v>
      </c>
      <c r="O244" s="85"/>
      <c r="P244" s="210">
        <f>O244*H244</f>
        <v>0</v>
      </c>
      <c r="Q244" s="210">
        <v>0</v>
      </c>
      <c r="R244" s="210">
        <f>Q244*H244</f>
        <v>0</v>
      </c>
      <c r="S244" s="210">
        <v>0</v>
      </c>
      <c r="T244" s="21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2" t="s">
        <v>384</v>
      </c>
      <c r="AT244" s="212" t="s">
        <v>120</v>
      </c>
      <c r="AU244" s="212" t="s">
        <v>82</v>
      </c>
      <c r="AY244" s="18" t="s">
        <v>117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8" t="s">
        <v>80</v>
      </c>
      <c r="BK244" s="213">
        <f>ROUND(I244*H244,2)</f>
        <v>0</v>
      </c>
      <c r="BL244" s="18" t="s">
        <v>384</v>
      </c>
      <c r="BM244" s="212" t="s">
        <v>401</v>
      </c>
    </row>
    <row r="245" s="2" customFormat="1">
      <c r="A245" s="39"/>
      <c r="B245" s="40"/>
      <c r="C245" s="41"/>
      <c r="D245" s="214" t="s">
        <v>127</v>
      </c>
      <c r="E245" s="41"/>
      <c r="F245" s="215" t="s">
        <v>402</v>
      </c>
      <c r="G245" s="41"/>
      <c r="H245" s="41"/>
      <c r="I245" s="216"/>
      <c r="J245" s="41"/>
      <c r="K245" s="41"/>
      <c r="L245" s="45"/>
      <c r="M245" s="262"/>
      <c r="N245" s="263"/>
      <c r="O245" s="264"/>
      <c r="P245" s="264"/>
      <c r="Q245" s="264"/>
      <c r="R245" s="264"/>
      <c r="S245" s="264"/>
      <c r="T245" s="265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127</v>
      </c>
      <c r="AU245" s="18" t="s">
        <v>82</v>
      </c>
    </row>
    <row r="246" s="2" customFormat="1" ht="6.96" customHeight="1">
      <c r="A246" s="39"/>
      <c r="B246" s="60"/>
      <c r="C246" s="61"/>
      <c r="D246" s="61"/>
      <c r="E246" s="61"/>
      <c r="F246" s="61"/>
      <c r="G246" s="61"/>
      <c r="H246" s="61"/>
      <c r="I246" s="61"/>
      <c r="J246" s="61"/>
      <c r="K246" s="61"/>
      <c r="L246" s="45"/>
      <c r="M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</sheetData>
  <sheetProtection sheet="1" autoFilter="0" formatColumns="0" formatRows="0" objects="1" scenarios="1" spinCount="100000" saltValue="UhWru5le6SnzblakyM7YHYfzPTRyF526pVU3KTxU8ZislpWCGdHdVfc7wa5QBXmM1rZ3U/EN5g9vZ7xQ7c9xkA==" hashValue="1KdWcvIE6R219jIkdJxZB9Ng4rOyyOpJp1lAF0/r9KDcuRMA0JYqD380yLHAkgb2wTau3ER1ykr/8DNLdezgIw==" algorithmName="SHA-512" password="CC35"/>
  <autoFilter ref="C90:K24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3_01/941211111"/>
    <hyperlink ref="F102" r:id="rId2" display="https://podminky.urs.cz/item/CS_URS_2023_01/941211811"/>
    <hyperlink ref="F105" r:id="rId3" display="https://podminky.urs.cz/item/CS_URS_2023_01/997013152"/>
    <hyperlink ref="F107" r:id="rId4" display="https://podminky.urs.cz/item/CS_URS_2023_01/997013311"/>
    <hyperlink ref="F109" r:id="rId5" display="https://podminky.urs.cz/item/CS_URS_2023_01/997013321"/>
    <hyperlink ref="F112" r:id="rId6" display="https://podminky.urs.cz/item/CS_URS_2023_01/997013501"/>
    <hyperlink ref="F114" r:id="rId7" display="https://podminky.urs.cz/item/CS_URS_2023_01/997013509"/>
    <hyperlink ref="F117" r:id="rId8" display="https://podminky.urs.cz/item/CS_URS_2023_01/997013811"/>
    <hyperlink ref="F120" r:id="rId9" display="https://podminky.urs.cz/item/CS_URS_2023_01/997013867"/>
    <hyperlink ref="F123" r:id="rId10" display="https://podminky.urs.cz/item/CS_URS_2023_01/997013871"/>
    <hyperlink ref="F130" r:id="rId11" display="https://podminky.urs.cz/item/CS_URS_2023_01/762131164"/>
    <hyperlink ref="F136" r:id="rId12" display="https://podminky.urs.cz/item/CS_URS_2023_01/762342211"/>
    <hyperlink ref="F141" r:id="rId13" display="https://podminky.urs.cz/item/CS_URS_2023_01/762342811"/>
    <hyperlink ref="F145" r:id="rId14" display="https://podminky.urs.cz/item/CS_URS_2023_01/998762102"/>
    <hyperlink ref="F148" r:id="rId15" display="https://podminky.urs.cz/item/CS_URS_2023_01/764002812"/>
    <hyperlink ref="F151" r:id="rId16" display="https://podminky.urs.cz/item/CS_URS_2023_01/764002871"/>
    <hyperlink ref="F155" r:id="rId17" display="https://podminky.urs.cz/item/CS_URS_2023_01/764004811"/>
    <hyperlink ref="F158" r:id="rId18" display="https://podminky.urs.cz/item/CS_URS_2023_01/764004861"/>
    <hyperlink ref="F161" r:id="rId19" display="https://podminky.urs.cz/item/CS_URS_2023_01/764222432"/>
    <hyperlink ref="F164" r:id="rId20" display="https://podminky.urs.cz/item/CS_URS_2023_01/764223451"/>
    <hyperlink ref="F166" r:id="rId21" display="https://podminky.urs.cz/item/CS_URS_2023_01/764321414"/>
    <hyperlink ref="F173" r:id="rId22" display="https://podminky.urs.cz/item/CS_URS_2023_01/764523406"/>
    <hyperlink ref="F176" r:id="rId23" display="https://podminky.urs.cz/item/CS_URS_2023_01/764523426"/>
    <hyperlink ref="F178" r:id="rId24" display="https://podminky.urs.cz/item/CS_URS_2023_01/764528423"/>
    <hyperlink ref="F181" r:id="rId25" display="https://podminky.urs.cz/item/CS_URS_2023_01/998764102"/>
    <hyperlink ref="F184" r:id="rId26" display="https://podminky.urs.cz/item/CS_URS_2023_01/765111821"/>
    <hyperlink ref="F187" r:id="rId27" display="https://podminky.urs.cz/item/CS_URS_2023_01/765111831"/>
    <hyperlink ref="F189" r:id="rId28" display="https://podminky.urs.cz/item/CS_URS_2023_01/765111861"/>
    <hyperlink ref="F196" r:id="rId29" display="https://podminky.urs.cz/item/CS_URS_2023_01/765111881"/>
    <hyperlink ref="F198" r:id="rId30" display="https://podminky.urs.cz/item/CS_URS_2023_01/765114021"/>
    <hyperlink ref="F201" r:id="rId31" display="https://podminky.urs.cz/item/CS_URS_2023_01/765114351"/>
    <hyperlink ref="F208" r:id="rId32" display="https://podminky.urs.cz/item/CS_URS_2023_01/765115302"/>
    <hyperlink ref="F211" r:id="rId33" display="https://podminky.urs.cz/item/CS_URS_2023_01/765192811"/>
    <hyperlink ref="F213" r:id="rId34" display="https://podminky.urs.cz/item/CS_URS_2023_01/998765102"/>
    <hyperlink ref="F216" r:id="rId35" display="https://podminky.urs.cz/item/CS_URS_2023_01/783201201"/>
    <hyperlink ref="F220" r:id="rId36" display="https://podminky.urs.cz/item/CS_URS_2023_01/783213111"/>
    <hyperlink ref="F224" r:id="rId37" display="https://podminky.urs.cz/item/CS_URS_2023_01/783264101"/>
    <hyperlink ref="F231" r:id="rId38" display="https://podminky.urs.cz/item/CS_URS_2023_01/783268111"/>
    <hyperlink ref="F245" r:id="rId39" display="https://podminky.urs.cz/item/CS_URS_2023_01/063303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40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66" customWidth="1"/>
    <col min="2" max="2" width="1.667969" style="266" customWidth="1"/>
    <col min="3" max="4" width="5" style="266" customWidth="1"/>
    <col min="5" max="5" width="11.66016" style="266" customWidth="1"/>
    <col min="6" max="6" width="9.160156" style="266" customWidth="1"/>
    <col min="7" max="7" width="5" style="266" customWidth="1"/>
    <col min="8" max="8" width="77.83203" style="266" customWidth="1"/>
    <col min="9" max="10" width="20" style="266" customWidth="1"/>
    <col min="11" max="11" width="1.667969" style="266" customWidth="1"/>
  </cols>
  <sheetData>
    <row r="1" s="1" customFormat="1" ht="37.5" customHeight="1"/>
    <row r="2" s="1" customFormat="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="16" customFormat="1" ht="45" customHeight="1">
      <c r="B3" s="270"/>
      <c r="C3" s="271" t="s">
        <v>403</v>
      </c>
      <c r="D3" s="271"/>
      <c r="E3" s="271"/>
      <c r="F3" s="271"/>
      <c r="G3" s="271"/>
      <c r="H3" s="271"/>
      <c r="I3" s="271"/>
      <c r="J3" s="271"/>
      <c r="K3" s="272"/>
    </row>
    <row r="4" s="1" customFormat="1" ht="25.5" customHeight="1">
      <c r="B4" s="273"/>
      <c r="C4" s="274" t="s">
        <v>404</v>
      </c>
      <c r="D4" s="274"/>
      <c r="E4" s="274"/>
      <c r="F4" s="274"/>
      <c r="G4" s="274"/>
      <c r="H4" s="274"/>
      <c r="I4" s="274"/>
      <c r="J4" s="274"/>
      <c r="K4" s="275"/>
    </row>
    <row r="5" s="1" customFormat="1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s="1" customFormat="1" ht="15" customHeight="1">
      <c r="B6" s="273"/>
      <c r="C6" s="277" t="s">
        <v>405</v>
      </c>
      <c r="D6" s="277"/>
      <c r="E6" s="277"/>
      <c r="F6" s="277"/>
      <c r="G6" s="277"/>
      <c r="H6" s="277"/>
      <c r="I6" s="277"/>
      <c r="J6" s="277"/>
      <c r="K6" s="275"/>
    </row>
    <row r="7" s="1" customFormat="1" ht="15" customHeight="1">
      <c r="B7" s="278"/>
      <c r="C7" s="277" t="s">
        <v>406</v>
      </c>
      <c r="D7" s="277"/>
      <c r="E7" s="277"/>
      <c r="F7" s="277"/>
      <c r="G7" s="277"/>
      <c r="H7" s="277"/>
      <c r="I7" s="277"/>
      <c r="J7" s="277"/>
      <c r="K7" s="275"/>
    </row>
    <row r="8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="1" customFormat="1" ht="15" customHeight="1">
      <c r="B9" s="278"/>
      <c r="C9" s="277" t="s">
        <v>407</v>
      </c>
      <c r="D9" s="277"/>
      <c r="E9" s="277"/>
      <c r="F9" s="277"/>
      <c r="G9" s="277"/>
      <c r="H9" s="277"/>
      <c r="I9" s="277"/>
      <c r="J9" s="277"/>
      <c r="K9" s="275"/>
    </row>
    <row r="10" s="1" customFormat="1" ht="15" customHeight="1">
      <c r="B10" s="278"/>
      <c r="C10" s="277"/>
      <c r="D10" s="277" t="s">
        <v>408</v>
      </c>
      <c r="E10" s="277"/>
      <c r="F10" s="277"/>
      <c r="G10" s="277"/>
      <c r="H10" s="277"/>
      <c r="I10" s="277"/>
      <c r="J10" s="277"/>
      <c r="K10" s="275"/>
    </row>
    <row r="11" s="1" customFormat="1" ht="15" customHeight="1">
      <c r="B11" s="278"/>
      <c r="C11" s="279"/>
      <c r="D11" s="277" t="s">
        <v>409</v>
      </c>
      <c r="E11" s="277"/>
      <c r="F11" s="277"/>
      <c r="G11" s="277"/>
      <c r="H11" s="277"/>
      <c r="I11" s="277"/>
      <c r="J11" s="277"/>
      <c r="K11" s="275"/>
    </row>
    <row r="12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="1" customFormat="1" ht="15" customHeight="1">
      <c r="B13" s="278"/>
      <c r="C13" s="279"/>
      <c r="D13" s="280" t="s">
        <v>410</v>
      </c>
      <c r="E13" s="277"/>
      <c r="F13" s="277"/>
      <c r="G13" s="277"/>
      <c r="H13" s="277"/>
      <c r="I13" s="277"/>
      <c r="J13" s="277"/>
      <c r="K13" s="275"/>
    </row>
    <row r="14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="1" customFormat="1" ht="15" customHeight="1">
      <c r="B15" s="278"/>
      <c r="C15" s="279"/>
      <c r="D15" s="277" t="s">
        <v>411</v>
      </c>
      <c r="E15" s="277"/>
      <c r="F15" s="277"/>
      <c r="G15" s="277"/>
      <c r="H15" s="277"/>
      <c r="I15" s="277"/>
      <c r="J15" s="277"/>
      <c r="K15" s="275"/>
    </row>
    <row r="16" s="1" customFormat="1" ht="15" customHeight="1">
      <c r="B16" s="278"/>
      <c r="C16" s="279"/>
      <c r="D16" s="277" t="s">
        <v>412</v>
      </c>
      <c r="E16" s="277"/>
      <c r="F16" s="277"/>
      <c r="G16" s="277"/>
      <c r="H16" s="277"/>
      <c r="I16" s="277"/>
      <c r="J16" s="277"/>
      <c r="K16" s="275"/>
    </row>
    <row r="17" s="1" customFormat="1" ht="15" customHeight="1">
      <c r="B17" s="278"/>
      <c r="C17" s="279"/>
      <c r="D17" s="277" t="s">
        <v>413</v>
      </c>
      <c r="E17" s="277"/>
      <c r="F17" s="277"/>
      <c r="G17" s="277"/>
      <c r="H17" s="277"/>
      <c r="I17" s="277"/>
      <c r="J17" s="277"/>
      <c r="K17" s="275"/>
    </row>
    <row r="18" s="1" customFormat="1" ht="15" customHeight="1">
      <c r="B18" s="278"/>
      <c r="C18" s="279"/>
      <c r="D18" s="279"/>
      <c r="E18" s="281" t="s">
        <v>79</v>
      </c>
      <c r="F18" s="277" t="s">
        <v>414</v>
      </c>
      <c r="G18" s="277"/>
      <c r="H18" s="277"/>
      <c r="I18" s="277"/>
      <c r="J18" s="277"/>
      <c r="K18" s="275"/>
    </row>
    <row r="19" s="1" customFormat="1" ht="15" customHeight="1">
      <c r="B19" s="278"/>
      <c r="C19" s="279"/>
      <c r="D19" s="279"/>
      <c r="E19" s="281" t="s">
        <v>415</v>
      </c>
      <c r="F19" s="277" t="s">
        <v>416</v>
      </c>
      <c r="G19" s="277"/>
      <c r="H19" s="277"/>
      <c r="I19" s="277"/>
      <c r="J19" s="277"/>
      <c r="K19" s="275"/>
    </row>
    <row r="20" s="1" customFormat="1" ht="15" customHeight="1">
      <c r="B20" s="278"/>
      <c r="C20" s="279"/>
      <c r="D20" s="279"/>
      <c r="E20" s="281" t="s">
        <v>417</v>
      </c>
      <c r="F20" s="277" t="s">
        <v>418</v>
      </c>
      <c r="G20" s="277"/>
      <c r="H20" s="277"/>
      <c r="I20" s="277"/>
      <c r="J20" s="277"/>
      <c r="K20" s="275"/>
    </row>
    <row r="21" s="1" customFormat="1" ht="15" customHeight="1">
      <c r="B21" s="278"/>
      <c r="C21" s="279"/>
      <c r="D21" s="279"/>
      <c r="E21" s="281" t="s">
        <v>419</v>
      </c>
      <c r="F21" s="277" t="s">
        <v>420</v>
      </c>
      <c r="G21" s="277"/>
      <c r="H21" s="277"/>
      <c r="I21" s="277"/>
      <c r="J21" s="277"/>
      <c r="K21" s="275"/>
    </row>
    <row r="22" s="1" customFormat="1" ht="15" customHeight="1">
      <c r="B22" s="278"/>
      <c r="C22" s="279"/>
      <c r="D22" s="279"/>
      <c r="E22" s="281" t="s">
        <v>421</v>
      </c>
      <c r="F22" s="277" t="s">
        <v>422</v>
      </c>
      <c r="G22" s="277"/>
      <c r="H22" s="277"/>
      <c r="I22" s="277"/>
      <c r="J22" s="277"/>
      <c r="K22" s="275"/>
    </row>
    <row r="23" s="1" customFormat="1" ht="15" customHeight="1">
      <c r="B23" s="278"/>
      <c r="C23" s="279"/>
      <c r="D23" s="279"/>
      <c r="E23" s="281" t="s">
        <v>423</v>
      </c>
      <c r="F23" s="277" t="s">
        <v>424</v>
      </c>
      <c r="G23" s="277"/>
      <c r="H23" s="277"/>
      <c r="I23" s="277"/>
      <c r="J23" s="277"/>
      <c r="K23" s="275"/>
    </row>
    <row r="24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="1" customFormat="1" ht="15" customHeight="1">
      <c r="B25" s="278"/>
      <c r="C25" s="277" t="s">
        <v>425</v>
      </c>
      <c r="D25" s="277"/>
      <c r="E25" s="277"/>
      <c r="F25" s="277"/>
      <c r="G25" s="277"/>
      <c r="H25" s="277"/>
      <c r="I25" s="277"/>
      <c r="J25" s="277"/>
      <c r="K25" s="275"/>
    </row>
    <row r="26" s="1" customFormat="1" ht="15" customHeight="1">
      <c r="B26" s="278"/>
      <c r="C26" s="277" t="s">
        <v>426</v>
      </c>
      <c r="D26" s="277"/>
      <c r="E26" s="277"/>
      <c r="F26" s="277"/>
      <c r="G26" s="277"/>
      <c r="H26" s="277"/>
      <c r="I26" s="277"/>
      <c r="J26" s="277"/>
      <c r="K26" s="275"/>
    </row>
    <row r="27" s="1" customFormat="1" ht="15" customHeight="1">
      <c r="B27" s="278"/>
      <c r="C27" s="277"/>
      <c r="D27" s="277" t="s">
        <v>427</v>
      </c>
      <c r="E27" s="277"/>
      <c r="F27" s="277"/>
      <c r="G27" s="277"/>
      <c r="H27" s="277"/>
      <c r="I27" s="277"/>
      <c r="J27" s="277"/>
      <c r="K27" s="275"/>
    </row>
    <row r="28" s="1" customFormat="1" ht="15" customHeight="1">
      <c r="B28" s="278"/>
      <c r="C28" s="279"/>
      <c r="D28" s="277" t="s">
        <v>428</v>
      </c>
      <c r="E28" s="277"/>
      <c r="F28" s="277"/>
      <c r="G28" s="277"/>
      <c r="H28" s="277"/>
      <c r="I28" s="277"/>
      <c r="J28" s="277"/>
      <c r="K28" s="275"/>
    </row>
    <row r="29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="1" customFormat="1" ht="15" customHeight="1">
      <c r="B30" s="278"/>
      <c r="C30" s="279"/>
      <c r="D30" s="277" t="s">
        <v>429</v>
      </c>
      <c r="E30" s="277"/>
      <c r="F30" s="277"/>
      <c r="G30" s="277"/>
      <c r="H30" s="277"/>
      <c r="I30" s="277"/>
      <c r="J30" s="277"/>
      <c r="K30" s="275"/>
    </row>
    <row r="31" s="1" customFormat="1" ht="15" customHeight="1">
      <c r="B31" s="278"/>
      <c r="C31" s="279"/>
      <c r="D31" s="277" t="s">
        <v>430</v>
      </c>
      <c r="E31" s="277"/>
      <c r="F31" s="277"/>
      <c r="G31" s="277"/>
      <c r="H31" s="277"/>
      <c r="I31" s="277"/>
      <c r="J31" s="277"/>
      <c r="K31" s="275"/>
    </row>
    <row r="32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="1" customFormat="1" ht="15" customHeight="1">
      <c r="B33" s="278"/>
      <c r="C33" s="279"/>
      <c r="D33" s="277" t="s">
        <v>431</v>
      </c>
      <c r="E33" s="277"/>
      <c r="F33" s="277"/>
      <c r="G33" s="277"/>
      <c r="H33" s="277"/>
      <c r="I33" s="277"/>
      <c r="J33" s="277"/>
      <c r="K33" s="275"/>
    </row>
    <row r="34" s="1" customFormat="1" ht="15" customHeight="1">
      <c r="B34" s="278"/>
      <c r="C34" s="279"/>
      <c r="D34" s="277" t="s">
        <v>432</v>
      </c>
      <c r="E34" s="277"/>
      <c r="F34" s="277"/>
      <c r="G34" s="277"/>
      <c r="H34" s="277"/>
      <c r="I34" s="277"/>
      <c r="J34" s="277"/>
      <c r="K34" s="275"/>
    </row>
    <row r="35" s="1" customFormat="1" ht="15" customHeight="1">
      <c r="B35" s="278"/>
      <c r="C35" s="279"/>
      <c r="D35" s="277" t="s">
        <v>433</v>
      </c>
      <c r="E35" s="277"/>
      <c r="F35" s="277"/>
      <c r="G35" s="277"/>
      <c r="H35" s="277"/>
      <c r="I35" s="277"/>
      <c r="J35" s="277"/>
      <c r="K35" s="275"/>
    </row>
    <row r="36" s="1" customFormat="1" ht="15" customHeight="1">
      <c r="B36" s="278"/>
      <c r="C36" s="279"/>
      <c r="D36" s="277"/>
      <c r="E36" s="280" t="s">
        <v>103</v>
      </c>
      <c r="F36" s="277"/>
      <c r="G36" s="277" t="s">
        <v>434</v>
      </c>
      <c r="H36" s="277"/>
      <c r="I36" s="277"/>
      <c r="J36" s="277"/>
      <c r="K36" s="275"/>
    </row>
    <row r="37" s="1" customFormat="1" ht="30.75" customHeight="1">
      <c r="B37" s="278"/>
      <c r="C37" s="279"/>
      <c r="D37" s="277"/>
      <c r="E37" s="280" t="s">
        <v>435</v>
      </c>
      <c r="F37" s="277"/>
      <c r="G37" s="277" t="s">
        <v>436</v>
      </c>
      <c r="H37" s="277"/>
      <c r="I37" s="277"/>
      <c r="J37" s="277"/>
      <c r="K37" s="275"/>
    </row>
    <row r="38" s="1" customFormat="1" ht="15" customHeight="1">
      <c r="B38" s="278"/>
      <c r="C38" s="279"/>
      <c r="D38" s="277"/>
      <c r="E38" s="280" t="s">
        <v>53</v>
      </c>
      <c r="F38" s="277"/>
      <c r="G38" s="277" t="s">
        <v>437</v>
      </c>
      <c r="H38" s="277"/>
      <c r="I38" s="277"/>
      <c r="J38" s="277"/>
      <c r="K38" s="275"/>
    </row>
    <row r="39" s="1" customFormat="1" ht="15" customHeight="1">
      <c r="B39" s="278"/>
      <c r="C39" s="279"/>
      <c r="D39" s="277"/>
      <c r="E39" s="280" t="s">
        <v>54</v>
      </c>
      <c r="F39" s="277"/>
      <c r="G39" s="277" t="s">
        <v>438</v>
      </c>
      <c r="H39" s="277"/>
      <c r="I39" s="277"/>
      <c r="J39" s="277"/>
      <c r="K39" s="275"/>
    </row>
    <row r="40" s="1" customFormat="1" ht="15" customHeight="1">
      <c r="B40" s="278"/>
      <c r="C40" s="279"/>
      <c r="D40" s="277"/>
      <c r="E40" s="280" t="s">
        <v>104</v>
      </c>
      <c r="F40" s="277"/>
      <c r="G40" s="277" t="s">
        <v>439</v>
      </c>
      <c r="H40" s="277"/>
      <c r="I40" s="277"/>
      <c r="J40" s="277"/>
      <c r="K40" s="275"/>
    </row>
    <row r="41" s="1" customFormat="1" ht="15" customHeight="1">
      <c r="B41" s="278"/>
      <c r="C41" s="279"/>
      <c r="D41" s="277"/>
      <c r="E41" s="280" t="s">
        <v>105</v>
      </c>
      <c r="F41" s="277"/>
      <c r="G41" s="277" t="s">
        <v>440</v>
      </c>
      <c r="H41" s="277"/>
      <c r="I41" s="277"/>
      <c r="J41" s="277"/>
      <c r="K41" s="275"/>
    </row>
    <row r="42" s="1" customFormat="1" ht="15" customHeight="1">
      <c r="B42" s="278"/>
      <c r="C42" s="279"/>
      <c r="D42" s="277"/>
      <c r="E42" s="280" t="s">
        <v>441</v>
      </c>
      <c r="F42" s="277"/>
      <c r="G42" s="277" t="s">
        <v>442</v>
      </c>
      <c r="H42" s="277"/>
      <c r="I42" s="277"/>
      <c r="J42" s="277"/>
      <c r="K42" s="275"/>
    </row>
    <row r="43" s="1" customFormat="1" ht="15" customHeight="1">
      <c r="B43" s="278"/>
      <c r="C43" s="279"/>
      <c r="D43" s="277"/>
      <c r="E43" s="280"/>
      <c r="F43" s="277"/>
      <c r="G43" s="277" t="s">
        <v>443</v>
      </c>
      <c r="H43" s="277"/>
      <c r="I43" s="277"/>
      <c r="J43" s="277"/>
      <c r="K43" s="275"/>
    </row>
    <row r="44" s="1" customFormat="1" ht="15" customHeight="1">
      <c r="B44" s="278"/>
      <c r="C44" s="279"/>
      <c r="D44" s="277"/>
      <c r="E44" s="280" t="s">
        <v>444</v>
      </c>
      <c r="F44" s="277"/>
      <c r="G44" s="277" t="s">
        <v>445</v>
      </c>
      <c r="H44" s="277"/>
      <c r="I44" s="277"/>
      <c r="J44" s="277"/>
      <c r="K44" s="275"/>
    </row>
    <row r="45" s="1" customFormat="1" ht="15" customHeight="1">
      <c r="B45" s="278"/>
      <c r="C45" s="279"/>
      <c r="D45" s="277"/>
      <c r="E45" s="280" t="s">
        <v>107</v>
      </c>
      <c r="F45" s="277"/>
      <c r="G45" s="277" t="s">
        <v>446</v>
      </c>
      <c r="H45" s="277"/>
      <c r="I45" s="277"/>
      <c r="J45" s="277"/>
      <c r="K45" s="275"/>
    </row>
    <row r="46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="1" customFormat="1" ht="15" customHeight="1">
      <c r="B47" s="278"/>
      <c r="C47" s="279"/>
      <c r="D47" s="277" t="s">
        <v>447</v>
      </c>
      <c r="E47" s="277"/>
      <c r="F47" s="277"/>
      <c r="G47" s="277"/>
      <c r="H47" s="277"/>
      <c r="I47" s="277"/>
      <c r="J47" s="277"/>
      <c r="K47" s="275"/>
    </row>
    <row r="48" s="1" customFormat="1" ht="15" customHeight="1">
      <c r="B48" s="278"/>
      <c r="C48" s="279"/>
      <c r="D48" s="279"/>
      <c r="E48" s="277" t="s">
        <v>448</v>
      </c>
      <c r="F48" s="277"/>
      <c r="G48" s="277"/>
      <c r="H48" s="277"/>
      <c r="I48" s="277"/>
      <c r="J48" s="277"/>
      <c r="K48" s="275"/>
    </row>
    <row r="49" s="1" customFormat="1" ht="15" customHeight="1">
      <c r="B49" s="278"/>
      <c r="C49" s="279"/>
      <c r="D49" s="279"/>
      <c r="E49" s="277" t="s">
        <v>449</v>
      </c>
      <c r="F49" s="277"/>
      <c r="G49" s="277"/>
      <c r="H49" s="277"/>
      <c r="I49" s="277"/>
      <c r="J49" s="277"/>
      <c r="K49" s="275"/>
    </row>
    <row r="50" s="1" customFormat="1" ht="15" customHeight="1">
      <c r="B50" s="278"/>
      <c r="C50" s="279"/>
      <c r="D50" s="279"/>
      <c r="E50" s="277" t="s">
        <v>450</v>
      </c>
      <c r="F50" s="277"/>
      <c r="G50" s="277"/>
      <c r="H50" s="277"/>
      <c r="I50" s="277"/>
      <c r="J50" s="277"/>
      <c r="K50" s="275"/>
    </row>
    <row r="51" s="1" customFormat="1" ht="15" customHeight="1">
      <c r="B51" s="278"/>
      <c r="C51" s="279"/>
      <c r="D51" s="277" t="s">
        <v>451</v>
      </c>
      <c r="E51" s="277"/>
      <c r="F51" s="277"/>
      <c r="G51" s="277"/>
      <c r="H51" s="277"/>
      <c r="I51" s="277"/>
      <c r="J51" s="277"/>
      <c r="K51" s="275"/>
    </row>
    <row r="52" s="1" customFormat="1" ht="25.5" customHeight="1">
      <c r="B52" s="273"/>
      <c r="C52" s="274" t="s">
        <v>452</v>
      </c>
      <c r="D52" s="274"/>
      <c r="E52" s="274"/>
      <c r="F52" s="274"/>
      <c r="G52" s="274"/>
      <c r="H52" s="274"/>
      <c r="I52" s="274"/>
      <c r="J52" s="274"/>
      <c r="K52" s="275"/>
    </row>
    <row r="53" s="1" customFormat="1" ht="5.25" customHeight="1">
      <c r="B53" s="273"/>
      <c r="C53" s="276"/>
      <c r="D53" s="276"/>
      <c r="E53" s="276"/>
      <c r="F53" s="276"/>
      <c r="G53" s="276"/>
      <c r="H53" s="276"/>
      <c r="I53" s="276"/>
      <c r="J53" s="276"/>
      <c r="K53" s="275"/>
    </row>
    <row r="54" s="1" customFormat="1" ht="15" customHeight="1">
      <c r="B54" s="273"/>
      <c r="C54" s="277" t="s">
        <v>453</v>
      </c>
      <c r="D54" s="277"/>
      <c r="E54" s="277"/>
      <c r="F54" s="277"/>
      <c r="G54" s="277"/>
      <c r="H54" s="277"/>
      <c r="I54" s="277"/>
      <c r="J54" s="277"/>
      <c r="K54" s="275"/>
    </row>
    <row r="55" s="1" customFormat="1" ht="15" customHeight="1">
      <c r="B55" s="273"/>
      <c r="C55" s="277" t="s">
        <v>454</v>
      </c>
      <c r="D55" s="277"/>
      <c r="E55" s="277"/>
      <c r="F55" s="277"/>
      <c r="G55" s="277"/>
      <c r="H55" s="277"/>
      <c r="I55" s="277"/>
      <c r="J55" s="277"/>
      <c r="K55" s="275"/>
    </row>
    <row r="56" s="1" customFormat="1" ht="12.75" customHeight="1">
      <c r="B56" s="273"/>
      <c r="C56" s="277"/>
      <c r="D56" s="277"/>
      <c r="E56" s="277"/>
      <c r="F56" s="277"/>
      <c r="G56" s="277"/>
      <c r="H56" s="277"/>
      <c r="I56" s="277"/>
      <c r="J56" s="277"/>
      <c r="K56" s="275"/>
    </row>
    <row r="57" s="1" customFormat="1" ht="15" customHeight="1">
      <c r="B57" s="273"/>
      <c r="C57" s="277" t="s">
        <v>455</v>
      </c>
      <c r="D57" s="277"/>
      <c r="E57" s="277"/>
      <c r="F57" s="277"/>
      <c r="G57" s="277"/>
      <c r="H57" s="277"/>
      <c r="I57" s="277"/>
      <c r="J57" s="277"/>
      <c r="K57" s="275"/>
    </row>
    <row r="58" s="1" customFormat="1" ht="15" customHeight="1">
      <c r="B58" s="273"/>
      <c r="C58" s="279"/>
      <c r="D58" s="277" t="s">
        <v>456</v>
      </c>
      <c r="E58" s="277"/>
      <c r="F58" s="277"/>
      <c r="G58" s="277"/>
      <c r="H58" s="277"/>
      <c r="I58" s="277"/>
      <c r="J58" s="277"/>
      <c r="K58" s="275"/>
    </row>
    <row r="59" s="1" customFormat="1" ht="15" customHeight="1">
      <c r="B59" s="273"/>
      <c r="C59" s="279"/>
      <c r="D59" s="277" t="s">
        <v>457</v>
      </c>
      <c r="E59" s="277"/>
      <c r="F59" s="277"/>
      <c r="G59" s="277"/>
      <c r="H59" s="277"/>
      <c r="I59" s="277"/>
      <c r="J59" s="277"/>
      <c r="K59" s="275"/>
    </row>
    <row r="60" s="1" customFormat="1" ht="15" customHeight="1">
      <c r="B60" s="273"/>
      <c r="C60" s="279"/>
      <c r="D60" s="277" t="s">
        <v>458</v>
      </c>
      <c r="E60" s="277"/>
      <c r="F60" s="277"/>
      <c r="G60" s="277"/>
      <c r="H60" s="277"/>
      <c r="I60" s="277"/>
      <c r="J60" s="277"/>
      <c r="K60" s="275"/>
    </row>
    <row r="61" s="1" customFormat="1" ht="15" customHeight="1">
      <c r="B61" s="273"/>
      <c r="C61" s="279"/>
      <c r="D61" s="277" t="s">
        <v>459</v>
      </c>
      <c r="E61" s="277"/>
      <c r="F61" s="277"/>
      <c r="G61" s="277"/>
      <c r="H61" s="277"/>
      <c r="I61" s="277"/>
      <c r="J61" s="277"/>
      <c r="K61" s="275"/>
    </row>
    <row r="62" s="1" customFormat="1" ht="15" customHeight="1">
      <c r="B62" s="273"/>
      <c r="C62" s="279"/>
      <c r="D62" s="282" t="s">
        <v>460</v>
      </c>
      <c r="E62" s="282"/>
      <c r="F62" s="282"/>
      <c r="G62" s="282"/>
      <c r="H62" s="282"/>
      <c r="I62" s="282"/>
      <c r="J62" s="282"/>
      <c r="K62" s="275"/>
    </row>
    <row r="63" s="1" customFormat="1" ht="15" customHeight="1">
      <c r="B63" s="273"/>
      <c r="C63" s="279"/>
      <c r="D63" s="277" t="s">
        <v>461</v>
      </c>
      <c r="E63" s="277"/>
      <c r="F63" s="277"/>
      <c r="G63" s="277"/>
      <c r="H63" s="277"/>
      <c r="I63" s="277"/>
      <c r="J63" s="277"/>
      <c r="K63" s="275"/>
    </row>
    <row r="64" s="1" customFormat="1" ht="12.75" customHeight="1">
      <c r="B64" s="273"/>
      <c r="C64" s="279"/>
      <c r="D64" s="279"/>
      <c r="E64" s="283"/>
      <c r="F64" s="279"/>
      <c r="G64" s="279"/>
      <c r="H64" s="279"/>
      <c r="I64" s="279"/>
      <c r="J64" s="279"/>
      <c r="K64" s="275"/>
    </row>
    <row r="65" s="1" customFormat="1" ht="15" customHeight="1">
      <c r="B65" s="273"/>
      <c r="C65" s="279"/>
      <c r="D65" s="277" t="s">
        <v>462</v>
      </c>
      <c r="E65" s="277"/>
      <c r="F65" s="277"/>
      <c r="G65" s="277"/>
      <c r="H65" s="277"/>
      <c r="I65" s="277"/>
      <c r="J65" s="277"/>
      <c r="K65" s="275"/>
    </row>
    <row r="66" s="1" customFormat="1" ht="15" customHeight="1">
      <c r="B66" s="273"/>
      <c r="C66" s="279"/>
      <c r="D66" s="282" t="s">
        <v>463</v>
      </c>
      <c r="E66" s="282"/>
      <c r="F66" s="282"/>
      <c r="G66" s="282"/>
      <c r="H66" s="282"/>
      <c r="I66" s="282"/>
      <c r="J66" s="282"/>
      <c r="K66" s="275"/>
    </row>
    <row r="67" s="1" customFormat="1" ht="15" customHeight="1">
      <c r="B67" s="273"/>
      <c r="C67" s="279"/>
      <c r="D67" s="277" t="s">
        <v>464</v>
      </c>
      <c r="E67" s="277"/>
      <c r="F67" s="277"/>
      <c r="G67" s="277"/>
      <c r="H67" s="277"/>
      <c r="I67" s="277"/>
      <c r="J67" s="277"/>
      <c r="K67" s="275"/>
    </row>
    <row r="68" s="1" customFormat="1" ht="15" customHeight="1">
      <c r="B68" s="273"/>
      <c r="C68" s="279"/>
      <c r="D68" s="277" t="s">
        <v>465</v>
      </c>
      <c r="E68" s="277"/>
      <c r="F68" s="277"/>
      <c r="G68" s="277"/>
      <c r="H68" s="277"/>
      <c r="I68" s="277"/>
      <c r="J68" s="277"/>
      <c r="K68" s="275"/>
    </row>
    <row r="69" s="1" customFormat="1" ht="15" customHeight="1">
      <c r="B69" s="273"/>
      <c r="C69" s="279"/>
      <c r="D69" s="277" t="s">
        <v>466</v>
      </c>
      <c r="E69" s="277"/>
      <c r="F69" s="277"/>
      <c r="G69" s="277"/>
      <c r="H69" s="277"/>
      <c r="I69" s="277"/>
      <c r="J69" s="277"/>
      <c r="K69" s="275"/>
    </row>
    <row r="70" s="1" customFormat="1" ht="15" customHeight="1">
      <c r="B70" s="273"/>
      <c r="C70" s="279"/>
      <c r="D70" s="277" t="s">
        <v>467</v>
      </c>
      <c r="E70" s="277"/>
      <c r="F70" s="277"/>
      <c r="G70" s="277"/>
      <c r="H70" s="277"/>
      <c r="I70" s="277"/>
      <c r="J70" s="277"/>
      <c r="K70" s="275"/>
    </row>
    <row r="71" s="1" customFormat="1" ht="12.75" customHeight="1">
      <c r="B71" s="284"/>
      <c r="C71" s="285"/>
      <c r="D71" s="285"/>
      <c r="E71" s="285"/>
      <c r="F71" s="285"/>
      <c r="G71" s="285"/>
      <c r="H71" s="285"/>
      <c r="I71" s="285"/>
      <c r="J71" s="285"/>
      <c r="K71" s="286"/>
    </row>
    <row r="72" s="1" customFormat="1" ht="18.75" customHeight="1">
      <c r="B72" s="287"/>
      <c r="C72" s="287"/>
      <c r="D72" s="287"/>
      <c r="E72" s="287"/>
      <c r="F72" s="287"/>
      <c r="G72" s="287"/>
      <c r="H72" s="287"/>
      <c r="I72" s="287"/>
      <c r="J72" s="287"/>
      <c r="K72" s="288"/>
    </row>
    <row r="73" s="1" customFormat="1" ht="18.75" customHeight="1">
      <c r="B73" s="288"/>
      <c r="C73" s="288"/>
      <c r="D73" s="288"/>
      <c r="E73" s="288"/>
      <c r="F73" s="288"/>
      <c r="G73" s="288"/>
      <c r="H73" s="288"/>
      <c r="I73" s="288"/>
      <c r="J73" s="288"/>
      <c r="K73" s="288"/>
    </row>
    <row r="74" s="1" customFormat="1" ht="7.5" customHeight="1">
      <c r="B74" s="289"/>
      <c r="C74" s="290"/>
      <c r="D74" s="290"/>
      <c r="E74" s="290"/>
      <c r="F74" s="290"/>
      <c r="G74" s="290"/>
      <c r="H74" s="290"/>
      <c r="I74" s="290"/>
      <c r="J74" s="290"/>
      <c r="K74" s="291"/>
    </row>
    <row r="75" s="1" customFormat="1" ht="45" customHeight="1">
      <c r="B75" s="292"/>
      <c r="C75" s="293" t="s">
        <v>468</v>
      </c>
      <c r="D75" s="293"/>
      <c r="E75" s="293"/>
      <c r="F75" s="293"/>
      <c r="G75" s="293"/>
      <c r="H75" s="293"/>
      <c r="I75" s="293"/>
      <c r="J75" s="293"/>
      <c r="K75" s="294"/>
    </row>
    <row r="76" s="1" customFormat="1" ht="17.25" customHeight="1">
      <c r="B76" s="292"/>
      <c r="C76" s="295" t="s">
        <v>469</v>
      </c>
      <c r="D76" s="295"/>
      <c r="E76" s="295"/>
      <c r="F76" s="295" t="s">
        <v>470</v>
      </c>
      <c r="G76" s="296"/>
      <c r="H76" s="295" t="s">
        <v>54</v>
      </c>
      <c r="I76" s="295" t="s">
        <v>57</v>
      </c>
      <c r="J76" s="295" t="s">
        <v>471</v>
      </c>
      <c r="K76" s="294"/>
    </row>
    <row r="77" s="1" customFormat="1" ht="17.25" customHeight="1">
      <c r="B77" s="292"/>
      <c r="C77" s="297" t="s">
        <v>472</v>
      </c>
      <c r="D77" s="297"/>
      <c r="E77" s="297"/>
      <c r="F77" s="298" t="s">
        <v>473</v>
      </c>
      <c r="G77" s="299"/>
      <c r="H77" s="297"/>
      <c r="I77" s="297"/>
      <c r="J77" s="297" t="s">
        <v>474</v>
      </c>
      <c r="K77" s="294"/>
    </row>
    <row r="78" s="1" customFormat="1" ht="5.25" customHeight="1">
      <c r="B78" s="292"/>
      <c r="C78" s="300"/>
      <c r="D78" s="300"/>
      <c r="E78" s="300"/>
      <c r="F78" s="300"/>
      <c r="G78" s="301"/>
      <c r="H78" s="300"/>
      <c r="I78" s="300"/>
      <c r="J78" s="300"/>
      <c r="K78" s="294"/>
    </row>
    <row r="79" s="1" customFormat="1" ht="15" customHeight="1">
      <c r="B79" s="292"/>
      <c r="C79" s="280" t="s">
        <v>53</v>
      </c>
      <c r="D79" s="302"/>
      <c r="E79" s="302"/>
      <c r="F79" s="303" t="s">
        <v>475</v>
      </c>
      <c r="G79" s="304"/>
      <c r="H79" s="280" t="s">
        <v>476</v>
      </c>
      <c r="I79" s="280" t="s">
        <v>477</v>
      </c>
      <c r="J79" s="280">
        <v>20</v>
      </c>
      <c r="K79" s="294"/>
    </row>
    <row r="80" s="1" customFormat="1" ht="15" customHeight="1">
      <c r="B80" s="292"/>
      <c r="C80" s="280" t="s">
        <v>478</v>
      </c>
      <c r="D80" s="280"/>
      <c r="E80" s="280"/>
      <c r="F80" s="303" t="s">
        <v>475</v>
      </c>
      <c r="G80" s="304"/>
      <c r="H80" s="280" t="s">
        <v>479</v>
      </c>
      <c r="I80" s="280" t="s">
        <v>477</v>
      </c>
      <c r="J80" s="280">
        <v>120</v>
      </c>
      <c r="K80" s="294"/>
    </row>
    <row r="81" s="1" customFormat="1" ht="15" customHeight="1">
      <c r="B81" s="305"/>
      <c r="C81" s="280" t="s">
        <v>480</v>
      </c>
      <c r="D81" s="280"/>
      <c r="E81" s="280"/>
      <c r="F81" s="303" t="s">
        <v>481</v>
      </c>
      <c r="G81" s="304"/>
      <c r="H81" s="280" t="s">
        <v>482</v>
      </c>
      <c r="I81" s="280" t="s">
        <v>477</v>
      </c>
      <c r="J81" s="280">
        <v>50</v>
      </c>
      <c r="K81" s="294"/>
    </row>
    <row r="82" s="1" customFormat="1" ht="15" customHeight="1">
      <c r="B82" s="305"/>
      <c r="C82" s="280" t="s">
        <v>483</v>
      </c>
      <c r="D82" s="280"/>
      <c r="E82" s="280"/>
      <c r="F82" s="303" t="s">
        <v>475</v>
      </c>
      <c r="G82" s="304"/>
      <c r="H82" s="280" t="s">
        <v>484</v>
      </c>
      <c r="I82" s="280" t="s">
        <v>485</v>
      </c>
      <c r="J82" s="280"/>
      <c r="K82" s="294"/>
    </row>
    <row r="83" s="1" customFormat="1" ht="15" customHeight="1">
      <c r="B83" s="305"/>
      <c r="C83" s="306" t="s">
        <v>486</v>
      </c>
      <c r="D83" s="306"/>
      <c r="E83" s="306"/>
      <c r="F83" s="307" t="s">
        <v>481</v>
      </c>
      <c r="G83" s="306"/>
      <c r="H83" s="306" t="s">
        <v>487</v>
      </c>
      <c r="I83" s="306" t="s">
        <v>477</v>
      </c>
      <c r="J83" s="306">
        <v>15</v>
      </c>
      <c r="K83" s="294"/>
    </row>
    <row r="84" s="1" customFormat="1" ht="15" customHeight="1">
      <c r="B84" s="305"/>
      <c r="C84" s="306" t="s">
        <v>488</v>
      </c>
      <c r="D84" s="306"/>
      <c r="E84" s="306"/>
      <c r="F84" s="307" t="s">
        <v>481</v>
      </c>
      <c r="G84" s="306"/>
      <c r="H84" s="306" t="s">
        <v>489</v>
      </c>
      <c r="I84" s="306" t="s">
        <v>477</v>
      </c>
      <c r="J84" s="306">
        <v>15</v>
      </c>
      <c r="K84" s="294"/>
    </row>
    <row r="85" s="1" customFormat="1" ht="15" customHeight="1">
      <c r="B85" s="305"/>
      <c r="C85" s="306" t="s">
        <v>490</v>
      </c>
      <c r="D85" s="306"/>
      <c r="E85" s="306"/>
      <c r="F85" s="307" t="s">
        <v>481</v>
      </c>
      <c r="G85" s="306"/>
      <c r="H85" s="306" t="s">
        <v>491</v>
      </c>
      <c r="I85" s="306" t="s">
        <v>477</v>
      </c>
      <c r="J85" s="306">
        <v>20</v>
      </c>
      <c r="K85" s="294"/>
    </row>
    <row r="86" s="1" customFormat="1" ht="15" customHeight="1">
      <c r="B86" s="305"/>
      <c r="C86" s="306" t="s">
        <v>492</v>
      </c>
      <c r="D86" s="306"/>
      <c r="E86" s="306"/>
      <c r="F86" s="307" t="s">
        <v>481</v>
      </c>
      <c r="G86" s="306"/>
      <c r="H86" s="306" t="s">
        <v>493</v>
      </c>
      <c r="I86" s="306" t="s">
        <v>477</v>
      </c>
      <c r="J86" s="306">
        <v>20</v>
      </c>
      <c r="K86" s="294"/>
    </row>
    <row r="87" s="1" customFormat="1" ht="15" customHeight="1">
      <c r="B87" s="305"/>
      <c r="C87" s="280" t="s">
        <v>494</v>
      </c>
      <c r="D87" s="280"/>
      <c r="E87" s="280"/>
      <c r="F87" s="303" t="s">
        <v>481</v>
      </c>
      <c r="G87" s="304"/>
      <c r="H87" s="280" t="s">
        <v>495</v>
      </c>
      <c r="I87" s="280" t="s">
        <v>477</v>
      </c>
      <c r="J87" s="280">
        <v>50</v>
      </c>
      <c r="K87" s="294"/>
    </row>
    <row r="88" s="1" customFormat="1" ht="15" customHeight="1">
      <c r="B88" s="305"/>
      <c r="C88" s="280" t="s">
        <v>496</v>
      </c>
      <c r="D88" s="280"/>
      <c r="E88" s="280"/>
      <c r="F88" s="303" t="s">
        <v>481</v>
      </c>
      <c r="G88" s="304"/>
      <c r="H88" s="280" t="s">
        <v>497</v>
      </c>
      <c r="I88" s="280" t="s">
        <v>477</v>
      </c>
      <c r="J88" s="280">
        <v>20</v>
      </c>
      <c r="K88" s="294"/>
    </row>
    <row r="89" s="1" customFormat="1" ht="15" customHeight="1">
      <c r="B89" s="305"/>
      <c r="C89" s="280" t="s">
        <v>498</v>
      </c>
      <c r="D89" s="280"/>
      <c r="E89" s="280"/>
      <c r="F89" s="303" t="s">
        <v>481</v>
      </c>
      <c r="G89" s="304"/>
      <c r="H89" s="280" t="s">
        <v>499</v>
      </c>
      <c r="I89" s="280" t="s">
        <v>477</v>
      </c>
      <c r="J89" s="280">
        <v>20</v>
      </c>
      <c r="K89" s="294"/>
    </row>
    <row r="90" s="1" customFormat="1" ht="15" customHeight="1">
      <c r="B90" s="305"/>
      <c r="C90" s="280" t="s">
        <v>500</v>
      </c>
      <c r="D90" s="280"/>
      <c r="E90" s="280"/>
      <c r="F90" s="303" t="s">
        <v>481</v>
      </c>
      <c r="G90" s="304"/>
      <c r="H90" s="280" t="s">
        <v>501</v>
      </c>
      <c r="I90" s="280" t="s">
        <v>477</v>
      </c>
      <c r="J90" s="280">
        <v>50</v>
      </c>
      <c r="K90" s="294"/>
    </row>
    <row r="91" s="1" customFormat="1" ht="15" customHeight="1">
      <c r="B91" s="305"/>
      <c r="C91" s="280" t="s">
        <v>502</v>
      </c>
      <c r="D91" s="280"/>
      <c r="E91" s="280"/>
      <c r="F91" s="303" t="s">
        <v>481</v>
      </c>
      <c r="G91" s="304"/>
      <c r="H91" s="280" t="s">
        <v>502</v>
      </c>
      <c r="I91" s="280" t="s">
        <v>477</v>
      </c>
      <c r="J91" s="280">
        <v>50</v>
      </c>
      <c r="K91" s="294"/>
    </row>
    <row r="92" s="1" customFormat="1" ht="15" customHeight="1">
      <c r="B92" s="305"/>
      <c r="C92" s="280" t="s">
        <v>503</v>
      </c>
      <c r="D92" s="280"/>
      <c r="E92" s="280"/>
      <c r="F92" s="303" t="s">
        <v>481</v>
      </c>
      <c r="G92" s="304"/>
      <c r="H92" s="280" t="s">
        <v>504</v>
      </c>
      <c r="I92" s="280" t="s">
        <v>477</v>
      </c>
      <c r="J92" s="280">
        <v>255</v>
      </c>
      <c r="K92" s="294"/>
    </row>
    <row r="93" s="1" customFormat="1" ht="15" customHeight="1">
      <c r="B93" s="305"/>
      <c r="C93" s="280" t="s">
        <v>505</v>
      </c>
      <c r="D93" s="280"/>
      <c r="E93" s="280"/>
      <c r="F93" s="303" t="s">
        <v>475</v>
      </c>
      <c r="G93" s="304"/>
      <c r="H93" s="280" t="s">
        <v>506</v>
      </c>
      <c r="I93" s="280" t="s">
        <v>507</v>
      </c>
      <c r="J93" s="280"/>
      <c r="K93" s="294"/>
    </row>
    <row r="94" s="1" customFormat="1" ht="15" customHeight="1">
      <c r="B94" s="305"/>
      <c r="C94" s="280" t="s">
        <v>508</v>
      </c>
      <c r="D94" s="280"/>
      <c r="E94" s="280"/>
      <c r="F94" s="303" t="s">
        <v>475</v>
      </c>
      <c r="G94" s="304"/>
      <c r="H94" s="280" t="s">
        <v>509</v>
      </c>
      <c r="I94" s="280" t="s">
        <v>510</v>
      </c>
      <c r="J94" s="280"/>
      <c r="K94" s="294"/>
    </row>
    <row r="95" s="1" customFormat="1" ht="15" customHeight="1">
      <c r="B95" s="305"/>
      <c r="C95" s="280" t="s">
        <v>511</v>
      </c>
      <c r="D95" s="280"/>
      <c r="E95" s="280"/>
      <c r="F95" s="303" t="s">
        <v>475</v>
      </c>
      <c r="G95" s="304"/>
      <c r="H95" s="280" t="s">
        <v>511</v>
      </c>
      <c r="I95" s="280" t="s">
        <v>510</v>
      </c>
      <c r="J95" s="280"/>
      <c r="K95" s="294"/>
    </row>
    <row r="96" s="1" customFormat="1" ht="15" customHeight="1">
      <c r="B96" s="305"/>
      <c r="C96" s="280" t="s">
        <v>38</v>
      </c>
      <c r="D96" s="280"/>
      <c r="E96" s="280"/>
      <c r="F96" s="303" t="s">
        <v>475</v>
      </c>
      <c r="G96" s="304"/>
      <c r="H96" s="280" t="s">
        <v>512</v>
      </c>
      <c r="I96" s="280" t="s">
        <v>510</v>
      </c>
      <c r="J96" s="280"/>
      <c r="K96" s="294"/>
    </row>
    <row r="97" s="1" customFormat="1" ht="15" customHeight="1">
      <c r="B97" s="305"/>
      <c r="C97" s="280" t="s">
        <v>48</v>
      </c>
      <c r="D97" s="280"/>
      <c r="E97" s="280"/>
      <c r="F97" s="303" t="s">
        <v>475</v>
      </c>
      <c r="G97" s="304"/>
      <c r="H97" s="280" t="s">
        <v>513</v>
      </c>
      <c r="I97" s="280" t="s">
        <v>510</v>
      </c>
      <c r="J97" s="280"/>
      <c r="K97" s="294"/>
    </row>
    <row r="98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="1" customFormat="1" ht="18.75" customHeight="1">
      <c r="B100" s="288"/>
      <c r="C100" s="288"/>
      <c r="D100" s="288"/>
      <c r="E100" s="288"/>
      <c r="F100" s="288"/>
      <c r="G100" s="288"/>
      <c r="H100" s="288"/>
      <c r="I100" s="288"/>
      <c r="J100" s="288"/>
      <c r="K100" s="288"/>
    </row>
    <row r="101" s="1" customFormat="1" ht="7.5" customHeight="1">
      <c r="B101" s="289"/>
      <c r="C101" s="290"/>
      <c r="D101" s="290"/>
      <c r="E101" s="290"/>
      <c r="F101" s="290"/>
      <c r="G101" s="290"/>
      <c r="H101" s="290"/>
      <c r="I101" s="290"/>
      <c r="J101" s="290"/>
      <c r="K101" s="291"/>
    </row>
    <row r="102" s="1" customFormat="1" ht="45" customHeight="1">
      <c r="B102" s="292"/>
      <c r="C102" s="293" t="s">
        <v>514</v>
      </c>
      <c r="D102" s="293"/>
      <c r="E102" s="293"/>
      <c r="F102" s="293"/>
      <c r="G102" s="293"/>
      <c r="H102" s="293"/>
      <c r="I102" s="293"/>
      <c r="J102" s="293"/>
      <c r="K102" s="294"/>
    </row>
    <row r="103" s="1" customFormat="1" ht="17.25" customHeight="1">
      <c r="B103" s="292"/>
      <c r="C103" s="295" t="s">
        <v>469</v>
      </c>
      <c r="D103" s="295"/>
      <c r="E103" s="295"/>
      <c r="F103" s="295" t="s">
        <v>470</v>
      </c>
      <c r="G103" s="296"/>
      <c r="H103" s="295" t="s">
        <v>54</v>
      </c>
      <c r="I103" s="295" t="s">
        <v>57</v>
      </c>
      <c r="J103" s="295" t="s">
        <v>471</v>
      </c>
      <c r="K103" s="294"/>
    </row>
    <row r="104" s="1" customFormat="1" ht="17.25" customHeight="1">
      <c r="B104" s="292"/>
      <c r="C104" s="297" t="s">
        <v>472</v>
      </c>
      <c r="D104" s="297"/>
      <c r="E104" s="297"/>
      <c r="F104" s="298" t="s">
        <v>473</v>
      </c>
      <c r="G104" s="299"/>
      <c r="H104" s="297"/>
      <c r="I104" s="297"/>
      <c r="J104" s="297" t="s">
        <v>474</v>
      </c>
      <c r="K104" s="294"/>
    </row>
    <row r="105" s="1" customFormat="1" ht="5.25" customHeight="1">
      <c r="B105" s="292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="1" customFormat="1" ht="15" customHeight="1">
      <c r="B106" s="292"/>
      <c r="C106" s="280" t="s">
        <v>53</v>
      </c>
      <c r="D106" s="302"/>
      <c r="E106" s="302"/>
      <c r="F106" s="303" t="s">
        <v>475</v>
      </c>
      <c r="G106" s="280"/>
      <c r="H106" s="280" t="s">
        <v>515</v>
      </c>
      <c r="I106" s="280" t="s">
        <v>477</v>
      </c>
      <c r="J106" s="280">
        <v>20</v>
      </c>
      <c r="K106" s="294"/>
    </row>
    <row r="107" s="1" customFormat="1" ht="15" customHeight="1">
      <c r="B107" s="292"/>
      <c r="C107" s="280" t="s">
        <v>478</v>
      </c>
      <c r="D107" s="280"/>
      <c r="E107" s="280"/>
      <c r="F107" s="303" t="s">
        <v>475</v>
      </c>
      <c r="G107" s="280"/>
      <c r="H107" s="280" t="s">
        <v>515</v>
      </c>
      <c r="I107" s="280" t="s">
        <v>477</v>
      </c>
      <c r="J107" s="280">
        <v>120</v>
      </c>
      <c r="K107" s="294"/>
    </row>
    <row r="108" s="1" customFormat="1" ht="15" customHeight="1">
      <c r="B108" s="305"/>
      <c r="C108" s="280" t="s">
        <v>480</v>
      </c>
      <c r="D108" s="280"/>
      <c r="E108" s="280"/>
      <c r="F108" s="303" t="s">
        <v>481</v>
      </c>
      <c r="G108" s="280"/>
      <c r="H108" s="280" t="s">
        <v>515</v>
      </c>
      <c r="I108" s="280" t="s">
        <v>477</v>
      </c>
      <c r="J108" s="280">
        <v>50</v>
      </c>
      <c r="K108" s="294"/>
    </row>
    <row r="109" s="1" customFormat="1" ht="15" customHeight="1">
      <c r="B109" s="305"/>
      <c r="C109" s="280" t="s">
        <v>483</v>
      </c>
      <c r="D109" s="280"/>
      <c r="E109" s="280"/>
      <c r="F109" s="303" t="s">
        <v>475</v>
      </c>
      <c r="G109" s="280"/>
      <c r="H109" s="280" t="s">
        <v>515</v>
      </c>
      <c r="I109" s="280" t="s">
        <v>485</v>
      </c>
      <c r="J109" s="280"/>
      <c r="K109" s="294"/>
    </row>
    <row r="110" s="1" customFormat="1" ht="15" customHeight="1">
      <c r="B110" s="305"/>
      <c r="C110" s="280" t="s">
        <v>494</v>
      </c>
      <c r="D110" s="280"/>
      <c r="E110" s="280"/>
      <c r="F110" s="303" t="s">
        <v>481</v>
      </c>
      <c r="G110" s="280"/>
      <c r="H110" s="280" t="s">
        <v>515</v>
      </c>
      <c r="I110" s="280" t="s">
        <v>477</v>
      </c>
      <c r="J110" s="280">
        <v>50</v>
      </c>
      <c r="K110" s="294"/>
    </row>
    <row r="111" s="1" customFormat="1" ht="15" customHeight="1">
      <c r="B111" s="305"/>
      <c r="C111" s="280" t="s">
        <v>502</v>
      </c>
      <c r="D111" s="280"/>
      <c r="E111" s="280"/>
      <c r="F111" s="303" t="s">
        <v>481</v>
      </c>
      <c r="G111" s="280"/>
      <c r="H111" s="280" t="s">
        <v>515</v>
      </c>
      <c r="I111" s="280" t="s">
        <v>477</v>
      </c>
      <c r="J111" s="280">
        <v>50</v>
      </c>
      <c r="K111" s="294"/>
    </row>
    <row r="112" s="1" customFormat="1" ht="15" customHeight="1">
      <c r="B112" s="305"/>
      <c r="C112" s="280" t="s">
        <v>500</v>
      </c>
      <c r="D112" s="280"/>
      <c r="E112" s="280"/>
      <c r="F112" s="303" t="s">
        <v>481</v>
      </c>
      <c r="G112" s="280"/>
      <c r="H112" s="280" t="s">
        <v>515</v>
      </c>
      <c r="I112" s="280" t="s">
        <v>477</v>
      </c>
      <c r="J112" s="280">
        <v>50</v>
      </c>
      <c r="K112" s="294"/>
    </row>
    <row r="113" s="1" customFormat="1" ht="15" customHeight="1">
      <c r="B113" s="305"/>
      <c r="C113" s="280" t="s">
        <v>53</v>
      </c>
      <c r="D113" s="280"/>
      <c r="E113" s="280"/>
      <c r="F113" s="303" t="s">
        <v>475</v>
      </c>
      <c r="G113" s="280"/>
      <c r="H113" s="280" t="s">
        <v>516</v>
      </c>
      <c r="I113" s="280" t="s">
        <v>477</v>
      </c>
      <c r="J113" s="280">
        <v>20</v>
      </c>
      <c r="K113" s="294"/>
    </row>
    <row r="114" s="1" customFormat="1" ht="15" customHeight="1">
      <c r="B114" s="305"/>
      <c r="C114" s="280" t="s">
        <v>517</v>
      </c>
      <c r="D114" s="280"/>
      <c r="E114" s="280"/>
      <c r="F114" s="303" t="s">
        <v>475</v>
      </c>
      <c r="G114" s="280"/>
      <c r="H114" s="280" t="s">
        <v>518</v>
      </c>
      <c r="I114" s="280" t="s">
        <v>477</v>
      </c>
      <c r="J114" s="280">
        <v>120</v>
      </c>
      <c r="K114" s="294"/>
    </row>
    <row r="115" s="1" customFormat="1" ht="15" customHeight="1">
      <c r="B115" s="305"/>
      <c r="C115" s="280" t="s">
        <v>38</v>
      </c>
      <c r="D115" s="280"/>
      <c r="E115" s="280"/>
      <c r="F115" s="303" t="s">
        <v>475</v>
      </c>
      <c r="G115" s="280"/>
      <c r="H115" s="280" t="s">
        <v>519</v>
      </c>
      <c r="I115" s="280" t="s">
        <v>510</v>
      </c>
      <c r="J115" s="280"/>
      <c r="K115" s="294"/>
    </row>
    <row r="116" s="1" customFormat="1" ht="15" customHeight="1">
      <c r="B116" s="305"/>
      <c r="C116" s="280" t="s">
        <v>48</v>
      </c>
      <c r="D116" s="280"/>
      <c r="E116" s="280"/>
      <c r="F116" s="303" t="s">
        <v>475</v>
      </c>
      <c r="G116" s="280"/>
      <c r="H116" s="280" t="s">
        <v>520</v>
      </c>
      <c r="I116" s="280" t="s">
        <v>510</v>
      </c>
      <c r="J116" s="280"/>
      <c r="K116" s="294"/>
    </row>
    <row r="117" s="1" customFormat="1" ht="15" customHeight="1">
      <c r="B117" s="305"/>
      <c r="C117" s="280" t="s">
        <v>57</v>
      </c>
      <c r="D117" s="280"/>
      <c r="E117" s="280"/>
      <c r="F117" s="303" t="s">
        <v>475</v>
      </c>
      <c r="G117" s="280"/>
      <c r="H117" s="280" t="s">
        <v>521</v>
      </c>
      <c r="I117" s="280" t="s">
        <v>522</v>
      </c>
      <c r="J117" s="280"/>
      <c r="K117" s="294"/>
    </row>
    <row r="118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="1" customFormat="1" ht="18.75" customHeight="1"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</row>
    <row r="12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="1" customFormat="1" ht="45" customHeight="1">
      <c r="B122" s="321"/>
      <c r="C122" s="271" t="s">
        <v>523</v>
      </c>
      <c r="D122" s="271"/>
      <c r="E122" s="271"/>
      <c r="F122" s="271"/>
      <c r="G122" s="271"/>
      <c r="H122" s="271"/>
      <c r="I122" s="271"/>
      <c r="J122" s="271"/>
      <c r="K122" s="322"/>
    </row>
    <row r="123" s="1" customFormat="1" ht="17.25" customHeight="1">
      <c r="B123" s="323"/>
      <c r="C123" s="295" t="s">
        <v>469</v>
      </c>
      <c r="D123" s="295"/>
      <c r="E123" s="295"/>
      <c r="F123" s="295" t="s">
        <v>470</v>
      </c>
      <c r="G123" s="296"/>
      <c r="H123" s="295" t="s">
        <v>54</v>
      </c>
      <c r="I123" s="295" t="s">
        <v>57</v>
      </c>
      <c r="J123" s="295" t="s">
        <v>471</v>
      </c>
      <c r="K123" s="324"/>
    </row>
    <row r="124" s="1" customFormat="1" ht="17.25" customHeight="1">
      <c r="B124" s="323"/>
      <c r="C124" s="297" t="s">
        <v>472</v>
      </c>
      <c r="D124" s="297"/>
      <c r="E124" s="297"/>
      <c r="F124" s="298" t="s">
        <v>473</v>
      </c>
      <c r="G124" s="299"/>
      <c r="H124" s="297"/>
      <c r="I124" s="297"/>
      <c r="J124" s="297" t="s">
        <v>474</v>
      </c>
      <c r="K124" s="324"/>
    </row>
    <row r="125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="1" customFormat="1" ht="15" customHeight="1">
      <c r="B126" s="325"/>
      <c r="C126" s="280" t="s">
        <v>478</v>
      </c>
      <c r="D126" s="302"/>
      <c r="E126" s="302"/>
      <c r="F126" s="303" t="s">
        <v>475</v>
      </c>
      <c r="G126" s="280"/>
      <c r="H126" s="280" t="s">
        <v>515</v>
      </c>
      <c r="I126" s="280" t="s">
        <v>477</v>
      </c>
      <c r="J126" s="280">
        <v>120</v>
      </c>
      <c r="K126" s="328"/>
    </row>
    <row r="127" s="1" customFormat="1" ht="15" customHeight="1">
      <c r="B127" s="325"/>
      <c r="C127" s="280" t="s">
        <v>524</v>
      </c>
      <c r="D127" s="280"/>
      <c r="E127" s="280"/>
      <c r="F127" s="303" t="s">
        <v>475</v>
      </c>
      <c r="G127" s="280"/>
      <c r="H127" s="280" t="s">
        <v>525</v>
      </c>
      <c r="I127" s="280" t="s">
        <v>477</v>
      </c>
      <c r="J127" s="280" t="s">
        <v>526</v>
      </c>
      <c r="K127" s="328"/>
    </row>
    <row r="128" s="1" customFormat="1" ht="15" customHeight="1">
      <c r="B128" s="325"/>
      <c r="C128" s="280" t="s">
        <v>423</v>
      </c>
      <c r="D128" s="280"/>
      <c r="E128" s="280"/>
      <c r="F128" s="303" t="s">
        <v>475</v>
      </c>
      <c r="G128" s="280"/>
      <c r="H128" s="280" t="s">
        <v>527</v>
      </c>
      <c r="I128" s="280" t="s">
        <v>477</v>
      </c>
      <c r="J128" s="280" t="s">
        <v>526</v>
      </c>
      <c r="K128" s="328"/>
    </row>
    <row r="129" s="1" customFormat="1" ht="15" customHeight="1">
      <c r="B129" s="325"/>
      <c r="C129" s="280" t="s">
        <v>486</v>
      </c>
      <c r="D129" s="280"/>
      <c r="E129" s="280"/>
      <c r="F129" s="303" t="s">
        <v>481</v>
      </c>
      <c r="G129" s="280"/>
      <c r="H129" s="280" t="s">
        <v>487</v>
      </c>
      <c r="I129" s="280" t="s">
        <v>477</v>
      </c>
      <c r="J129" s="280">
        <v>15</v>
      </c>
      <c r="K129" s="328"/>
    </row>
    <row r="130" s="1" customFormat="1" ht="15" customHeight="1">
      <c r="B130" s="325"/>
      <c r="C130" s="306" t="s">
        <v>488</v>
      </c>
      <c r="D130" s="306"/>
      <c r="E130" s="306"/>
      <c r="F130" s="307" t="s">
        <v>481</v>
      </c>
      <c r="G130" s="306"/>
      <c r="H130" s="306" t="s">
        <v>489</v>
      </c>
      <c r="I130" s="306" t="s">
        <v>477</v>
      </c>
      <c r="J130" s="306">
        <v>15</v>
      </c>
      <c r="K130" s="328"/>
    </row>
    <row r="131" s="1" customFormat="1" ht="15" customHeight="1">
      <c r="B131" s="325"/>
      <c r="C131" s="306" t="s">
        <v>490</v>
      </c>
      <c r="D131" s="306"/>
      <c r="E131" s="306"/>
      <c r="F131" s="307" t="s">
        <v>481</v>
      </c>
      <c r="G131" s="306"/>
      <c r="H131" s="306" t="s">
        <v>491</v>
      </c>
      <c r="I131" s="306" t="s">
        <v>477</v>
      </c>
      <c r="J131" s="306">
        <v>20</v>
      </c>
      <c r="K131" s="328"/>
    </row>
    <row r="132" s="1" customFormat="1" ht="15" customHeight="1">
      <c r="B132" s="325"/>
      <c r="C132" s="306" t="s">
        <v>492</v>
      </c>
      <c r="D132" s="306"/>
      <c r="E132" s="306"/>
      <c r="F132" s="307" t="s">
        <v>481</v>
      </c>
      <c r="G132" s="306"/>
      <c r="H132" s="306" t="s">
        <v>493</v>
      </c>
      <c r="I132" s="306" t="s">
        <v>477</v>
      </c>
      <c r="J132" s="306">
        <v>20</v>
      </c>
      <c r="K132" s="328"/>
    </row>
    <row r="133" s="1" customFormat="1" ht="15" customHeight="1">
      <c r="B133" s="325"/>
      <c r="C133" s="280" t="s">
        <v>480</v>
      </c>
      <c r="D133" s="280"/>
      <c r="E133" s="280"/>
      <c r="F133" s="303" t="s">
        <v>481</v>
      </c>
      <c r="G133" s="280"/>
      <c r="H133" s="280" t="s">
        <v>515</v>
      </c>
      <c r="I133" s="280" t="s">
        <v>477</v>
      </c>
      <c r="J133" s="280">
        <v>50</v>
      </c>
      <c r="K133" s="328"/>
    </row>
    <row r="134" s="1" customFormat="1" ht="15" customHeight="1">
      <c r="B134" s="325"/>
      <c r="C134" s="280" t="s">
        <v>494</v>
      </c>
      <c r="D134" s="280"/>
      <c r="E134" s="280"/>
      <c r="F134" s="303" t="s">
        <v>481</v>
      </c>
      <c r="G134" s="280"/>
      <c r="H134" s="280" t="s">
        <v>515</v>
      </c>
      <c r="I134" s="280" t="s">
        <v>477</v>
      </c>
      <c r="J134" s="280">
        <v>50</v>
      </c>
      <c r="K134" s="328"/>
    </row>
    <row r="135" s="1" customFormat="1" ht="15" customHeight="1">
      <c r="B135" s="325"/>
      <c r="C135" s="280" t="s">
        <v>500</v>
      </c>
      <c r="D135" s="280"/>
      <c r="E135" s="280"/>
      <c r="F135" s="303" t="s">
        <v>481</v>
      </c>
      <c r="G135" s="280"/>
      <c r="H135" s="280" t="s">
        <v>515</v>
      </c>
      <c r="I135" s="280" t="s">
        <v>477</v>
      </c>
      <c r="J135" s="280">
        <v>50</v>
      </c>
      <c r="K135" s="328"/>
    </row>
    <row r="136" s="1" customFormat="1" ht="15" customHeight="1">
      <c r="B136" s="325"/>
      <c r="C136" s="280" t="s">
        <v>502</v>
      </c>
      <c r="D136" s="280"/>
      <c r="E136" s="280"/>
      <c r="F136" s="303" t="s">
        <v>481</v>
      </c>
      <c r="G136" s="280"/>
      <c r="H136" s="280" t="s">
        <v>515</v>
      </c>
      <c r="I136" s="280" t="s">
        <v>477</v>
      </c>
      <c r="J136" s="280">
        <v>50</v>
      </c>
      <c r="K136" s="328"/>
    </row>
    <row r="137" s="1" customFormat="1" ht="15" customHeight="1">
      <c r="B137" s="325"/>
      <c r="C137" s="280" t="s">
        <v>503</v>
      </c>
      <c r="D137" s="280"/>
      <c r="E137" s="280"/>
      <c r="F137" s="303" t="s">
        <v>481</v>
      </c>
      <c r="G137" s="280"/>
      <c r="H137" s="280" t="s">
        <v>528</v>
      </c>
      <c r="I137" s="280" t="s">
        <v>477</v>
      </c>
      <c r="J137" s="280">
        <v>255</v>
      </c>
      <c r="K137" s="328"/>
    </row>
    <row r="138" s="1" customFormat="1" ht="15" customHeight="1">
      <c r="B138" s="325"/>
      <c r="C138" s="280" t="s">
        <v>505</v>
      </c>
      <c r="D138" s="280"/>
      <c r="E138" s="280"/>
      <c r="F138" s="303" t="s">
        <v>475</v>
      </c>
      <c r="G138" s="280"/>
      <c r="H138" s="280" t="s">
        <v>529</v>
      </c>
      <c r="I138" s="280" t="s">
        <v>507</v>
      </c>
      <c r="J138" s="280"/>
      <c r="K138" s="328"/>
    </row>
    <row r="139" s="1" customFormat="1" ht="15" customHeight="1">
      <c r="B139" s="325"/>
      <c r="C139" s="280" t="s">
        <v>508</v>
      </c>
      <c r="D139" s="280"/>
      <c r="E139" s="280"/>
      <c r="F139" s="303" t="s">
        <v>475</v>
      </c>
      <c r="G139" s="280"/>
      <c r="H139" s="280" t="s">
        <v>530</v>
      </c>
      <c r="I139" s="280" t="s">
        <v>510</v>
      </c>
      <c r="J139" s="280"/>
      <c r="K139" s="328"/>
    </row>
    <row r="140" s="1" customFormat="1" ht="15" customHeight="1">
      <c r="B140" s="325"/>
      <c r="C140" s="280" t="s">
        <v>511</v>
      </c>
      <c r="D140" s="280"/>
      <c r="E140" s="280"/>
      <c r="F140" s="303" t="s">
        <v>475</v>
      </c>
      <c r="G140" s="280"/>
      <c r="H140" s="280" t="s">
        <v>511</v>
      </c>
      <c r="I140" s="280" t="s">
        <v>510</v>
      </c>
      <c r="J140" s="280"/>
      <c r="K140" s="328"/>
    </row>
    <row r="141" s="1" customFormat="1" ht="15" customHeight="1">
      <c r="B141" s="325"/>
      <c r="C141" s="280" t="s">
        <v>38</v>
      </c>
      <c r="D141" s="280"/>
      <c r="E141" s="280"/>
      <c r="F141" s="303" t="s">
        <v>475</v>
      </c>
      <c r="G141" s="280"/>
      <c r="H141" s="280" t="s">
        <v>531</v>
      </c>
      <c r="I141" s="280" t="s">
        <v>510</v>
      </c>
      <c r="J141" s="280"/>
      <c r="K141" s="328"/>
    </row>
    <row r="142" s="1" customFormat="1" ht="15" customHeight="1">
      <c r="B142" s="325"/>
      <c r="C142" s="280" t="s">
        <v>532</v>
      </c>
      <c r="D142" s="280"/>
      <c r="E142" s="280"/>
      <c r="F142" s="303" t="s">
        <v>475</v>
      </c>
      <c r="G142" s="280"/>
      <c r="H142" s="280" t="s">
        <v>533</v>
      </c>
      <c r="I142" s="280" t="s">
        <v>510</v>
      </c>
      <c r="J142" s="280"/>
      <c r="K142" s="328"/>
    </row>
    <row r="143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="1" customFormat="1" ht="18.75" customHeight="1">
      <c r="B145" s="288"/>
      <c r="C145" s="288"/>
      <c r="D145" s="288"/>
      <c r="E145" s="288"/>
      <c r="F145" s="288"/>
      <c r="G145" s="288"/>
      <c r="H145" s="288"/>
      <c r="I145" s="288"/>
      <c r="J145" s="288"/>
      <c r="K145" s="288"/>
    </row>
    <row r="146" s="1" customFormat="1" ht="7.5" customHeight="1">
      <c r="B146" s="289"/>
      <c r="C146" s="290"/>
      <c r="D146" s="290"/>
      <c r="E146" s="290"/>
      <c r="F146" s="290"/>
      <c r="G146" s="290"/>
      <c r="H146" s="290"/>
      <c r="I146" s="290"/>
      <c r="J146" s="290"/>
      <c r="K146" s="291"/>
    </row>
    <row r="147" s="1" customFormat="1" ht="45" customHeight="1">
      <c r="B147" s="292"/>
      <c r="C147" s="293" t="s">
        <v>534</v>
      </c>
      <c r="D147" s="293"/>
      <c r="E147" s="293"/>
      <c r="F147" s="293"/>
      <c r="G147" s="293"/>
      <c r="H147" s="293"/>
      <c r="I147" s="293"/>
      <c r="J147" s="293"/>
      <c r="K147" s="294"/>
    </row>
    <row r="148" s="1" customFormat="1" ht="17.25" customHeight="1">
      <c r="B148" s="292"/>
      <c r="C148" s="295" t="s">
        <v>469</v>
      </c>
      <c r="D148" s="295"/>
      <c r="E148" s="295"/>
      <c r="F148" s="295" t="s">
        <v>470</v>
      </c>
      <c r="G148" s="296"/>
      <c r="H148" s="295" t="s">
        <v>54</v>
      </c>
      <c r="I148" s="295" t="s">
        <v>57</v>
      </c>
      <c r="J148" s="295" t="s">
        <v>471</v>
      </c>
      <c r="K148" s="294"/>
    </row>
    <row r="149" s="1" customFormat="1" ht="17.25" customHeight="1">
      <c r="B149" s="292"/>
      <c r="C149" s="297" t="s">
        <v>472</v>
      </c>
      <c r="D149" s="297"/>
      <c r="E149" s="297"/>
      <c r="F149" s="298" t="s">
        <v>473</v>
      </c>
      <c r="G149" s="299"/>
      <c r="H149" s="297"/>
      <c r="I149" s="297"/>
      <c r="J149" s="297" t="s">
        <v>474</v>
      </c>
      <c r="K149" s="294"/>
    </row>
    <row r="150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="1" customFormat="1" ht="15" customHeight="1">
      <c r="B151" s="305"/>
      <c r="C151" s="332" t="s">
        <v>478</v>
      </c>
      <c r="D151" s="280"/>
      <c r="E151" s="280"/>
      <c r="F151" s="333" t="s">
        <v>475</v>
      </c>
      <c r="G151" s="280"/>
      <c r="H151" s="332" t="s">
        <v>515</v>
      </c>
      <c r="I151" s="332" t="s">
        <v>477</v>
      </c>
      <c r="J151" s="332">
        <v>120</v>
      </c>
      <c r="K151" s="328"/>
    </row>
    <row r="152" s="1" customFormat="1" ht="15" customHeight="1">
      <c r="B152" s="305"/>
      <c r="C152" s="332" t="s">
        <v>524</v>
      </c>
      <c r="D152" s="280"/>
      <c r="E152" s="280"/>
      <c r="F152" s="333" t="s">
        <v>475</v>
      </c>
      <c r="G152" s="280"/>
      <c r="H152" s="332" t="s">
        <v>535</v>
      </c>
      <c r="I152" s="332" t="s">
        <v>477</v>
      </c>
      <c r="J152" s="332" t="s">
        <v>526</v>
      </c>
      <c r="K152" s="328"/>
    </row>
    <row r="153" s="1" customFormat="1" ht="15" customHeight="1">
      <c r="B153" s="305"/>
      <c r="C153" s="332" t="s">
        <v>423</v>
      </c>
      <c r="D153" s="280"/>
      <c r="E153" s="280"/>
      <c r="F153" s="333" t="s">
        <v>475</v>
      </c>
      <c r="G153" s="280"/>
      <c r="H153" s="332" t="s">
        <v>536</v>
      </c>
      <c r="I153" s="332" t="s">
        <v>477</v>
      </c>
      <c r="J153" s="332" t="s">
        <v>526</v>
      </c>
      <c r="K153" s="328"/>
    </row>
    <row r="154" s="1" customFormat="1" ht="15" customHeight="1">
      <c r="B154" s="305"/>
      <c r="C154" s="332" t="s">
        <v>480</v>
      </c>
      <c r="D154" s="280"/>
      <c r="E154" s="280"/>
      <c r="F154" s="333" t="s">
        <v>481</v>
      </c>
      <c r="G154" s="280"/>
      <c r="H154" s="332" t="s">
        <v>515</v>
      </c>
      <c r="I154" s="332" t="s">
        <v>477</v>
      </c>
      <c r="J154" s="332">
        <v>50</v>
      </c>
      <c r="K154" s="328"/>
    </row>
    <row r="155" s="1" customFormat="1" ht="15" customHeight="1">
      <c r="B155" s="305"/>
      <c r="C155" s="332" t="s">
        <v>483</v>
      </c>
      <c r="D155" s="280"/>
      <c r="E155" s="280"/>
      <c r="F155" s="333" t="s">
        <v>475</v>
      </c>
      <c r="G155" s="280"/>
      <c r="H155" s="332" t="s">
        <v>515</v>
      </c>
      <c r="I155" s="332" t="s">
        <v>485</v>
      </c>
      <c r="J155" s="332"/>
      <c r="K155" s="328"/>
    </row>
    <row r="156" s="1" customFormat="1" ht="15" customHeight="1">
      <c r="B156" s="305"/>
      <c r="C156" s="332" t="s">
        <v>494</v>
      </c>
      <c r="D156" s="280"/>
      <c r="E156" s="280"/>
      <c r="F156" s="333" t="s">
        <v>481</v>
      </c>
      <c r="G156" s="280"/>
      <c r="H156" s="332" t="s">
        <v>515</v>
      </c>
      <c r="I156" s="332" t="s">
        <v>477</v>
      </c>
      <c r="J156" s="332">
        <v>50</v>
      </c>
      <c r="K156" s="328"/>
    </row>
    <row r="157" s="1" customFormat="1" ht="15" customHeight="1">
      <c r="B157" s="305"/>
      <c r="C157" s="332" t="s">
        <v>502</v>
      </c>
      <c r="D157" s="280"/>
      <c r="E157" s="280"/>
      <c r="F157" s="333" t="s">
        <v>481</v>
      </c>
      <c r="G157" s="280"/>
      <c r="H157" s="332" t="s">
        <v>515</v>
      </c>
      <c r="I157" s="332" t="s">
        <v>477</v>
      </c>
      <c r="J157" s="332">
        <v>50</v>
      </c>
      <c r="K157" s="328"/>
    </row>
    <row r="158" s="1" customFormat="1" ht="15" customHeight="1">
      <c r="B158" s="305"/>
      <c r="C158" s="332" t="s">
        <v>500</v>
      </c>
      <c r="D158" s="280"/>
      <c r="E158" s="280"/>
      <c r="F158" s="333" t="s">
        <v>481</v>
      </c>
      <c r="G158" s="280"/>
      <c r="H158" s="332" t="s">
        <v>515</v>
      </c>
      <c r="I158" s="332" t="s">
        <v>477</v>
      </c>
      <c r="J158" s="332">
        <v>50</v>
      </c>
      <c r="K158" s="328"/>
    </row>
    <row r="159" s="1" customFormat="1" ht="15" customHeight="1">
      <c r="B159" s="305"/>
      <c r="C159" s="332" t="s">
        <v>87</v>
      </c>
      <c r="D159" s="280"/>
      <c r="E159" s="280"/>
      <c r="F159" s="333" t="s">
        <v>475</v>
      </c>
      <c r="G159" s="280"/>
      <c r="H159" s="332" t="s">
        <v>537</v>
      </c>
      <c r="I159" s="332" t="s">
        <v>477</v>
      </c>
      <c r="J159" s="332" t="s">
        <v>538</v>
      </c>
      <c r="K159" s="328"/>
    </row>
    <row r="160" s="1" customFormat="1" ht="15" customHeight="1">
      <c r="B160" s="305"/>
      <c r="C160" s="332" t="s">
        <v>539</v>
      </c>
      <c r="D160" s="280"/>
      <c r="E160" s="280"/>
      <c r="F160" s="333" t="s">
        <v>475</v>
      </c>
      <c r="G160" s="280"/>
      <c r="H160" s="332" t="s">
        <v>540</v>
      </c>
      <c r="I160" s="332" t="s">
        <v>510</v>
      </c>
      <c r="J160" s="332"/>
      <c r="K160" s="328"/>
    </row>
    <row r="16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="1" customFormat="1" ht="18.75" customHeight="1"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</row>
    <row r="164" s="1" customFormat="1" ht="7.5" customHeight="1">
      <c r="B164" s="267"/>
      <c r="C164" s="268"/>
      <c r="D164" s="268"/>
      <c r="E164" s="268"/>
      <c r="F164" s="268"/>
      <c r="G164" s="268"/>
      <c r="H164" s="268"/>
      <c r="I164" s="268"/>
      <c r="J164" s="268"/>
      <c r="K164" s="269"/>
    </row>
    <row r="165" s="1" customFormat="1" ht="45" customHeight="1">
      <c r="B165" s="270"/>
      <c r="C165" s="271" t="s">
        <v>541</v>
      </c>
      <c r="D165" s="271"/>
      <c r="E165" s="271"/>
      <c r="F165" s="271"/>
      <c r="G165" s="271"/>
      <c r="H165" s="271"/>
      <c r="I165" s="271"/>
      <c r="J165" s="271"/>
      <c r="K165" s="272"/>
    </row>
    <row r="166" s="1" customFormat="1" ht="17.25" customHeight="1">
      <c r="B166" s="270"/>
      <c r="C166" s="295" t="s">
        <v>469</v>
      </c>
      <c r="D166" s="295"/>
      <c r="E166" s="295"/>
      <c r="F166" s="295" t="s">
        <v>470</v>
      </c>
      <c r="G166" s="337"/>
      <c r="H166" s="338" t="s">
        <v>54</v>
      </c>
      <c r="I166" s="338" t="s">
        <v>57</v>
      </c>
      <c r="J166" s="295" t="s">
        <v>471</v>
      </c>
      <c r="K166" s="272"/>
    </row>
    <row r="167" s="1" customFormat="1" ht="17.25" customHeight="1">
      <c r="B167" s="273"/>
      <c r="C167" s="297" t="s">
        <v>472</v>
      </c>
      <c r="D167" s="297"/>
      <c r="E167" s="297"/>
      <c r="F167" s="298" t="s">
        <v>473</v>
      </c>
      <c r="G167" s="339"/>
      <c r="H167" s="340"/>
      <c r="I167" s="340"/>
      <c r="J167" s="297" t="s">
        <v>474</v>
      </c>
      <c r="K167" s="275"/>
    </row>
    <row r="168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="1" customFormat="1" ht="15" customHeight="1">
      <c r="B169" s="305"/>
      <c r="C169" s="280" t="s">
        <v>478</v>
      </c>
      <c r="D169" s="280"/>
      <c r="E169" s="280"/>
      <c r="F169" s="303" t="s">
        <v>475</v>
      </c>
      <c r="G169" s="280"/>
      <c r="H169" s="280" t="s">
        <v>515</v>
      </c>
      <c r="I169" s="280" t="s">
        <v>477</v>
      </c>
      <c r="J169" s="280">
        <v>120</v>
      </c>
      <c r="K169" s="328"/>
    </row>
    <row r="170" s="1" customFormat="1" ht="15" customHeight="1">
      <c r="B170" s="305"/>
      <c r="C170" s="280" t="s">
        <v>524</v>
      </c>
      <c r="D170" s="280"/>
      <c r="E170" s="280"/>
      <c r="F170" s="303" t="s">
        <v>475</v>
      </c>
      <c r="G170" s="280"/>
      <c r="H170" s="280" t="s">
        <v>525</v>
      </c>
      <c r="I170" s="280" t="s">
        <v>477</v>
      </c>
      <c r="J170" s="280" t="s">
        <v>526</v>
      </c>
      <c r="K170" s="328"/>
    </row>
    <row r="171" s="1" customFormat="1" ht="15" customHeight="1">
      <c r="B171" s="305"/>
      <c r="C171" s="280" t="s">
        <v>423</v>
      </c>
      <c r="D171" s="280"/>
      <c r="E171" s="280"/>
      <c r="F171" s="303" t="s">
        <v>475</v>
      </c>
      <c r="G171" s="280"/>
      <c r="H171" s="280" t="s">
        <v>542</v>
      </c>
      <c r="I171" s="280" t="s">
        <v>477</v>
      </c>
      <c r="J171" s="280" t="s">
        <v>526</v>
      </c>
      <c r="K171" s="328"/>
    </row>
    <row r="172" s="1" customFormat="1" ht="15" customHeight="1">
      <c r="B172" s="305"/>
      <c r="C172" s="280" t="s">
        <v>480</v>
      </c>
      <c r="D172" s="280"/>
      <c r="E172" s="280"/>
      <c r="F172" s="303" t="s">
        <v>481</v>
      </c>
      <c r="G172" s="280"/>
      <c r="H172" s="280" t="s">
        <v>542</v>
      </c>
      <c r="I172" s="280" t="s">
        <v>477</v>
      </c>
      <c r="J172" s="280">
        <v>50</v>
      </c>
      <c r="K172" s="328"/>
    </row>
    <row r="173" s="1" customFormat="1" ht="15" customHeight="1">
      <c r="B173" s="305"/>
      <c r="C173" s="280" t="s">
        <v>483</v>
      </c>
      <c r="D173" s="280"/>
      <c r="E173" s="280"/>
      <c r="F173" s="303" t="s">
        <v>475</v>
      </c>
      <c r="G173" s="280"/>
      <c r="H173" s="280" t="s">
        <v>542</v>
      </c>
      <c r="I173" s="280" t="s">
        <v>485</v>
      </c>
      <c r="J173" s="280"/>
      <c r="K173" s="328"/>
    </row>
    <row r="174" s="1" customFormat="1" ht="15" customHeight="1">
      <c r="B174" s="305"/>
      <c r="C174" s="280" t="s">
        <v>494</v>
      </c>
      <c r="D174" s="280"/>
      <c r="E174" s="280"/>
      <c r="F174" s="303" t="s">
        <v>481</v>
      </c>
      <c r="G174" s="280"/>
      <c r="H174" s="280" t="s">
        <v>542</v>
      </c>
      <c r="I174" s="280" t="s">
        <v>477</v>
      </c>
      <c r="J174" s="280">
        <v>50</v>
      </c>
      <c r="K174" s="328"/>
    </row>
    <row r="175" s="1" customFormat="1" ht="15" customHeight="1">
      <c r="B175" s="305"/>
      <c r="C175" s="280" t="s">
        <v>502</v>
      </c>
      <c r="D175" s="280"/>
      <c r="E175" s="280"/>
      <c r="F175" s="303" t="s">
        <v>481</v>
      </c>
      <c r="G175" s="280"/>
      <c r="H175" s="280" t="s">
        <v>542</v>
      </c>
      <c r="I175" s="280" t="s">
        <v>477</v>
      </c>
      <c r="J175" s="280">
        <v>50</v>
      </c>
      <c r="K175" s="328"/>
    </row>
    <row r="176" s="1" customFormat="1" ht="15" customHeight="1">
      <c r="B176" s="305"/>
      <c r="C176" s="280" t="s">
        <v>500</v>
      </c>
      <c r="D176" s="280"/>
      <c r="E176" s="280"/>
      <c r="F176" s="303" t="s">
        <v>481</v>
      </c>
      <c r="G176" s="280"/>
      <c r="H176" s="280" t="s">
        <v>542</v>
      </c>
      <c r="I176" s="280" t="s">
        <v>477</v>
      </c>
      <c r="J176" s="280">
        <v>50</v>
      </c>
      <c r="K176" s="328"/>
    </row>
    <row r="177" s="1" customFormat="1" ht="15" customHeight="1">
      <c r="B177" s="305"/>
      <c r="C177" s="280" t="s">
        <v>103</v>
      </c>
      <c r="D177" s="280"/>
      <c r="E177" s="280"/>
      <c r="F177" s="303" t="s">
        <v>475</v>
      </c>
      <c r="G177" s="280"/>
      <c r="H177" s="280" t="s">
        <v>543</v>
      </c>
      <c r="I177" s="280" t="s">
        <v>544</v>
      </c>
      <c r="J177" s="280"/>
      <c r="K177" s="328"/>
    </row>
    <row r="178" s="1" customFormat="1" ht="15" customHeight="1">
      <c r="B178" s="305"/>
      <c r="C178" s="280" t="s">
        <v>57</v>
      </c>
      <c r="D178" s="280"/>
      <c r="E178" s="280"/>
      <c r="F178" s="303" t="s">
        <v>475</v>
      </c>
      <c r="G178" s="280"/>
      <c r="H178" s="280" t="s">
        <v>545</v>
      </c>
      <c r="I178" s="280" t="s">
        <v>546</v>
      </c>
      <c r="J178" s="280">
        <v>1</v>
      </c>
      <c r="K178" s="328"/>
    </row>
    <row r="179" s="1" customFormat="1" ht="15" customHeight="1">
      <c r="B179" s="305"/>
      <c r="C179" s="280" t="s">
        <v>53</v>
      </c>
      <c r="D179" s="280"/>
      <c r="E179" s="280"/>
      <c r="F179" s="303" t="s">
        <v>475</v>
      </c>
      <c r="G179" s="280"/>
      <c r="H179" s="280" t="s">
        <v>547</v>
      </c>
      <c r="I179" s="280" t="s">
        <v>477</v>
      </c>
      <c r="J179" s="280">
        <v>20</v>
      </c>
      <c r="K179" s="328"/>
    </row>
    <row r="180" s="1" customFormat="1" ht="15" customHeight="1">
      <c r="B180" s="305"/>
      <c r="C180" s="280" t="s">
        <v>54</v>
      </c>
      <c r="D180" s="280"/>
      <c r="E180" s="280"/>
      <c r="F180" s="303" t="s">
        <v>475</v>
      </c>
      <c r="G180" s="280"/>
      <c r="H180" s="280" t="s">
        <v>548</v>
      </c>
      <c r="I180" s="280" t="s">
        <v>477</v>
      </c>
      <c r="J180" s="280">
        <v>255</v>
      </c>
      <c r="K180" s="328"/>
    </row>
    <row r="181" s="1" customFormat="1" ht="15" customHeight="1">
      <c r="B181" s="305"/>
      <c r="C181" s="280" t="s">
        <v>104</v>
      </c>
      <c r="D181" s="280"/>
      <c r="E181" s="280"/>
      <c r="F181" s="303" t="s">
        <v>475</v>
      </c>
      <c r="G181" s="280"/>
      <c r="H181" s="280" t="s">
        <v>439</v>
      </c>
      <c r="I181" s="280" t="s">
        <v>477</v>
      </c>
      <c r="J181" s="280">
        <v>10</v>
      </c>
      <c r="K181" s="328"/>
    </row>
    <row r="182" s="1" customFormat="1" ht="15" customHeight="1">
      <c r="B182" s="305"/>
      <c r="C182" s="280" t="s">
        <v>105</v>
      </c>
      <c r="D182" s="280"/>
      <c r="E182" s="280"/>
      <c r="F182" s="303" t="s">
        <v>475</v>
      </c>
      <c r="G182" s="280"/>
      <c r="H182" s="280" t="s">
        <v>549</v>
      </c>
      <c r="I182" s="280" t="s">
        <v>510</v>
      </c>
      <c r="J182" s="280"/>
      <c r="K182" s="328"/>
    </row>
    <row r="183" s="1" customFormat="1" ht="15" customHeight="1">
      <c r="B183" s="305"/>
      <c r="C183" s="280" t="s">
        <v>550</v>
      </c>
      <c r="D183" s="280"/>
      <c r="E183" s="280"/>
      <c r="F183" s="303" t="s">
        <v>475</v>
      </c>
      <c r="G183" s="280"/>
      <c r="H183" s="280" t="s">
        <v>551</v>
      </c>
      <c r="I183" s="280" t="s">
        <v>510</v>
      </c>
      <c r="J183" s="280"/>
      <c r="K183" s="328"/>
    </row>
    <row r="184" s="1" customFormat="1" ht="15" customHeight="1">
      <c r="B184" s="305"/>
      <c r="C184" s="280" t="s">
        <v>539</v>
      </c>
      <c r="D184" s="280"/>
      <c r="E184" s="280"/>
      <c r="F184" s="303" t="s">
        <v>475</v>
      </c>
      <c r="G184" s="280"/>
      <c r="H184" s="280" t="s">
        <v>552</v>
      </c>
      <c r="I184" s="280" t="s">
        <v>510</v>
      </c>
      <c r="J184" s="280"/>
      <c r="K184" s="328"/>
    </row>
    <row r="185" s="1" customFormat="1" ht="15" customHeight="1">
      <c r="B185" s="305"/>
      <c r="C185" s="280" t="s">
        <v>107</v>
      </c>
      <c r="D185" s="280"/>
      <c r="E185" s="280"/>
      <c r="F185" s="303" t="s">
        <v>481</v>
      </c>
      <c r="G185" s="280"/>
      <c r="H185" s="280" t="s">
        <v>553</v>
      </c>
      <c r="I185" s="280" t="s">
        <v>477</v>
      </c>
      <c r="J185" s="280">
        <v>50</v>
      </c>
      <c r="K185" s="328"/>
    </row>
    <row r="186" s="1" customFormat="1" ht="15" customHeight="1">
      <c r="B186" s="305"/>
      <c r="C186" s="280" t="s">
        <v>554</v>
      </c>
      <c r="D186" s="280"/>
      <c r="E186" s="280"/>
      <c r="F186" s="303" t="s">
        <v>481</v>
      </c>
      <c r="G186" s="280"/>
      <c r="H186" s="280" t="s">
        <v>555</v>
      </c>
      <c r="I186" s="280" t="s">
        <v>556</v>
      </c>
      <c r="J186" s="280"/>
      <c r="K186" s="328"/>
    </row>
    <row r="187" s="1" customFormat="1" ht="15" customHeight="1">
      <c r="B187" s="305"/>
      <c r="C187" s="280" t="s">
        <v>557</v>
      </c>
      <c r="D187" s="280"/>
      <c r="E187" s="280"/>
      <c r="F187" s="303" t="s">
        <v>481</v>
      </c>
      <c r="G187" s="280"/>
      <c r="H187" s="280" t="s">
        <v>558</v>
      </c>
      <c r="I187" s="280" t="s">
        <v>556</v>
      </c>
      <c r="J187" s="280"/>
      <c r="K187" s="328"/>
    </row>
    <row r="188" s="1" customFormat="1" ht="15" customHeight="1">
      <c r="B188" s="305"/>
      <c r="C188" s="280" t="s">
        <v>559</v>
      </c>
      <c r="D188" s="280"/>
      <c r="E188" s="280"/>
      <c r="F188" s="303" t="s">
        <v>481</v>
      </c>
      <c r="G188" s="280"/>
      <c r="H188" s="280" t="s">
        <v>560</v>
      </c>
      <c r="I188" s="280" t="s">
        <v>556</v>
      </c>
      <c r="J188" s="280"/>
      <c r="K188" s="328"/>
    </row>
    <row r="189" s="1" customFormat="1" ht="15" customHeight="1">
      <c r="B189" s="305"/>
      <c r="C189" s="341" t="s">
        <v>561</v>
      </c>
      <c r="D189" s="280"/>
      <c r="E189" s="280"/>
      <c r="F189" s="303" t="s">
        <v>481</v>
      </c>
      <c r="G189" s="280"/>
      <c r="H189" s="280" t="s">
        <v>562</v>
      </c>
      <c r="I189" s="280" t="s">
        <v>563</v>
      </c>
      <c r="J189" s="342" t="s">
        <v>564</v>
      </c>
      <c r="K189" s="328"/>
    </row>
    <row r="190" s="1" customFormat="1" ht="15" customHeight="1">
      <c r="B190" s="305"/>
      <c r="C190" s="341" t="s">
        <v>42</v>
      </c>
      <c r="D190" s="280"/>
      <c r="E190" s="280"/>
      <c r="F190" s="303" t="s">
        <v>475</v>
      </c>
      <c r="G190" s="280"/>
      <c r="H190" s="277" t="s">
        <v>565</v>
      </c>
      <c r="I190" s="280" t="s">
        <v>566</v>
      </c>
      <c r="J190" s="280"/>
      <c r="K190" s="328"/>
    </row>
    <row r="191" s="1" customFormat="1" ht="15" customHeight="1">
      <c r="B191" s="305"/>
      <c r="C191" s="341" t="s">
        <v>567</v>
      </c>
      <c r="D191" s="280"/>
      <c r="E191" s="280"/>
      <c r="F191" s="303" t="s">
        <v>475</v>
      </c>
      <c r="G191" s="280"/>
      <c r="H191" s="280" t="s">
        <v>568</v>
      </c>
      <c r="I191" s="280" t="s">
        <v>510</v>
      </c>
      <c r="J191" s="280"/>
      <c r="K191" s="328"/>
    </row>
    <row r="192" s="1" customFormat="1" ht="15" customHeight="1">
      <c r="B192" s="305"/>
      <c r="C192" s="341" t="s">
        <v>569</v>
      </c>
      <c r="D192" s="280"/>
      <c r="E192" s="280"/>
      <c r="F192" s="303" t="s">
        <v>475</v>
      </c>
      <c r="G192" s="280"/>
      <c r="H192" s="280" t="s">
        <v>570</v>
      </c>
      <c r="I192" s="280" t="s">
        <v>510</v>
      </c>
      <c r="J192" s="280"/>
      <c r="K192" s="328"/>
    </row>
    <row r="193" s="1" customFormat="1" ht="15" customHeight="1">
      <c r="B193" s="305"/>
      <c r="C193" s="341" t="s">
        <v>571</v>
      </c>
      <c r="D193" s="280"/>
      <c r="E193" s="280"/>
      <c r="F193" s="303" t="s">
        <v>481</v>
      </c>
      <c r="G193" s="280"/>
      <c r="H193" s="280" t="s">
        <v>572</v>
      </c>
      <c r="I193" s="280" t="s">
        <v>510</v>
      </c>
      <c r="J193" s="280"/>
      <c r="K193" s="328"/>
    </row>
    <row r="194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="1" customFormat="1" ht="18.75" customHeight="1"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</row>
    <row r="198" s="1" customFormat="1" ht="13.5">
      <c r="B198" s="267"/>
      <c r="C198" s="268"/>
      <c r="D198" s="268"/>
      <c r="E198" s="268"/>
      <c r="F198" s="268"/>
      <c r="G198" s="268"/>
      <c r="H198" s="268"/>
      <c r="I198" s="268"/>
      <c r="J198" s="268"/>
      <c r="K198" s="269"/>
    </row>
    <row r="199" s="1" customFormat="1" ht="21">
      <c r="B199" s="270"/>
      <c r="C199" s="271" t="s">
        <v>573</v>
      </c>
      <c r="D199" s="271"/>
      <c r="E199" s="271"/>
      <c r="F199" s="271"/>
      <c r="G199" s="271"/>
      <c r="H199" s="271"/>
      <c r="I199" s="271"/>
      <c r="J199" s="271"/>
      <c r="K199" s="272"/>
    </row>
    <row r="200" s="1" customFormat="1" ht="25.5" customHeight="1">
      <c r="B200" s="270"/>
      <c r="C200" s="344" t="s">
        <v>574</v>
      </c>
      <c r="D200" s="344"/>
      <c r="E200" s="344"/>
      <c r="F200" s="344" t="s">
        <v>575</v>
      </c>
      <c r="G200" s="345"/>
      <c r="H200" s="344" t="s">
        <v>576</v>
      </c>
      <c r="I200" s="344"/>
      <c r="J200" s="344"/>
      <c r="K200" s="272"/>
    </row>
    <row r="20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="1" customFormat="1" ht="15" customHeight="1">
      <c r="B202" s="305"/>
      <c r="C202" s="280" t="s">
        <v>566</v>
      </c>
      <c r="D202" s="280"/>
      <c r="E202" s="280"/>
      <c r="F202" s="303" t="s">
        <v>43</v>
      </c>
      <c r="G202" s="280"/>
      <c r="H202" s="280" t="s">
        <v>577</v>
      </c>
      <c r="I202" s="280"/>
      <c r="J202" s="280"/>
      <c r="K202" s="328"/>
    </row>
    <row r="203" s="1" customFormat="1" ht="15" customHeight="1">
      <c r="B203" s="305"/>
      <c r="C203" s="280"/>
      <c r="D203" s="280"/>
      <c r="E203" s="280"/>
      <c r="F203" s="303" t="s">
        <v>44</v>
      </c>
      <c r="G203" s="280"/>
      <c r="H203" s="280" t="s">
        <v>578</v>
      </c>
      <c r="I203" s="280"/>
      <c r="J203" s="280"/>
      <c r="K203" s="328"/>
    </row>
    <row r="204" s="1" customFormat="1" ht="15" customHeight="1">
      <c r="B204" s="305"/>
      <c r="C204" s="280"/>
      <c r="D204" s="280"/>
      <c r="E204" s="280"/>
      <c r="F204" s="303" t="s">
        <v>47</v>
      </c>
      <c r="G204" s="280"/>
      <c r="H204" s="280" t="s">
        <v>579</v>
      </c>
      <c r="I204" s="280"/>
      <c r="J204" s="280"/>
      <c r="K204" s="328"/>
    </row>
    <row r="205" s="1" customFormat="1" ht="15" customHeight="1">
      <c r="B205" s="305"/>
      <c r="C205" s="280"/>
      <c r="D205" s="280"/>
      <c r="E205" s="280"/>
      <c r="F205" s="303" t="s">
        <v>45</v>
      </c>
      <c r="G205" s="280"/>
      <c r="H205" s="280" t="s">
        <v>580</v>
      </c>
      <c r="I205" s="280"/>
      <c r="J205" s="280"/>
      <c r="K205" s="328"/>
    </row>
    <row r="206" s="1" customFormat="1" ht="15" customHeight="1">
      <c r="B206" s="305"/>
      <c r="C206" s="280"/>
      <c r="D206" s="280"/>
      <c r="E206" s="280"/>
      <c r="F206" s="303" t="s">
        <v>46</v>
      </c>
      <c r="G206" s="280"/>
      <c r="H206" s="280" t="s">
        <v>581</v>
      </c>
      <c r="I206" s="280"/>
      <c r="J206" s="280"/>
      <c r="K206" s="328"/>
    </row>
    <row r="207" s="1" customFormat="1" ht="15" customHeight="1">
      <c r="B207" s="305"/>
      <c r="C207" s="280"/>
      <c r="D207" s="280"/>
      <c r="E207" s="280"/>
      <c r="F207" s="303"/>
      <c r="G207" s="280"/>
      <c r="H207" s="280"/>
      <c r="I207" s="280"/>
      <c r="J207" s="280"/>
      <c r="K207" s="328"/>
    </row>
    <row r="208" s="1" customFormat="1" ht="15" customHeight="1">
      <c r="B208" s="305"/>
      <c r="C208" s="280" t="s">
        <v>522</v>
      </c>
      <c r="D208" s="280"/>
      <c r="E208" s="280"/>
      <c r="F208" s="303" t="s">
        <v>79</v>
      </c>
      <c r="G208" s="280"/>
      <c r="H208" s="280" t="s">
        <v>582</v>
      </c>
      <c r="I208" s="280"/>
      <c r="J208" s="280"/>
      <c r="K208" s="328"/>
    </row>
    <row r="209" s="1" customFormat="1" ht="15" customHeight="1">
      <c r="B209" s="305"/>
      <c r="C209" s="280"/>
      <c r="D209" s="280"/>
      <c r="E209" s="280"/>
      <c r="F209" s="303" t="s">
        <v>417</v>
      </c>
      <c r="G209" s="280"/>
      <c r="H209" s="280" t="s">
        <v>418</v>
      </c>
      <c r="I209" s="280"/>
      <c r="J209" s="280"/>
      <c r="K209" s="328"/>
    </row>
    <row r="210" s="1" customFormat="1" ht="15" customHeight="1">
      <c r="B210" s="305"/>
      <c r="C210" s="280"/>
      <c r="D210" s="280"/>
      <c r="E210" s="280"/>
      <c r="F210" s="303" t="s">
        <v>415</v>
      </c>
      <c r="G210" s="280"/>
      <c r="H210" s="280" t="s">
        <v>583</v>
      </c>
      <c r="I210" s="280"/>
      <c r="J210" s="280"/>
      <c r="K210" s="328"/>
    </row>
    <row r="211" s="1" customFormat="1" ht="15" customHeight="1">
      <c r="B211" s="346"/>
      <c r="C211" s="280"/>
      <c r="D211" s="280"/>
      <c r="E211" s="280"/>
      <c r="F211" s="303" t="s">
        <v>419</v>
      </c>
      <c r="G211" s="341"/>
      <c r="H211" s="332" t="s">
        <v>420</v>
      </c>
      <c r="I211" s="332"/>
      <c r="J211" s="332"/>
      <c r="K211" s="347"/>
    </row>
    <row r="212" s="1" customFormat="1" ht="15" customHeight="1">
      <c r="B212" s="346"/>
      <c r="C212" s="280"/>
      <c r="D212" s="280"/>
      <c r="E212" s="280"/>
      <c r="F212" s="303" t="s">
        <v>421</v>
      </c>
      <c r="G212" s="341"/>
      <c r="H212" s="332" t="s">
        <v>584</v>
      </c>
      <c r="I212" s="332"/>
      <c r="J212" s="332"/>
      <c r="K212" s="347"/>
    </row>
    <row r="213" s="1" customFormat="1" ht="15" customHeight="1">
      <c r="B213" s="346"/>
      <c r="C213" s="280"/>
      <c r="D213" s="280"/>
      <c r="E213" s="280"/>
      <c r="F213" s="303"/>
      <c r="G213" s="341"/>
      <c r="H213" s="332"/>
      <c r="I213" s="332"/>
      <c r="J213" s="332"/>
      <c r="K213" s="347"/>
    </row>
    <row r="214" s="1" customFormat="1" ht="15" customHeight="1">
      <c r="B214" s="346"/>
      <c r="C214" s="280" t="s">
        <v>546</v>
      </c>
      <c r="D214" s="280"/>
      <c r="E214" s="280"/>
      <c r="F214" s="303">
        <v>1</v>
      </c>
      <c r="G214" s="341"/>
      <c r="H214" s="332" t="s">
        <v>585</v>
      </c>
      <c r="I214" s="332"/>
      <c r="J214" s="332"/>
      <c r="K214" s="347"/>
    </row>
    <row r="215" s="1" customFormat="1" ht="15" customHeight="1">
      <c r="B215" s="346"/>
      <c r="C215" s="280"/>
      <c r="D215" s="280"/>
      <c r="E215" s="280"/>
      <c r="F215" s="303">
        <v>2</v>
      </c>
      <c r="G215" s="341"/>
      <c r="H215" s="332" t="s">
        <v>586</v>
      </c>
      <c r="I215" s="332"/>
      <c r="J215" s="332"/>
      <c r="K215" s="347"/>
    </row>
    <row r="216" s="1" customFormat="1" ht="15" customHeight="1">
      <c r="B216" s="346"/>
      <c r="C216" s="280"/>
      <c r="D216" s="280"/>
      <c r="E216" s="280"/>
      <c r="F216" s="303">
        <v>3</v>
      </c>
      <c r="G216" s="341"/>
      <c r="H216" s="332" t="s">
        <v>587</v>
      </c>
      <c r="I216" s="332"/>
      <c r="J216" s="332"/>
      <c r="K216" s="347"/>
    </row>
    <row r="217" s="1" customFormat="1" ht="15" customHeight="1">
      <c r="B217" s="346"/>
      <c r="C217" s="280"/>
      <c r="D217" s="280"/>
      <c r="E217" s="280"/>
      <c r="F217" s="303">
        <v>4</v>
      </c>
      <c r="G217" s="341"/>
      <c r="H217" s="332" t="s">
        <v>588</v>
      </c>
      <c r="I217" s="332"/>
      <c r="J217" s="332"/>
      <c r="K217" s="347"/>
    </row>
    <row r="218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DESKTOP-R19VL48\Jára</dc:creator>
  <cp:lastModifiedBy>DESKTOP-R19VL48\Jára</cp:lastModifiedBy>
  <dcterms:created xsi:type="dcterms:W3CDTF">2023-01-31T08:47:09Z</dcterms:created>
  <dcterms:modified xsi:type="dcterms:W3CDTF">2023-01-31T08:47:12Z</dcterms:modified>
</cp:coreProperties>
</file>