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Nové oplocení se sva..." sheetId="2" r:id="rId2"/>
    <sheet name="02 - Nové oplocení se sva..." sheetId="3" r:id="rId3"/>
    <sheet name="03 - Nové oplocení se sva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'01 - Nové oplocení se sva...'!$C$85:$K$191</definedName>
    <definedName name="_xlnm.Print_Area" localSheetId="1">'01 - Nové oplocení se sva...'!$C$4:$J$39,'01 - Nové oplocení se sva...'!$C$45:$J$67,'01 - Nové oplocení se sva...'!$C$73:$K$191</definedName>
    <definedName name="_xlnm.Print_Titles" localSheetId="1">'01 - Nové oplocení se sva...'!$85:$85</definedName>
    <definedName name="_xlnm._FilterDatabase" localSheetId="2" hidden="1">'02 - Nové oplocení se sva...'!$C$88:$K$227</definedName>
    <definedName name="_xlnm.Print_Area" localSheetId="2">'02 - Nové oplocení se sva...'!$C$4:$J$39,'02 - Nové oplocení se sva...'!$C$45:$J$70,'02 - Nové oplocení se sva...'!$C$76:$K$227</definedName>
    <definedName name="_xlnm.Print_Titles" localSheetId="2">'02 - Nové oplocení se sva...'!$88:$88</definedName>
    <definedName name="_xlnm._FilterDatabase" localSheetId="3" hidden="1">'03 - Nové oplocení se sva...'!$C$88:$K$205</definedName>
    <definedName name="_xlnm.Print_Area" localSheetId="3">'03 - Nové oplocení se sva...'!$C$4:$J$39,'03 - Nové oplocení se sva...'!$C$45:$J$70,'03 - Nové oplocení se sva...'!$C$76:$K$205</definedName>
    <definedName name="_xlnm.Print_Titles" localSheetId="3">'03 - Nové oplocení se sva...'!$88:$88</definedName>
    <definedName name="_xlnm.Print_Area" localSheetId="4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205"/>
  <c r="BH205"/>
  <c r="BG205"/>
  <c r="BF205"/>
  <c r="T205"/>
  <c r="R205"/>
  <c r="P205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6"/>
  <c r="BH186"/>
  <c r="BG186"/>
  <c r="BF186"/>
  <c r="T186"/>
  <c r="R186"/>
  <c r="P186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4"/>
  <c r="BH144"/>
  <c r="BG144"/>
  <c r="BF144"/>
  <c r="T144"/>
  <c r="R144"/>
  <c r="P144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28"/>
  <c r="BH128"/>
  <c r="BG128"/>
  <c r="BF128"/>
  <c r="T128"/>
  <c r="R128"/>
  <c r="P128"/>
  <c r="BI125"/>
  <c r="BH125"/>
  <c r="BG125"/>
  <c r="BF125"/>
  <c r="T125"/>
  <c r="R125"/>
  <c r="P125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99"/>
  <c r="BH99"/>
  <c r="BG99"/>
  <c r="BF99"/>
  <c r="T99"/>
  <c r="R99"/>
  <c r="P99"/>
  <c r="BI97"/>
  <c r="BH97"/>
  <c r="BG97"/>
  <c r="BF97"/>
  <c r="T97"/>
  <c r="R97"/>
  <c r="P97"/>
  <c r="BI92"/>
  <c r="BH92"/>
  <c r="BG92"/>
  <c r="BF92"/>
  <c r="T92"/>
  <c r="R92"/>
  <c r="P92"/>
  <c r="F85"/>
  <c r="F83"/>
  <c r="E81"/>
  <c r="F54"/>
  <c r="F52"/>
  <c r="E50"/>
  <c r="J24"/>
  <c r="E24"/>
  <c r="J86"/>
  <c r="J23"/>
  <c r="J21"/>
  <c r="E21"/>
  <c r="J54"/>
  <c r="J20"/>
  <c r="J18"/>
  <c r="E18"/>
  <c r="F86"/>
  <c r="J17"/>
  <c r="J12"/>
  <c r="J52"/>
  <c r="E7"/>
  <c r="E79"/>
  <c i="3" r="J37"/>
  <c r="J36"/>
  <c i="1" r="AY56"/>
  <c i="3" r="J35"/>
  <c i="1" r="AX56"/>
  <c i="3" r="BI227"/>
  <c r="BH227"/>
  <c r="BG227"/>
  <c r="BF227"/>
  <c r="T227"/>
  <c r="R227"/>
  <c r="P227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08"/>
  <c r="BH208"/>
  <c r="BG208"/>
  <c r="BF208"/>
  <c r="T208"/>
  <c r="R208"/>
  <c r="P208"/>
  <c r="BI204"/>
  <c r="BH204"/>
  <c r="BG204"/>
  <c r="BF204"/>
  <c r="T204"/>
  <c r="R204"/>
  <c r="P204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4"/>
  <c r="BH194"/>
  <c r="BG194"/>
  <c r="BF194"/>
  <c r="T194"/>
  <c r="R194"/>
  <c r="P194"/>
  <c r="BI192"/>
  <c r="BH192"/>
  <c r="BG192"/>
  <c r="BF192"/>
  <c r="T192"/>
  <c r="R192"/>
  <c r="P192"/>
  <c r="BI187"/>
  <c r="BH187"/>
  <c r="BG187"/>
  <c r="BF187"/>
  <c r="T187"/>
  <c r="R187"/>
  <c r="P187"/>
  <c r="BI182"/>
  <c r="BH182"/>
  <c r="BG182"/>
  <c r="BF182"/>
  <c r="T182"/>
  <c r="R182"/>
  <c r="P182"/>
  <c r="BI180"/>
  <c r="BH180"/>
  <c r="BG180"/>
  <c r="BF180"/>
  <c r="T180"/>
  <c r="R180"/>
  <c r="P180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6"/>
  <c r="BH156"/>
  <c r="BG156"/>
  <c r="BF156"/>
  <c r="T156"/>
  <c r="R156"/>
  <c r="P156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2"/>
  <c r="BH132"/>
  <c r="BG132"/>
  <c r="BF132"/>
  <c r="T132"/>
  <c r="R132"/>
  <c r="P132"/>
  <c r="BI129"/>
  <c r="BH129"/>
  <c r="BG129"/>
  <c r="BF129"/>
  <c r="T129"/>
  <c r="R129"/>
  <c r="P129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3"/>
  <c r="BH113"/>
  <c r="BG113"/>
  <c r="BF113"/>
  <c r="T113"/>
  <c r="R113"/>
  <c r="P113"/>
  <c r="BI104"/>
  <c r="BH104"/>
  <c r="BG104"/>
  <c r="BF104"/>
  <c r="T104"/>
  <c r="R104"/>
  <c r="P104"/>
  <c r="BI99"/>
  <c r="BH99"/>
  <c r="BG99"/>
  <c r="BF99"/>
  <c r="T99"/>
  <c r="R99"/>
  <c r="P99"/>
  <c r="BI97"/>
  <c r="BH97"/>
  <c r="BG97"/>
  <c r="BF97"/>
  <c r="T97"/>
  <c r="R97"/>
  <c r="P97"/>
  <c r="BI92"/>
  <c r="BH92"/>
  <c r="BG92"/>
  <c r="BF92"/>
  <c r="T92"/>
  <c r="R92"/>
  <c r="P92"/>
  <c r="F85"/>
  <c r="F83"/>
  <c r="E81"/>
  <c r="F54"/>
  <c r="F52"/>
  <c r="E50"/>
  <c r="J24"/>
  <c r="E24"/>
  <c r="J86"/>
  <c r="J23"/>
  <c r="J21"/>
  <c r="E21"/>
  <c r="J85"/>
  <c r="J20"/>
  <c r="J18"/>
  <c r="E18"/>
  <c r="F55"/>
  <c r="J17"/>
  <c r="J12"/>
  <c r="J52"/>
  <c r="E7"/>
  <c r="E79"/>
  <c i="2" r="J37"/>
  <c r="J36"/>
  <c i="1" r="AY55"/>
  <c i="2" r="J35"/>
  <c i="1" r="AX55"/>
  <c i="2" r="BI191"/>
  <c r="BH191"/>
  <c r="BG191"/>
  <c r="BF191"/>
  <c r="T191"/>
  <c r="R191"/>
  <c r="P191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5"/>
  <c r="BH165"/>
  <c r="BG165"/>
  <c r="BF165"/>
  <c r="T165"/>
  <c r="R165"/>
  <c r="P165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0"/>
  <c r="BH140"/>
  <c r="BG140"/>
  <c r="BF140"/>
  <c r="T140"/>
  <c r="R140"/>
  <c r="P140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BI120"/>
  <c r="BH120"/>
  <c r="BG120"/>
  <c r="BF120"/>
  <c r="T120"/>
  <c r="R120"/>
  <c r="P120"/>
  <c r="BI117"/>
  <c r="BH117"/>
  <c r="BG117"/>
  <c r="BF117"/>
  <c r="T117"/>
  <c r="R117"/>
  <c r="P117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1"/>
  <c r="BH101"/>
  <c r="BG101"/>
  <c r="BF101"/>
  <c r="T101"/>
  <c r="R101"/>
  <c r="P101"/>
  <c r="BI94"/>
  <c r="BH94"/>
  <c r="BG94"/>
  <c r="BF94"/>
  <c r="T94"/>
  <c r="R94"/>
  <c r="P94"/>
  <c r="BI89"/>
  <c r="BH89"/>
  <c r="BG89"/>
  <c r="BF89"/>
  <c r="T89"/>
  <c r="R89"/>
  <c r="P89"/>
  <c r="F82"/>
  <c r="F80"/>
  <c r="E78"/>
  <c r="F54"/>
  <c r="F52"/>
  <c r="E50"/>
  <c r="J24"/>
  <c r="E24"/>
  <c r="J55"/>
  <c r="J23"/>
  <c r="J21"/>
  <c r="E21"/>
  <c r="J54"/>
  <c r="J20"/>
  <c r="J18"/>
  <c r="E18"/>
  <c r="F83"/>
  <c r="J17"/>
  <c r="J12"/>
  <c r="J80"/>
  <c r="E7"/>
  <c r="E48"/>
  <c i="1" r="L50"/>
  <c r="AM50"/>
  <c r="AM49"/>
  <c r="L49"/>
  <c r="AM47"/>
  <c r="L47"/>
  <c r="L45"/>
  <c r="L44"/>
  <c i="2" r="J147"/>
  <c r="J183"/>
  <c r="J155"/>
  <c r="J191"/>
  <c r="BK151"/>
  <c i="3" r="BK124"/>
  <c r="J187"/>
  <c r="J132"/>
  <c r="J217"/>
  <c r="BK174"/>
  <c r="J129"/>
  <c i="4" r="BK161"/>
  <c r="BK139"/>
  <c r="J172"/>
  <c r="J150"/>
  <c r="BK150"/>
  <c i="2" r="BK112"/>
  <c r="BK170"/>
  <c r="J120"/>
  <c r="BK144"/>
  <c r="J160"/>
  <c r="J130"/>
  <c i="3" r="J174"/>
  <c r="J162"/>
  <c r="BK204"/>
  <c r="BK208"/>
  <c r="J141"/>
  <c i="4" r="J168"/>
  <c r="BK191"/>
  <c r="BK148"/>
  <c r="J144"/>
  <c i="2" r="J170"/>
  <c r="J172"/>
  <c r="J181"/>
  <c r="BK147"/>
  <c r="J158"/>
  <c r="BK106"/>
  <c i="3" r="J97"/>
  <c r="J163"/>
  <c r="J222"/>
  <c r="BK222"/>
  <c r="J192"/>
  <c r="J120"/>
  <c i="4" r="J157"/>
  <c r="J148"/>
  <c r="BK195"/>
  <c r="BK104"/>
  <c r="J179"/>
  <c r="BK114"/>
  <c i="2" r="BK165"/>
  <c r="BK179"/>
  <c r="BK101"/>
  <c r="J108"/>
  <c i="3" r="BK118"/>
  <c r="BK166"/>
  <c r="J226"/>
  <c r="J113"/>
  <c r="J168"/>
  <c i="4" r="BK200"/>
  <c r="J159"/>
  <c r="J152"/>
  <c r="BK177"/>
  <c r="BK175"/>
  <c i="1" r="AS54"/>
  <c i="3" r="J227"/>
  <c r="J156"/>
  <c r="J99"/>
  <c r="BK194"/>
  <c r="J118"/>
  <c r="BK97"/>
  <c r="J215"/>
  <c i="4" r="J156"/>
  <c r="BK168"/>
  <c r="J186"/>
  <c r="BK163"/>
  <c r="BK116"/>
  <c i="2" r="BK152"/>
  <c r="BK188"/>
  <c r="BK190"/>
  <c r="BK148"/>
  <c i="3" r="BK182"/>
  <c r="BK99"/>
  <c r="J182"/>
  <c r="BK227"/>
  <c r="BK120"/>
  <c r="J176"/>
  <c i="4" r="J204"/>
  <c r="BK202"/>
  <c r="BK159"/>
  <c r="J109"/>
  <c r="BK118"/>
  <c i="2" r="J148"/>
  <c r="BK158"/>
  <c r="J174"/>
  <c r="BK133"/>
  <c r="BK186"/>
  <c i="3" r="BK156"/>
  <c r="J180"/>
  <c r="J147"/>
  <c r="BK187"/>
  <c r="BK104"/>
  <c i="4" r="J182"/>
  <c r="J163"/>
  <c r="BK179"/>
  <c r="BK144"/>
  <c r="BK109"/>
  <c r="J92"/>
  <c r="J154"/>
  <c i="2" r="BK153"/>
  <c r="J106"/>
  <c r="J94"/>
  <c r="BK146"/>
  <c r="J179"/>
  <c i="3" r="BK192"/>
  <c r="BK197"/>
  <c r="BK160"/>
  <c r="BK215"/>
  <c r="BK219"/>
  <c r="BK144"/>
  <c r="BK122"/>
  <c i="4" r="J195"/>
  <c r="J202"/>
  <c r="BK151"/>
  <c r="J151"/>
  <c i="2" r="J110"/>
  <c r="BK117"/>
  <c r="BK172"/>
  <c r="BK108"/>
  <c r="J165"/>
  <c r="J127"/>
  <c i="3" r="BK163"/>
  <c r="BK171"/>
  <c r="J201"/>
  <c r="BK162"/>
  <c i="4" r="BK193"/>
  <c r="J191"/>
  <c r="J200"/>
  <c r="J116"/>
  <c i="2" r="J133"/>
  <c r="BK89"/>
  <c r="J89"/>
  <c r="J150"/>
  <c r="BK181"/>
  <c i="3" r="BK217"/>
  <c r="BK167"/>
  <c r="BK141"/>
  <c r="J219"/>
  <c r="J224"/>
  <c r="BK164"/>
  <c i="4" r="J177"/>
  <c r="BK136"/>
  <c r="J170"/>
  <c r="J114"/>
  <c r="BK128"/>
  <c i="2" r="J117"/>
  <c r="BK110"/>
  <c r="BK174"/>
  <c r="J146"/>
  <c i="3" r="BK173"/>
  <c r="BK224"/>
  <c r="BK169"/>
  <c r="BK92"/>
  <c r="J204"/>
  <c r="BK132"/>
  <c i="4" r="BK170"/>
  <c r="BK186"/>
  <c r="BK92"/>
  <c r="BK157"/>
  <c r="BK205"/>
  <c r="J139"/>
  <c i="2" r="BK120"/>
  <c r="BK130"/>
  <c r="BK160"/>
  <c r="J188"/>
  <c r="J144"/>
  <c i="3" r="J169"/>
  <c r="BK226"/>
  <c r="J173"/>
  <c r="BK113"/>
  <c r="BK129"/>
  <c r="J197"/>
  <c i="4" r="J175"/>
  <c r="BK172"/>
  <c r="J193"/>
  <c r="J133"/>
  <c r="BK120"/>
  <c i="2" r="J151"/>
  <c r="J190"/>
  <c r="BK140"/>
  <c r="BK183"/>
  <c r="BK155"/>
  <c i="3" r="J194"/>
  <c r="J208"/>
  <c r="J164"/>
  <c r="BK180"/>
  <c i="4" r="J205"/>
  <c r="BK99"/>
  <c r="J118"/>
  <c r="BK155"/>
  <c r="BK133"/>
  <c i="2" r="J140"/>
  <c r="J177"/>
  <c r="J112"/>
  <c r="J153"/>
  <c i="3" r="BK168"/>
  <c r="J160"/>
  <c r="J122"/>
  <c r="BK176"/>
  <c r="J199"/>
  <c r="J104"/>
  <c i="4" r="J155"/>
  <c r="BK182"/>
  <c r="BK154"/>
  <c r="J161"/>
  <c r="BK97"/>
  <c i="2" r="J101"/>
  <c r="BK191"/>
  <c r="J157"/>
  <c r="BK94"/>
  <c i="3" r="J167"/>
  <c r="BK199"/>
  <c r="J124"/>
  <c r="BK213"/>
  <c r="J171"/>
  <c r="J166"/>
  <c i="4" r="BK197"/>
  <c r="J97"/>
  <c r="J120"/>
  <c r="BK152"/>
  <c r="J99"/>
  <c r="BK204"/>
  <c r="J125"/>
  <c i="2" r="BK150"/>
  <c r="BK177"/>
  <c r="J186"/>
  <c r="BK127"/>
  <c r="BK157"/>
  <c r="J152"/>
  <c i="3" r="BK147"/>
  <c r="J213"/>
  <c r="J144"/>
  <c r="BK201"/>
  <c r="J92"/>
  <c i="4" r="J197"/>
  <c r="BK125"/>
  <c r="J128"/>
  <c r="BK156"/>
  <c r="J136"/>
  <c r="J104"/>
  <c i="2" l="1" r="T88"/>
  <c r="P119"/>
  <c r="R143"/>
  <c r="T164"/>
  <c r="P176"/>
  <c r="P189"/>
  <c i="3" r="R91"/>
  <c r="BK131"/>
  <c r="J131"/>
  <c r="J62"/>
  <c r="BK159"/>
  <c r="J159"/>
  <c r="J63"/>
  <c r="BK186"/>
  <c r="J186"/>
  <c r="J64"/>
  <c r="BK196"/>
  <c r="J196"/>
  <c r="J65"/>
  <c r="BK207"/>
  <c r="J207"/>
  <c r="J67"/>
  <c r="P221"/>
  <c r="BK225"/>
  <c r="J225"/>
  <c r="J69"/>
  <c i="4" r="R91"/>
  <c r="R127"/>
  <c r="P147"/>
  <c r="BK174"/>
  <c r="J174"/>
  <c r="J65"/>
  <c r="P199"/>
  <c i="2" r="BK88"/>
  <c r="J88"/>
  <c r="J61"/>
  <c r="T119"/>
  <c r="T143"/>
  <c r="P164"/>
  <c r="T176"/>
  <c r="T189"/>
  <c i="3" r="P91"/>
  <c r="T131"/>
  <c r="T159"/>
  <c r="T186"/>
  <c r="T196"/>
  <c r="R207"/>
  <c r="R206"/>
  <c r="R221"/>
  <c r="R225"/>
  <c i="4" r="P91"/>
  <c r="P127"/>
  <c r="T147"/>
  <c r="T162"/>
  <c r="T174"/>
  <c r="R185"/>
  <c r="R184"/>
  <c r="T199"/>
  <c i="2" r="P88"/>
  <c r="BK119"/>
  <c r="J119"/>
  <c r="J62"/>
  <c r="BK143"/>
  <c r="J143"/>
  <c r="J63"/>
  <c r="BK164"/>
  <c r="J164"/>
  <c r="J64"/>
  <c r="BK176"/>
  <c r="J176"/>
  <c r="J65"/>
  <c r="BK189"/>
  <c r="J189"/>
  <c r="J66"/>
  <c i="3" r="T91"/>
  <c r="T90"/>
  <c r="P131"/>
  <c r="P159"/>
  <c r="P186"/>
  <c r="P196"/>
  <c r="T207"/>
  <c r="T206"/>
  <c r="T221"/>
  <c r="T225"/>
  <c i="4" r="T91"/>
  <c r="T90"/>
  <c r="T127"/>
  <c r="R147"/>
  <c r="P162"/>
  <c r="R174"/>
  <c r="P185"/>
  <c r="P184"/>
  <c r="BK199"/>
  <c r="J199"/>
  <c r="J68"/>
  <c r="R203"/>
  <c i="2" r="R88"/>
  <c r="R119"/>
  <c r="P143"/>
  <c r="R164"/>
  <c r="R176"/>
  <c r="R189"/>
  <c i="3" r="BK91"/>
  <c r="J91"/>
  <c r="J61"/>
  <c r="R131"/>
  <c r="R159"/>
  <c r="R186"/>
  <c r="R196"/>
  <c r="P207"/>
  <c r="P206"/>
  <c r="BK221"/>
  <c r="J221"/>
  <c r="J68"/>
  <c r="P225"/>
  <c i="4" r="BK91"/>
  <c r="J91"/>
  <c r="J61"/>
  <c r="BK127"/>
  <c r="J127"/>
  <c r="J62"/>
  <c r="BK147"/>
  <c r="J147"/>
  <c r="J63"/>
  <c r="BK162"/>
  <c r="J162"/>
  <c r="J64"/>
  <c r="R162"/>
  <c r="P174"/>
  <c r="BK185"/>
  <c r="J185"/>
  <c r="J67"/>
  <c r="T185"/>
  <c r="T184"/>
  <c r="R199"/>
  <c r="BK203"/>
  <c r="J203"/>
  <c r="J69"/>
  <c r="P203"/>
  <c r="T203"/>
  <c i="3" r="BK90"/>
  <c r="J90"/>
  <c r="J60"/>
  <c i="4" r="E48"/>
  <c r="J55"/>
  <c r="J83"/>
  <c r="BE118"/>
  <c r="BE148"/>
  <c r="BE154"/>
  <c r="BE155"/>
  <c r="BE168"/>
  <c r="BE177"/>
  <c r="BE202"/>
  <c r="BE204"/>
  <c r="BE205"/>
  <c r="F55"/>
  <c r="BE97"/>
  <c r="BE120"/>
  <c r="BE125"/>
  <c r="BE128"/>
  <c r="BE133"/>
  <c r="BE139"/>
  <c r="BE157"/>
  <c r="BE159"/>
  <c r="BE161"/>
  <c r="BE163"/>
  <c r="BE172"/>
  <c r="BE182"/>
  <c r="BE191"/>
  <c r="J85"/>
  <c r="BE99"/>
  <c r="BE114"/>
  <c r="BE150"/>
  <c r="BE151"/>
  <c r="BE156"/>
  <c r="BE175"/>
  <c r="BE179"/>
  <c r="BE200"/>
  <c r="BE92"/>
  <c r="BE104"/>
  <c r="BE109"/>
  <c r="BE116"/>
  <c r="BE136"/>
  <c r="BE144"/>
  <c r="BE152"/>
  <c r="BE170"/>
  <c r="BE186"/>
  <c r="BE193"/>
  <c r="BE195"/>
  <c r="BE197"/>
  <c i="3" r="J54"/>
  <c r="J83"/>
  <c r="F86"/>
  <c r="BE97"/>
  <c r="BE113"/>
  <c r="BE124"/>
  <c r="BE147"/>
  <c r="BE163"/>
  <c r="BE168"/>
  <c r="BE171"/>
  <c r="BE192"/>
  <c r="BE199"/>
  <c r="J55"/>
  <c r="BE122"/>
  <c r="BE132"/>
  <c r="BE141"/>
  <c r="BE144"/>
  <c r="BE156"/>
  <c r="BE160"/>
  <c r="BE162"/>
  <c r="BE166"/>
  <c r="BE167"/>
  <c r="BE169"/>
  <c r="BE180"/>
  <c r="BE182"/>
  <c r="BE194"/>
  <c r="BE201"/>
  <c r="BE213"/>
  <c r="BE217"/>
  <c r="BE219"/>
  <c r="BE224"/>
  <c r="BE226"/>
  <c r="BE99"/>
  <c r="BE118"/>
  <c r="BE173"/>
  <c r="BE174"/>
  <c r="BE176"/>
  <c r="BE204"/>
  <c r="BE208"/>
  <c r="BE215"/>
  <c r="BE222"/>
  <c r="BE227"/>
  <c r="E48"/>
  <c r="BE92"/>
  <c r="BE104"/>
  <c r="BE120"/>
  <c r="BE129"/>
  <c r="BE164"/>
  <c r="BE187"/>
  <c r="BE197"/>
  <c i="2" r="BE108"/>
  <c r="BE140"/>
  <c r="BE147"/>
  <c r="BE148"/>
  <c r="BE172"/>
  <c r="BE179"/>
  <c r="BE181"/>
  <c r="BE183"/>
  <c r="BE188"/>
  <c r="E76"/>
  <c r="J82"/>
  <c r="BE89"/>
  <c r="BE94"/>
  <c r="BE110"/>
  <c r="BE112"/>
  <c r="BE117"/>
  <c r="BE152"/>
  <c r="BE165"/>
  <c r="BE170"/>
  <c r="BE177"/>
  <c r="BE186"/>
  <c r="BE190"/>
  <c r="BE191"/>
  <c r="J52"/>
  <c r="F55"/>
  <c r="J83"/>
  <c r="BE101"/>
  <c r="BE106"/>
  <c r="BE120"/>
  <c r="BE130"/>
  <c r="BE144"/>
  <c r="BE146"/>
  <c r="BE150"/>
  <c r="BE151"/>
  <c r="BE153"/>
  <c r="BE160"/>
  <c r="BE174"/>
  <c r="BE127"/>
  <c r="BE133"/>
  <c r="BE155"/>
  <c r="BE157"/>
  <c r="BE158"/>
  <c r="F35"/>
  <c i="1" r="BB55"/>
  <c i="2" r="J34"/>
  <c i="1" r="AW55"/>
  <c i="2" r="F34"/>
  <c i="1" r="BA55"/>
  <c i="2" r="F37"/>
  <c i="1" r="BD55"/>
  <c i="2" r="F36"/>
  <c i="1" r="BC55"/>
  <c i="3" r="J34"/>
  <c i="1" r="AW56"/>
  <c i="3" r="F36"/>
  <c i="1" r="BC56"/>
  <c i="3" r="F37"/>
  <c i="1" r="BD56"/>
  <c i="3" r="F35"/>
  <c i="1" r="BB56"/>
  <c i="4" r="F35"/>
  <c i="1" r="BB57"/>
  <c i="3" r="F34"/>
  <c i="1" r="BA56"/>
  <c i="4" r="F34"/>
  <c i="1" r="BA57"/>
  <c i="4" r="F36"/>
  <c i="1" r="BC57"/>
  <c i="4" r="J34"/>
  <c i="1" r="AW57"/>
  <c i="4" r="F37"/>
  <c i="1" r="BD57"/>
  <c i="4" l="1" r="R90"/>
  <c r="R89"/>
  <c i="3" r="T89"/>
  <c i="2" r="P87"/>
  <c r="P86"/>
  <c i="1" r="AU55"/>
  <c i="4" r="P90"/>
  <c r="P89"/>
  <c i="1" r="AU57"/>
  <c i="2" r="R87"/>
  <c r="R86"/>
  <c i="3" r="R90"/>
  <c r="R89"/>
  <c i="4" r="T89"/>
  <c i="3" r="P90"/>
  <c r="P89"/>
  <c i="1" r="AU56"/>
  <c i="2" r="T87"/>
  <c r="T86"/>
  <c i="3" r="BK206"/>
  <c r="J206"/>
  <c r="J66"/>
  <c i="2" r="BK87"/>
  <c r="J87"/>
  <c r="J60"/>
  <c i="4" r="BK90"/>
  <c r="BK184"/>
  <c r="J184"/>
  <c r="J66"/>
  <c i="3" r="BK89"/>
  <c r="J89"/>
  <c r="J59"/>
  <c i="1" r="BC54"/>
  <c r="W32"/>
  <c i="2" r="F33"/>
  <c i="1" r="AZ55"/>
  <c r="BA54"/>
  <c r="W30"/>
  <c i="3" r="J33"/>
  <c i="1" r="AV56"/>
  <c r="AT56"/>
  <c i="3" r="F33"/>
  <c i="1" r="AZ56"/>
  <c i="2" r="J33"/>
  <c i="1" r="AV55"/>
  <c r="AT55"/>
  <c r="BB54"/>
  <c r="W31"/>
  <c i="4" r="F33"/>
  <c i="1" r="AZ57"/>
  <c i="4" r="J33"/>
  <c i="1" r="AV57"/>
  <c r="AT57"/>
  <c r="BD54"/>
  <c r="W33"/>
  <c i="4" l="1" r="BK89"/>
  <c r="J89"/>
  <c r="J59"/>
  <c r="J90"/>
  <c r="J60"/>
  <c i="2" r="BK86"/>
  <c r="J86"/>
  <c r="J30"/>
  <c i="1" r="AG55"/>
  <c i="3" r="J30"/>
  <c i="1" r="AG56"/>
  <c r="AY54"/>
  <c r="AX54"/>
  <c r="AU54"/>
  <c r="AZ54"/>
  <c r="W29"/>
  <c r="AW54"/>
  <c r="AK30"/>
  <c i="2" l="1" r="J39"/>
  <c r="J59"/>
  <c i="3" r="J39"/>
  <c i="1" r="AN56"/>
  <c r="AN55"/>
  <c i="4" r="J30"/>
  <c i="1" r="AG57"/>
  <c r="AV54"/>
  <c r="AK29"/>
  <c i="4" l="1" r="J39"/>
  <c i="1" r="AN57"/>
  <c r="AG54"/>
  <c r="AK26"/>
  <c r="AK35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<sst xmlns="http://schemas.openxmlformats.org/spreadsheetml/2006/main">
  <si>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</si>
  <si>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</si>
  <si>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</si>
  <si>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/>
  </si>
  <si>
    <t>False</t>
  </si>
  <si>
    <t>{f2806828-4ef1-4c28-8a04-97389cbf727a}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</si>
  <si>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</si>
  <si>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</si>
  <si>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</si>
  <si>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</si>
  <si>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</si>
  <si>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</si>
  <si>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</si>
  <si>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</si>
  <si>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</si>
  <si>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2022/15a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</si>
  <si>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</si>
  <si>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</si>
  <si>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Oprava oplocení ZŠ Zlaté Hory - celé nové ze svařovaných panelů</t>
  </si>
  <si>
    <t>KSO:</t>
  </si>
  <si>
    <t>CC-CZ:</t>
  </si>
  <si>
    <t>Místo:</t>
  </si>
  <si>
    <t>Zlaté Hory</t>
  </si>
  <si>
    <t>Datum:</t>
  </si>
  <si>
    <t>3. 5. 2022</t>
  </si>
  <si>
    <t>Zadavatel:</t>
  </si>
  <si>
    <t>IČ:</t>
  </si>
  <si>
    <t>64631648</t>
  </si>
  <si>
    <t>Základní škola Zlaté Hory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</si>
  <si>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</si>
  <si>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</si>
  <si>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</si>
  <si>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</si>
  <si>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</si>
  <si>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</si>
  <si>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</si>
  <si>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</si>
  <si>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</si>
  <si>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</si>
  <si>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</si>
  <si>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</si>
  <si>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</si>
  <si>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</si>
  <si>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</si>
  <si>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</si>
  <si>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</si>
  <si>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</si>
  <si>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</si>
  <si>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</si>
  <si>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</si>
  <si>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</si>
  <si>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</si>
  <si>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</si>
  <si>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</si>
  <si>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</si>
  <si>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</si>
  <si>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</si>
  <si>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</si>
  <si>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</si>
  <si>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</si>
  <si>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</si>
  <si>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</si>
  <si>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</si>
  <si>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</si>
  <si>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</si>
  <si>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</si>
  <si>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</si>
  <si>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</si>
  <si>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</si>
  <si>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</si>
  <si>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</si>
  <si>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</si>
  <si>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</si>
  <si>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</si>
  <si>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</si>
  <si>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</si>
  <si>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</si>
  <si>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</si>
  <si>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Nové oplocení se svařovaného panelu s podhrabovou deskou (bourání oplocení podezdívkou)</t>
  </si>
  <si>
    <t>STA</t>
  </si>
  <si>
    <t>1</t>
  </si>
  <si>
    <t>{3af18a02-5527-4724-b08c-c26cd110fb0a}</t>
  </si>
  <si>
    <t>2</t>
  </si>
  <si>
    <t>02</t>
  </si>
  <si>
    <t>Nové oplocení se svařovaného panelu s podhrabovou deskou (od podezdívky po bránu)</t>
  </si>
  <si>
    <t>{968ed2e5-ede8-4f82-ba0f-6ec76e791319}</t>
  </si>
  <si>
    <t>03</t>
  </si>
  <si>
    <t>Nové oplocení se svařovaného panelu s pod hrabovou deskou (od brány po hřiště) 110m</t>
  </si>
  <si>
    <t>{d8b4bbc3-a0dc-47a9-abc4-0cd5f7d937f9}</t>
  </si>
  <si>
    <t>KRYCÍ LIST SOUPISU PRACÍ</t>
  </si>
  <si>
    <t>Objekt:</t>
  </si>
  <si>
    <t>01 - Nové oplocení se svařovaného panelu s podhrabovou deskou (bourání oplocení podezdívkou)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</si>
  <si>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</si>
  <si>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</si>
  <si>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</si>
  <si>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</si>
  <si>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</si>
  <si>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</si>
  <si>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</si>
  <si>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</si>
  <si>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</si>
  <si>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</si>
  <si>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</si>
  <si>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</si>
  <si>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</si>
  <si>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</si>
  <si>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</si>
  <si>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</si>
  <si>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</si>
  <si>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</si>
  <si>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</si>
  <si>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</si>
  <si>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</si>
  <si>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</si>
  <si>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</si>
  <si>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</si>
  <si>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</si>
  <si>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</si>
  <si>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</si>
  <si>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</si>
  <si>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</si>
  <si>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122211101</t>
  </si>
  <si>
    <t>Odkopávky a prokopávky ručně zapažené i nezapažené v hornině třídy těžitelnosti I skupiny 3</t>
  </si>
  <si>
    <t>m3</t>
  </si>
  <si>
    <t>CS ÚRS 2022 01</t>
  </si>
  <si>
    <t>4</t>
  </si>
  <si>
    <t>77669922</t>
  </si>
  <si>
    <t>Online PSC</t>
  </si>
  <si>
    <t>https://podminky.urs.cz/item/CS_URS_2022_01/122211101</t>
  </si>
  <si>
    <t>VV</t>
  </si>
  <si>
    <t>terénní modelace</t>
  </si>
  <si>
    <t>130,0*1,0*0,1</t>
  </si>
  <si>
    <t>Součet</t>
  </si>
  <si>
    <t>133212811</t>
  </si>
  <si>
    <t>Hloubení nezapažených šachet ručně v horninách třídy těžitelnosti I skupiny 3, půdorysná plocha výkopu do 4 m2</t>
  </si>
  <si>
    <t>-126213185</t>
  </si>
  <si>
    <t>https://podminky.urs.cz/item/CS_URS_2022_01/133212811</t>
  </si>
  <si>
    <t>sloupky</t>
  </si>
  <si>
    <t>52*0,4*0,4*0,8</t>
  </si>
  <si>
    <t>branka</t>
  </si>
  <si>
    <t>2*0,5*0,5*1,0</t>
  </si>
  <si>
    <t>3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</si>
  <si>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</si>
  <si>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</si>
  <si>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1237505616</t>
  </si>
  <si>
    <t>https://podminky.urs.cz/item/CS_URS_2022_01/162211311</t>
  </si>
  <si>
    <t>výkop</t>
  </si>
  <si>
    <t>13,0+7,156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</si>
  <si>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</si>
  <si>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</si>
  <si>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1500543824</t>
  </si>
  <si>
    <t>https://podminky.urs.cz/item/CS_URS_2022_01/162211319</t>
  </si>
  <si>
    <t>5</t>
  </si>
  <si>
    <t>171111103</t>
  </si>
  <si>
    <t>Uložení sypanin do násypů ručně s rozprostřením sypaniny ve vrstvách a s hrubým urovnáním zhutněných z hornin soudržných jakékoliv třídy těžitelnosti</t>
  </si>
  <si>
    <t>938453231</t>
  </si>
  <si>
    <t>https://podminky.urs.cz/item/CS_URS_2022_01/171111103</t>
  </si>
  <si>
    <t>6</t>
  </si>
  <si>
    <t>171111109</t>
  </si>
  <si>
    <t>Uložení sypanin do násypů ručně Příplatek k ceně za prohození sypaniny sítem</t>
  </si>
  <si>
    <t>782784218</t>
  </si>
  <si>
    <t>https://podminky.urs.cz/item/CS_URS_2022_01/171111109</t>
  </si>
  <si>
    <t>7</t>
  </si>
  <si>
    <t>181411131</t>
  </si>
  <si>
    <t>Založení trávníku na půdě předem připravené plochy do 1000 m2 výsevem včetně utažení parkového v rovině nebo na svahu do 1:5</t>
  </si>
  <si>
    <t>m2</t>
  </si>
  <si>
    <t>-862160843</t>
  </si>
  <si>
    <t>https://podminky.urs.cz/item/CS_URS_2022_01/181411131</t>
  </si>
  <si>
    <t>ozelenění</t>
  </si>
  <si>
    <t>130,0*1,0</t>
  </si>
  <si>
    <t>8</t>
  </si>
  <si>
    <t>M</t>
  </si>
  <si>
    <t>005724700</t>
  </si>
  <si>
    <t>osivo směs travní univerzál</t>
  </si>
  <si>
    <t>kg</t>
  </si>
  <si>
    <t>-1040082445</t>
  </si>
  <si>
    <t>130*0,2 'Přepočtené koeficientem množství</t>
  </si>
  <si>
    <t>Zakládání</t>
  </si>
  <si>
    <t>9</t>
  </si>
  <si>
    <t>275313711</t>
  </si>
  <si>
    <t>Základy z betonu prostého patky a bloky z betonu kamenem neprokládaného tř. C 20/25</t>
  </si>
  <si>
    <t>36533096</t>
  </si>
  <si>
    <t>https://podminky.urs.cz/item/CS_URS_2022_01/275313711</t>
  </si>
  <si>
    <t>10</t>
  </si>
  <si>
    <t>275351121</t>
  </si>
  <si>
    <t>Bednění základů patek zřízení</t>
  </si>
  <si>
    <t>1266778403</t>
  </si>
  <si>
    <t>https://podminky.urs.cz/item/CS_URS_2022_01/275351121</t>
  </si>
  <si>
    <t>7,156*2 'Přepočtené koeficientem množství</t>
  </si>
  <si>
    <t>11</t>
  </si>
  <si>
    <t>275351122</t>
  </si>
  <si>
    <t>Bednění základů patek odstranění</t>
  </si>
  <si>
    <t>1998158947</t>
  </si>
  <si>
    <t>https://podminky.urs.cz/item/CS_URS_2022_01/275351122</t>
  </si>
  <si>
    <t>12</t>
  </si>
  <si>
    <t>274353102</t>
  </si>
  <si>
    <t>Bednění kotevních otvorů a prostupů v základových konstrukcích v pasech včetně polohového zajištění a odbednění, popř. ztraceného bednění z pletiva apod. průřezu do 0,01 m2, hl. přes 0,25 do 0,50 m</t>
  </si>
  <si>
    <t>kus</t>
  </si>
  <si>
    <t>1613039484</t>
  </si>
  <si>
    <t>https://podminky.urs.cz/item/CS_URS_2022_01/274353102</t>
  </si>
  <si>
    <t>52</t>
  </si>
  <si>
    <t>13</t>
  </si>
  <si>
    <t>278311161</t>
  </si>
  <si>
    <t>Zálivka kotevních otvorů z betonu bez zvýšených nároků na prostředí tř. C 25/30 při objemu jednoho otvoru do 0,02 m3</t>
  </si>
  <si>
    <t>-126682525</t>
  </si>
  <si>
    <t>https://podminky.urs.cz/item/CS_URS_2022_01/278311161</t>
  </si>
  <si>
    <t>54*0,01 'Přepočtené koeficientem množství</t>
  </si>
  <si>
    <t>Svislé a kompletní konstrukce</t>
  </si>
  <si>
    <t>14</t>
  </si>
  <si>
    <t>338171121</t>
  </si>
  <si>
    <t>Montáž sloupků a vzpěr plotových ocelových trubkových nebo profilovaných výšky do 2,60 m se zalitím cementovou maltou do vynechaných otvorů</t>
  </si>
  <si>
    <t>-24377410</t>
  </si>
  <si>
    <t>https://podminky.urs.cz/item/CS_URS_2022_01/338171121</t>
  </si>
  <si>
    <t>55342152</t>
  </si>
  <si>
    <t>plotový sloupek pro svařované panely profilovaný oválný 60x60mm dl 2,6m povrchová úprava Pz a komaxit</t>
  </si>
  <si>
    <t>-690261464</t>
  </si>
  <si>
    <t>16</t>
  </si>
  <si>
    <t>R15619210</t>
  </si>
  <si>
    <t>krytka plastová 60x60mm</t>
  </si>
  <si>
    <t>-859250538</t>
  </si>
  <si>
    <t>17</t>
  </si>
  <si>
    <t>348121221</t>
  </si>
  <si>
    <t>Osazení podhrabových desek na ocelové sloupky, délky desek přes 2 do 3 m</t>
  </si>
  <si>
    <t>-774996792</t>
  </si>
  <si>
    <t>https://podminky.urs.cz/item/CS_URS_2022_01/348121221</t>
  </si>
  <si>
    <t>18</t>
  </si>
  <si>
    <t>59232541</t>
  </si>
  <si>
    <t>betonová podhrabová deska 2450x300x50mm</t>
  </si>
  <si>
    <t>-632470230</t>
  </si>
  <si>
    <t>19</t>
  </si>
  <si>
    <t>59232545</t>
  </si>
  <si>
    <t>držák podhrabové desky typ H pro sloupek D 60mm výšky 300mm průběžný povrchová úprava žárový zinek</t>
  </si>
  <si>
    <t>1285267249</t>
  </si>
  <si>
    <t>20</t>
  </si>
  <si>
    <t>59232550</t>
  </si>
  <si>
    <t>držák podhrabové desky typ U výšky 300mm koncový povrchová úprava žárový zinek</t>
  </si>
  <si>
    <t>1528873937</t>
  </si>
  <si>
    <t>348171146</t>
  </si>
  <si>
    <t>Montáž oplocení z dílců kovových panelových svařovaných, na ocelové profilované sloupky, výšky přes 1,5 do 2,0 m</t>
  </si>
  <si>
    <t>m</t>
  </si>
  <si>
    <t>-650857403</t>
  </si>
  <si>
    <t>https://podminky.urs.cz/item/CS_URS_2022_01/348171146</t>
  </si>
  <si>
    <t>22</t>
  </si>
  <si>
    <t>55342412</t>
  </si>
  <si>
    <t>plotový panel svařovaný v 1,73m š do 2,5m průměru drátu 5mm oka 50x200mm s horizontálním prolisem povrchová úprava PZ komaxit</t>
  </si>
  <si>
    <t>2127551147</t>
  </si>
  <si>
    <t>130*0,4 'Přepočtené koeficientem množství</t>
  </si>
  <si>
    <t>23</t>
  </si>
  <si>
    <t>592R31510</t>
  </si>
  <si>
    <t>držák plotového pole povrchová úprava PZ komaxit</t>
  </si>
  <si>
    <t>1837106116</t>
  </si>
  <si>
    <t>24</t>
  </si>
  <si>
    <t>348172113</t>
  </si>
  <si>
    <t>Montáž vjezdových bran samonosných posuvných jednokřídlových plochy přes 2 do 4 m2</t>
  </si>
  <si>
    <t>-945553966</t>
  </si>
  <si>
    <t>https://podminky.urs.cz/item/CS_URS_2022_01/348172113</t>
  </si>
  <si>
    <t>25</t>
  </si>
  <si>
    <t>55342335</t>
  </si>
  <si>
    <t>branka plotová jednokřídlá Pz s PVC vrstvou 1000x2030mm</t>
  </si>
  <si>
    <t>-1162230012</t>
  </si>
  <si>
    <t>branka včetně sloupků, zámku</t>
  </si>
  <si>
    <t>Ostatní konstrukce a práce, bourání</t>
  </si>
  <si>
    <t>26</t>
  </si>
  <si>
    <t>981513116</t>
  </si>
  <si>
    <t>Demolice konstrukcí objektů těžkými mechanizačními prostředky konstrukcí z betonu prostého</t>
  </si>
  <si>
    <t>2120204243</t>
  </si>
  <si>
    <t>https://podminky.urs.cz/item/CS_URS_2022_01/981513116</t>
  </si>
  <si>
    <t>podezdívka</t>
  </si>
  <si>
    <t>130,0*0,3*0,8</t>
  </si>
  <si>
    <t>27</t>
  </si>
  <si>
    <t>966071721</t>
  </si>
  <si>
    <t>Bourání plotových sloupků a vzpěr ocelových trubkových nebo profilovaných výšky do 2,50 m odřezáním</t>
  </si>
  <si>
    <t>-184053309</t>
  </si>
  <si>
    <t>https://podminky.urs.cz/item/CS_URS_2022_01/966071721</t>
  </si>
  <si>
    <t>28</t>
  </si>
  <si>
    <t>966072811</t>
  </si>
  <si>
    <t>Rozebrání oplocení z dílců rámových na ocelové sloupky, výšky přes 1 do 2 m</t>
  </si>
  <si>
    <t>-4047459</t>
  </si>
  <si>
    <t>https://podminky.urs.cz/item/CS_URS_2022_01/966072811</t>
  </si>
  <si>
    <t>29</t>
  </si>
  <si>
    <t>966073810</t>
  </si>
  <si>
    <t>Rozebrání vrat a vrátek k oplocení plochy jednotlivě do 2 m2</t>
  </si>
  <si>
    <t>-6596744</t>
  </si>
  <si>
    <t>https://podminky.urs.cz/item/CS_URS_2022_01/966073810</t>
  </si>
  <si>
    <t>997</t>
  </si>
  <si>
    <t>Přesun sutě</t>
  </si>
  <si>
    <t>30</t>
  </si>
  <si>
    <t>997006511</t>
  </si>
  <si>
    <t>Vodorovná doprava suti na skládku s naložením na dopravní prostředek a složením do 100 m</t>
  </si>
  <si>
    <t>t</t>
  </si>
  <si>
    <t>796362676</t>
  </si>
  <si>
    <t>https://podminky.urs.cz/item/CS_URS_2022_01/997006511</t>
  </si>
  <si>
    <t>31</t>
  </si>
  <si>
    <t>997006006</t>
  </si>
  <si>
    <t>Úprava stavebního odpadu drcení s dopravou na vzdálenost do 100 m a naložením do drtícího zařízení ze zdiva betonového</t>
  </si>
  <si>
    <t>1529112020</t>
  </si>
  <si>
    <t>https://podminky.urs.cz/item/CS_URS_2022_01/997006006</t>
  </si>
  <si>
    <t>32</t>
  </si>
  <si>
    <t>997006512</t>
  </si>
  <si>
    <t>Vodorovná doprava suti na skládku s naložením na dopravní prostředek a složením přes 100 m do 1 km</t>
  </si>
  <si>
    <t>-663551867</t>
  </si>
  <si>
    <t>https://podminky.urs.cz/item/CS_URS_2022_01/997006512</t>
  </si>
  <si>
    <t>33</t>
  </si>
  <si>
    <t>997006519</t>
  </si>
  <si>
    <t>Vodorovná doprava suti na skládku Příplatek k ceně -6512 za každý další i započatý 1 km</t>
  </si>
  <si>
    <t>1779792773</t>
  </si>
  <si>
    <t>https://podminky.urs.cz/item/CS_URS_2022_01/997006519</t>
  </si>
  <si>
    <t>70,515*21 'Přepočtené koeficientem množství</t>
  </si>
  <si>
    <t>34</t>
  </si>
  <si>
    <t>997013861</t>
  </si>
  <si>
    <t>Poplatek za uložení stavebního odpadu na recyklační skládce (skládkovné) z prostého betonu zatříděného do Katalogu odpadů pod kódem 17 01 01</t>
  </si>
  <si>
    <t>1436293309</t>
  </si>
  <si>
    <t>https://podminky.urs.cz/item/CS_URS_2022_01/997013861</t>
  </si>
  <si>
    <t>35</t>
  </si>
  <si>
    <t>999</t>
  </si>
  <si>
    <t>Odvoz a výkup železa</t>
  </si>
  <si>
    <t>1887531436</t>
  </si>
  <si>
    <t>VRN</t>
  </si>
  <si>
    <t>Vedlejší rozpočtové náklady</t>
  </si>
  <si>
    <t>36</t>
  </si>
  <si>
    <t>021103000</t>
  </si>
  <si>
    <t>Vedlejší a ostatní náklady se zhotovením díla (Zařízení staveniště, provoz, odstravění a ostatní práce pro zhotovení díla)</t>
  </si>
  <si>
    <t>soub</t>
  </si>
  <si>
    <t>1024</t>
  </si>
  <si>
    <t>-1098019706</t>
  </si>
  <si>
    <t>37</t>
  </si>
  <si>
    <t>021103001</t>
  </si>
  <si>
    <t>Geodetické vytýčení hranic pozemku pro oplocení</t>
  </si>
  <si>
    <t>111635270</t>
  </si>
  <si>
    <t>02 - Nové oplocení se svařovaného panelu s podhrabovou deskou (od podezdívky po bránu)</t>
  </si>
  <si>
    <t>PSV - Práce a dodávky PSV</t>
  </si>
  <si>
    <t xml:space="preserve">    783 - Dokončovací práce - nátěry</t>
  </si>
  <si>
    <t>HZS - Hodinové zúčtovací sazby</t>
  </si>
  <si>
    <t>111211101</t>
  </si>
  <si>
    <t>Odstranění křovin a stromů s odstraněním kořenů ručně průměru kmene do 100 mm jakékoliv plochy v rovině nebo ve svahu o sklonu do 1:5</t>
  </si>
  <si>
    <t>1270426170</t>
  </si>
  <si>
    <t>https://podminky.urs.cz/item/CS_URS_2022_01/111211101</t>
  </si>
  <si>
    <t>mýcení stáv. živého plotu</t>
  </si>
  <si>
    <t>80,0*2,0</t>
  </si>
  <si>
    <t>112155315</t>
  </si>
  <si>
    <t>Štěpkování s naložením na dopravní prostředek a odvozem do 20 km keřového porostu hustého</t>
  </si>
  <si>
    <t>210892206</t>
  </si>
  <si>
    <t>https://podminky.urs.cz/item/CS_URS_2022_01/112155315</t>
  </si>
  <si>
    <t>90,0*1,0*0,1</t>
  </si>
  <si>
    <t>36*0,4*0,4*0,8</t>
  </si>
  <si>
    <t>brána</t>
  </si>
  <si>
    <t>9,0+5,608</t>
  </si>
  <si>
    <t>90,0*1,0</t>
  </si>
  <si>
    <t>90*0,2 'Přepočtené koeficientem množství</t>
  </si>
  <si>
    <t>5,608*2 'Přepočtené koeficientem množství</t>
  </si>
  <si>
    <t>40*0,01 'Přepočtené koeficientem množství</t>
  </si>
  <si>
    <t>90*0,4 'Přepočtené koeficientem množství</t>
  </si>
  <si>
    <t>348172215</t>
  </si>
  <si>
    <t>Montáž vjezdových bran samonosných posuvných dvoukřídlových plochy přes 10 do 15 m2</t>
  </si>
  <si>
    <t>833141940</t>
  </si>
  <si>
    <t>https://podminky.urs.cz/item/CS_URS_2022_01/348172215</t>
  </si>
  <si>
    <t>55342363</t>
  </si>
  <si>
    <t>brána plotová dvoukřídlá Pz s PVC vrstvou 4000x2030mm</t>
  </si>
  <si>
    <t>171431982</t>
  </si>
  <si>
    <t>brána včetně sloupků, zámku</t>
  </si>
  <si>
    <t>961044111</t>
  </si>
  <si>
    <t>Bourání základů z betonu prostého</t>
  </si>
  <si>
    <t>https://podminky.urs.cz/item/CS_URS_2022_01/961044111</t>
  </si>
  <si>
    <t>36*0,3*0,3*0,4</t>
  </si>
  <si>
    <t>966071822</t>
  </si>
  <si>
    <t>Rozebrání oplocení z pletiva drátěného se čtvercovými oky, výšky přes 1,6 do 2,0 m</t>
  </si>
  <si>
    <t>https://podminky.urs.cz/item/CS_URS_2022_01/966071822</t>
  </si>
  <si>
    <t>997013111</t>
  </si>
  <si>
    <t>Vnitrostaveništní doprava suti a vybouraných hmot vodorovně do 50 m svisle s použitím mechanizace pro budovy a haly výšky do 6 m</t>
  </si>
  <si>
    <t>1782057212</t>
  </si>
  <si>
    <t>https://podminky.urs.cz/item/CS_URS_2022_01/997013111</t>
  </si>
  <si>
    <t>997013501</t>
  </si>
  <si>
    <t>Odvoz suti a vybouraných hmot na skládku nebo meziskládku se složením, na vzdálenost do 1 km</t>
  </si>
  <si>
    <t>-792063463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</si>
  <si>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</si>
  <si>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</si>
  <si>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</si>
  <si>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-1621015182</t>
  </si>
  <si>
    <t>https://podminky.urs.cz/item/CS_URS_2022_01/997013509</t>
  </si>
  <si>
    <t>3,078*20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</si>
  <si>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</si>
  <si>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</si>
  <si>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1907507026</t>
  </si>
  <si>
    <t>https://podminky.urs.cz/item/CS_URS_2022_01/997013631</t>
  </si>
  <si>
    <t>PSV</t>
  </si>
  <si>
    <t>Práce a dodávky PSV</t>
  </si>
  <si>
    <t>783</t>
  </si>
  <si>
    <t>Dokončovací práce - nátěry</t>
  </si>
  <si>
    <t>783306809</t>
  </si>
  <si>
    <t>Odstranění nátěrů ze zámečnických konstrukcí okartáčováním</t>
  </si>
  <si>
    <t>-1090007935</t>
  </si>
  <si>
    <t>https://podminky.urs.cz/item/CS_URS_2022_01/783306809</t>
  </si>
  <si>
    <t>brána a branka</t>
  </si>
  <si>
    <t>8,0*2,0*2</t>
  </si>
  <si>
    <t>38</t>
  </si>
  <si>
    <t>783301401</t>
  </si>
  <si>
    <t>Příprava podkladu zámečnických konstrukcí před provedením nátěru ometení</t>
  </si>
  <si>
    <t>187396331</t>
  </si>
  <si>
    <t>https://podminky.urs.cz/item/CS_URS_2022_01/783301401</t>
  </si>
  <si>
    <t>39</t>
  </si>
  <si>
    <t>783301313</t>
  </si>
  <si>
    <t>Příprava podkladu zámečnických konstrukcí před provedením nátěru odmaštění odmašťovačem ředidlovým</t>
  </si>
  <si>
    <t>-225053800</t>
  </si>
  <si>
    <t>https://podminky.urs.cz/item/CS_URS_2022_01/783301313</t>
  </si>
  <si>
    <t>40</t>
  </si>
  <si>
    <t>783315103</t>
  </si>
  <si>
    <t>Mezinátěr zámečnických konstrukcí jednonásobný syntetický samozákladující</t>
  </si>
  <si>
    <t>1187206679</t>
  </si>
  <si>
    <t>https://podminky.urs.cz/item/CS_URS_2022_01/783315103</t>
  </si>
  <si>
    <t>41</t>
  </si>
  <si>
    <t>783317101</t>
  </si>
  <si>
    <t>Krycí nátěr (email) zámečnických konstrukcí jednonásobný syntetický standardní</t>
  </si>
  <si>
    <t>708671430</t>
  </si>
  <si>
    <t>https://podminky.urs.cz/item/CS_URS_2022_01/783317101</t>
  </si>
  <si>
    <t>HZS</t>
  </si>
  <si>
    <t>Hodinové zúčtovací sazby</t>
  </si>
  <si>
    <t>42</t>
  </si>
  <si>
    <t>HZS1441</t>
  </si>
  <si>
    <t>Hodinové zúčtovací sazby profesí HSV provádění konstrukcí inženýrských a dopravních staveb svářeč</t>
  </si>
  <si>
    <t>hod</t>
  </si>
  <si>
    <t>512</t>
  </si>
  <si>
    <t>-1018023577</t>
  </si>
  <si>
    <t>https://podminky.urs.cz/item/CS_URS_2022_01/HZS1441</t>
  </si>
  <si>
    <t>43</t>
  </si>
  <si>
    <t>13010180</t>
  </si>
  <si>
    <t>tyč ocelová plochá jakost S235JR (11 375) 30x5mm</t>
  </si>
  <si>
    <t>-1850927297</t>
  </si>
  <si>
    <t>44</t>
  </si>
  <si>
    <t>45</t>
  </si>
  <si>
    <t>03 - Nové oplocení se svařovaného panelu s pod hrabovou deskou (od brány po hřiště) 110m</t>
  </si>
  <si>
    <t>-1384220320</t>
  </si>
  <si>
    <t>80*2,0</t>
  </si>
  <si>
    <t>805365633</t>
  </si>
  <si>
    <t>-652511624</t>
  </si>
  <si>
    <t>110,0*1,0*0,1</t>
  </si>
  <si>
    <t>44*0,4*0,4*0,8</t>
  </si>
  <si>
    <t>-152004180</t>
  </si>
  <si>
    <t>11,0+5,632</t>
  </si>
  <si>
    <t>-1420914191</t>
  </si>
  <si>
    <t>-1916578181</t>
  </si>
  <si>
    <t>742424688</t>
  </si>
  <si>
    <t>-1867093050</t>
  </si>
  <si>
    <t>110,0*1,0</t>
  </si>
  <si>
    <t>1164236384</t>
  </si>
  <si>
    <t>110*0,2 'Přepočtené koeficientem množství</t>
  </si>
  <si>
    <t>5,632*2 'Přepočtené koeficientem množství</t>
  </si>
  <si>
    <t>44*0,01 'Přepočtené koeficientem množství</t>
  </si>
  <si>
    <t xml:space="preserve">betonová podhrabová deska 2450x300x50mm </t>
  </si>
  <si>
    <t>110*0,4 'Přepočtené koeficientem množství</t>
  </si>
  <si>
    <t>44*0,3*0,3*0,4</t>
  </si>
  <si>
    <t>-989806134</t>
  </si>
  <si>
    <t>4,177*20 'Přepočtené koeficientem množství</t>
  </si>
  <si>
    <t>1340540627</t>
  </si>
  <si>
    <t>6,0*2,0*2</t>
  </si>
  <si>
    <t>418947060</t>
  </si>
  <si>
    <t>989107721</t>
  </si>
  <si>
    <t>1912671934</t>
  </si>
  <si>
    <t>697833063</t>
  </si>
  <si>
    <t>-689923888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</si>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</sst>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right" vertical="center"/>
    </xf>
    <xf numFmtId="0" fontId="22" fillId="5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5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166" fontId="29" fillId="0" borderId="21" xfId="0" applyNumberFormat="1" applyFont="1" applyBorder="1" applyAlignment="1">
      <alignment vertical="center"/>
    </xf>
    <xf numFmtId="4" fontId="29" fillId="0" borderId="22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3" xfId="0" applyNumberFormat="1" applyFont="1" applyBorder="1" applyAlignment="1"/>
    <xf numFmtId="166" fontId="32" fillId="0" borderId="14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1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7" fillId="0" borderId="23" xfId="0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4" fontId="37" fillId="3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7" fillId="3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3" fillId="3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6" fontId="23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22211101" TargetMode="External" /><Relationship Id="rId2" Type="http://schemas.openxmlformats.org/officeDocument/2006/relationships/hyperlink" Target="https://podminky.urs.cz/item/CS_URS_2022_01/133212811" TargetMode="External" /><Relationship Id="rId3" Type="http://schemas.openxmlformats.org/officeDocument/2006/relationships/hyperlink" Target="https://podminky.urs.cz/item/CS_URS_2022_01/162211311" TargetMode="External" /><Relationship Id="rId4" Type="http://schemas.openxmlformats.org/officeDocument/2006/relationships/hyperlink" Target="https://podminky.urs.cz/item/CS_URS_2022_01/162211319" TargetMode="External" /><Relationship Id="rId5" Type="http://schemas.openxmlformats.org/officeDocument/2006/relationships/hyperlink" Target="https://podminky.urs.cz/item/CS_URS_2022_01/171111103" TargetMode="External" /><Relationship Id="rId6" Type="http://schemas.openxmlformats.org/officeDocument/2006/relationships/hyperlink" Target="https://podminky.urs.cz/item/CS_URS_2022_01/171111109" TargetMode="External" /><Relationship Id="rId7" Type="http://schemas.openxmlformats.org/officeDocument/2006/relationships/hyperlink" Target="https://podminky.urs.cz/item/CS_URS_2022_01/181411131" TargetMode="External" /><Relationship Id="rId8" Type="http://schemas.openxmlformats.org/officeDocument/2006/relationships/hyperlink" Target="https://podminky.urs.cz/item/CS_URS_2022_01/275313711" TargetMode="External" /><Relationship Id="rId9" Type="http://schemas.openxmlformats.org/officeDocument/2006/relationships/hyperlink" Target="https://podminky.urs.cz/item/CS_URS_2022_01/275351121" TargetMode="External" /><Relationship Id="rId10" Type="http://schemas.openxmlformats.org/officeDocument/2006/relationships/hyperlink" Target="https://podminky.urs.cz/item/CS_URS_2022_01/275351122" TargetMode="External" /><Relationship Id="rId11" Type="http://schemas.openxmlformats.org/officeDocument/2006/relationships/hyperlink" Target="https://podminky.urs.cz/item/CS_URS_2022_01/274353102" TargetMode="External" /><Relationship Id="rId12" Type="http://schemas.openxmlformats.org/officeDocument/2006/relationships/hyperlink" Target="https://podminky.urs.cz/item/CS_URS_2022_01/278311161" TargetMode="External" /><Relationship Id="rId13" Type="http://schemas.openxmlformats.org/officeDocument/2006/relationships/hyperlink" Target="https://podminky.urs.cz/item/CS_URS_2022_01/338171121" TargetMode="External" /><Relationship Id="rId14" Type="http://schemas.openxmlformats.org/officeDocument/2006/relationships/hyperlink" Target="https://podminky.urs.cz/item/CS_URS_2022_01/348121221" TargetMode="External" /><Relationship Id="rId15" Type="http://schemas.openxmlformats.org/officeDocument/2006/relationships/hyperlink" Target="https://podminky.urs.cz/item/CS_URS_2022_01/348171146" TargetMode="External" /><Relationship Id="rId16" Type="http://schemas.openxmlformats.org/officeDocument/2006/relationships/hyperlink" Target="https://podminky.urs.cz/item/CS_URS_2022_01/348172113" TargetMode="External" /><Relationship Id="rId17" Type="http://schemas.openxmlformats.org/officeDocument/2006/relationships/hyperlink" Target="https://podminky.urs.cz/item/CS_URS_2022_01/981513116" TargetMode="External" /><Relationship Id="rId18" Type="http://schemas.openxmlformats.org/officeDocument/2006/relationships/hyperlink" Target="https://podminky.urs.cz/item/CS_URS_2022_01/966071721" TargetMode="External" /><Relationship Id="rId19" Type="http://schemas.openxmlformats.org/officeDocument/2006/relationships/hyperlink" Target="https://podminky.urs.cz/item/CS_URS_2022_01/966072811" TargetMode="External" /><Relationship Id="rId20" Type="http://schemas.openxmlformats.org/officeDocument/2006/relationships/hyperlink" Target="https://podminky.urs.cz/item/CS_URS_2022_01/966073810" TargetMode="External" /><Relationship Id="rId21" Type="http://schemas.openxmlformats.org/officeDocument/2006/relationships/hyperlink" Target="https://podminky.urs.cz/item/CS_URS_2022_01/997006511" TargetMode="External" /><Relationship Id="rId22" Type="http://schemas.openxmlformats.org/officeDocument/2006/relationships/hyperlink" Target="https://podminky.urs.cz/item/CS_URS_2022_01/997006006" TargetMode="External" /><Relationship Id="rId23" Type="http://schemas.openxmlformats.org/officeDocument/2006/relationships/hyperlink" Target="https://podminky.urs.cz/item/CS_URS_2022_01/997006512" TargetMode="External" /><Relationship Id="rId24" Type="http://schemas.openxmlformats.org/officeDocument/2006/relationships/hyperlink" Target="https://podminky.urs.cz/item/CS_URS_2022_01/997006519" TargetMode="External" /><Relationship Id="rId25" Type="http://schemas.openxmlformats.org/officeDocument/2006/relationships/hyperlink" Target="https://podminky.urs.cz/item/CS_URS_2022_01/997013861" TargetMode="External" /><Relationship Id="rId26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1211101" TargetMode="External" /><Relationship Id="rId2" Type="http://schemas.openxmlformats.org/officeDocument/2006/relationships/hyperlink" Target="https://podminky.urs.cz/item/CS_URS_2022_01/112155315" TargetMode="External" /><Relationship Id="rId3" Type="http://schemas.openxmlformats.org/officeDocument/2006/relationships/hyperlink" Target="https://podminky.urs.cz/item/CS_URS_2022_01/122211101" TargetMode="External" /><Relationship Id="rId4" Type="http://schemas.openxmlformats.org/officeDocument/2006/relationships/hyperlink" Target="https://podminky.urs.cz/item/CS_URS_2022_01/133212811" TargetMode="External" /><Relationship Id="rId5" Type="http://schemas.openxmlformats.org/officeDocument/2006/relationships/hyperlink" Target="https://podminky.urs.cz/item/CS_URS_2022_01/162211311" TargetMode="External" /><Relationship Id="rId6" Type="http://schemas.openxmlformats.org/officeDocument/2006/relationships/hyperlink" Target="https://podminky.urs.cz/item/CS_URS_2022_01/162211319" TargetMode="External" /><Relationship Id="rId7" Type="http://schemas.openxmlformats.org/officeDocument/2006/relationships/hyperlink" Target="https://podminky.urs.cz/item/CS_URS_2022_01/171111103" TargetMode="External" /><Relationship Id="rId8" Type="http://schemas.openxmlformats.org/officeDocument/2006/relationships/hyperlink" Target="https://podminky.urs.cz/item/CS_URS_2022_01/171111109" TargetMode="External" /><Relationship Id="rId9" Type="http://schemas.openxmlformats.org/officeDocument/2006/relationships/hyperlink" Target="https://podminky.urs.cz/item/CS_URS_2022_01/181411131" TargetMode="External" /><Relationship Id="rId10" Type="http://schemas.openxmlformats.org/officeDocument/2006/relationships/hyperlink" Target="https://podminky.urs.cz/item/CS_URS_2022_01/275313711" TargetMode="External" /><Relationship Id="rId11" Type="http://schemas.openxmlformats.org/officeDocument/2006/relationships/hyperlink" Target="https://podminky.urs.cz/item/CS_URS_2022_01/275351121" TargetMode="External" /><Relationship Id="rId12" Type="http://schemas.openxmlformats.org/officeDocument/2006/relationships/hyperlink" Target="https://podminky.urs.cz/item/CS_URS_2022_01/275351122" TargetMode="External" /><Relationship Id="rId13" Type="http://schemas.openxmlformats.org/officeDocument/2006/relationships/hyperlink" Target="https://podminky.urs.cz/item/CS_URS_2022_01/274353102" TargetMode="External" /><Relationship Id="rId14" Type="http://schemas.openxmlformats.org/officeDocument/2006/relationships/hyperlink" Target="https://podminky.urs.cz/item/CS_URS_2022_01/278311161" TargetMode="External" /><Relationship Id="rId15" Type="http://schemas.openxmlformats.org/officeDocument/2006/relationships/hyperlink" Target="https://podminky.urs.cz/item/CS_URS_2022_01/338171121" TargetMode="External" /><Relationship Id="rId16" Type="http://schemas.openxmlformats.org/officeDocument/2006/relationships/hyperlink" Target="https://podminky.urs.cz/item/CS_URS_2022_01/348121221" TargetMode="External" /><Relationship Id="rId17" Type="http://schemas.openxmlformats.org/officeDocument/2006/relationships/hyperlink" Target="https://podminky.urs.cz/item/CS_URS_2022_01/348171146" TargetMode="External" /><Relationship Id="rId18" Type="http://schemas.openxmlformats.org/officeDocument/2006/relationships/hyperlink" Target="https://podminky.urs.cz/item/CS_URS_2022_01/348172113" TargetMode="External" /><Relationship Id="rId19" Type="http://schemas.openxmlformats.org/officeDocument/2006/relationships/hyperlink" Target="https://podminky.urs.cz/item/CS_URS_2022_01/348172215" TargetMode="External" /><Relationship Id="rId20" Type="http://schemas.openxmlformats.org/officeDocument/2006/relationships/hyperlink" Target="https://podminky.urs.cz/item/CS_URS_2022_01/961044111" TargetMode="External" /><Relationship Id="rId21" Type="http://schemas.openxmlformats.org/officeDocument/2006/relationships/hyperlink" Target="https://podminky.urs.cz/item/CS_URS_2022_01/966071721" TargetMode="External" /><Relationship Id="rId22" Type="http://schemas.openxmlformats.org/officeDocument/2006/relationships/hyperlink" Target="https://podminky.urs.cz/item/CS_URS_2022_01/966071822" TargetMode="External" /><Relationship Id="rId23" Type="http://schemas.openxmlformats.org/officeDocument/2006/relationships/hyperlink" Target="https://podminky.urs.cz/item/CS_URS_2022_01/997013111" TargetMode="External" /><Relationship Id="rId24" Type="http://schemas.openxmlformats.org/officeDocument/2006/relationships/hyperlink" Target="https://podminky.urs.cz/item/CS_URS_2022_01/997013501" TargetMode="External" /><Relationship Id="rId25" Type="http://schemas.openxmlformats.org/officeDocument/2006/relationships/hyperlink" Target="https://podminky.urs.cz/item/CS_URS_2022_01/997013509" TargetMode="External" /><Relationship Id="rId26" Type="http://schemas.openxmlformats.org/officeDocument/2006/relationships/hyperlink" Target="https://podminky.urs.cz/item/CS_URS_2022_01/997013631" TargetMode="External" /><Relationship Id="rId27" Type="http://schemas.openxmlformats.org/officeDocument/2006/relationships/hyperlink" Target="https://podminky.urs.cz/item/CS_URS_2022_01/783306809" TargetMode="External" /><Relationship Id="rId28" Type="http://schemas.openxmlformats.org/officeDocument/2006/relationships/hyperlink" Target="https://podminky.urs.cz/item/CS_URS_2022_01/783301401" TargetMode="External" /><Relationship Id="rId29" Type="http://schemas.openxmlformats.org/officeDocument/2006/relationships/hyperlink" Target="https://podminky.urs.cz/item/CS_URS_2022_01/783301313" TargetMode="External" /><Relationship Id="rId30" Type="http://schemas.openxmlformats.org/officeDocument/2006/relationships/hyperlink" Target="https://podminky.urs.cz/item/CS_URS_2022_01/783315103" TargetMode="External" /><Relationship Id="rId31" Type="http://schemas.openxmlformats.org/officeDocument/2006/relationships/hyperlink" Target="https://podminky.urs.cz/item/CS_URS_2022_01/783317101" TargetMode="External" /><Relationship Id="rId32" Type="http://schemas.openxmlformats.org/officeDocument/2006/relationships/hyperlink" Target="https://podminky.urs.cz/item/CS_URS_2022_01/HZS1441" TargetMode="External" /><Relationship Id="rId33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1211101" TargetMode="External" /><Relationship Id="rId2" Type="http://schemas.openxmlformats.org/officeDocument/2006/relationships/hyperlink" Target="https://podminky.urs.cz/item/CS_URS_2022_01/112155315" TargetMode="External" /><Relationship Id="rId3" Type="http://schemas.openxmlformats.org/officeDocument/2006/relationships/hyperlink" Target="https://podminky.urs.cz/item/CS_URS_2022_01/122211101" TargetMode="External" /><Relationship Id="rId4" Type="http://schemas.openxmlformats.org/officeDocument/2006/relationships/hyperlink" Target="https://podminky.urs.cz/item/CS_URS_2022_01/133212811" TargetMode="External" /><Relationship Id="rId5" Type="http://schemas.openxmlformats.org/officeDocument/2006/relationships/hyperlink" Target="https://podminky.urs.cz/item/CS_URS_2022_01/162211311" TargetMode="External" /><Relationship Id="rId6" Type="http://schemas.openxmlformats.org/officeDocument/2006/relationships/hyperlink" Target="https://podminky.urs.cz/item/CS_URS_2022_01/162211319" TargetMode="External" /><Relationship Id="rId7" Type="http://schemas.openxmlformats.org/officeDocument/2006/relationships/hyperlink" Target="https://podminky.urs.cz/item/CS_URS_2022_01/171111103" TargetMode="External" /><Relationship Id="rId8" Type="http://schemas.openxmlformats.org/officeDocument/2006/relationships/hyperlink" Target="https://podminky.urs.cz/item/CS_URS_2022_01/171111109" TargetMode="External" /><Relationship Id="rId9" Type="http://schemas.openxmlformats.org/officeDocument/2006/relationships/hyperlink" Target="https://podminky.urs.cz/item/CS_URS_2022_01/181411131" TargetMode="External" /><Relationship Id="rId10" Type="http://schemas.openxmlformats.org/officeDocument/2006/relationships/hyperlink" Target="https://podminky.urs.cz/item/CS_URS_2022_01/275313711" TargetMode="External" /><Relationship Id="rId11" Type="http://schemas.openxmlformats.org/officeDocument/2006/relationships/hyperlink" Target="https://podminky.urs.cz/item/CS_URS_2022_01/275351121" TargetMode="External" /><Relationship Id="rId12" Type="http://schemas.openxmlformats.org/officeDocument/2006/relationships/hyperlink" Target="https://podminky.urs.cz/item/CS_URS_2022_01/275351122" TargetMode="External" /><Relationship Id="rId13" Type="http://schemas.openxmlformats.org/officeDocument/2006/relationships/hyperlink" Target="https://podminky.urs.cz/item/CS_URS_2022_01/274353102" TargetMode="External" /><Relationship Id="rId14" Type="http://schemas.openxmlformats.org/officeDocument/2006/relationships/hyperlink" Target="https://podminky.urs.cz/item/CS_URS_2022_01/278311161" TargetMode="External" /><Relationship Id="rId15" Type="http://schemas.openxmlformats.org/officeDocument/2006/relationships/hyperlink" Target="https://podminky.urs.cz/item/CS_URS_2022_01/338171121" TargetMode="External" /><Relationship Id="rId16" Type="http://schemas.openxmlformats.org/officeDocument/2006/relationships/hyperlink" Target="https://podminky.urs.cz/item/CS_URS_2022_01/348121221" TargetMode="External" /><Relationship Id="rId17" Type="http://schemas.openxmlformats.org/officeDocument/2006/relationships/hyperlink" Target="https://podminky.urs.cz/item/CS_URS_2022_01/348171146" TargetMode="External" /><Relationship Id="rId18" Type="http://schemas.openxmlformats.org/officeDocument/2006/relationships/hyperlink" Target="https://podminky.urs.cz/item/CS_URS_2022_01/961044111" TargetMode="External" /><Relationship Id="rId19" Type="http://schemas.openxmlformats.org/officeDocument/2006/relationships/hyperlink" Target="https://podminky.urs.cz/item/CS_URS_2022_01/966071721" TargetMode="External" /><Relationship Id="rId20" Type="http://schemas.openxmlformats.org/officeDocument/2006/relationships/hyperlink" Target="https://podminky.urs.cz/item/CS_URS_2022_01/966071822" TargetMode="External" /><Relationship Id="rId21" Type="http://schemas.openxmlformats.org/officeDocument/2006/relationships/hyperlink" Target="https://podminky.urs.cz/item/CS_URS_2022_01/966073810" TargetMode="External" /><Relationship Id="rId22" Type="http://schemas.openxmlformats.org/officeDocument/2006/relationships/hyperlink" Target="https://podminky.urs.cz/item/CS_URS_2022_01/997013111" TargetMode="External" /><Relationship Id="rId23" Type="http://schemas.openxmlformats.org/officeDocument/2006/relationships/hyperlink" Target="https://podminky.urs.cz/item/CS_URS_2022_01/997013501" TargetMode="External" /><Relationship Id="rId24" Type="http://schemas.openxmlformats.org/officeDocument/2006/relationships/hyperlink" Target="https://podminky.urs.cz/item/CS_URS_2022_01/997013509" TargetMode="External" /><Relationship Id="rId25" Type="http://schemas.openxmlformats.org/officeDocument/2006/relationships/hyperlink" Target="https://podminky.urs.cz/item/CS_URS_2022_01/997013631" TargetMode="External" /><Relationship Id="rId26" Type="http://schemas.openxmlformats.org/officeDocument/2006/relationships/hyperlink" Target="https://podminky.urs.cz/item/CS_URS_2022_01/783306809" TargetMode="External" /><Relationship Id="rId27" Type="http://schemas.openxmlformats.org/officeDocument/2006/relationships/hyperlink" Target="https://podminky.urs.cz/item/CS_URS_2022_01/783301401" TargetMode="External" /><Relationship Id="rId28" Type="http://schemas.openxmlformats.org/officeDocument/2006/relationships/hyperlink" Target="https://podminky.urs.cz/item/CS_URS_2022_01/783301313" TargetMode="External" /><Relationship Id="rId29" Type="http://schemas.openxmlformats.org/officeDocument/2006/relationships/hyperlink" Target="https://podminky.urs.cz/item/CS_URS_2022_01/783315103" TargetMode="External" /><Relationship Id="rId30" Type="http://schemas.openxmlformats.org/officeDocument/2006/relationships/hyperlink" Target="https://podminky.urs.cz/item/CS_URS_2022_01/783317101" TargetMode="External" /><Relationship Id="rId31" Type="http://schemas.openxmlformats.org/officeDocument/2006/relationships/hyperlink" Target="https://podminky.urs.cz/item/CS_URS_2022_01/HZS1441" TargetMode="External" /><Relationship Id="rId32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="1" customFormat="1" ht="24.96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="1" customFormat="1" ht="36.96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="1" customFormat="1" ht="12" customHeight="1">
      <c r="B7" s="22"/>
      <c r="D7" s="32" t="s">
        <v>19</v>
      </c>
      <c r="K7" s="27" t="s">
        <v>3</v>
      </c>
      <c r="AK7" s="32" t="s">
        <v>20</v>
      </c>
      <c r="AN7" s="27" t="s">
        <v>3</v>
      </c>
      <c r="AR7" s="22"/>
      <c r="BE7" s="31"/>
      <c r="BS7" s="19" t="s">
        <v>7</v>
      </c>
    </row>
    <row r="8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7</v>
      </c>
    </row>
    <row r="9" s="1" customFormat="1" ht="14.4" customHeight="1">
      <c r="B9" s="22"/>
      <c r="AR9" s="22"/>
      <c r="BE9" s="31"/>
      <c r="BS9" s="19" t="s">
        <v>7</v>
      </c>
    </row>
    <row r="10" s="1" customFormat="1" ht="12" customHeight="1">
      <c r="B10" s="22"/>
      <c r="D10" s="32" t="s">
        <v>25</v>
      </c>
      <c r="AK10" s="32" t="s">
        <v>26</v>
      </c>
      <c r="AN10" s="27" t="s">
        <v>27</v>
      </c>
      <c r="AR10" s="22"/>
      <c r="BE10" s="31"/>
      <c r="BS10" s="19" t="s">
        <v>7</v>
      </c>
    </row>
    <row r="11" s="1" customFormat="1" ht="18.48" customHeight="1">
      <c r="B11" s="22"/>
      <c r="E11" s="27" t="s">
        <v>28</v>
      </c>
      <c r="AK11" s="32" t="s">
        <v>29</v>
      </c>
      <c r="AN11" s="27" t="s">
        <v>3</v>
      </c>
      <c r="AR11" s="22"/>
      <c r="BE11" s="31"/>
      <c r="BS11" s="19" t="s">
        <v>7</v>
      </c>
    </row>
    <row r="12" s="1" customFormat="1" ht="6.96" customHeight="1">
      <c r="B12" s="22"/>
      <c r="AR12" s="22"/>
      <c r="BE12" s="31"/>
      <c r="BS12" s="19" t="s">
        <v>7</v>
      </c>
    </row>
    <row r="13" s="1" customFormat="1" ht="12" customHeight="1">
      <c r="B13" s="22"/>
      <c r="D13" s="32" t="s">
        <v>30</v>
      </c>
      <c r="AK13" s="32" t="s">
        <v>26</v>
      </c>
      <c r="AN13" s="34" t="s">
        <v>31</v>
      </c>
      <c r="AR13" s="22"/>
      <c r="BE13" s="31"/>
      <c r="BS13" s="19" t="s">
        <v>7</v>
      </c>
    </row>
    <row r="14">
      <c r="B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N14" s="34" t="s">
        <v>31</v>
      </c>
      <c r="AR14" s="22"/>
      <c r="BE14" s="31"/>
      <c r="BS14" s="19" t="s">
        <v>7</v>
      </c>
    </row>
    <row r="15" s="1" customFormat="1" ht="6.96" customHeight="1">
      <c r="B15" s="22"/>
      <c r="AR15" s="22"/>
      <c r="BE15" s="31"/>
      <c r="BS15" s="19" t="s">
        <v>4</v>
      </c>
    </row>
    <row r="16" s="1" customFormat="1" ht="12" customHeight="1">
      <c r="B16" s="22"/>
      <c r="D16" s="32" t="s">
        <v>32</v>
      </c>
      <c r="AK16" s="32" t="s">
        <v>26</v>
      </c>
      <c r="AN16" s="27" t="s">
        <v>3</v>
      </c>
      <c r="AR16" s="22"/>
      <c r="BE16" s="31"/>
      <c r="BS16" s="19" t="s">
        <v>4</v>
      </c>
    </row>
    <row r="17" s="1" customFormat="1" ht="18.48" customHeight="1">
      <c r="B17" s="22"/>
      <c r="E17" s="27" t="s">
        <v>33</v>
      </c>
      <c r="AK17" s="32" t="s">
        <v>29</v>
      </c>
      <c r="AN17" s="27" t="s">
        <v>3</v>
      </c>
      <c r="AR17" s="22"/>
      <c r="BE17" s="31"/>
      <c r="BS17" s="19" t="s">
        <v>34</v>
      </c>
    </row>
    <row r="18" s="1" customFormat="1" ht="6.96" customHeight="1">
      <c r="B18" s="22"/>
      <c r="AR18" s="22"/>
      <c r="BE18" s="31"/>
      <c r="BS18" s="19" t="s">
        <v>7</v>
      </c>
    </row>
    <row r="19" s="1" customFormat="1" ht="12" customHeight="1">
      <c r="B19" s="22"/>
      <c r="D19" s="32" t="s">
        <v>35</v>
      </c>
      <c r="AK19" s="32" t="s">
        <v>26</v>
      </c>
      <c r="AN19" s="27" t="s">
        <v>3</v>
      </c>
      <c r="AR19" s="22"/>
      <c r="BE19" s="31"/>
      <c r="BS19" s="19" t="s">
        <v>7</v>
      </c>
    </row>
    <row r="20" s="1" customFormat="1" ht="18.48" customHeight="1">
      <c r="B20" s="22"/>
      <c r="E20" s="27" t="s">
        <v>33</v>
      </c>
      <c r="AK20" s="32" t="s">
        <v>29</v>
      </c>
      <c r="AN20" s="27" t="s">
        <v>3</v>
      </c>
      <c r="AR20" s="22"/>
      <c r="BE20" s="31"/>
      <c r="BS20" s="19" t="s">
        <v>4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36</v>
      </c>
      <c r="AR22" s="22"/>
      <c r="BE22" s="31"/>
    </row>
    <row r="23" s="1" customFormat="1" ht="47.25" customHeight="1">
      <c r="B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42</v>
      </c>
      <c r="E29" s="3"/>
      <c r="F29" s="32" t="s">
        <v>43</v>
      </c>
      <c r="G29" s="3"/>
      <c r="H29" s="3"/>
      <c r="I29" s="3"/>
      <c r="J29" s="3"/>
      <c r="K29" s="3"/>
      <c r="L29" s="45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 2)</f>
        <v>0</v>
      </c>
      <c r="AL29" s="3"/>
      <c r="AM29" s="3"/>
      <c r="AN29" s="3"/>
      <c r="AO29" s="3"/>
      <c r="AP29" s="3"/>
      <c r="AQ29" s="3"/>
      <c r="AR29" s="44"/>
      <c r="BE29" s="47"/>
    </row>
    <row r="30" s="3" customFormat="1" ht="14.4" customHeight="1">
      <c r="A30" s="3"/>
      <c r="B30" s="44"/>
      <c r="C30" s="3"/>
      <c r="D30" s="3"/>
      <c r="E30" s="3"/>
      <c r="F30" s="32" t="s">
        <v>44</v>
      </c>
      <c r="G30" s="3"/>
      <c r="H30" s="3"/>
      <c r="I30" s="3"/>
      <c r="J30" s="3"/>
      <c r="K30" s="3"/>
      <c r="L30" s="45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 2)</f>
        <v>0</v>
      </c>
      <c r="AL30" s="3"/>
      <c r="AM30" s="3"/>
      <c r="AN30" s="3"/>
      <c r="AO30" s="3"/>
      <c r="AP30" s="3"/>
      <c r="AQ30" s="3"/>
      <c r="AR30" s="44"/>
      <c r="BE30" s="47"/>
    </row>
    <row r="31" hidden="1" s="3" customFormat="1" ht="14.4" customHeight="1">
      <c r="A31" s="3"/>
      <c r="B31" s="44"/>
      <c r="C31" s="3"/>
      <c r="D31" s="3"/>
      <c r="E31" s="3"/>
      <c r="F31" s="32" t="s">
        <v>45</v>
      </c>
      <c r="G31" s="3"/>
      <c r="H31" s="3"/>
      <c r="I31" s="3"/>
      <c r="J31" s="3"/>
      <c r="K31" s="3"/>
      <c r="L31" s="45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hidden="1" s="3" customFormat="1" ht="14.4" customHeight="1">
      <c r="A32" s="3"/>
      <c r="B32" s="44"/>
      <c r="C32" s="3"/>
      <c r="D32" s="3"/>
      <c r="E32" s="3"/>
      <c r="F32" s="32" t="s">
        <v>46</v>
      </c>
      <c r="G32" s="3"/>
      <c r="H32" s="3"/>
      <c r="I32" s="3"/>
      <c r="J32" s="3"/>
      <c r="K32" s="3"/>
      <c r="L32" s="45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hidden="1" s="3" customFormat="1" ht="14.4" customHeight="1">
      <c r="A33" s="3"/>
      <c r="B33" s="44"/>
      <c r="C33" s="3"/>
      <c r="D33" s="3"/>
      <c r="E33" s="3"/>
      <c r="F33" s="32" t="s">
        <v>47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="2" customFormat="1" ht="25.92" customHeight="1">
      <c r="A35" s="38"/>
      <c r="B35" s="39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6.96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="2" customFormat="1" ht="6.96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="2" customFormat="1" ht="24.96" customHeight="1">
      <c r="A42" s="38"/>
      <c r="B42" s="39"/>
      <c r="C42" s="23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="2" customFormat="1" ht="6.96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2022/15a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="5" customFormat="1" ht="36.96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>Oprava oplocení ZŠ Zlaté Hory - celé nové ze svařovaných panelů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="2" customFormat="1" ht="12" customHeight="1">
      <c r="A47" s="38"/>
      <c r="B47" s="39"/>
      <c r="C47" s="32" t="s">
        <v>21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>Zlaté Hory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23</v>
      </c>
      <c r="AJ47" s="38"/>
      <c r="AK47" s="38"/>
      <c r="AL47" s="38"/>
      <c r="AM47" s="64" t="str">
        <f>IF(AN8= "","",AN8)</f>
        <v>3. 5. 2022</v>
      </c>
      <c r="AN47" s="64"/>
      <c r="AO47" s="38"/>
      <c r="AP47" s="38"/>
      <c r="AQ47" s="38"/>
      <c r="AR47" s="39"/>
      <c r="BE47" s="38"/>
    </row>
    <row r="48" s="2" customFormat="1" ht="6.96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="2" customFormat="1" ht="15.15" customHeight="1">
      <c r="A49" s="38"/>
      <c r="B49" s="39"/>
      <c r="C49" s="32" t="s">
        <v>25</v>
      </c>
      <c r="D49" s="38"/>
      <c r="E49" s="38"/>
      <c r="F49" s="38"/>
      <c r="G49" s="38"/>
      <c r="H49" s="38"/>
      <c r="I49" s="38"/>
      <c r="J49" s="38"/>
      <c r="K49" s="38"/>
      <c r="L49" s="4" t="str">
        <f>IF(E11= "","",E11)</f>
        <v>Základní škola Zlaté Hory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32</v>
      </c>
      <c r="AJ49" s="38"/>
      <c r="AK49" s="38"/>
      <c r="AL49" s="38"/>
      <c r="AM49" s="65" t="str">
        <f>IF(E17="","",E17)</f>
        <v xml:space="preserve"> </v>
      </c>
      <c r="AN49" s="4"/>
      <c r="AO49" s="4"/>
      <c r="AP49" s="4"/>
      <c r="AQ49" s="38"/>
      <c r="AR49" s="39"/>
      <c r="AS49" s="66" t="s">
        <v>52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="2" customFormat="1" ht="15.15" customHeight="1">
      <c r="A50" s="38"/>
      <c r="B50" s="39"/>
      <c r="C50" s="32" t="s">
        <v>30</v>
      </c>
      <c r="D50" s="38"/>
      <c r="E50" s="38"/>
      <c r="F50" s="38"/>
      <c r="G50" s="38"/>
      <c r="H50" s="38"/>
      <c r="I50" s="38"/>
      <c r="J50" s="38"/>
      <c r="K50" s="38"/>
      <c r="L50" s="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35</v>
      </c>
      <c r="AJ50" s="38"/>
      <c r="AK50" s="38"/>
      <c r="AL50" s="38"/>
      <c r="AM50" s="65" t="str">
        <f>IF(E20="","",E20)</f>
        <v xml:space="preserve"> 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="2" customFormat="1" ht="29.28" customHeight="1">
      <c r="A52" s="38"/>
      <c r="B52" s="39"/>
      <c r="C52" s="74" t="s">
        <v>53</v>
      </c>
      <c r="D52" s="75"/>
      <c r="E52" s="75"/>
      <c r="F52" s="75"/>
      <c r="G52" s="75"/>
      <c r="H52" s="76"/>
      <c r="I52" s="77" t="s">
        <v>54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55</v>
      </c>
      <c r="AH52" s="75"/>
      <c r="AI52" s="75"/>
      <c r="AJ52" s="75"/>
      <c r="AK52" s="75"/>
      <c r="AL52" s="75"/>
      <c r="AM52" s="75"/>
      <c r="AN52" s="77" t="s">
        <v>56</v>
      </c>
      <c r="AO52" s="75"/>
      <c r="AP52" s="75"/>
      <c r="AQ52" s="79" t="s">
        <v>57</v>
      </c>
      <c r="AR52" s="39"/>
      <c r="AS52" s="80" t="s">
        <v>58</v>
      </c>
      <c r="AT52" s="81" t="s">
        <v>59</v>
      </c>
      <c r="AU52" s="81" t="s">
        <v>60</v>
      </c>
      <c r="AV52" s="81" t="s">
        <v>61</v>
      </c>
      <c r="AW52" s="81" t="s">
        <v>62</v>
      </c>
      <c r="AX52" s="81" t="s">
        <v>63</v>
      </c>
      <c r="AY52" s="81" t="s">
        <v>64</v>
      </c>
      <c r="AZ52" s="81" t="s">
        <v>65</v>
      </c>
      <c r="BA52" s="81" t="s">
        <v>66</v>
      </c>
      <c r="BB52" s="81" t="s">
        <v>67</v>
      </c>
      <c r="BC52" s="81" t="s">
        <v>68</v>
      </c>
      <c r="BD52" s="82" t="s">
        <v>69</v>
      </c>
      <c r="BE52" s="38"/>
    </row>
    <row r="53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="6" customFormat="1" ht="32.4" customHeight="1">
      <c r="A54" s="6"/>
      <c r="B54" s="86"/>
      <c r="C54" s="87" t="s">
        <v>70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ROUND(SUM(AG55:AG57),2)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ROUND(SUM(AS55:AS57),2)</f>
        <v>0</v>
      </c>
      <c r="AT54" s="93">
        <f>ROUND(SUM(AV54:AW54),2)</f>
        <v>0</v>
      </c>
      <c r="AU54" s="94">
        <f>ROUND(SUM(AU55:AU57),5)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ROUND(SUM(AZ55:AZ57),2)</f>
        <v>0</v>
      </c>
      <c r="BA54" s="93">
        <f>ROUND(SUM(BA55:BA57),2)</f>
        <v>0</v>
      </c>
      <c r="BB54" s="93">
        <f>ROUND(SUM(BB55:BB57),2)</f>
        <v>0</v>
      </c>
      <c r="BC54" s="93">
        <f>ROUND(SUM(BC55:BC57),2)</f>
        <v>0</v>
      </c>
      <c r="BD54" s="95">
        <f>ROUND(SUM(BD55:BD57),2)</f>
        <v>0</v>
      </c>
      <c r="BE54" s="6"/>
      <c r="BS54" s="96" t="s">
        <v>71</v>
      </c>
      <c r="BT54" s="96" t="s">
        <v>72</v>
      </c>
      <c r="BU54" s="97" t="s">
        <v>73</v>
      </c>
      <c r="BV54" s="96" t="s">
        <v>74</v>
      </c>
      <c r="BW54" s="96" t="s">
        <v>5</v>
      </c>
      <c r="BX54" s="96" t="s">
        <v>75</v>
      </c>
      <c r="CL54" s="96" t="s">
        <v>3</v>
      </c>
    </row>
    <row r="55" s="7" customFormat="1" ht="37.5" customHeight="1">
      <c r="A55" s="98" t="s">
        <v>76</v>
      </c>
      <c r="B55" s="99"/>
      <c r="C55" s="100"/>
      <c r="D55" s="101" t="s">
        <v>77</v>
      </c>
      <c r="E55" s="101"/>
      <c r="F55" s="101"/>
      <c r="G55" s="101"/>
      <c r="H55" s="101"/>
      <c r="I55" s="102"/>
      <c r="J55" s="101" t="s">
        <v>78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'01 - Nové oplocení se sva...'!J30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79</v>
      </c>
      <c r="AR55" s="99"/>
      <c r="AS55" s="105">
        <v>0</v>
      </c>
      <c r="AT55" s="106">
        <f>ROUND(SUM(AV55:AW55),2)</f>
        <v>0</v>
      </c>
      <c r="AU55" s="107">
        <f>'01 - Nové oplocení se sva...'!P86</f>
        <v>0</v>
      </c>
      <c r="AV55" s="106">
        <f>'01 - Nové oplocení se sva...'!J33</f>
        <v>0</v>
      </c>
      <c r="AW55" s="106">
        <f>'01 - Nové oplocení se sva...'!J34</f>
        <v>0</v>
      </c>
      <c r="AX55" s="106">
        <f>'01 - Nové oplocení se sva...'!J35</f>
        <v>0</v>
      </c>
      <c r="AY55" s="106">
        <f>'01 - Nové oplocení se sva...'!J36</f>
        <v>0</v>
      </c>
      <c r="AZ55" s="106">
        <f>'01 - Nové oplocení se sva...'!F33</f>
        <v>0</v>
      </c>
      <c r="BA55" s="106">
        <f>'01 - Nové oplocení se sva...'!F34</f>
        <v>0</v>
      </c>
      <c r="BB55" s="106">
        <f>'01 - Nové oplocení se sva...'!F35</f>
        <v>0</v>
      </c>
      <c r="BC55" s="106">
        <f>'01 - Nové oplocení se sva...'!F36</f>
        <v>0</v>
      </c>
      <c r="BD55" s="108">
        <f>'01 - Nové oplocení se sva...'!F37</f>
        <v>0</v>
      </c>
      <c r="BE55" s="7"/>
      <c r="BT55" s="109" t="s">
        <v>80</v>
      </c>
      <c r="BV55" s="109" t="s">
        <v>74</v>
      </c>
      <c r="BW55" s="109" t="s">
        <v>81</v>
      </c>
      <c r="BX55" s="109" t="s">
        <v>5</v>
      </c>
      <c r="CL55" s="109" t="s">
        <v>3</v>
      </c>
      <c r="CM55" s="109" t="s">
        <v>82</v>
      </c>
    </row>
    <row r="56" s="7" customFormat="1" ht="37.5" customHeight="1">
      <c r="A56" s="98" t="s">
        <v>76</v>
      </c>
      <c r="B56" s="99"/>
      <c r="C56" s="100"/>
      <c r="D56" s="101" t="s">
        <v>83</v>
      </c>
      <c r="E56" s="101"/>
      <c r="F56" s="101"/>
      <c r="G56" s="101"/>
      <c r="H56" s="101"/>
      <c r="I56" s="102"/>
      <c r="J56" s="101" t="s">
        <v>84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3">
        <f>'02 - Nové oplocení se sva...'!J30</f>
        <v>0</v>
      </c>
      <c r="AH56" s="102"/>
      <c r="AI56" s="102"/>
      <c r="AJ56" s="102"/>
      <c r="AK56" s="102"/>
      <c r="AL56" s="102"/>
      <c r="AM56" s="102"/>
      <c r="AN56" s="103">
        <f>SUM(AG56,AT56)</f>
        <v>0</v>
      </c>
      <c r="AO56" s="102"/>
      <c r="AP56" s="102"/>
      <c r="AQ56" s="104" t="s">
        <v>79</v>
      </c>
      <c r="AR56" s="99"/>
      <c r="AS56" s="105">
        <v>0</v>
      </c>
      <c r="AT56" s="106">
        <f>ROUND(SUM(AV56:AW56),2)</f>
        <v>0</v>
      </c>
      <c r="AU56" s="107">
        <f>'02 - Nové oplocení se sva...'!P89</f>
        <v>0</v>
      </c>
      <c r="AV56" s="106">
        <f>'02 - Nové oplocení se sva...'!J33</f>
        <v>0</v>
      </c>
      <c r="AW56" s="106">
        <f>'02 - Nové oplocení se sva...'!J34</f>
        <v>0</v>
      </c>
      <c r="AX56" s="106">
        <f>'02 - Nové oplocení se sva...'!J35</f>
        <v>0</v>
      </c>
      <c r="AY56" s="106">
        <f>'02 - Nové oplocení se sva...'!J36</f>
        <v>0</v>
      </c>
      <c r="AZ56" s="106">
        <f>'02 - Nové oplocení se sva...'!F33</f>
        <v>0</v>
      </c>
      <c r="BA56" s="106">
        <f>'02 - Nové oplocení se sva...'!F34</f>
        <v>0</v>
      </c>
      <c r="BB56" s="106">
        <f>'02 - Nové oplocení se sva...'!F35</f>
        <v>0</v>
      </c>
      <c r="BC56" s="106">
        <f>'02 - Nové oplocení se sva...'!F36</f>
        <v>0</v>
      </c>
      <c r="BD56" s="108">
        <f>'02 - Nové oplocení se sva...'!F37</f>
        <v>0</v>
      </c>
      <c r="BE56" s="7"/>
      <c r="BT56" s="109" t="s">
        <v>80</v>
      </c>
      <c r="BV56" s="109" t="s">
        <v>74</v>
      </c>
      <c r="BW56" s="109" t="s">
        <v>85</v>
      </c>
      <c r="BX56" s="109" t="s">
        <v>5</v>
      </c>
      <c r="CL56" s="109" t="s">
        <v>3</v>
      </c>
      <c r="CM56" s="109" t="s">
        <v>82</v>
      </c>
    </row>
    <row r="57" s="7" customFormat="1" ht="37.5" customHeight="1">
      <c r="A57" s="98" t="s">
        <v>76</v>
      </c>
      <c r="B57" s="99"/>
      <c r="C57" s="100"/>
      <c r="D57" s="101" t="s">
        <v>86</v>
      </c>
      <c r="E57" s="101"/>
      <c r="F57" s="101"/>
      <c r="G57" s="101"/>
      <c r="H57" s="101"/>
      <c r="I57" s="102"/>
      <c r="J57" s="101" t="s">
        <v>87</v>
      </c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3">
        <f>'03 - Nové oplocení se sva...'!J30</f>
        <v>0</v>
      </c>
      <c r="AH57" s="102"/>
      <c r="AI57" s="102"/>
      <c r="AJ57" s="102"/>
      <c r="AK57" s="102"/>
      <c r="AL57" s="102"/>
      <c r="AM57" s="102"/>
      <c r="AN57" s="103">
        <f>SUM(AG57,AT57)</f>
        <v>0</v>
      </c>
      <c r="AO57" s="102"/>
      <c r="AP57" s="102"/>
      <c r="AQ57" s="104" t="s">
        <v>79</v>
      </c>
      <c r="AR57" s="99"/>
      <c r="AS57" s="110">
        <v>0</v>
      </c>
      <c r="AT57" s="111">
        <f>ROUND(SUM(AV57:AW57),2)</f>
        <v>0</v>
      </c>
      <c r="AU57" s="112">
        <f>'03 - Nové oplocení se sva...'!P89</f>
        <v>0</v>
      </c>
      <c r="AV57" s="111">
        <f>'03 - Nové oplocení se sva...'!J33</f>
        <v>0</v>
      </c>
      <c r="AW57" s="111">
        <f>'03 - Nové oplocení se sva...'!J34</f>
        <v>0</v>
      </c>
      <c r="AX57" s="111">
        <f>'03 - Nové oplocení se sva...'!J35</f>
        <v>0</v>
      </c>
      <c r="AY57" s="111">
        <f>'03 - Nové oplocení se sva...'!J36</f>
        <v>0</v>
      </c>
      <c r="AZ57" s="111">
        <f>'03 - Nové oplocení se sva...'!F33</f>
        <v>0</v>
      </c>
      <c r="BA57" s="111">
        <f>'03 - Nové oplocení se sva...'!F34</f>
        <v>0</v>
      </c>
      <c r="BB57" s="111">
        <f>'03 - Nové oplocení se sva...'!F35</f>
        <v>0</v>
      </c>
      <c r="BC57" s="111">
        <f>'03 - Nové oplocení se sva...'!F36</f>
        <v>0</v>
      </c>
      <c r="BD57" s="113">
        <f>'03 - Nové oplocení se sva...'!F37</f>
        <v>0</v>
      </c>
      <c r="BE57" s="7"/>
      <c r="BT57" s="109" t="s">
        <v>80</v>
      </c>
      <c r="BV57" s="109" t="s">
        <v>74</v>
      </c>
      <c r="BW57" s="109" t="s">
        <v>88</v>
      </c>
      <c r="BX57" s="109" t="s">
        <v>5</v>
      </c>
      <c r="CL57" s="109" t="s">
        <v>3</v>
      </c>
      <c r="CM57" s="109" t="s">
        <v>82</v>
      </c>
    </row>
    <row r="58" s="2" customFormat="1" ht="30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9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="2" customFormat="1" ht="6.96" customHeight="1">
      <c r="A59" s="38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39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Nové oplocení se sva...'!C2" display="/"/>
    <hyperlink ref="A56" location="'02 - Nové oplocení se sva...'!C2" display="/"/>
    <hyperlink ref="A57" location="'03 - Nové oplocení se sv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="1" customFormat="1" ht="24.96" customHeight="1">
      <c r="B4" s="22"/>
      <c r="D4" s="23" t="s">
        <v>89</v>
      </c>
      <c r="L4" s="22"/>
      <c r="M4" s="114" t="s">
        <v>11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17</v>
      </c>
      <c r="L6" s="22"/>
    </row>
    <row r="7" s="1" customFormat="1" ht="16.5" customHeight="1">
      <c r="B7" s="22"/>
      <c r="E7" s="115" t="str">
        <f>'Rekapitulace stavby'!K6</f>
        <v>Oprava oplocení ZŠ Zlaté Hory - celé nové ze svařovaných panelů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90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39"/>
      <c r="C9" s="38"/>
      <c r="D9" s="38"/>
      <c r="E9" s="62" t="s">
        <v>91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3. 5. 2022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27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28</v>
      </c>
      <c r="F15" s="38"/>
      <c r="G15" s="38"/>
      <c r="H15" s="38"/>
      <c r="I15" s="32" t="s">
        <v>29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30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29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32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29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35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29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0" t="s">
        <v>38</v>
      </c>
      <c r="E30" s="38"/>
      <c r="F30" s="38"/>
      <c r="G30" s="38"/>
      <c r="H30" s="38"/>
      <c r="I30" s="38"/>
      <c r="J30" s="90">
        <f>ROUND(J86, 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1" t="s">
        <v>42</v>
      </c>
      <c r="E33" s="32" t="s">
        <v>43</v>
      </c>
      <c r="F33" s="122">
        <f>ROUND((SUM(BE86:BE191)),  2)</f>
        <v>0</v>
      </c>
      <c r="G33" s="38"/>
      <c r="H33" s="38"/>
      <c r="I33" s="123">
        <v>0.20999999999999999</v>
      </c>
      <c r="J33" s="122">
        <f>ROUND(((SUM(BE86:BE191))*I33),  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44</v>
      </c>
      <c r="F34" s="122">
        <f>ROUND((SUM(BF86:BF191)),  2)</f>
        <v>0</v>
      </c>
      <c r="G34" s="38"/>
      <c r="H34" s="38"/>
      <c r="I34" s="123">
        <v>0.14999999999999999</v>
      </c>
      <c r="J34" s="122">
        <f>ROUND(((SUM(BF86:BF191))*I34),  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45</v>
      </c>
      <c r="F35" s="122">
        <f>ROUND((SUM(BG86:BG191)),  2)</f>
        <v>0</v>
      </c>
      <c r="G35" s="38"/>
      <c r="H35" s="38"/>
      <c r="I35" s="123">
        <v>0.20999999999999999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46</v>
      </c>
      <c r="F36" s="122">
        <f>ROUND((SUM(BH86:BH191)),  2)</f>
        <v>0</v>
      </c>
      <c r="G36" s="38"/>
      <c r="H36" s="38"/>
      <c r="I36" s="123">
        <v>0.14999999999999999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47</v>
      </c>
      <c r="F37" s="122">
        <f>ROUND((SUM(BI86:BI191)),  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4"/>
      <c r="D39" s="125" t="s">
        <v>48</v>
      </c>
      <c r="E39" s="76"/>
      <c r="F39" s="76"/>
      <c r="G39" s="126" t="s">
        <v>49</v>
      </c>
      <c r="H39" s="127" t="s">
        <v>50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92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38"/>
      <c r="D48" s="38"/>
      <c r="E48" s="115" t="str">
        <f>E7</f>
        <v>Oprava oplocení ZŠ Zlaté Hory - celé nové ze svařovaných panelů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90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30" customHeight="1">
      <c r="A50" s="38"/>
      <c r="B50" s="39"/>
      <c r="C50" s="38"/>
      <c r="D50" s="38"/>
      <c r="E50" s="62" t="str">
        <f>E9</f>
        <v>01 - Nové oplocení se svařovaného panelu s podhrabovou deskou (bourání oplocení podezdívkou)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38"/>
      <c r="E52" s="38"/>
      <c r="F52" s="27" t="str">
        <f>F12</f>
        <v>Zlaté Hory</v>
      </c>
      <c r="G52" s="38"/>
      <c r="H52" s="38"/>
      <c r="I52" s="32" t="s">
        <v>23</v>
      </c>
      <c r="J52" s="64" t="str">
        <f>IF(J12="","",J12)</f>
        <v>3. 5. 2022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Základní škola Zlaté Hory</v>
      </c>
      <c r="G54" s="38"/>
      <c r="H54" s="38"/>
      <c r="I54" s="32" t="s">
        <v>32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30</v>
      </c>
      <c r="D55" s="38"/>
      <c r="E55" s="38"/>
      <c r="F55" s="27" t="str">
        <f>IF(E18="","",E18)</f>
        <v>Vyplň údaj</v>
      </c>
      <c r="G55" s="38"/>
      <c r="H55" s="38"/>
      <c r="I55" s="32" t="s">
        <v>35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30" t="s">
        <v>93</v>
      </c>
      <c r="D57" s="124"/>
      <c r="E57" s="124"/>
      <c r="F57" s="124"/>
      <c r="G57" s="124"/>
      <c r="H57" s="124"/>
      <c r="I57" s="124"/>
      <c r="J57" s="131" t="s">
        <v>94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32" t="s">
        <v>70</v>
      </c>
      <c r="D59" s="38"/>
      <c r="E59" s="38"/>
      <c r="F59" s="38"/>
      <c r="G59" s="38"/>
      <c r="H59" s="38"/>
      <c r="I59" s="38"/>
      <c r="J59" s="90">
        <f>J86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95</v>
      </c>
    </row>
    <row r="60" s="9" customFormat="1" ht="24.96" customHeight="1">
      <c r="A60" s="9"/>
      <c r="B60" s="133"/>
      <c r="C60" s="9"/>
      <c r="D60" s="134" t="s">
        <v>96</v>
      </c>
      <c r="E60" s="135"/>
      <c r="F60" s="135"/>
      <c r="G60" s="135"/>
      <c r="H60" s="135"/>
      <c r="I60" s="135"/>
      <c r="J60" s="136">
        <f>J87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37"/>
      <c r="C61" s="10"/>
      <c r="D61" s="138" t="s">
        <v>97</v>
      </c>
      <c r="E61" s="139"/>
      <c r="F61" s="139"/>
      <c r="G61" s="139"/>
      <c r="H61" s="139"/>
      <c r="I61" s="139"/>
      <c r="J61" s="140">
        <f>J88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37"/>
      <c r="C62" s="10"/>
      <c r="D62" s="138" t="s">
        <v>98</v>
      </c>
      <c r="E62" s="139"/>
      <c r="F62" s="139"/>
      <c r="G62" s="139"/>
      <c r="H62" s="139"/>
      <c r="I62" s="139"/>
      <c r="J62" s="140">
        <f>J119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37"/>
      <c r="C63" s="10"/>
      <c r="D63" s="138" t="s">
        <v>99</v>
      </c>
      <c r="E63" s="139"/>
      <c r="F63" s="139"/>
      <c r="G63" s="139"/>
      <c r="H63" s="139"/>
      <c r="I63" s="139"/>
      <c r="J63" s="140">
        <f>J143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37"/>
      <c r="C64" s="10"/>
      <c r="D64" s="138" t="s">
        <v>100</v>
      </c>
      <c r="E64" s="139"/>
      <c r="F64" s="139"/>
      <c r="G64" s="139"/>
      <c r="H64" s="139"/>
      <c r="I64" s="139"/>
      <c r="J64" s="140">
        <f>J164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37"/>
      <c r="C65" s="10"/>
      <c r="D65" s="138" t="s">
        <v>101</v>
      </c>
      <c r="E65" s="139"/>
      <c r="F65" s="139"/>
      <c r="G65" s="139"/>
      <c r="H65" s="139"/>
      <c r="I65" s="139"/>
      <c r="J65" s="140">
        <f>J176</f>
        <v>0</v>
      </c>
      <c r="K65" s="10"/>
      <c r="L65" s="13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33"/>
      <c r="C66" s="9"/>
      <c r="D66" s="134" t="s">
        <v>102</v>
      </c>
      <c r="E66" s="135"/>
      <c r="F66" s="135"/>
      <c r="G66" s="135"/>
      <c r="H66" s="135"/>
      <c r="I66" s="135"/>
      <c r="J66" s="136">
        <f>J189</f>
        <v>0</v>
      </c>
      <c r="K66" s="9"/>
      <c r="L66" s="13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2" customFormat="1" ht="21.84" customHeight="1">
      <c r="A67" s="38"/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11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="2" customFormat="1" ht="6.96" customHeight="1">
      <c r="A68" s="38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="2" customFormat="1" ht="6.96" customHeight="1">
      <c r="A72" s="38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24.96" customHeight="1">
      <c r="A73" s="38"/>
      <c r="B73" s="39"/>
      <c r="C73" s="23" t="s">
        <v>103</v>
      </c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2" t="s">
        <v>17</v>
      </c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6.5" customHeight="1">
      <c r="A76" s="38"/>
      <c r="B76" s="39"/>
      <c r="C76" s="38"/>
      <c r="D76" s="38"/>
      <c r="E76" s="115" t="str">
        <f>E7</f>
        <v>Oprava oplocení ZŠ Zlaté Hory - celé nové ze svařovaných panelů</v>
      </c>
      <c r="F76" s="32"/>
      <c r="G76" s="32"/>
      <c r="H76" s="32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90</v>
      </c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30" customHeight="1">
      <c r="A78" s="38"/>
      <c r="B78" s="39"/>
      <c r="C78" s="38"/>
      <c r="D78" s="38"/>
      <c r="E78" s="62" t="str">
        <f>E9</f>
        <v>01 - Nové oplocení se svařovaného panelu s podhrabovou deskou (bourání oplocení podezdívkou)</v>
      </c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2" t="s">
        <v>21</v>
      </c>
      <c r="D80" s="38"/>
      <c r="E80" s="38"/>
      <c r="F80" s="27" t="str">
        <f>F12</f>
        <v>Zlaté Hory</v>
      </c>
      <c r="G80" s="38"/>
      <c r="H80" s="38"/>
      <c r="I80" s="32" t="s">
        <v>23</v>
      </c>
      <c r="J80" s="64" t="str">
        <f>IF(J12="","",J12)</f>
        <v>3. 5. 2022</v>
      </c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6.96" customHeight="1">
      <c r="A81" s="38"/>
      <c r="B81" s="39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2" t="s">
        <v>25</v>
      </c>
      <c r="D82" s="38"/>
      <c r="E82" s="38"/>
      <c r="F82" s="27" t="str">
        <f>E15</f>
        <v>Základní škola Zlaté Hory</v>
      </c>
      <c r="G82" s="38"/>
      <c r="H82" s="38"/>
      <c r="I82" s="32" t="s">
        <v>32</v>
      </c>
      <c r="J82" s="36" t="str">
        <f>E21</f>
        <v xml:space="preserve"> </v>
      </c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5.15" customHeight="1">
      <c r="A83" s="38"/>
      <c r="B83" s="39"/>
      <c r="C83" s="32" t="s">
        <v>30</v>
      </c>
      <c r="D83" s="38"/>
      <c r="E83" s="38"/>
      <c r="F83" s="27" t="str">
        <f>IF(E18="","",E18)</f>
        <v>Vyplň údaj</v>
      </c>
      <c r="G83" s="38"/>
      <c r="H83" s="38"/>
      <c r="I83" s="32" t="s">
        <v>35</v>
      </c>
      <c r="J83" s="36" t="str">
        <f>E24</f>
        <v xml:space="preserve"> </v>
      </c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0.32" customHeight="1">
      <c r="A84" s="38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11" customFormat="1" ht="29.28" customHeight="1">
      <c r="A85" s="141"/>
      <c r="B85" s="142"/>
      <c r="C85" s="143" t="s">
        <v>104</v>
      </c>
      <c r="D85" s="144" t="s">
        <v>57</v>
      </c>
      <c r="E85" s="144" t="s">
        <v>53</v>
      </c>
      <c r="F85" s="144" t="s">
        <v>54</v>
      </c>
      <c r="G85" s="144" t="s">
        <v>105</v>
      </c>
      <c r="H85" s="144" t="s">
        <v>106</v>
      </c>
      <c r="I85" s="144" t="s">
        <v>107</v>
      </c>
      <c r="J85" s="144" t="s">
        <v>94</v>
      </c>
      <c r="K85" s="145" t="s">
        <v>108</v>
      </c>
      <c r="L85" s="146"/>
      <c r="M85" s="80" t="s">
        <v>3</v>
      </c>
      <c r="N85" s="81" t="s">
        <v>42</v>
      </c>
      <c r="O85" s="81" t="s">
        <v>109</v>
      </c>
      <c r="P85" s="81" t="s">
        <v>110</v>
      </c>
      <c r="Q85" s="81" t="s">
        <v>111</v>
      </c>
      <c r="R85" s="81" t="s">
        <v>112</v>
      </c>
      <c r="S85" s="81" t="s">
        <v>113</v>
      </c>
      <c r="T85" s="82" t="s">
        <v>114</v>
      </c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</row>
    <row r="86" s="2" customFormat="1" ht="22.8" customHeight="1">
      <c r="A86" s="38"/>
      <c r="B86" s="39"/>
      <c r="C86" s="87" t="s">
        <v>115</v>
      </c>
      <c r="D86" s="38"/>
      <c r="E86" s="38"/>
      <c r="F86" s="38"/>
      <c r="G86" s="38"/>
      <c r="H86" s="38"/>
      <c r="I86" s="38"/>
      <c r="J86" s="147">
        <f>BK86</f>
        <v>0</v>
      </c>
      <c r="K86" s="38"/>
      <c r="L86" s="39"/>
      <c r="M86" s="83"/>
      <c r="N86" s="68"/>
      <c r="O86" s="84"/>
      <c r="P86" s="148">
        <f>P87+P189</f>
        <v>0</v>
      </c>
      <c r="Q86" s="84"/>
      <c r="R86" s="148">
        <f>R87+R189</f>
        <v>24.989115200000001</v>
      </c>
      <c r="S86" s="84"/>
      <c r="T86" s="149">
        <f>T87+T189</f>
        <v>70.514499999999998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9" t="s">
        <v>71</v>
      </c>
      <c r="AU86" s="19" t="s">
        <v>95</v>
      </c>
      <c r="BK86" s="150">
        <f>BK87+BK189</f>
        <v>0</v>
      </c>
    </row>
    <row r="87" s="12" customFormat="1" ht="25.92" customHeight="1">
      <c r="A87" s="12"/>
      <c r="B87" s="151"/>
      <c r="C87" s="12"/>
      <c r="D87" s="152" t="s">
        <v>71</v>
      </c>
      <c r="E87" s="153" t="s">
        <v>116</v>
      </c>
      <c r="F87" s="153" t="s">
        <v>117</v>
      </c>
      <c r="G87" s="12"/>
      <c r="H87" s="12"/>
      <c r="I87" s="154"/>
      <c r="J87" s="155">
        <f>BK87</f>
        <v>0</v>
      </c>
      <c r="K87" s="12"/>
      <c r="L87" s="151"/>
      <c r="M87" s="156"/>
      <c r="N87" s="157"/>
      <c r="O87" s="157"/>
      <c r="P87" s="158">
        <f>P88+P119+P143+P164+P176</f>
        <v>0</v>
      </c>
      <c r="Q87" s="157"/>
      <c r="R87" s="158">
        <f>R88+R119+R143+R164+R176</f>
        <v>24.989115200000001</v>
      </c>
      <c r="S87" s="157"/>
      <c r="T87" s="159">
        <f>T88+T119+T143+T164+T176</f>
        <v>70.514499999999998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2" t="s">
        <v>80</v>
      </c>
      <c r="AT87" s="160" t="s">
        <v>71</v>
      </c>
      <c r="AU87" s="160" t="s">
        <v>72</v>
      </c>
      <c r="AY87" s="152" t="s">
        <v>118</v>
      </c>
      <c r="BK87" s="161">
        <f>BK88+BK119+BK143+BK164+BK176</f>
        <v>0</v>
      </c>
    </row>
    <row r="88" s="12" customFormat="1" ht="22.8" customHeight="1">
      <c r="A88" s="12"/>
      <c r="B88" s="151"/>
      <c r="C88" s="12"/>
      <c r="D88" s="152" t="s">
        <v>71</v>
      </c>
      <c r="E88" s="162" t="s">
        <v>80</v>
      </c>
      <c r="F88" s="162" t="s">
        <v>119</v>
      </c>
      <c r="G88" s="12"/>
      <c r="H88" s="12"/>
      <c r="I88" s="154"/>
      <c r="J88" s="163">
        <f>BK88</f>
        <v>0</v>
      </c>
      <c r="K88" s="12"/>
      <c r="L88" s="151"/>
      <c r="M88" s="156"/>
      <c r="N88" s="157"/>
      <c r="O88" s="157"/>
      <c r="P88" s="158">
        <f>SUM(P89:P118)</f>
        <v>0</v>
      </c>
      <c r="Q88" s="157"/>
      <c r="R88" s="158">
        <f>SUM(R89:R118)</f>
        <v>0.026000000000000002</v>
      </c>
      <c r="S88" s="157"/>
      <c r="T88" s="159">
        <f>SUM(T89:T118)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2" t="s">
        <v>80</v>
      </c>
      <c r="AT88" s="160" t="s">
        <v>71</v>
      </c>
      <c r="AU88" s="160" t="s">
        <v>80</v>
      </c>
      <c r="AY88" s="152" t="s">
        <v>118</v>
      </c>
      <c r="BK88" s="161">
        <f>SUM(BK89:BK118)</f>
        <v>0</v>
      </c>
    </row>
    <row r="89" s="2" customFormat="1" ht="33" customHeight="1">
      <c r="A89" s="38"/>
      <c r="B89" s="164"/>
      <c r="C89" s="165" t="s">
        <v>80</v>
      </c>
      <c r="D89" s="165" t="s">
        <v>120</v>
      </c>
      <c r="E89" s="166" t="s">
        <v>121</v>
      </c>
      <c r="F89" s="167" t="s">
        <v>122</v>
      </c>
      <c r="G89" s="168" t="s">
        <v>123</v>
      </c>
      <c r="H89" s="169">
        <v>13</v>
      </c>
      <c r="I89" s="170"/>
      <c r="J89" s="171">
        <f>ROUND(I89*H89,2)</f>
        <v>0</v>
      </c>
      <c r="K89" s="167" t="s">
        <v>124</v>
      </c>
      <c r="L89" s="39"/>
      <c r="M89" s="172" t="s">
        <v>3</v>
      </c>
      <c r="N89" s="173" t="s">
        <v>43</v>
      </c>
      <c r="O89" s="72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76" t="s">
        <v>125</v>
      </c>
      <c r="AT89" s="176" t="s">
        <v>120</v>
      </c>
      <c r="AU89" s="176" t="s">
        <v>82</v>
      </c>
      <c r="AY89" s="19" t="s">
        <v>118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19" t="s">
        <v>80</v>
      </c>
      <c r="BK89" s="177">
        <f>ROUND(I89*H89,2)</f>
        <v>0</v>
      </c>
      <c r="BL89" s="19" t="s">
        <v>125</v>
      </c>
      <c r="BM89" s="176" t="s">
        <v>126</v>
      </c>
    </row>
    <row r="90" s="2" customFormat="1">
      <c r="A90" s="38"/>
      <c r="B90" s="39"/>
      <c r="C90" s="38"/>
      <c r="D90" s="178" t="s">
        <v>127</v>
      </c>
      <c r="E90" s="38"/>
      <c r="F90" s="179" t="s">
        <v>128</v>
      </c>
      <c r="G90" s="38"/>
      <c r="H90" s="38"/>
      <c r="I90" s="180"/>
      <c r="J90" s="38"/>
      <c r="K90" s="38"/>
      <c r="L90" s="39"/>
      <c r="M90" s="181"/>
      <c r="N90" s="182"/>
      <c r="O90" s="72"/>
      <c r="P90" s="72"/>
      <c r="Q90" s="72"/>
      <c r="R90" s="72"/>
      <c r="S90" s="72"/>
      <c r="T90" s="73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9" t="s">
        <v>127</v>
      </c>
      <c r="AU90" s="19" t="s">
        <v>82</v>
      </c>
    </row>
    <row r="91" s="13" customFormat="1">
      <c r="A91" s="13"/>
      <c r="B91" s="183"/>
      <c r="C91" s="13"/>
      <c r="D91" s="184" t="s">
        <v>129</v>
      </c>
      <c r="E91" s="185" t="s">
        <v>3</v>
      </c>
      <c r="F91" s="186" t="s">
        <v>130</v>
      </c>
      <c r="G91" s="13"/>
      <c r="H91" s="185" t="s">
        <v>3</v>
      </c>
      <c r="I91" s="187"/>
      <c r="J91" s="13"/>
      <c r="K91" s="13"/>
      <c r="L91" s="183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5" t="s">
        <v>129</v>
      </c>
      <c r="AU91" s="185" t="s">
        <v>82</v>
      </c>
      <c r="AV91" s="13" t="s">
        <v>80</v>
      </c>
      <c r="AW91" s="13" t="s">
        <v>34</v>
      </c>
      <c r="AX91" s="13" t="s">
        <v>72</v>
      </c>
      <c r="AY91" s="185" t="s">
        <v>118</v>
      </c>
    </row>
    <row r="92" s="14" customFormat="1">
      <c r="A92" s="14"/>
      <c r="B92" s="191"/>
      <c r="C92" s="14"/>
      <c r="D92" s="184" t="s">
        <v>129</v>
      </c>
      <c r="E92" s="192" t="s">
        <v>3</v>
      </c>
      <c r="F92" s="193" t="s">
        <v>131</v>
      </c>
      <c r="G92" s="14"/>
      <c r="H92" s="194">
        <v>13</v>
      </c>
      <c r="I92" s="195"/>
      <c r="J92" s="14"/>
      <c r="K92" s="14"/>
      <c r="L92" s="191"/>
      <c r="M92" s="196"/>
      <c r="N92" s="197"/>
      <c r="O92" s="197"/>
      <c r="P92" s="197"/>
      <c r="Q92" s="197"/>
      <c r="R92" s="197"/>
      <c r="S92" s="197"/>
      <c r="T92" s="19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192" t="s">
        <v>129</v>
      </c>
      <c r="AU92" s="192" t="s">
        <v>82</v>
      </c>
      <c r="AV92" s="14" t="s">
        <v>82</v>
      </c>
      <c r="AW92" s="14" t="s">
        <v>34</v>
      </c>
      <c r="AX92" s="14" t="s">
        <v>72</v>
      </c>
      <c r="AY92" s="192" t="s">
        <v>118</v>
      </c>
    </row>
    <row r="93" s="15" customFormat="1">
      <c r="A93" s="15"/>
      <c r="B93" s="199"/>
      <c r="C93" s="15"/>
      <c r="D93" s="184" t="s">
        <v>129</v>
      </c>
      <c r="E93" s="200" t="s">
        <v>3</v>
      </c>
      <c r="F93" s="201" t="s">
        <v>132</v>
      </c>
      <c r="G93" s="15"/>
      <c r="H93" s="202">
        <v>13</v>
      </c>
      <c r="I93" s="203"/>
      <c r="J93" s="15"/>
      <c r="K93" s="15"/>
      <c r="L93" s="199"/>
      <c r="M93" s="204"/>
      <c r="N93" s="205"/>
      <c r="O93" s="205"/>
      <c r="P93" s="205"/>
      <c r="Q93" s="205"/>
      <c r="R93" s="205"/>
      <c r="S93" s="205"/>
      <c r="T93" s="206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00" t="s">
        <v>129</v>
      </c>
      <c r="AU93" s="200" t="s">
        <v>82</v>
      </c>
      <c r="AV93" s="15" t="s">
        <v>125</v>
      </c>
      <c r="AW93" s="15" t="s">
        <v>34</v>
      </c>
      <c r="AX93" s="15" t="s">
        <v>80</v>
      </c>
      <c r="AY93" s="200" t="s">
        <v>118</v>
      </c>
    </row>
    <row r="94" s="2" customFormat="1" ht="37.8" customHeight="1">
      <c r="A94" s="38"/>
      <c r="B94" s="164"/>
      <c r="C94" s="165" t="s">
        <v>82</v>
      </c>
      <c r="D94" s="165" t="s">
        <v>120</v>
      </c>
      <c r="E94" s="166" t="s">
        <v>133</v>
      </c>
      <c r="F94" s="167" t="s">
        <v>134</v>
      </c>
      <c r="G94" s="168" t="s">
        <v>123</v>
      </c>
      <c r="H94" s="169">
        <v>7.1559999999999997</v>
      </c>
      <c r="I94" s="170"/>
      <c r="J94" s="171">
        <f>ROUND(I94*H94,2)</f>
        <v>0</v>
      </c>
      <c r="K94" s="167" t="s">
        <v>124</v>
      </c>
      <c r="L94" s="39"/>
      <c r="M94" s="172" t="s">
        <v>3</v>
      </c>
      <c r="N94" s="173" t="s">
        <v>43</v>
      </c>
      <c r="O94" s="72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76" t="s">
        <v>125</v>
      </c>
      <c r="AT94" s="176" t="s">
        <v>120</v>
      </c>
      <c r="AU94" s="176" t="s">
        <v>82</v>
      </c>
      <c r="AY94" s="19" t="s">
        <v>118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9" t="s">
        <v>80</v>
      </c>
      <c r="BK94" s="177">
        <f>ROUND(I94*H94,2)</f>
        <v>0</v>
      </c>
      <c r="BL94" s="19" t="s">
        <v>125</v>
      </c>
      <c r="BM94" s="176" t="s">
        <v>135</v>
      </c>
    </row>
    <row r="95" s="2" customFormat="1">
      <c r="A95" s="38"/>
      <c r="B95" s="39"/>
      <c r="C95" s="38"/>
      <c r="D95" s="178" t="s">
        <v>127</v>
      </c>
      <c r="E95" s="38"/>
      <c r="F95" s="179" t="s">
        <v>136</v>
      </c>
      <c r="G95" s="38"/>
      <c r="H95" s="38"/>
      <c r="I95" s="180"/>
      <c r="J95" s="38"/>
      <c r="K95" s="38"/>
      <c r="L95" s="39"/>
      <c r="M95" s="181"/>
      <c r="N95" s="182"/>
      <c r="O95" s="72"/>
      <c r="P95" s="72"/>
      <c r="Q95" s="72"/>
      <c r="R95" s="72"/>
      <c r="S95" s="72"/>
      <c r="T95" s="73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9" t="s">
        <v>127</v>
      </c>
      <c r="AU95" s="19" t="s">
        <v>82</v>
      </c>
    </row>
    <row r="96" s="13" customFormat="1">
      <c r="A96" s="13"/>
      <c r="B96" s="183"/>
      <c r="C96" s="13"/>
      <c r="D96" s="184" t="s">
        <v>129</v>
      </c>
      <c r="E96" s="185" t="s">
        <v>3</v>
      </c>
      <c r="F96" s="186" t="s">
        <v>137</v>
      </c>
      <c r="G96" s="13"/>
      <c r="H96" s="185" t="s">
        <v>3</v>
      </c>
      <c r="I96" s="187"/>
      <c r="J96" s="13"/>
      <c r="K96" s="13"/>
      <c r="L96" s="183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5" t="s">
        <v>129</v>
      </c>
      <c r="AU96" s="185" t="s">
        <v>82</v>
      </c>
      <c r="AV96" s="13" t="s">
        <v>80</v>
      </c>
      <c r="AW96" s="13" t="s">
        <v>34</v>
      </c>
      <c r="AX96" s="13" t="s">
        <v>72</v>
      </c>
      <c r="AY96" s="185" t="s">
        <v>118</v>
      </c>
    </row>
    <row r="97" s="14" customFormat="1">
      <c r="A97" s="14"/>
      <c r="B97" s="191"/>
      <c r="C97" s="14"/>
      <c r="D97" s="184" t="s">
        <v>129</v>
      </c>
      <c r="E97" s="192" t="s">
        <v>3</v>
      </c>
      <c r="F97" s="193" t="s">
        <v>138</v>
      </c>
      <c r="G97" s="14"/>
      <c r="H97" s="194">
        <v>6.6559999999999997</v>
      </c>
      <c r="I97" s="195"/>
      <c r="J97" s="14"/>
      <c r="K97" s="14"/>
      <c r="L97" s="191"/>
      <c r="M97" s="196"/>
      <c r="N97" s="197"/>
      <c r="O97" s="197"/>
      <c r="P97" s="197"/>
      <c r="Q97" s="197"/>
      <c r="R97" s="197"/>
      <c r="S97" s="197"/>
      <c r="T97" s="198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192" t="s">
        <v>129</v>
      </c>
      <c r="AU97" s="192" t="s">
        <v>82</v>
      </c>
      <c r="AV97" s="14" t="s">
        <v>82</v>
      </c>
      <c r="AW97" s="14" t="s">
        <v>34</v>
      </c>
      <c r="AX97" s="14" t="s">
        <v>72</v>
      </c>
      <c r="AY97" s="192" t="s">
        <v>118</v>
      </c>
    </row>
    <row r="98" s="13" customFormat="1">
      <c r="A98" s="13"/>
      <c r="B98" s="183"/>
      <c r="C98" s="13"/>
      <c r="D98" s="184" t="s">
        <v>129</v>
      </c>
      <c r="E98" s="185" t="s">
        <v>3</v>
      </c>
      <c r="F98" s="186" t="s">
        <v>139</v>
      </c>
      <c r="G98" s="13"/>
      <c r="H98" s="185" t="s">
        <v>3</v>
      </c>
      <c r="I98" s="187"/>
      <c r="J98" s="13"/>
      <c r="K98" s="13"/>
      <c r="L98" s="183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5" t="s">
        <v>129</v>
      </c>
      <c r="AU98" s="185" t="s">
        <v>82</v>
      </c>
      <c r="AV98" s="13" t="s">
        <v>80</v>
      </c>
      <c r="AW98" s="13" t="s">
        <v>34</v>
      </c>
      <c r="AX98" s="13" t="s">
        <v>72</v>
      </c>
      <c r="AY98" s="185" t="s">
        <v>118</v>
      </c>
    </row>
    <row r="99" s="14" customFormat="1">
      <c r="A99" s="14"/>
      <c r="B99" s="191"/>
      <c r="C99" s="14"/>
      <c r="D99" s="184" t="s">
        <v>129</v>
      </c>
      <c r="E99" s="192" t="s">
        <v>3</v>
      </c>
      <c r="F99" s="193" t="s">
        <v>140</v>
      </c>
      <c r="G99" s="14"/>
      <c r="H99" s="194">
        <v>0.5</v>
      </c>
      <c r="I99" s="195"/>
      <c r="J99" s="14"/>
      <c r="K99" s="14"/>
      <c r="L99" s="191"/>
      <c r="M99" s="196"/>
      <c r="N99" s="197"/>
      <c r="O99" s="197"/>
      <c r="P99" s="197"/>
      <c r="Q99" s="197"/>
      <c r="R99" s="197"/>
      <c r="S99" s="197"/>
      <c r="T99" s="198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192" t="s">
        <v>129</v>
      </c>
      <c r="AU99" s="192" t="s">
        <v>82</v>
      </c>
      <c r="AV99" s="14" t="s">
        <v>82</v>
      </c>
      <c r="AW99" s="14" t="s">
        <v>34</v>
      </c>
      <c r="AX99" s="14" t="s">
        <v>72</v>
      </c>
      <c r="AY99" s="192" t="s">
        <v>118</v>
      </c>
    </row>
    <row r="100" s="15" customFormat="1">
      <c r="A100" s="15"/>
      <c r="B100" s="199"/>
      <c r="C100" s="15"/>
      <c r="D100" s="184" t="s">
        <v>129</v>
      </c>
      <c r="E100" s="200" t="s">
        <v>3</v>
      </c>
      <c r="F100" s="201" t="s">
        <v>132</v>
      </c>
      <c r="G100" s="15"/>
      <c r="H100" s="202">
        <v>7.1559999999999997</v>
      </c>
      <c r="I100" s="203"/>
      <c r="J100" s="15"/>
      <c r="K100" s="15"/>
      <c r="L100" s="199"/>
      <c r="M100" s="204"/>
      <c r="N100" s="205"/>
      <c r="O100" s="205"/>
      <c r="P100" s="205"/>
      <c r="Q100" s="205"/>
      <c r="R100" s="205"/>
      <c r="S100" s="205"/>
      <c r="T100" s="206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00" t="s">
        <v>129</v>
      </c>
      <c r="AU100" s="200" t="s">
        <v>82</v>
      </c>
      <c r="AV100" s="15" t="s">
        <v>125</v>
      </c>
      <c r="AW100" s="15" t="s">
        <v>34</v>
      </c>
      <c r="AX100" s="15" t="s">
        <v>80</v>
      </c>
      <c r="AY100" s="200" t="s">
        <v>118</v>
      </c>
    </row>
    <row r="101" s="2" customFormat="1" ht="55.5" customHeight="1">
      <c r="A101" s="38"/>
      <c r="B101" s="164"/>
      <c r="C101" s="165" t="s">
        <v>141</v>
      </c>
      <c r="D101" s="165" t="s">
        <v>120</v>
      </c>
      <c r="E101" s="166" t="s">
        <v>142</v>
      </c>
      <c r="F101" s="167" t="s">
        <v>143</v>
      </c>
      <c r="G101" s="168" t="s">
        <v>123</v>
      </c>
      <c r="H101" s="169">
        <v>20.155999999999999</v>
      </c>
      <c r="I101" s="170"/>
      <c r="J101" s="171">
        <f>ROUND(I101*H101,2)</f>
        <v>0</v>
      </c>
      <c r="K101" s="167" t="s">
        <v>124</v>
      </c>
      <c r="L101" s="39"/>
      <c r="M101" s="172" t="s">
        <v>3</v>
      </c>
      <c r="N101" s="173" t="s">
        <v>43</v>
      </c>
      <c r="O101" s="72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6" t="s">
        <v>125</v>
      </c>
      <c r="AT101" s="176" t="s">
        <v>120</v>
      </c>
      <c r="AU101" s="176" t="s">
        <v>82</v>
      </c>
      <c r="AY101" s="19" t="s">
        <v>118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9" t="s">
        <v>80</v>
      </c>
      <c r="BK101" s="177">
        <f>ROUND(I101*H101,2)</f>
        <v>0</v>
      </c>
      <c r="BL101" s="19" t="s">
        <v>125</v>
      </c>
      <c r="BM101" s="176" t="s">
        <v>144</v>
      </c>
    </row>
    <row r="102" s="2" customFormat="1">
      <c r="A102" s="38"/>
      <c r="B102" s="39"/>
      <c r="C102" s="38"/>
      <c r="D102" s="178" t="s">
        <v>127</v>
      </c>
      <c r="E102" s="38"/>
      <c r="F102" s="179" t="s">
        <v>145</v>
      </c>
      <c r="G102" s="38"/>
      <c r="H102" s="38"/>
      <c r="I102" s="180"/>
      <c r="J102" s="38"/>
      <c r="K102" s="38"/>
      <c r="L102" s="39"/>
      <c r="M102" s="181"/>
      <c r="N102" s="182"/>
      <c r="O102" s="72"/>
      <c r="P102" s="72"/>
      <c r="Q102" s="72"/>
      <c r="R102" s="72"/>
      <c r="S102" s="72"/>
      <c r="T102" s="73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9" t="s">
        <v>127</v>
      </c>
      <c r="AU102" s="19" t="s">
        <v>82</v>
      </c>
    </row>
    <row r="103" s="13" customFormat="1">
      <c r="A103" s="13"/>
      <c r="B103" s="183"/>
      <c r="C103" s="13"/>
      <c r="D103" s="184" t="s">
        <v>129</v>
      </c>
      <c r="E103" s="185" t="s">
        <v>3</v>
      </c>
      <c r="F103" s="186" t="s">
        <v>146</v>
      </c>
      <c r="G103" s="13"/>
      <c r="H103" s="185" t="s">
        <v>3</v>
      </c>
      <c r="I103" s="187"/>
      <c r="J103" s="13"/>
      <c r="K103" s="13"/>
      <c r="L103" s="183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5" t="s">
        <v>129</v>
      </c>
      <c r="AU103" s="185" t="s">
        <v>82</v>
      </c>
      <c r="AV103" s="13" t="s">
        <v>80</v>
      </c>
      <c r="AW103" s="13" t="s">
        <v>34</v>
      </c>
      <c r="AX103" s="13" t="s">
        <v>72</v>
      </c>
      <c r="AY103" s="185" t="s">
        <v>118</v>
      </c>
    </row>
    <row r="104" s="14" customFormat="1">
      <c r="A104" s="14"/>
      <c r="B104" s="191"/>
      <c r="C104" s="14"/>
      <c r="D104" s="184" t="s">
        <v>129</v>
      </c>
      <c r="E104" s="192" t="s">
        <v>3</v>
      </c>
      <c r="F104" s="193" t="s">
        <v>147</v>
      </c>
      <c r="G104" s="14"/>
      <c r="H104" s="194">
        <v>20.155999999999999</v>
      </c>
      <c r="I104" s="195"/>
      <c r="J104" s="14"/>
      <c r="K104" s="14"/>
      <c r="L104" s="191"/>
      <c r="M104" s="196"/>
      <c r="N104" s="197"/>
      <c r="O104" s="197"/>
      <c r="P104" s="197"/>
      <c r="Q104" s="197"/>
      <c r="R104" s="197"/>
      <c r="S104" s="197"/>
      <c r="T104" s="19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192" t="s">
        <v>129</v>
      </c>
      <c r="AU104" s="192" t="s">
        <v>82</v>
      </c>
      <c r="AV104" s="14" t="s">
        <v>82</v>
      </c>
      <c r="AW104" s="14" t="s">
        <v>34</v>
      </c>
      <c r="AX104" s="14" t="s">
        <v>72</v>
      </c>
      <c r="AY104" s="192" t="s">
        <v>118</v>
      </c>
    </row>
    <row r="105" s="15" customFormat="1">
      <c r="A105" s="15"/>
      <c r="B105" s="199"/>
      <c r="C105" s="15"/>
      <c r="D105" s="184" t="s">
        <v>129</v>
      </c>
      <c r="E105" s="200" t="s">
        <v>3</v>
      </c>
      <c r="F105" s="201" t="s">
        <v>132</v>
      </c>
      <c r="G105" s="15"/>
      <c r="H105" s="202">
        <v>20.155999999999999</v>
      </c>
      <c r="I105" s="203"/>
      <c r="J105" s="15"/>
      <c r="K105" s="15"/>
      <c r="L105" s="199"/>
      <c r="M105" s="204"/>
      <c r="N105" s="205"/>
      <c r="O105" s="205"/>
      <c r="P105" s="205"/>
      <c r="Q105" s="205"/>
      <c r="R105" s="205"/>
      <c r="S105" s="205"/>
      <c r="T105" s="206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00" t="s">
        <v>129</v>
      </c>
      <c r="AU105" s="200" t="s">
        <v>82</v>
      </c>
      <c r="AV105" s="15" t="s">
        <v>125</v>
      </c>
      <c r="AW105" s="15" t="s">
        <v>34</v>
      </c>
      <c r="AX105" s="15" t="s">
        <v>80</v>
      </c>
      <c r="AY105" s="200" t="s">
        <v>118</v>
      </c>
    </row>
    <row r="106" s="2" customFormat="1" ht="62.7" customHeight="1">
      <c r="A106" s="38"/>
      <c r="B106" s="164"/>
      <c r="C106" s="165" t="s">
        <v>125</v>
      </c>
      <c r="D106" s="165" t="s">
        <v>120</v>
      </c>
      <c r="E106" s="166" t="s">
        <v>148</v>
      </c>
      <c r="F106" s="167" t="s">
        <v>149</v>
      </c>
      <c r="G106" s="168" t="s">
        <v>123</v>
      </c>
      <c r="H106" s="169">
        <v>20.155999999999999</v>
      </c>
      <c r="I106" s="170"/>
      <c r="J106" s="171">
        <f>ROUND(I106*H106,2)</f>
        <v>0</v>
      </c>
      <c r="K106" s="167" t="s">
        <v>124</v>
      </c>
      <c r="L106" s="39"/>
      <c r="M106" s="172" t="s">
        <v>3</v>
      </c>
      <c r="N106" s="173" t="s">
        <v>43</v>
      </c>
      <c r="O106" s="72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6" t="s">
        <v>125</v>
      </c>
      <c r="AT106" s="176" t="s">
        <v>120</v>
      </c>
      <c r="AU106" s="176" t="s">
        <v>82</v>
      </c>
      <c r="AY106" s="19" t="s">
        <v>118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9" t="s">
        <v>80</v>
      </c>
      <c r="BK106" s="177">
        <f>ROUND(I106*H106,2)</f>
        <v>0</v>
      </c>
      <c r="BL106" s="19" t="s">
        <v>125</v>
      </c>
      <c r="BM106" s="176" t="s">
        <v>150</v>
      </c>
    </row>
    <row r="107" s="2" customFormat="1">
      <c r="A107" s="38"/>
      <c r="B107" s="39"/>
      <c r="C107" s="38"/>
      <c r="D107" s="178" t="s">
        <v>127</v>
      </c>
      <c r="E107" s="38"/>
      <c r="F107" s="179" t="s">
        <v>151</v>
      </c>
      <c r="G107" s="38"/>
      <c r="H107" s="38"/>
      <c r="I107" s="180"/>
      <c r="J107" s="38"/>
      <c r="K107" s="38"/>
      <c r="L107" s="39"/>
      <c r="M107" s="181"/>
      <c r="N107" s="182"/>
      <c r="O107" s="72"/>
      <c r="P107" s="72"/>
      <c r="Q107" s="72"/>
      <c r="R107" s="72"/>
      <c r="S107" s="72"/>
      <c r="T107" s="73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127</v>
      </c>
      <c r="AU107" s="19" t="s">
        <v>82</v>
      </c>
    </row>
    <row r="108" s="2" customFormat="1" ht="44.25" customHeight="1">
      <c r="A108" s="38"/>
      <c r="B108" s="164"/>
      <c r="C108" s="165" t="s">
        <v>152</v>
      </c>
      <c r="D108" s="165" t="s">
        <v>120</v>
      </c>
      <c r="E108" s="166" t="s">
        <v>153</v>
      </c>
      <c r="F108" s="167" t="s">
        <v>154</v>
      </c>
      <c r="G108" s="168" t="s">
        <v>123</v>
      </c>
      <c r="H108" s="169">
        <v>20.155999999999999</v>
      </c>
      <c r="I108" s="170"/>
      <c r="J108" s="171">
        <f>ROUND(I108*H108,2)</f>
        <v>0</v>
      </c>
      <c r="K108" s="167" t="s">
        <v>124</v>
      </c>
      <c r="L108" s="39"/>
      <c r="M108" s="172" t="s">
        <v>3</v>
      </c>
      <c r="N108" s="173" t="s">
        <v>43</v>
      </c>
      <c r="O108" s="72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6" t="s">
        <v>125</v>
      </c>
      <c r="AT108" s="176" t="s">
        <v>120</v>
      </c>
      <c r="AU108" s="176" t="s">
        <v>82</v>
      </c>
      <c r="AY108" s="19" t="s">
        <v>118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9" t="s">
        <v>80</v>
      </c>
      <c r="BK108" s="177">
        <f>ROUND(I108*H108,2)</f>
        <v>0</v>
      </c>
      <c r="BL108" s="19" t="s">
        <v>125</v>
      </c>
      <c r="BM108" s="176" t="s">
        <v>155</v>
      </c>
    </row>
    <row r="109" s="2" customFormat="1">
      <c r="A109" s="38"/>
      <c r="B109" s="39"/>
      <c r="C109" s="38"/>
      <c r="D109" s="178" t="s">
        <v>127</v>
      </c>
      <c r="E109" s="38"/>
      <c r="F109" s="179" t="s">
        <v>156</v>
      </c>
      <c r="G109" s="38"/>
      <c r="H109" s="38"/>
      <c r="I109" s="180"/>
      <c r="J109" s="38"/>
      <c r="K109" s="38"/>
      <c r="L109" s="39"/>
      <c r="M109" s="181"/>
      <c r="N109" s="182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127</v>
      </c>
      <c r="AU109" s="19" t="s">
        <v>82</v>
      </c>
    </row>
    <row r="110" s="2" customFormat="1" ht="24.15" customHeight="1">
      <c r="A110" s="38"/>
      <c r="B110" s="164"/>
      <c r="C110" s="165" t="s">
        <v>157</v>
      </c>
      <c r="D110" s="165" t="s">
        <v>120</v>
      </c>
      <c r="E110" s="166" t="s">
        <v>158</v>
      </c>
      <c r="F110" s="167" t="s">
        <v>159</v>
      </c>
      <c r="G110" s="168" t="s">
        <v>123</v>
      </c>
      <c r="H110" s="169">
        <v>20.155999999999999</v>
      </c>
      <c r="I110" s="170"/>
      <c r="J110" s="171">
        <f>ROUND(I110*H110,2)</f>
        <v>0</v>
      </c>
      <c r="K110" s="167" t="s">
        <v>124</v>
      </c>
      <c r="L110" s="39"/>
      <c r="M110" s="172" t="s">
        <v>3</v>
      </c>
      <c r="N110" s="173" t="s">
        <v>43</v>
      </c>
      <c r="O110" s="72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6" t="s">
        <v>125</v>
      </c>
      <c r="AT110" s="176" t="s">
        <v>120</v>
      </c>
      <c r="AU110" s="176" t="s">
        <v>82</v>
      </c>
      <c r="AY110" s="19" t="s">
        <v>118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9" t="s">
        <v>80</v>
      </c>
      <c r="BK110" s="177">
        <f>ROUND(I110*H110,2)</f>
        <v>0</v>
      </c>
      <c r="BL110" s="19" t="s">
        <v>125</v>
      </c>
      <c r="BM110" s="176" t="s">
        <v>160</v>
      </c>
    </row>
    <row r="111" s="2" customFormat="1">
      <c r="A111" s="38"/>
      <c r="B111" s="39"/>
      <c r="C111" s="38"/>
      <c r="D111" s="178" t="s">
        <v>127</v>
      </c>
      <c r="E111" s="38"/>
      <c r="F111" s="179" t="s">
        <v>161</v>
      </c>
      <c r="G111" s="38"/>
      <c r="H111" s="38"/>
      <c r="I111" s="180"/>
      <c r="J111" s="38"/>
      <c r="K111" s="38"/>
      <c r="L111" s="39"/>
      <c r="M111" s="181"/>
      <c r="N111" s="182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127</v>
      </c>
      <c r="AU111" s="19" t="s">
        <v>82</v>
      </c>
    </row>
    <row r="112" s="2" customFormat="1" ht="37.8" customHeight="1">
      <c r="A112" s="38"/>
      <c r="B112" s="164"/>
      <c r="C112" s="165" t="s">
        <v>162</v>
      </c>
      <c r="D112" s="165" t="s">
        <v>120</v>
      </c>
      <c r="E112" s="166" t="s">
        <v>163</v>
      </c>
      <c r="F112" s="167" t="s">
        <v>164</v>
      </c>
      <c r="G112" s="168" t="s">
        <v>165</v>
      </c>
      <c r="H112" s="169">
        <v>130</v>
      </c>
      <c r="I112" s="170"/>
      <c r="J112" s="171">
        <f>ROUND(I112*H112,2)</f>
        <v>0</v>
      </c>
      <c r="K112" s="167" t="s">
        <v>124</v>
      </c>
      <c r="L112" s="39"/>
      <c r="M112" s="172" t="s">
        <v>3</v>
      </c>
      <c r="N112" s="173" t="s">
        <v>43</v>
      </c>
      <c r="O112" s="72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76" t="s">
        <v>125</v>
      </c>
      <c r="AT112" s="176" t="s">
        <v>120</v>
      </c>
      <c r="AU112" s="176" t="s">
        <v>82</v>
      </c>
      <c r="AY112" s="19" t="s">
        <v>118</v>
      </c>
      <c r="BE112" s="177">
        <f>IF(N112="základní",J112,0)</f>
        <v>0</v>
      </c>
      <c r="BF112" s="177">
        <f>IF(N112="snížená",J112,0)</f>
        <v>0</v>
      </c>
      <c r="BG112" s="177">
        <f>IF(N112="zákl. přenesená",J112,0)</f>
        <v>0</v>
      </c>
      <c r="BH112" s="177">
        <f>IF(N112="sníž. přenesená",J112,0)</f>
        <v>0</v>
      </c>
      <c r="BI112" s="177">
        <f>IF(N112="nulová",J112,0)</f>
        <v>0</v>
      </c>
      <c r="BJ112" s="19" t="s">
        <v>80</v>
      </c>
      <c r="BK112" s="177">
        <f>ROUND(I112*H112,2)</f>
        <v>0</v>
      </c>
      <c r="BL112" s="19" t="s">
        <v>125</v>
      </c>
      <c r="BM112" s="176" t="s">
        <v>166</v>
      </c>
    </row>
    <row r="113" s="2" customFormat="1">
      <c r="A113" s="38"/>
      <c r="B113" s="39"/>
      <c r="C113" s="38"/>
      <c r="D113" s="178" t="s">
        <v>127</v>
      </c>
      <c r="E113" s="38"/>
      <c r="F113" s="179" t="s">
        <v>167</v>
      </c>
      <c r="G113" s="38"/>
      <c r="H113" s="38"/>
      <c r="I113" s="180"/>
      <c r="J113" s="38"/>
      <c r="K113" s="38"/>
      <c r="L113" s="39"/>
      <c r="M113" s="181"/>
      <c r="N113" s="182"/>
      <c r="O113" s="72"/>
      <c r="P113" s="72"/>
      <c r="Q113" s="72"/>
      <c r="R113" s="72"/>
      <c r="S113" s="72"/>
      <c r="T113" s="73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9" t="s">
        <v>127</v>
      </c>
      <c r="AU113" s="19" t="s">
        <v>82</v>
      </c>
    </row>
    <row r="114" s="13" customFormat="1">
      <c r="A114" s="13"/>
      <c r="B114" s="183"/>
      <c r="C114" s="13"/>
      <c r="D114" s="184" t="s">
        <v>129</v>
      </c>
      <c r="E114" s="185" t="s">
        <v>3</v>
      </c>
      <c r="F114" s="186" t="s">
        <v>168</v>
      </c>
      <c r="G114" s="13"/>
      <c r="H114" s="185" t="s">
        <v>3</v>
      </c>
      <c r="I114" s="187"/>
      <c r="J114" s="13"/>
      <c r="K114" s="13"/>
      <c r="L114" s="183"/>
      <c r="M114" s="188"/>
      <c r="N114" s="189"/>
      <c r="O114" s="189"/>
      <c r="P114" s="189"/>
      <c r="Q114" s="189"/>
      <c r="R114" s="189"/>
      <c r="S114" s="189"/>
      <c r="T114" s="19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5" t="s">
        <v>129</v>
      </c>
      <c r="AU114" s="185" t="s">
        <v>82</v>
      </c>
      <c r="AV114" s="13" t="s">
        <v>80</v>
      </c>
      <c r="AW114" s="13" t="s">
        <v>34</v>
      </c>
      <c r="AX114" s="13" t="s">
        <v>72</v>
      </c>
      <c r="AY114" s="185" t="s">
        <v>118</v>
      </c>
    </row>
    <row r="115" s="14" customFormat="1">
      <c r="A115" s="14"/>
      <c r="B115" s="191"/>
      <c r="C115" s="14"/>
      <c r="D115" s="184" t="s">
        <v>129</v>
      </c>
      <c r="E115" s="192" t="s">
        <v>3</v>
      </c>
      <c r="F115" s="193" t="s">
        <v>169</v>
      </c>
      <c r="G115" s="14"/>
      <c r="H115" s="194">
        <v>130</v>
      </c>
      <c r="I115" s="195"/>
      <c r="J115" s="14"/>
      <c r="K115" s="14"/>
      <c r="L115" s="191"/>
      <c r="M115" s="196"/>
      <c r="N115" s="197"/>
      <c r="O115" s="197"/>
      <c r="P115" s="197"/>
      <c r="Q115" s="197"/>
      <c r="R115" s="197"/>
      <c r="S115" s="197"/>
      <c r="T115" s="19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192" t="s">
        <v>129</v>
      </c>
      <c r="AU115" s="192" t="s">
        <v>82</v>
      </c>
      <c r="AV115" s="14" t="s">
        <v>82</v>
      </c>
      <c r="AW115" s="14" t="s">
        <v>34</v>
      </c>
      <c r="AX115" s="14" t="s">
        <v>72</v>
      </c>
      <c r="AY115" s="192" t="s">
        <v>118</v>
      </c>
    </row>
    <row r="116" s="15" customFormat="1">
      <c r="A116" s="15"/>
      <c r="B116" s="199"/>
      <c r="C116" s="15"/>
      <c r="D116" s="184" t="s">
        <v>129</v>
      </c>
      <c r="E116" s="200" t="s">
        <v>3</v>
      </c>
      <c r="F116" s="201" t="s">
        <v>132</v>
      </c>
      <c r="G116" s="15"/>
      <c r="H116" s="202">
        <v>130</v>
      </c>
      <c r="I116" s="203"/>
      <c r="J116" s="15"/>
      <c r="K116" s="15"/>
      <c r="L116" s="199"/>
      <c r="M116" s="204"/>
      <c r="N116" s="205"/>
      <c r="O116" s="205"/>
      <c r="P116" s="205"/>
      <c r="Q116" s="205"/>
      <c r="R116" s="205"/>
      <c r="S116" s="205"/>
      <c r="T116" s="206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00" t="s">
        <v>129</v>
      </c>
      <c r="AU116" s="200" t="s">
        <v>82</v>
      </c>
      <c r="AV116" s="15" t="s">
        <v>125</v>
      </c>
      <c r="AW116" s="15" t="s">
        <v>34</v>
      </c>
      <c r="AX116" s="15" t="s">
        <v>80</v>
      </c>
      <c r="AY116" s="200" t="s">
        <v>118</v>
      </c>
    </row>
    <row r="117" s="2" customFormat="1" ht="16.5" customHeight="1">
      <c r="A117" s="38"/>
      <c r="B117" s="164"/>
      <c r="C117" s="207" t="s">
        <v>170</v>
      </c>
      <c r="D117" s="207" t="s">
        <v>171</v>
      </c>
      <c r="E117" s="208" t="s">
        <v>172</v>
      </c>
      <c r="F117" s="209" t="s">
        <v>173</v>
      </c>
      <c r="G117" s="210" t="s">
        <v>174</v>
      </c>
      <c r="H117" s="211">
        <v>26</v>
      </c>
      <c r="I117" s="212"/>
      <c r="J117" s="213">
        <f>ROUND(I117*H117,2)</f>
        <v>0</v>
      </c>
      <c r="K117" s="209" t="s">
        <v>124</v>
      </c>
      <c r="L117" s="214"/>
      <c r="M117" s="215" t="s">
        <v>3</v>
      </c>
      <c r="N117" s="216" t="s">
        <v>43</v>
      </c>
      <c r="O117" s="72"/>
      <c r="P117" s="174">
        <f>O117*H117</f>
        <v>0</v>
      </c>
      <c r="Q117" s="174">
        <v>0.001</v>
      </c>
      <c r="R117" s="174">
        <f>Q117*H117</f>
        <v>0.026000000000000002</v>
      </c>
      <c r="S117" s="174">
        <v>0</v>
      </c>
      <c r="T117" s="17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6" t="s">
        <v>170</v>
      </c>
      <c r="AT117" s="176" t="s">
        <v>171</v>
      </c>
      <c r="AU117" s="176" t="s">
        <v>82</v>
      </c>
      <c r="AY117" s="19" t="s">
        <v>118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9" t="s">
        <v>80</v>
      </c>
      <c r="BK117" s="177">
        <f>ROUND(I117*H117,2)</f>
        <v>0</v>
      </c>
      <c r="BL117" s="19" t="s">
        <v>125</v>
      </c>
      <c r="BM117" s="176" t="s">
        <v>175</v>
      </c>
    </row>
    <row r="118" s="14" customFormat="1">
      <c r="A118" s="14"/>
      <c r="B118" s="191"/>
      <c r="C118" s="14"/>
      <c r="D118" s="184" t="s">
        <v>129</v>
      </c>
      <c r="E118" s="14"/>
      <c r="F118" s="193" t="s">
        <v>176</v>
      </c>
      <c r="G118" s="14"/>
      <c r="H118" s="194">
        <v>26</v>
      </c>
      <c r="I118" s="195"/>
      <c r="J118" s="14"/>
      <c r="K118" s="14"/>
      <c r="L118" s="191"/>
      <c r="M118" s="196"/>
      <c r="N118" s="197"/>
      <c r="O118" s="197"/>
      <c r="P118" s="197"/>
      <c r="Q118" s="197"/>
      <c r="R118" s="197"/>
      <c r="S118" s="197"/>
      <c r="T118" s="19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192" t="s">
        <v>129</v>
      </c>
      <c r="AU118" s="192" t="s">
        <v>82</v>
      </c>
      <c r="AV118" s="14" t="s">
        <v>82</v>
      </c>
      <c r="AW118" s="14" t="s">
        <v>4</v>
      </c>
      <c r="AX118" s="14" t="s">
        <v>80</v>
      </c>
      <c r="AY118" s="192" t="s">
        <v>118</v>
      </c>
    </row>
    <row r="119" s="12" customFormat="1" ht="22.8" customHeight="1">
      <c r="A119" s="12"/>
      <c r="B119" s="151"/>
      <c r="C119" s="12"/>
      <c r="D119" s="152" t="s">
        <v>71</v>
      </c>
      <c r="E119" s="162" t="s">
        <v>82</v>
      </c>
      <c r="F119" s="162" t="s">
        <v>177</v>
      </c>
      <c r="G119" s="12"/>
      <c r="H119" s="12"/>
      <c r="I119" s="154"/>
      <c r="J119" s="163">
        <f>BK119</f>
        <v>0</v>
      </c>
      <c r="K119" s="12"/>
      <c r="L119" s="151"/>
      <c r="M119" s="156"/>
      <c r="N119" s="157"/>
      <c r="O119" s="157"/>
      <c r="P119" s="158">
        <f>SUM(P120:P142)</f>
        <v>0</v>
      </c>
      <c r="Q119" s="157"/>
      <c r="R119" s="158">
        <f>SUM(R120:R142)</f>
        <v>19.4093552</v>
      </c>
      <c r="S119" s="157"/>
      <c r="T119" s="159">
        <f>SUM(T120:T142)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2" t="s">
        <v>80</v>
      </c>
      <c r="AT119" s="160" t="s">
        <v>71</v>
      </c>
      <c r="AU119" s="160" t="s">
        <v>80</v>
      </c>
      <c r="AY119" s="152" t="s">
        <v>118</v>
      </c>
      <c r="BK119" s="161">
        <f>SUM(BK120:BK142)</f>
        <v>0</v>
      </c>
    </row>
    <row r="120" s="2" customFormat="1" ht="24.15" customHeight="1">
      <c r="A120" s="38"/>
      <c r="B120" s="164"/>
      <c r="C120" s="165" t="s">
        <v>178</v>
      </c>
      <c r="D120" s="165" t="s">
        <v>120</v>
      </c>
      <c r="E120" s="166" t="s">
        <v>179</v>
      </c>
      <c r="F120" s="167" t="s">
        <v>180</v>
      </c>
      <c r="G120" s="168" t="s">
        <v>123</v>
      </c>
      <c r="H120" s="169">
        <v>7.1559999999999997</v>
      </c>
      <c r="I120" s="170"/>
      <c r="J120" s="171">
        <f>ROUND(I120*H120,2)</f>
        <v>0</v>
      </c>
      <c r="K120" s="167" t="s">
        <v>124</v>
      </c>
      <c r="L120" s="39"/>
      <c r="M120" s="172" t="s">
        <v>3</v>
      </c>
      <c r="N120" s="173" t="s">
        <v>43</v>
      </c>
      <c r="O120" s="72"/>
      <c r="P120" s="174">
        <f>O120*H120</f>
        <v>0</v>
      </c>
      <c r="Q120" s="174">
        <v>2.5018699999999998</v>
      </c>
      <c r="R120" s="174">
        <f>Q120*H120</f>
        <v>17.903381719999999</v>
      </c>
      <c r="S120" s="174">
        <v>0</v>
      </c>
      <c r="T120" s="17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6" t="s">
        <v>125</v>
      </c>
      <c r="AT120" s="176" t="s">
        <v>120</v>
      </c>
      <c r="AU120" s="176" t="s">
        <v>82</v>
      </c>
      <c r="AY120" s="19" t="s">
        <v>118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9" t="s">
        <v>80</v>
      </c>
      <c r="BK120" s="177">
        <f>ROUND(I120*H120,2)</f>
        <v>0</v>
      </c>
      <c r="BL120" s="19" t="s">
        <v>125</v>
      </c>
      <c r="BM120" s="176" t="s">
        <v>181</v>
      </c>
    </row>
    <row r="121" s="2" customFormat="1">
      <c r="A121" s="38"/>
      <c r="B121" s="39"/>
      <c r="C121" s="38"/>
      <c r="D121" s="178" t="s">
        <v>127</v>
      </c>
      <c r="E121" s="38"/>
      <c r="F121" s="179" t="s">
        <v>182</v>
      </c>
      <c r="G121" s="38"/>
      <c r="H121" s="38"/>
      <c r="I121" s="180"/>
      <c r="J121" s="38"/>
      <c r="K121" s="38"/>
      <c r="L121" s="39"/>
      <c r="M121" s="181"/>
      <c r="N121" s="182"/>
      <c r="O121" s="72"/>
      <c r="P121" s="72"/>
      <c r="Q121" s="72"/>
      <c r="R121" s="72"/>
      <c r="S121" s="72"/>
      <c r="T121" s="73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127</v>
      </c>
      <c r="AU121" s="19" t="s">
        <v>82</v>
      </c>
    </row>
    <row r="122" s="13" customFormat="1">
      <c r="A122" s="13"/>
      <c r="B122" s="183"/>
      <c r="C122" s="13"/>
      <c r="D122" s="184" t="s">
        <v>129</v>
      </c>
      <c r="E122" s="185" t="s">
        <v>3</v>
      </c>
      <c r="F122" s="186" t="s">
        <v>137</v>
      </c>
      <c r="G122" s="13"/>
      <c r="H122" s="185" t="s">
        <v>3</v>
      </c>
      <c r="I122" s="187"/>
      <c r="J122" s="13"/>
      <c r="K122" s="13"/>
      <c r="L122" s="183"/>
      <c r="M122" s="188"/>
      <c r="N122" s="189"/>
      <c r="O122" s="189"/>
      <c r="P122" s="189"/>
      <c r="Q122" s="189"/>
      <c r="R122" s="189"/>
      <c r="S122" s="189"/>
      <c r="T122" s="19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5" t="s">
        <v>129</v>
      </c>
      <c r="AU122" s="185" t="s">
        <v>82</v>
      </c>
      <c r="AV122" s="13" t="s">
        <v>80</v>
      </c>
      <c r="AW122" s="13" t="s">
        <v>34</v>
      </c>
      <c r="AX122" s="13" t="s">
        <v>72</v>
      </c>
      <c r="AY122" s="185" t="s">
        <v>118</v>
      </c>
    </row>
    <row r="123" s="14" customFormat="1">
      <c r="A123" s="14"/>
      <c r="B123" s="191"/>
      <c r="C123" s="14"/>
      <c r="D123" s="184" t="s">
        <v>129</v>
      </c>
      <c r="E123" s="192" t="s">
        <v>3</v>
      </c>
      <c r="F123" s="193" t="s">
        <v>138</v>
      </c>
      <c r="G123" s="14"/>
      <c r="H123" s="194">
        <v>6.6559999999999997</v>
      </c>
      <c r="I123" s="195"/>
      <c r="J123" s="14"/>
      <c r="K123" s="14"/>
      <c r="L123" s="191"/>
      <c r="M123" s="196"/>
      <c r="N123" s="197"/>
      <c r="O123" s="197"/>
      <c r="P123" s="197"/>
      <c r="Q123" s="197"/>
      <c r="R123" s="197"/>
      <c r="S123" s="197"/>
      <c r="T123" s="19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2" t="s">
        <v>129</v>
      </c>
      <c r="AU123" s="192" t="s">
        <v>82</v>
      </c>
      <c r="AV123" s="14" t="s">
        <v>82</v>
      </c>
      <c r="AW123" s="14" t="s">
        <v>34</v>
      </c>
      <c r="AX123" s="14" t="s">
        <v>72</v>
      </c>
      <c r="AY123" s="192" t="s">
        <v>118</v>
      </c>
    </row>
    <row r="124" s="13" customFormat="1">
      <c r="A124" s="13"/>
      <c r="B124" s="183"/>
      <c r="C124" s="13"/>
      <c r="D124" s="184" t="s">
        <v>129</v>
      </c>
      <c r="E124" s="185" t="s">
        <v>3</v>
      </c>
      <c r="F124" s="186" t="s">
        <v>139</v>
      </c>
      <c r="G124" s="13"/>
      <c r="H124" s="185" t="s">
        <v>3</v>
      </c>
      <c r="I124" s="187"/>
      <c r="J124" s="13"/>
      <c r="K124" s="13"/>
      <c r="L124" s="183"/>
      <c r="M124" s="188"/>
      <c r="N124" s="189"/>
      <c r="O124" s="189"/>
      <c r="P124" s="189"/>
      <c r="Q124" s="189"/>
      <c r="R124" s="189"/>
      <c r="S124" s="189"/>
      <c r="T124" s="19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5" t="s">
        <v>129</v>
      </c>
      <c r="AU124" s="185" t="s">
        <v>82</v>
      </c>
      <c r="AV124" s="13" t="s">
        <v>80</v>
      </c>
      <c r="AW124" s="13" t="s">
        <v>34</v>
      </c>
      <c r="AX124" s="13" t="s">
        <v>72</v>
      </c>
      <c r="AY124" s="185" t="s">
        <v>118</v>
      </c>
    </row>
    <row r="125" s="14" customFormat="1">
      <c r="A125" s="14"/>
      <c r="B125" s="191"/>
      <c r="C125" s="14"/>
      <c r="D125" s="184" t="s">
        <v>129</v>
      </c>
      <c r="E125" s="192" t="s">
        <v>3</v>
      </c>
      <c r="F125" s="193" t="s">
        <v>140</v>
      </c>
      <c r="G125" s="14"/>
      <c r="H125" s="194">
        <v>0.5</v>
      </c>
      <c r="I125" s="195"/>
      <c r="J125" s="14"/>
      <c r="K125" s="14"/>
      <c r="L125" s="191"/>
      <c r="M125" s="196"/>
      <c r="N125" s="197"/>
      <c r="O125" s="197"/>
      <c r="P125" s="197"/>
      <c r="Q125" s="197"/>
      <c r="R125" s="197"/>
      <c r="S125" s="197"/>
      <c r="T125" s="19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192" t="s">
        <v>129</v>
      </c>
      <c r="AU125" s="192" t="s">
        <v>82</v>
      </c>
      <c r="AV125" s="14" t="s">
        <v>82</v>
      </c>
      <c r="AW125" s="14" t="s">
        <v>34</v>
      </c>
      <c r="AX125" s="14" t="s">
        <v>72</v>
      </c>
      <c r="AY125" s="192" t="s">
        <v>118</v>
      </c>
    </row>
    <row r="126" s="15" customFormat="1">
      <c r="A126" s="15"/>
      <c r="B126" s="199"/>
      <c r="C126" s="15"/>
      <c r="D126" s="184" t="s">
        <v>129</v>
      </c>
      <c r="E126" s="200" t="s">
        <v>3</v>
      </c>
      <c r="F126" s="201" t="s">
        <v>132</v>
      </c>
      <c r="G126" s="15"/>
      <c r="H126" s="202">
        <v>7.1559999999999997</v>
      </c>
      <c r="I126" s="203"/>
      <c r="J126" s="15"/>
      <c r="K126" s="15"/>
      <c r="L126" s="199"/>
      <c r="M126" s="204"/>
      <c r="N126" s="205"/>
      <c r="O126" s="205"/>
      <c r="P126" s="205"/>
      <c r="Q126" s="205"/>
      <c r="R126" s="205"/>
      <c r="S126" s="205"/>
      <c r="T126" s="206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00" t="s">
        <v>129</v>
      </c>
      <c r="AU126" s="200" t="s">
        <v>82</v>
      </c>
      <c r="AV126" s="15" t="s">
        <v>125</v>
      </c>
      <c r="AW126" s="15" t="s">
        <v>34</v>
      </c>
      <c r="AX126" s="15" t="s">
        <v>80</v>
      </c>
      <c r="AY126" s="200" t="s">
        <v>118</v>
      </c>
    </row>
    <row r="127" s="2" customFormat="1" ht="16.5" customHeight="1">
      <c r="A127" s="38"/>
      <c r="B127" s="164"/>
      <c r="C127" s="165" t="s">
        <v>183</v>
      </c>
      <c r="D127" s="165" t="s">
        <v>120</v>
      </c>
      <c r="E127" s="166" t="s">
        <v>184</v>
      </c>
      <c r="F127" s="167" t="s">
        <v>185</v>
      </c>
      <c r="G127" s="168" t="s">
        <v>165</v>
      </c>
      <c r="H127" s="169">
        <v>14.311999999999999</v>
      </c>
      <c r="I127" s="170"/>
      <c r="J127" s="171">
        <f>ROUND(I127*H127,2)</f>
        <v>0</v>
      </c>
      <c r="K127" s="167" t="s">
        <v>124</v>
      </c>
      <c r="L127" s="39"/>
      <c r="M127" s="172" t="s">
        <v>3</v>
      </c>
      <c r="N127" s="173" t="s">
        <v>43</v>
      </c>
      <c r="O127" s="72"/>
      <c r="P127" s="174">
        <f>O127*H127</f>
        <v>0</v>
      </c>
      <c r="Q127" s="174">
        <v>0.00264</v>
      </c>
      <c r="R127" s="174">
        <f>Q127*H127</f>
        <v>0.03778368</v>
      </c>
      <c r="S127" s="174">
        <v>0</v>
      </c>
      <c r="T127" s="17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76" t="s">
        <v>125</v>
      </c>
      <c r="AT127" s="176" t="s">
        <v>120</v>
      </c>
      <c r="AU127" s="176" t="s">
        <v>82</v>
      </c>
      <c r="AY127" s="19" t="s">
        <v>118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9" t="s">
        <v>80</v>
      </c>
      <c r="BK127" s="177">
        <f>ROUND(I127*H127,2)</f>
        <v>0</v>
      </c>
      <c r="BL127" s="19" t="s">
        <v>125</v>
      </c>
      <c r="BM127" s="176" t="s">
        <v>186</v>
      </c>
    </row>
    <row r="128" s="2" customFormat="1">
      <c r="A128" s="38"/>
      <c r="B128" s="39"/>
      <c r="C128" s="38"/>
      <c r="D128" s="178" t="s">
        <v>127</v>
      </c>
      <c r="E128" s="38"/>
      <c r="F128" s="179" t="s">
        <v>187</v>
      </c>
      <c r="G128" s="38"/>
      <c r="H128" s="38"/>
      <c r="I128" s="180"/>
      <c r="J128" s="38"/>
      <c r="K128" s="38"/>
      <c r="L128" s="39"/>
      <c r="M128" s="181"/>
      <c r="N128" s="182"/>
      <c r="O128" s="72"/>
      <c r="P128" s="72"/>
      <c r="Q128" s="72"/>
      <c r="R128" s="72"/>
      <c r="S128" s="72"/>
      <c r="T128" s="73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127</v>
      </c>
      <c r="AU128" s="19" t="s">
        <v>82</v>
      </c>
    </row>
    <row r="129" s="14" customFormat="1">
      <c r="A129" s="14"/>
      <c r="B129" s="191"/>
      <c r="C129" s="14"/>
      <c r="D129" s="184" t="s">
        <v>129</v>
      </c>
      <c r="E129" s="14"/>
      <c r="F129" s="193" t="s">
        <v>188</v>
      </c>
      <c r="G129" s="14"/>
      <c r="H129" s="194">
        <v>14.311999999999999</v>
      </c>
      <c r="I129" s="195"/>
      <c r="J129" s="14"/>
      <c r="K129" s="14"/>
      <c r="L129" s="191"/>
      <c r="M129" s="196"/>
      <c r="N129" s="197"/>
      <c r="O129" s="197"/>
      <c r="P129" s="197"/>
      <c r="Q129" s="197"/>
      <c r="R129" s="197"/>
      <c r="S129" s="197"/>
      <c r="T129" s="19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92" t="s">
        <v>129</v>
      </c>
      <c r="AU129" s="192" t="s">
        <v>82</v>
      </c>
      <c r="AV129" s="14" t="s">
        <v>82</v>
      </c>
      <c r="AW129" s="14" t="s">
        <v>4</v>
      </c>
      <c r="AX129" s="14" t="s">
        <v>80</v>
      </c>
      <c r="AY129" s="192" t="s">
        <v>118</v>
      </c>
    </row>
    <row r="130" s="2" customFormat="1" ht="16.5" customHeight="1">
      <c r="A130" s="38"/>
      <c r="B130" s="164"/>
      <c r="C130" s="165" t="s">
        <v>189</v>
      </c>
      <c r="D130" s="165" t="s">
        <v>120</v>
      </c>
      <c r="E130" s="166" t="s">
        <v>190</v>
      </c>
      <c r="F130" s="167" t="s">
        <v>191</v>
      </c>
      <c r="G130" s="168" t="s">
        <v>165</v>
      </c>
      <c r="H130" s="169">
        <v>14.311999999999999</v>
      </c>
      <c r="I130" s="170"/>
      <c r="J130" s="171">
        <f>ROUND(I130*H130,2)</f>
        <v>0</v>
      </c>
      <c r="K130" s="167" t="s">
        <v>124</v>
      </c>
      <c r="L130" s="39"/>
      <c r="M130" s="172" t="s">
        <v>3</v>
      </c>
      <c r="N130" s="173" t="s">
        <v>43</v>
      </c>
      <c r="O130" s="72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76" t="s">
        <v>125</v>
      </c>
      <c r="AT130" s="176" t="s">
        <v>120</v>
      </c>
      <c r="AU130" s="176" t="s">
        <v>82</v>
      </c>
      <c r="AY130" s="19" t="s">
        <v>118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9" t="s">
        <v>80</v>
      </c>
      <c r="BK130" s="177">
        <f>ROUND(I130*H130,2)</f>
        <v>0</v>
      </c>
      <c r="BL130" s="19" t="s">
        <v>125</v>
      </c>
      <c r="BM130" s="176" t="s">
        <v>192</v>
      </c>
    </row>
    <row r="131" s="2" customFormat="1">
      <c r="A131" s="38"/>
      <c r="B131" s="39"/>
      <c r="C131" s="38"/>
      <c r="D131" s="178" t="s">
        <v>127</v>
      </c>
      <c r="E131" s="38"/>
      <c r="F131" s="179" t="s">
        <v>193</v>
      </c>
      <c r="G131" s="38"/>
      <c r="H131" s="38"/>
      <c r="I131" s="180"/>
      <c r="J131" s="38"/>
      <c r="K131" s="38"/>
      <c r="L131" s="39"/>
      <c r="M131" s="181"/>
      <c r="N131" s="182"/>
      <c r="O131" s="72"/>
      <c r="P131" s="72"/>
      <c r="Q131" s="72"/>
      <c r="R131" s="72"/>
      <c r="S131" s="72"/>
      <c r="T131" s="73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9" t="s">
        <v>127</v>
      </c>
      <c r="AU131" s="19" t="s">
        <v>82</v>
      </c>
    </row>
    <row r="132" s="14" customFormat="1">
      <c r="A132" s="14"/>
      <c r="B132" s="191"/>
      <c r="C132" s="14"/>
      <c r="D132" s="184" t="s">
        <v>129</v>
      </c>
      <c r="E132" s="14"/>
      <c r="F132" s="193" t="s">
        <v>188</v>
      </c>
      <c r="G132" s="14"/>
      <c r="H132" s="194">
        <v>14.311999999999999</v>
      </c>
      <c r="I132" s="195"/>
      <c r="J132" s="14"/>
      <c r="K132" s="14"/>
      <c r="L132" s="191"/>
      <c r="M132" s="196"/>
      <c r="N132" s="197"/>
      <c r="O132" s="197"/>
      <c r="P132" s="197"/>
      <c r="Q132" s="197"/>
      <c r="R132" s="197"/>
      <c r="S132" s="197"/>
      <c r="T132" s="19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2" t="s">
        <v>129</v>
      </c>
      <c r="AU132" s="192" t="s">
        <v>82</v>
      </c>
      <c r="AV132" s="14" t="s">
        <v>82</v>
      </c>
      <c r="AW132" s="14" t="s">
        <v>4</v>
      </c>
      <c r="AX132" s="14" t="s">
        <v>80</v>
      </c>
      <c r="AY132" s="192" t="s">
        <v>118</v>
      </c>
    </row>
    <row r="133" s="2" customFormat="1" ht="55.5" customHeight="1">
      <c r="A133" s="38"/>
      <c r="B133" s="164"/>
      <c r="C133" s="165" t="s">
        <v>194</v>
      </c>
      <c r="D133" s="165" t="s">
        <v>120</v>
      </c>
      <c r="E133" s="166" t="s">
        <v>195</v>
      </c>
      <c r="F133" s="167" t="s">
        <v>196</v>
      </c>
      <c r="G133" s="168" t="s">
        <v>197</v>
      </c>
      <c r="H133" s="169">
        <v>54</v>
      </c>
      <c r="I133" s="170"/>
      <c r="J133" s="171">
        <f>ROUND(I133*H133,2)</f>
        <v>0</v>
      </c>
      <c r="K133" s="167" t="s">
        <v>124</v>
      </c>
      <c r="L133" s="39"/>
      <c r="M133" s="172" t="s">
        <v>3</v>
      </c>
      <c r="N133" s="173" t="s">
        <v>43</v>
      </c>
      <c r="O133" s="72"/>
      <c r="P133" s="174">
        <f>O133*H133</f>
        <v>0</v>
      </c>
      <c r="Q133" s="174">
        <v>0.0021700000000000001</v>
      </c>
      <c r="R133" s="174">
        <f>Q133*H133</f>
        <v>0.11718000000000001</v>
      </c>
      <c r="S133" s="174">
        <v>0</v>
      </c>
      <c r="T133" s="17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6" t="s">
        <v>125</v>
      </c>
      <c r="AT133" s="176" t="s">
        <v>120</v>
      </c>
      <c r="AU133" s="176" t="s">
        <v>82</v>
      </c>
      <c r="AY133" s="19" t="s">
        <v>118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9" t="s">
        <v>80</v>
      </c>
      <c r="BK133" s="177">
        <f>ROUND(I133*H133,2)</f>
        <v>0</v>
      </c>
      <c r="BL133" s="19" t="s">
        <v>125</v>
      </c>
      <c r="BM133" s="176" t="s">
        <v>198</v>
      </c>
    </row>
    <row r="134" s="2" customFormat="1">
      <c r="A134" s="38"/>
      <c r="B134" s="39"/>
      <c r="C134" s="38"/>
      <c r="D134" s="178" t="s">
        <v>127</v>
      </c>
      <c r="E134" s="38"/>
      <c r="F134" s="179" t="s">
        <v>199</v>
      </c>
      <c r="G134" s="38"/>
      <c r="H134" s="38"/>
      <c r="I134" s="180"/>
      <c r="J134" s="38"/>
      <c r="K134" s="38"/>
      <c r="L134" s="39"/>
      <c r="M134" s="181"/>
      <c r="N134" s="182"/>
      <c r="O134" s="72"/>
      <c r="P134" s="72"/>
      <c r="Q134" s="72"/>
      <c r="R134" s="72"/>
      <c r="S134" s="72"/>
      <c r="T134" s="73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127</v>
      </c>
      <c r="AU134" s="19" t="s">
        <v>82</v>
      </c>
    </row>
    <row r="135" s="13" customFormat="1">
      <c r="A135" s="13"/>
      <c r="B135" s="183"/>
      <c r="C135" s="13"/>
      <c r="D135" s="184" t="s">
        <v>129</v>
      </c>
      <c r="E135" s="185" t="s">
        <v>3</v>
      </c>
      <c r="F135" s="186" t="s">
        <v>137</v>
      </c>
      <c r="G135" s="13"/>
      <c r="H135" s="185" t="s">
        <v>3</v>
      </c>
      <c r="I135" s="187"/>
      <c r="J135" s="13"/>
      <c r="K135" s="13"/>
      <c r="L135" s="183"/>
      <c r="M135" s="188"/>
      <c r="N135" s="189"/>
      <c r="O135" s="189"/>
      <c r="P135" s="189"/>
      <c r="Q135" s="189"/>
      <c r="R135" s="189"/>
      <c r="S135" s="189"/>
      <c r="T135" s="19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5" t="s">
        <v>129</v>
      </c>
      <c r="AU135" s="185" t="s">
        <v>82</v>
      </c>
      <c r="AV135" s="13" t="s">
        <v>80</v>
      </c>
      <c r="AW135" s="13" t="s">
        <v>34</v>
      </c>
      <c r="AX135" s="13" t="s">
        <v>72</v>
      </c>
      <c r="AY135" s="185" t="s">
        <v>118</v>
      </c>
    </row>
    <row r="136" s="14" customFormat="1">
      <c r="A136" s="14"/>
      <c r="B136" s="191"/>
      <c r="C136" s="14"/>
      <c r="D136" s="184" t="s">
        <v>129</v>
      </c>
      <c r="E136" s="192" t="s">
        <v>3</v>
      </c>
      <c r="F136" s="193" t="s">
        <v>200</v>
      </c>
      <c r="G136" s="14"/>
      <c r="H136" s="194">
        <v>52</v>
      </c>
      <c r="I136" s="195"/>
      <c r="J136" s="14"/>
      <c r="K136" s="14"/>
      <c r="L136" s="191"/>
      <c r="M136" s="196"/>
      <c r="N136" s="197"/>
      <c r="O136" s="197"/>
      <c r="P136" s="197"/>
      <c r="Q136" s="197"/>
      <c r="R136" s="197"/>
      <c r="S136" s="197"/>
      <c r="T136" s="19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2" t="s">
        <v>129</v>
      </c>
      <c r="AU136" s="192" t="s">
        <v>82</v>
      </c>
      <c r="AV136" s="14" t="s">
        <v>82</v>
      </c>
      <c r="AW136" s="14" t="s">
        <v>34</v>
      </c>
      <c r="AX136" s="14" t="s">
        <v>72</v>
      </c>
      <c r="AY136" s="192" t="s">
        <v>118</v>
      </c>
    </row>
    <row r="137" s="13" customFormat="1">
      <c r="A137" s="13"/>
      <c r="B137" s="183"/>
      <c r="C137" s="13"/>
      <c r="D137" s="184" t="s">
        <v>129</v>
      </c>
      <c r="E137" s="185" t="s">
        <v>3</v>
      </c>
      <c r="F137" s="186" t="s">
        <v>139</v>
      </c>
      <c r="G137" s="13"/>
      <c r="H137" s="185" t="s">
        <v>3</v>
      </c>
      <c r="I137" s="187"/>
      <c r="J137" s="13"/>
      <c r="K137" s="13"/>
      <c r="L137" s="183"/>
      <c r="M137" s="188"/>
      <c r="N137" s="189"/>
      <c r="O137" s="189"/>
      <c r="P137" s="189"/>
      <c r="Q137" s="189"/>
      <c r="R137" s="189"/>
      <c r="S137" s="189"/>
      <c r="T137" s="19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5" t="s">
        <v>129</v>
      </c>
      <c r="AU137" s="185" t="s">
        <v>82</v>
      </c>
      <c r="AV137" s="13" t="s">
        <v>80</v>
      </c>
      <c r="AW137" s="13" t="s">
        <v>34</v>
      </c>
      <c r="AX137" s="13" t="s">
        <v>72</v>
      </c>
      <c r="AY137" s="185" t="s">
        <v>118</v>
      </c>
    </row>
    <row r="138" s="14" customFormat="1">
      <c r="A138" s="14"/>
      <c r="B138" s="191"/>
      <c r="C138" s="14"/>
      <c r="D138" s="184" t="s">
        <v>129</v>
      </c>
      <c r="E138" s="192" t="s">
        <v>3</v>
      </c>
      <c r="F138" s="193" t="s">
        <v>82</v>
      </c>
      <c r="G138" s="14"/>
      <c r="H138" s="194">
        <v>2</v>
      </c>
      <c r="I138" s="195"/>
      <c r="J138" s="14"/>
      <c r="K138" s="14"/>
      <c r="L138" s="191"/>
      <c r="M138" s="196"/>
      <c r="N138" s="197"/>
      <c r="O138" s="197"/>
      <c r="P138" s="197"/>
      <c r="Q138" s="197"/>
      <c r="R138" s="197"/>
      <c r="S138" s="197"/>
      <c r="T138" s="19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2" t="s">
        <v>129</v>
      </c>
      <c r="AU138" s="192" t="s">
        <v>82</v>
      </c>
      <c r="AV138" s="14" t="s">
        <v>82</v>
      </c>
      <c r="AW138" s="14" t="s">
        <v>34</v>
      </c>
      <c r="AX138" s="14" t="s">
        <v>72</v>
      </c>
      <c r="AY138" s="192" t="s">
        <v>118</v>
      </c>
    </row>
    <row r="139" s="15" customFormat="1">
      <c r="A139" s="15"/>
      <c r="B139" s="199"/>
      <c r="C139" s="15"/>
      <c r="D139" s="184" t="s">
        <v>129</v>
      </c>
      <c r="E139" s="200" t="s">
        <v>3</v>
      </c>
      <c r="F139" s="201" t="s">
        <v>132</v>
      </c>
      <c r="G139" s="15"/>
      <c r="H139" s="202">
        <v>54</v>
      </c>
      <c r="I139" s="203"/>
      <c r="J139" s="15"/>
      <c r="K139" s="15"/>
      <c r="L139" s="199"/>
      <c r="M139" s="204"/>
      <c r="N139" s="205"/>
      <c r="O139" s="205"/>
      <c r="P139" s="205"/>
      <c r="Q139" s="205"/>
      <c r="R139" s="205"/>
      <c r="S139" s="205"/>
      <c r="T139" s="20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00" t="s">
        <v>129</v>
      </c>
      <c r="AU139" s="200" t="s">
        <v>82</v>
      </c>
      <c r="AV139" s="15" t="s">
        <v>125</v>
      </c>
      <c r="AW139" s="15" t="s">
        <v>34</v>
      </c>
      <c r="AX139" s="15" t="s">
        <v>80</v>
      </c>
      <c r="AY139" s="200" t="s">
        <v>118</v>
      </c>
    </row>
    <row r="140" s="2" customFormat="1" ht="37.8" customHeight="1">
      <c r="A140" s="38"/>
      <c r="B140" s="164"/>
      <c r="C140" s="165" t="s">
        <v>201</v>
      </c>
      <c r="D140" s="165" t="s">
        <v>120</v>
      </c>
      <c r="E140" s="166" t="s">
        <v>202</v>
      </c>
      <c r="F140" s="167" t="s">
        <v>203</v>
      </c>
      <c r="G140" s="168" t="s">
        <v>123</v>
      </c>
      <c r="H140" s="169">
        <v>0.54000000000000004</v>
      </c>
      <c r="I140" s="170"/>
      <c r="J140" s="171">
        <f>ROUND(I140*H140,2)</f>
        <v>0</v>
      </c>
      <c r="K140" s="167" t="s">
        <v>124</v>
      </c>
      <c r="L140" s="39"/>
      <c r="M140" s="172" t="s">
        <v>3</v>
      </c>
      <c r="N140" s="173" t="s">
        <v>43</v>
      </c>
      <c r="O140" s="72"/>
      <c r="P140" s="174">
        <f>O140*H140</f>
        <v>0</v>
      </c>
      <c r="Q140" s="174">
        <v>2.5018699999999998</v>
      </c>
      <c r="R140" s="174">
        <f>Q140*H140</f>
        <v>1.3510097999999999</v>
      </c>
      <c r="S140" s="174">
        <v>0</v>
      </c>
      <c r="T140" s="17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6" t="s">
        <v>125</v>
      </c>
      <c r="AT140" s="176" t="s">
        <v>120</v>
      </c>
      <c r="AU140" s="176" t="s">
        <v>82</v>
      </c>
      <c r="AY140" s="19" t="s">
        <v>118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9" t="s">
        <v>80</v>
      </c>
      <c r="BK140" s="177">
        <f>ROUND(I140*H140,2)</f>
        <v>0</v>
      </c>
      <c r="BL140" s="19" t="s">
        <v>125</v>
      </c>
      <c r="BM140" s="176" t="s">
        <v>204</v>
      </c>
    </row>
    <row r="141" s="2" customFormat="1">
      <c r="A141" s="38"/>
      <c r="B141" s="39"/>
      <c r="C141" s="38"/>
      <c r="D141" s="178" t="s">
        <v>127</v>
      </c>
      <c r="E141" s="38"/>
      <c r="F141" s="179" t="s">
        <v>205</v>
      </c>
      <c r="G141" s="38"/>
      <c r="H141" s="38"/>
      <c r="I141" s="180"/>
      <c r="J141" s="38"/>
      <c r="K141" s="38"/>
      <c r="L141" s="39"/>
      <c r="M141" s="181"/>
      <c r="N141" s="182"/>
      <c r="O141" s="72"/>
      <c r="P141" s="72"/>
      <c r="Q141" s="72"/>
      <c r="R141" s="72"/>
      <c r="S141" s="72"/>
      <c r="T141" s="73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127</v>
      </c>
      <c r="AU141" s="19" t="s">
        <v>82</v>
      </c>
    </row>
    <row r="142" s="14" customFormat="1">
      <c r="A142" s="14"/>
      <c r="B142" s="191"/>
      <c r="C142" s="14"/>
      <c r="D142" s="184" t="s">
        <v>129</v>
      </c>
      <c r="E142" s="14"/>
      <c r="F142" s="193" t="s">
        <v>206</v>
      </c>
      <c r="G142" s="14"/>
      <c r="H142" s="194">
        <v>0.54000000000000004</v>
      </c>
      <c r="I142" s="195"/>
      <c r="J142" s="14"/>
      <c r="K142" s="14"/>
      <c r="L142" s="191"/>
      <c r="M142" s="196"/>
      <c r="N142" s="197"/>
      <c r="O142" s="197"/>
      <c r="P142" s="197"/>
      <c r="Q142" s="197"/>
      <c r="R142" s="197"/>
      <c r="S142" s="197"/>
      <c r="T142" s="19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2" t="s">
        <v>129</v>
      </c>
      <c r="AU142" s="192" t="s">
        <v>82</v>
      </c>
      <c r="AV142" s="14" t="s">
        <v>82</v>
      </c>
      <c r="AW142" s="14" t="s">
        <v>4</v>
      </c>
      <c r="AX142" s="14" t="s">
        <v>80</v>
      </c>
      <c r="AY142" s="192" t="s">
        <v>118</v>
      </c>
    </row>
    <row r="143" s="12" customFormat="1" ht="22.8" customHeight="1">
      <c r="A143" s="12"/>
      <c r="B143" s="151"/>
      <c r="C143" s="12"/>
      <c r="D143" s="152" t="s">
        <v>71</v>
      </c>
      <c r="E143" s="162" t="s">
        <v>141</v>
      </c>
      <c r="F143" s="162" t="s">
        <v>207</v>
      </c>
      <c r="G143" s="12"/>
      <c r="H143" s="12"/>
      <c r="I143" s="154"/>
      <c r="J143" s="163">
        <f>BK143</f>
        <v>0</v>
      </c>
      <c r="K143" s="12"/>
      <c r="L143" s="151"/>
      <c r="M143" s="156"/>
      <c r="N143" s="157"/>
      <c r="O143" s="157"/>
      <c r="P143" s="158">
        <f>SUM(P144:P163)</f>
        <v>0</v>
      </c>
      <c r="Q143" s="157"/>
      <c r="R143" s="158">
        <f>SUM(R144:R163)</f>
        <v>5.5537600000000005</v>
      </c>
      <c r="S143" s="157"/>
      <c r="T143" s="159">
        <f>SUM(T144:T163)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2" t="s">
        <v>80</v>
      </c>
      <c r="AT143" s="160" t="s">
        <v>71</v>
      </c>
      <c r="AU143" s="160" t="s">
        <v>80</v>
      </c>
      <c r="AY143" s="152" t="s">
        <v>118</v>
      </c>
      <c r="BK143" s="161">
        <f>SUM(BK144:BK163)</f>
        <v>0</v>
      </c>
    </row>
    <row r="144" s="2" customFormat="1" ht="44.25" customHeight="1">
      <c r="A144" s="38"/>
      <c r="B144" s="164"/>
      <c r="C144" s="165" t="s">
        <v>208</v>
      </c>
      <c r="D144" s="165" t="s">
        <v>120</v>
      </c>
      <c r="E144" s="166" t="s">
        <v>209</v>
      </c>
      <c r="F144" s="167" t="s">
        <v>210</v>
      </c>
      <c r="G144" s="168" t="s">
        <v>197</v>
      </c>
      <c r="H144" s="169">
        <v>52</v>
      </c>
      <c r="I144" s="170"/>
      <c r="J144" s="171">
        <f>ROUND(I144*H144,2)</f>
        <v>0</v>
      </c>
      <c r="K144" s="167" t="s">
        <v>124</v>
      </c>
      <c r="L144" s="39"/>
      <c r="M144" s="172" t="s">
        <v>3</v>
      </c>
      <c r="N144" s="173" t="s">
        <v>43</v>
      </c>
      <c r="O144" s="72"/>
      <c r="P144" s="174">
        <f>O144*H144</f>
        <v>0</v>
      </c>
      <c r="Q144" s="174">
        <v>0.0070200000000000002</v>
      </c>
      <c r="R144" s="174">
        <f>Q144*H144</f>
        <v>0.36504000000000003</v>
      </c>
      <c r="S144" s="174">
        <v>0</v>
      </c>
      <c r="T144" s="17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76" t="s">
        <v>125</v>
      </c>
      <c r="AT144" s="176" t="s">
        <v>120</v>
      </c>
      <c r="AU144" s="176" t="s">
        <v>82</v>
      </c>
      <c r="AY144" s="19" t="s">
        <v>118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9" t="s">
        <v>80</v>
      </c>
      <c r="BK144" s="177">
        <f>ROUND(I144*H144,2)</f>
        <v>0</v>
      </c>
      <c r="BL144" s="19" t="s">
        <v>125</v>
      </c>
      <c r="BM144" s="176" t="s">
        <v>211</v>
      </c>
    </row>
    <row r="145" s="2" customFormat="1">
      <c r="A145" s="38"/>
      <c r="B145" s="39"/>
      <c r="C145" s="38"/>
      <c r="D145" s="178" t="s">
        <v>127</v>
      </c>
      <c r="E145" s="38"/>
      <c r="F145" s="179" t="s">
        <v>212</v>
      </c>
      <c r="G145" s="38"/>
      <c r="H145" s="38"/>
      <c r="I145" s="180"/>
      <c r="J145" s="38"/>
      <c r="K145" s="38"/>
      <c r="L145" s="39"/>
      <c r="M145" s="181"/>
      <c r="N145" s="182"/>
      <c r="O145" s="72"/>
      <c r="P145" s="72"/>
      <c r="Q145" s="72"/>
      <c r="R145" s="72"/>
      <c r="S145" s="72"/>
      <c r="T145" s="73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127</v>
      </c>
      <c r="AU145" s="19" t="s">
        <v>82</v>
      </c>
    </row>
    <row r="146" s="2" customFormat="1" ht="33" customHeight="1">
      <c r="A146" s="38"/>
      <c r="B146" s="164"/>
      <c r="C146" s="207" t="s">
        <v>9</v>
      </c>
      <c r="D146" s="207" t="s">
        <v>171</v>
      </c>
      <c r="E146" s="208" t="s">
        <v>213</v>
      </c>
      <c r="F146" s="209" t="s">
        <v>214</v>
      </c>
      <c r="G146" s="210" t="s">
        <v>197</v>
      </c>
      <c r="H146" s="211">
        <v>52</v>
      </c>
      <c r="I146" s="212"/>
      <c r="J146" s="213">
        <f>ROUND(I146*H146,2)</f>
        <v>0</v>
      </c>
      <c r="K146" s="209" t="s">
        <v>124</v>
      </c>
      <c r="L146" s="214"/>
      <c r="M146" s="215" t="s">
        <v>3</v>
      </c>
      <c r="N146" s="216" t="s">
        <v>43</v>
      </c>
      <c r="O146" s="72"/>
      <c r="P146" s="174">
        <f>O146*H146</f>
        <v>0</v>
      </c>
      <c r="Q146" s="174">
        <v>0.0053</v>
      </c>
      <c r="R146" s="174">
        <f>Q146*H146</f>
        <v>0.27560000000000001</v>
      </c>
      <c r="S146" s="174">
        <v>0</v>
      </c>
      <c r="T146" s="17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76" t="s">
        <v>170</v>
      </c>
      <c r="AT146" s="176" t="s">
        <v>171</v>
      </c>
      <c r="AU146" s="176" t="s">
        <v>82</v>
      </c>
      <c r="AY146" s="19" t="s">
        <v>118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9" t="s">
        <v>80</v>
      </c>
      <c r="BK146" s="177">
        <f>ROUND(I146*H146,2)</f>
        <v>0</v>
      </c>
      <c r="BL146" s="19" t="s">
        <v>125</v>
      </c>
      <c r="BM146" s="176" t="s">
        <v>215</v>
      </c>
    </row>
    <row r="147" s="2" customFormat="1" ht="16.5" customHeight="1">
      <c r="A147" s="38"/>
      <c r="B147" s="164"/>
      <c r="C147" s="207" t="s">
        <v>216</v>
      </c>
      <c r="D147" s="207" t="s">
        <v>171</v>
      </c>
      <c r="E147" s="208" t="s">
        <v>217</v>
      </c>
      <c r="F147" s="209" t="s">
        <v>218</v>
      </c>
      <c r="G147" s="210" t="s">
        <v>197</v>
      </c>
      <c r="H147" s="211">
        <v>52</v>
      </c>
      <c r="I147" s="212"/>
      <c r="J147" s="213">
        <f>ROUND(I147*H147,2)</f>
        <v>0</v>
      </c>
      <c r="K147" s="209" t="s">
        <v>3</v>
      </c>
      <c r="L147" s="214"/>
      <c r="M147" s="215" t="s">
        <v>3</v>
      </c>
      <c r="N147" s="216" t="s">
        <v>43</v>
      </c>
      <c r="O147" s="72"/>
      <c r="P147" s="174">
        <f>O147*H147</f>
        <v>0</v>
      </c>
      <c r="Q147" s="174">
        <v>1.0000000000000001E-05</v>
      </c>
      <c r="R147" s="174">
        <f>Q147*H147</f>
        <v>0.00052000000000000006</v>
      </c>
      <c r="S147" s="174">
        <v>0</v>
      </c>
      <c r="T147" s="17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76" t="s">
        <v>170</v>
      </c>
      <c r="AT147" s="176" t="s">
        <v>171</v>
      </c>
      <c r="AU147" s="176" t="s">
        <v>82</v>
      </c>
      <c r="AY147" s="19" t="s">
        <v>118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9" t="s">
        <v>80</v>
      </c>
      <c r="BK147" s="177">
        <f>ROUND(I147*H147,2)</f>
        <v>0</v>
      </c>
      <c r="BL147" s="19" t="s">
        <v>125</v>
      </c>
      <c r="BM147" s="176" t="s">
        <v>219</v>
      </c>
    </row>
    <row r="148" s="2" customFormat="1" ht="24.15" customHeight="1">
      <c r="A148" s="38"/>
      <c r="B148" s="164"/>
      <c r="C148" s="165" t="s">
        <v>220</v>
      </c>
      <c r="D148" s="165" t="s">
        <v>120</v>
      </c>
      <c r="E148" s="166" t="s">
        <v>221</v>
      </c>
      <c r="F148" s="167" t="s">
        <v>222</v>
      </c>
      <c r="G148" s="168" t="s">
        <v>197</v>
      </c>
      <c r="H148" s="169">
        <v>52</v>
      </c>
      <c r="I148" s="170"/>
      <c r="J148" s="171">
        <f>ROUND(I148*H148,2)</f>
        <v>0</v>
      </c>
      <c r="K148" s="167" t="s">
        <v>124</v>
      </c>
      <c r="L148" s="39"/>
      <c r="M148" s="172" t="s">
        <v>3</v>
      </c>
      <c r="N148" s="173" t="s">
        <v>43</v>
      </c>
      <c r="O148" s="72"/>
      <c r="P148" s="174">
        <f>O148*H148</f>
        <v>0</v>
      </c>
      <c r="Q148" s="174">
        <v>0.00040000000000000002</v>
      </c>
      <c r="R148" s="174">
        <f>Q148*H148</f>
        <v>0.020800000000000003</v>
      </c>
      <c r="S148" s="174">
        <v>0</v>
      </c>
      <c r="T148" s="17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76" t="s">
        <v>125</v>
      </c>
      <c r="AT148" s="176" t="s">
        <v>120</v>
      </c>
      <c r="AU148" s="176" t="s">
        <v>82</v>
      </c>
      <c r="AY148" s="19" t="s">
        <v>118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9" t="s">
        <v>80</v>
      </c>
      <c r="BK148" s="177">
        <f>ROUND(I148*H148,2)</f>
        <v>0</v>
      </c>
      <c r="BL148" s="19" t="s">
        <v>125</v>
      </c>
      <c r="BM148" s="176" t="s">
        <v>223</v>
      </c>
    </row>
    <row r="149" s="2" customFormat="1">
      <c r="A149" s="38"/>
      <c r="B149" s="39"/>
      <c r="C149" s="38"/>
      <c r="D149" s="178" t="s">
        <v>127</v>
      </c>
      <c r="E149" s="38"/>
      <c r="F149" s="179" t="s">
        <v>224</v>
      </c>
      <c r="G149" s="38"/>
      <c r="H149" s="38"/>
      <c r="I149" s="180"/>
      <c r="J149" s="38"/>
      <c r="K149" s="38"/>
      <c r="L149" s="39"/>
      <c r="M149" s="181"/>
      <c r="N149" s="182"/>
      <c r="O149" s="72"/>
      <c r="P149" s="72"/>
      <c r="Q149" s="72"/>
      <c r="R149" s="72"/>
      <c r="S149" s="72"/>
      <c r="T149" s="73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127</v>
      </c>
      <c r="AU149" s="19" t="s">
        <v>82</v>
      </c>
    </row>
    <row r="150" s="2" customFormat="1" ht="16.5" customHeight="1">
      <c r="A150" s="38"/>
      <c r="B150" s="164"/>
      <c r="C150" s="207" t="s">
        <v>225</v>
      </c>
      <c r="D150" s="207" t="s">
        <v>171</v>
      </c>
      <c r="E150" s="208" t="s">
        <v>226</v>
      </c>
      <c r="F150" s="209" t="s">
        <v>227</v>
      </c>
      <c r="G150" s="210" t="s">
        <v>197</v>
      </c>
      <c r="H150" s="211">
        <v>52</v>
      </c>
      <c r="I150" s="212"/>
      <c r="J150" s="213">
        <f>ROUND(I150*H150,2)</f>
        <v>0</v>
      </c>
      <c r="K150" s="209" t="s">
        <v>124</v>
      </c>
      <c r="L150" s="214"/>
      <c r="M150" s="215" t="s">
        <v>3</v>
      </c>
      <c r="N150" s="216" t="s">
        <v>43</v>
      </c>
      <c r="O150" s="72"/>
      <c r="P150" s="174">
        <f>O150*H150</f>
        <v>0</v>
      </c>
      <c r="Q150" s="174">
        <v>0.070000000000000007</v>
      </c>
      <c r="R150" s="174">
        <f>Q150*H150</f>
        <v>3.6400000000000006</v>
      </c>
      <c r="S150" s="174">
        <v>0</v>
      </c>
      <c r="T150" s="17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76" t="s">
        <v>170</v>
      </c>
      <c r="AT150" s="176" t="s">
        <v>171</v>
      </c>
      <c r="AU150" s="176" t="s">
        <v>82</v>
      </c>
      <c r="AY150" s="19" t="s">
        <v>118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9" t="s">
        <v>80</v>
      </c>
      <c r="BK150" s="177">
        <f>ROUND(I150*H150,2)</f>
        <v>0</v>
      </c>
      <c r="BL150" s="19" t="s">
        <v>125</v>
      </c>
      <c r="BM150" s="176" t="s">
        <v>228</v>
      </c>
    </row>
    <row r="151" s="2" customFormat="1" ht="33" customHeight="1">
      <c r="A151" s="38"/>
      <c r="B151" s="164"/>
      <c r="C151" s="207" t="s">
        <v>229</v>
      </c>
      <c r="D151" s="207" t="s">
        <v>171</v>
      </c>
      <c r="E151" s="208" t="s">
        <v>230</v>
      </c>
      <c r="F151" s="209" t="s">
        <v>231</v>
      </c>
      <c r="G151" s="210" t="s">
        <v>197</v>
      </c>
      <c r="H151" s="211">
        <v>2</v>
      </c>
      <c r="I151" s="212"/>
      <c r="J151" s="213">
        <f>ROUND(I151*H151,2)</f>
        <v>0</v>
      </c>
      <c r="K151" s="209" t="s">
        <v>124</v>
      </c>
      <c r="L151" s="214"/>
      <c r="M151" s="215" t="s">
        <v>3</v>
      </c>
      <c r="N151" s="216" t="s">
        <v>43</v>
      </c>
      <c r="O151" s="72"/>
      <c r="P151" s="174">
        <f>O151*H151</f>
        <v>0</v>
      </c>
      <c r="Q151" s="174">
        <v>0.0028</v>
      </c>
      <c r="R151" s="174">
        <f>Q151*H151</f>
        <v>0.0055999999999999999</v>
      </c>
      <c r="S151" s="174">
        <v>0</v>
      </c>
      <c r="T151" s="17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76" t="s">
        <v>170</v>
      </c>
      <c r="AT151" s="176" t="s">
        <v>171</v>
      </c>
      <c r="AU151" s="176" t="s">
        <v>82</v>
      </c>
      <c r="AY151" s="19" t="s">
        <v>118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9" t="s">
        <v>80</v>
      </c>
      <c r="BK151" s="177">
        <f>ROUND(I151*H151,2)</f>
        <v>0</v>
      </c>
      <c r="BL151" s="19" t="s">
        <v>125</v>
      </c>
      <c r="BM151" s="176" t="s">
        <v>232</v>
      </c>
    </row>
    <row r="152" s="2" customFormat="1" ht="24.15" customHeight="1">
      <c r="A152" s="38"/>
      <c r="B152" s="164"/>
      <c r="C152" s="207" t="s">
        <v>233</v>
      </c>
      <c r="D152" s="207" t="s">
        <v>171</v>
      </c>
      <c r="E152" s="208" t="s">
        <v>234</v>
      </c>
      <c r="F152" s="209" t="s">
        <v>235</v>
      </c>
      <c r="G152" s="210" t="s">
        <v>197</v>
      </c>
      <c r="H152" s="211">
        <v>50</v>
      </c>
      <c r="I152" s="212"/>
      <c r="J152" s="213">
        <f>ROUND(I152*H152,2)</f>
        <v>0</v>
      </c>
      <c r="K152" s="209" t="s">
        <v>124</v>
      </c>
      <c r="L152" s="214"/>
      <c r="M152" s="215" t="s">
        <v>3</v>
      </c>
      <c r="N152" s="216" t="s">
        <v>43</v>
      </c>
      <c r="O152" s="72"/>
      <c r="P152" s="174">
        <f>O152*H152</f>
        <v>0</v>
      </c>
      <c r="Q152" s="174">
        <v>0.00089999999999999998</v>
      </c>
      <c r="R152" s="174">
        <f>Q152*H152</f>
        <v>0.044999999999999998</v>
      </c>
      <c r="S152" s="174">
        <v>0</v>
      </c>
      <c r="T152" s="17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76" t="s">
        <v>170</v>
      </c>
      <c r="AT152" s="176" t="s">
        <v>171</v>
      </c>
      <c r="AU152" s="176" t="s">
        <v>82</v>
      </c>
      <c r="AY152" s="19" t="s">
        <v>118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9" t="s">
        <v>80</v>
      </c>
      <c r="BK152" s="177">
        <f>ROUND(I152*H152,2)</f>
        <v>0</v>
      </c>
      <c r="BL152" s="19" t="s">
        <v>125</v>
      </c>
      <c r="BM152" s="176" t="s">
        <v>236</v>
      </c>
    </row>
    <row r="153" s="2" customFormat="1" ht="37.8" customHeight="1">
      <c r="A153" s="38"/>
      <c r="B153" s="164"/>
      <c r="C153" s="165" t="s">
        <v>8</v>
      </c>
      <c r="D153" s="165" t="s">
        <v>120</v>
      </c>
      <c r="E153" s="166" t="s">
        <v>237</v>
      </c>
      <c r="F153" s="167" t="s">
        <v>238</v>
      </c>
      <c r="G153" s="168" t="s">
        <v>239</v>
      </c>
      <c r="H153" s="169">
        <v>130</v>
      </c>
      <c r="I153" s="170"/>
      <c r="J153" s="171">
        <f>ROUND(I153*H153,2)</f>
        <v>0</v>
      </c>
      <c r="K153" s="167" t="s">
        <v>124</v>
      </c>
      <c r="L153" s="39"/>
      <c r="M153" s="172" t="s">
        <v>3</v>
      </c>
      <c r="N153" s="173" t="s">
        <v>43</v>
      </c>
      <c r="O153" s="72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76" t="s">
        <v>125</v>
      </c>
      <c r="AT153" s="176" t="s">
        <v>120</v>
      </c>
      <c r="AU153" s="176" t="s">
        <v>82</v>
      </c>
      <c r="AY153" s="19" t="s">
        <v>118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9" t="s">
        <v>80</v>
      </c>
      <c r="BK153" s="177">
        <f>ROUND(I153*H153,2)</f>
        <v>0</v>
      </c>
      <c r="BL153" s="19" t="s">
        <v>125</v>
      </c>
      <c r="BM153" s="176" t="s">
        <v>240</v>
      </c>
    </row>
    <row r="154" s="2" customFormat="1">
      <c r="A154" s="38"/>
      <c r="B154" s="39"/>
      <c r="C154" s="38"/>
      <c r="D154" s="178" t="s">
        <v>127</v>
      </c>
      <c r="E154" s="38"/>
      <c r="F154" s="179" t="s">
        <v>241</v>
      </c>
      <c r="G154" s="38"/>
      <c r="H154" s="38"/>
      <c r="I154" s="180"/>
      <c r="J154" s="38"/>
      <c r="K154" s="38"/>
      <c r="L154" s="39"/>
      <c r="M154" s="181"/>
      <c r="N154" s="182"/>
      <c r="O154" s="72"/>
      <c r="P154" s="72"/>
      <c r="Q154" s="72"/>
      <c r="R154" s="72"/>
      <c r="S154" s="72"/>
      <c r="T154" s="73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127</v>
      </c>
      <c r="AU154" s="19" t="s">
        <v>82</v>
      </c>
    </row>
    <row r="155" s="2" customFormat="1" ht="44.25" customHeight="1">
      <c r="A155" s="38"/>
      <c r="B155" s="164"/>
      <c r="C155" s="207" t="s">
        <v>242</v>
      </c>
      <c r="D155" s="207" t="s">
        <v>171</v>
      </c>
      <c r="E155" s="208" t="s">
        <v>243</v>
      </c>
      <c r="F155" s="209" t="s">
        <v>244</v>
      </c>
      <c r="G155" s="210" t="s">
        <v>197</v>
      </c>
      <c r="H155" s="211">
        <v>52</v>
      </c>
      <c r="I155" s="212"/>
      <c r="J155" s="213">
        <f>ROUND(I155*H155,2)</f>
        <v>0</v>
      </c>
      <c r="K155" s="209" t="s">
        <v>124</v>
      </c>
      <c r="L155" s="214"/>
      <c r="M155" s="215" t="s">
        <v>3</v>
      </c>
      <c r="N155" s="216" t="s">
        <v>43</v>
      </c>
      <c r="O155" s="72"/>
      <c r="P155" s="174">
        <f>O155*H155</f>
        <v>0</v>
      </c>
      <c r="Q155" s="174">
        <v>0.019099999999999999</v>
      </c>
      <c r="R155" s="174">
        <f>Q155*H155</f>
        <v>0.99319999999999997</v>
      </c>
      <c r="S155" s="174">
        <v>0</v>
      </c>
      <c r="T155" s="17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6" t="s">
        <v>170</v>
      </c>
      <c r="AT155" s="176" t="s">
        <v>171</v>
      </c>
      <c r="AU155" s="176" t="s">
        <v>82</v>
      </c>
      <c r="AY155" s="19" t="s">
        <v>118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9" t="s">
        <v>80</v>
      </c>
      <c r="BK155" s="177">
        <f>ROUND(I155*H155,2)</f>
        <v>0</v>
      </c>
      <c r="BL155" s="19" t="s">
        <v>125</v>
      </c>
      <c r="BM155" s="176" t="s">
        <v>245</v>
      </c>
    </row>
    <row r="156" s="14" customFormat="1">
      <c r="A156" s="14"/>
      <c r="B156" s="191"/>
      <c r="C156" s="14"/>
      <c r="D156" s="184" t="s">
        <v>129</v>
      </c>
      <c r="E156" s="14"/>
      <c r="F156" s="193" t="s">
        <v>246</v>
      </c>
      <c r="G156" s="14"/>
      <c r="H156" s="194">
        <v>52</v>
      </c>
      <c r="I156" s="195"/>
      <c r="J156" s="14"/>
      <c r="K156" s="14"/>
      <c r="L156" s="191"/>
      <c r="M156" s="196"/>
      <c r="N156" s="197"/>
      <c r="O156" s="197"/>
      <c r="P156" s="197"/>
      <c r="Q156" s="197"/>
      <c r="R156" s="197"/>
      <c r="S156" s="197"/>
      <c r="T156" s="19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192" t="s">
        <v>129</v>
      </c>
      <c r="AU156" s="192" t="s">
        <v>82</v>
      </c>
      <c r="AV156" s="14" t="s">
        <v>82</v>
      </c>
      <c r="AW156" s="14" t="s">
        <v>4</v>
      </c>
      <c r="AX156" s="14" t="s">
        <v>80</v>
      </c>
      <c r="AY156" s="192" t="s">
        <v>118</v>
      </c>
    </row>
    <row r="157" s="2" customFormat="1" ht="21.75" customHeight="1">
      <c r="A157" s="38"/>
      <c r="B157" s="164"/>
      <c r="C157" s="207" t="s">
        <v>247</v>
      </c>
      <c r="D157" s="207" t="s">
        <v>171</v>
      </c>
      <c r="E157" s="208" t="s">
        <v>248</v>
      </c>
      <c r="F157" s="209" t="s">
        <v>249</v>
      </c>
      <c r="G157" s="210" t="s">
        <v>197</v>
      </c>
      <c r="H157" s="211">
        <v>260</v>
      </c>
      <c r="I157" s="212"/>
      <c r="J157" s="213">
        <f>ROUND(I157*H157,2)</f>
        <v>0</v>
      </c>
      <c r="K157" s="209" t="s">
        <v>3</v>
      </c>
      <c r="L157" s="214"/>
      <c r="M157" s="215" t="s">
        <v>3</v>
      </c>
      <c r="N157" s="216" t="s">
        <v>43</v>
      </c>
      <c r="O157" s="72"/>
      <c r="P157" s="174">
        <f>O157*H157</f>
        <v>0</v>
      </c>
      <c r="Q157" s="174">
        <v>0.00080000000000000004</v>
      </c>
      <c r="R157" s="174">
        <f>Q157*H157</f>
        <v>0.20800000000000002</v>
      </c>
      <c r="S157" s="174">
        <v>0</v>
      </c>
      <c r="T157" s="17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76" t="s">
        <v>170</v>
      </c>
      <c r="AT157" s="176" t="s">
        <v>171</v>
      </c>
      <c r="AU157" s="176" t="s">
        <v>82</v>
      </c>
      <c r="AY157" s="19" t="s">
        <v>118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9" t="s">
        <v>80</v>
      </c>
      <c r="BK157" s="177">
        <f>ROUND(I157*H157,2)</f>
        <v>0</v>
      </c>
      <c r="BL157" s="19" t="s">
        <v>125</v>
      </c>
      <c r="BM157" s="176" t="s">
        <v>250</v>
      </c>
    </row>
    <row r="158" s="2" customFormat="1" ht="24.15" customHeight="1">
      <c r="A158" s="38"/>
      <c r="B158" s="164"/>
      <c r="C158" s="165" t="s">
        <v>251</v>
      </c>
      <c r="D158" s="165" t="s">
        <v>120</v>
      </c>
      <c r="E158" s="166" t="s">
        <v>252</v>
      </c>
      <c r="F158" s="167" t="s">
        <v>253</v>
      </c>
      <c r="G158" s="168" t="s">
        <v>197</v>
      </c>
      <c r="H158" s="169">
        <v>1</v>
      </c>
      <c r="I158" s="170"/>
      <c r="J158" s="171">
        <f>ROUND(I158*H158,2)</f>
        <v>0</v>
      </c>
      <c r="K158" s="167" t="s">
        <v>124</v>
      </c>
      <c r="L158" s="39"/>
      <c r="M158" s="172" t="s">
        <v>3</v>
      </c>
      <c r="N158" s="173" t="s">
        <v>43</v>
      </c>
      <c r="O158" s="72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76" t="s">
        <v>125</v>
      </c>
      <c r="AT158" s="176" t="s">
        <v>120</v>
      </c>
      <c r="AU158" s="176" t="s">
        <v>82</v>
      </c>
      <c r="AY158" s="19" t="s">
        <v>118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9" t="s">
        <v>80</v>
      </c>
      <c r="BK158" s="177">
        <f>ROUND(I158*H158,2)</f>
        <v>0</v>
      </c>
      <c r="BL158" s="19" t="s">
        <v>125</v>
      </c>
      <c r="BM158" s="176" t="s">
        <v>254</v>
      </c>
    </row>
    <row r="159" s="2" customFormat="1">
      <c r="A159" s="38"/>
      <c r="B159" s="39"/>
      <c r="C159" s="38"/>
      <c r="D159" s="178" t="s">
        <v>127</v>
      </c>
      <c r="E159" s="38"/>
      <c r="F159" s="179" t="s">
        <v>255</v>
      </c>
      <c r="G159" s="38"/>
      <c r="H159" s="38"/>
      <c r="I159" s="180"/>
      <c r="J159" s="38"/>
      <c r="K159" s="38"/>
      <c r="L159" s="39"/>
      <c r="M159" s="181"/>
      <c r="N159" s="182"/>
      <c r="O159" s="72"/>
      <c r="P159" s="72"/>
      <c r="Q159" s="72"/>
      <c r="R159" s="72"/>
      <c r="S159" s="72"/>
      <c r="T159" s="73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9" t="s">
        <v>127</v>
      </c>
      <c r="AU159" s="19" t="s">
        <v>82</v>
      </c>
    </row>
    <row r="160" s="2" customFormat="1" ht="24.15" customHeight="1">
      <c r="A160" s="38"/>
      <c r="B160" s="164"/>
      <c r="C160" s="207" t="s">
        <v>256</v>
      </c>
      <c r="D160" s="207" t="s">
        <v>171</v>
      </c>
      <c r="E160" s="208" t="s">
        <v>257</v>
      </c>
      <c r="F160" s="209" t="s">
        <v>258</v>
      </c>
      <c r="G160" s="210" t="s">
        <v>197</v>
      </c>
      <c r="H160" s="211">
        <v>1</v>
      </c>
      <c r="I160" s="212"/>
      <c r="J160" s="213">
        <f>ROUND(I160*H160,2)</f>
        <v>0</v>
      </c>
      <c r="K160" s="209" t="s">
        <v>124</v>
      </c>
      <c r="L160" s="214"/>
      <c r="M160" s="215" t="s">
        <v>3</v>
      </c>
      <c r="N160" s="216" t="s">
        <v>43</v>
      </c>
      <c r="O160" s="72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76" t="s">
        <v>170</v>
      </c>
      <c r="AT160" s="176" t="s">
        <v>171</v>
      </c>
      <c r="AU160" s="176" t="s">
        <v>82</v>
      </c>
      <c r="AY160" s="19" t="s">
        <v>118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9" t="s">
        <v>80</v>
      </c>
      <c r="BK160" s="177">
        <f>ROUND(I160*H160,2)</f>
        <v>0</v>
      </c>
      <c r="BL160" s="19" t="s">
        <v>125</v>
      </c>
      <c r="BM160" s="176" t="s">
        <v>259</v>
      </c>
    </row>
    <row r="161" s="13" customFormat="1">
      <c r="A161" s="13"/>
      <c r="B161" s="183"/>
      <c r="C161" s="13"/>
      <c r="D161" s="184" t="s">
        <v>129</v>
      </c>
      <c r="E161" s="185" t="s">
        <v>3</v>
      </c>
      <c r="F161" s="186" t="s">
        <v>260</v>
      </c>
      <c r="G161" s="13"/>
      <c r="H161" s="185" t="s">
        <v>3</v>
      </c>
      <c r="I161" s="187"/>
      <c r="J161" s="13"/>
      <c r="K161" s="13"/>
      <c r="L161" s="183"/>
      <c r="M161" s="188"/>
      <c r="N161" s="189"/>
      <c r="O161" s="189"/>
      <c r="P161" s="189"/>
      <c r="Q161" s="189"/>
      <c r="R161" s="189"/>
      <c r="S161" s="189"/>
      <c r="T161" s="19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5" t="s">
        <v>129</v>
      </c>
      <c r="AU161" s="185" t="s">
        <v>82</v>
      </c>
      <c r="AV161" s="13" t="s">
        <v>80</v>
      </c>
      <c r="AW161" s="13" t="s">
        <v>34</v>
      </c>
      <c r="AX161" s="13" t="s">
        <v>72</v>
      </c>
      <c r="AY161" s="185" t="s">
        <v>118</v>
      </c>
    </row>
    <row r="162" s="14" customFormat="1">
      <c r="A162" s="14"/>
      <c r="B162" s="191"/>
      <c r="C162" s="14"/>
      <c r="D162" s="184" t="s">
        <v>129</v>
      </c>
      <c r="E162" s="192" t="s">
        <v>3</v>
      </c>
      <c r="F162" s="193" t="s">
        <v>80</v>
      </c>
      <c r="G162" s="14"/>
      <c r="H162" s="194">
        <v>1</v>
      </c>
      <c r="I162" s="195"/>
      <c r="J162" s="14"/>
      <c r="K162" s="14"/>
      <c r="L162" s="191"/>
      <c r="M162" s="196"/>
      <c r="N162" s="197"/>
      <c r="O162" s="197"/>
      <c r="P162" s="197"/>
      <c r="Q162" s="197"/>
      <c r="R162" s="197"/>
      <c r="S162" s="197"/>
      <c r="T162" s="19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92" t="s">
        <v>129</v>
      </c>
      <c r="AU162" s="192" t="s">
        <v>82</v>
      </c>
      <c r="AV162" s="14" t="s">
        <v>82</v>
      </c>
      <c r="AW162" s="14" t="s">
        <v>34</v>
      </c>
      <c r="AX162" s="14" t="s">
        <v>72</v>
      </c>
      <c r="AY162" s="192" t="s">
        <v>118</v>
      </c>
    </row>
    <row r="163" s="15" customFormat="1">
      <c r="A163" s="15"/>
      <c r="B163" s="199"/>
      <c r="C163" s="15"/>
      <c r="D163" s="184" t="s">
        <v>129</v>
      </c>
      <c r="E163" s="200" t="s">
        <v>3</v>
      </c>
      <c r="F163" s="201" t="s">
        <v>132</v>
      </c>
      <c r="G163" s="15"/>
      <c r="H163" s="202">
        <v>1</v>
      </c>
      <c r="I163" s="203"/>
      <c r="J163" s="15"/>
      <c r="K163" s="15"/>
      <c r="L163" s="199"/>
      <c r="M163" s="204"/>
      <c r="N163" s="205"/>
      <c r="O163" s="205"/>
      <c r="P163" s="205"/>
      <c r="Q163" s="205"/>
      <c r="R163" s="205"/>
      <c r="S163" s="205"/>
      <c r="T163" s="20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00" t="s">
        <v>129</v>
      </c>
      <c r="AU163" s="200" t="s">
        <v>82</v>
      </c>
      <c r="AV163" s="15" t="s">
        <v>125</v>
      </c>
      <c r="AW163" s="15" t="s">
        <v>34</v>
      </c>
      <c r="AX163" s="15" t="s">
        <v>80</v>
      </c>
      <c r="AY163" s="200" t="s">
        <v>118</v>
      </c>
    </row>
    <row r="164" s="12" customFormat="1" ht="22.8" customHeight="1">
      <c r="A164" s="12"/>
      <c r="B164" s="151"/>
      <c r="C164" s="12"/>
      <c r="D164" s="152" t="s">
        <v>71</v>
      </c>
      <c r="E164" s="162" t="s">
        <v>178</v>
      </c>
      <c r="F164" s="162" t="s">
        <v>261</v>
      </c>
      <c r="G164" s="12"/>
      <c r="H164" s="12"/>
      <c r="I164" s="154"/>
      <c r="J164" s="163">
        <f>BK164</f>
        <v>0</v>
      </c>
      <c r="K164" s="12"/>
      <c r="L164" s="151"/>
      <c r="M164" s="156"/>
      <c r="N164" s="157"/>
      <c r="O164" s="157"/>
      <c r="P164" s="158">
        <f>SUM(P165:P175)</f>
        <v>0</v>
      </c>
      <c r="Q164" s="157"/>
      <c r="R164" s="158">
        <f>SUM(R165:R175)</f>
        <v>0</v>
      </c>
      <c r="S164" s="157"/>
      <c r="T164" s="159">
        <f>SUM(T165:T175)</f>
        <v>70.514499999999998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2" t="s">
        <v>80</v>
      </c>
      <c r="AT164" s="160" t="s">
        <v>71</v>
      </c>
      <c r="AU164" s="160" t="s">
        <v>80</v>
      </c>
      <c r="AY164" s="152" t="s">
        <v>118</v>
      </c>
      <c r="BK164" s="161">
        <f>SUM(BK165:BK175)</f>
        <v>0</v>
      </c>
    </row>
    <row r="165" s="2" customFormat="1" ht="33" customHeight="1">
      <c r="A165" s="38"/>
      <c r="B165" s="164"/>
      <c r="C165" s="165" t="s">
        <v>262</v>
      </c>
      <c r="D165" s="165" t="s">
        <v>120</v>
      </c>
      <c r="E165" s="166" t="s">
        <v>263</v>
      </c>
      <c r="F165" s="167" t="s">
        <v>264</v>
      </c>
      <c r="G165" s="168" t="s">
        <v>123</v>
      </c>
      <c r="H165" s="169">
        <v>31.199999999999999</v>
      </c>
      <c r="I165" s="170"/>
      <c r="J165" s="171">
        <f>ROUND(I165*H165,2)</f>
        <v>0</v>
      </c>
      <c r="K165" s="167" t="s">
        <v>124</v>
      </c>
      <c r="L165" s="39"/>
      <c r="M165" s="172" t="s">
        <v>3</v>
      </c>
      <c r="N165" s="173" t="s">
        <v>43</v>
      </c>
      <c r="O165" s="72"/>
      <c r="P165" s="174">
        <f>O165*H165</f>
        <v>0</v>
      </c>
      <c r="Q165" s="174">
        <v>0</v>
      </c>
      <c r="R165" s="174">
        <f>Q165*H165</f>
        <v>0</v>
      </c>
      <c r="S165" s="174">
        <v>2.2000000000000002</v>
      </c>
      <c r="T165" s="175">
        <f>S165*H165</f>
        <v>68.640000000000001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76" t="s">
        <v>125</v>
      </c>
      <c r="AT165" s="176" t="s">
        <v>120</v>
      </c>
      <c r="AU165" s="176" t="s">
        <v>82</v>
      </c>
      <c r="AY165" s="19" t="s">
        <v>118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9" t="s">
        <v>80</v>
      </c>
      <c r="BK165" s="177">
        <f>ROUND(I165*H165,2)</f>
        <v>0</v>
      </c>
      <c r="BL165" s="19" t="s">
        <v>125</v>
      </c>
      <c r="BM165" s="176" t="s">
        <v>265</v>
      </c>
    </row>
    <row r="166" s="2" customFormat="1">
      <c r="A166" s="38"/>
      <c r="B166" s="39"/>
      <c r="C166" s="38"/>
      <c r="D166" s="178" t="s">
        <v>127</v>
      </c>
      <c r="E166" s="38"/>
      <c r="F166" s="179" t="s">
        <v>266</v>
      </c>
      <c r="G166" s="38"/>
      <c r="H166" s="38"/>
      <c r="I166" s="180"/>
      <c r="J166" s="38"/>
      <c r="K166" s="38"/>
      <c r="L166" s="39"/>
      <c r="M166" s="181"/>
      <c r="N166" s="182"/>
      <c r="O166" s="72"/>
      <c r="P166" s="72"/>
      <c r="Q166" s="72"/>
      <c r="R166" s="72"/>
      <c r="S166" s="72"/>
      <c r="T166" s="73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127</v>
      </c>
      <c r="AU166" s="19" t="s">
        <v>82</v>
      </c>
    </row>
    <row r="167" s="13" customFormat="1">
      <c r="A167" s="13"/>
      <c r="B167" s="183"/>
      <c r="C167" s="13"/>
      <c r="D167" s="184" t="s">
        <v>129</v>
      </c>
      <c r="E167" s="185" t="s">
        <v>3</v>
      </c>
      <c r="F167" s="186" t="s">
        <v>267</v>
      </c>
      <c r="G167" s="13"/>
      <c r="H167" s="185" t="s">
        <v>3</v>
      </c>
      <c r="I167" s="187"/>
      <c r="J167" s="13"/>
      <c r="K167" s="13"/>
      <c r="L167" s="183"/>
      <c r="M167" s="188"/>
      <c r="N167" s="189"/>
      <c r="O167" s="189"/>
      <c r="P167" s="189"/>
      <c r="Q167" s="189"/>
      <c r="R167" s="189"/>
      <c r="S167" s="189"/>
      <c r="T167" s="19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5" t="s">
        <v>129</v>
      </c>
      <c r="AU167" s="185" t="s">
        <v>82</v>
      </c>
      <c r="AV167" s="13" t="s">
        <v>80</v>
      </c>
      <c r="AW167" s="13" t="s">
        <v>34</v>
      </c>
      <c r="AX167" s="13" t="s">
        <v>72</v>
      </c>
      <c r="AY167" s="185" t="s">
        <v>118</v>
      </c>
    </row>
    <row r="168" s="14" customFormat="1">
      <c r="A168" s="14"/>
      <c r="B168" s="191"/>
      <c r="C168" s="14"/>
      <c r="D168" s="184" t="s">
        <v>129</v>
      </c>
      <c r="E168" s="192" t="s">
        <v>3</v>
      </c>
      <c r="F168" s="193" t="s">
        <v>268</v>
      </c>
      <c r="G168" s="14"/>
      <c r="H168" s="194">
        <v>31.199999999999999</v>
      </c>
      <c r="I168" s="195"/>
      <c r="J168" s="14"/>
      <c r="K168" s="14"/>
      <c r="L168" s="191"/>
      <c r="M168" s="196"/>
      <c r="N168" s="197"/>
      <c r="O168" s="197"/>
      <c r="P168" s="197"/>
      <c r="Q168" s="197"/>
      <c r="R168" s="197"/>
      <c r="S168" s="197"/>
      <c r="T168" s="19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2" t="s">
        <v>129</v>
      </c>
      <c r="AU168" s="192" t="s">
        <v>82</v>
      </c>
      <c r="AV168" s="14" t="s">
        <v>82</v>
      </c>
      <c r="AW168" s="14" t="s">
        <v>34</v>
      </c>
      <c r="AX168" s="14" t="s">
        <v>72</v>
      </c>
      <c r="AY168" s="192" t="s">
        <v>118</v>
      </c>
    </row>
    <row r="169" s="15" customFormat="1">
      <c r="A169" s="15"/>
      <c r="B169" s="199"/>
      <c r="C169" s="15"/>
      <c r="D169" s="184" t="s">
        <v>129</v>
      </c>
      <c r="E169" s="200" t="s">
        <v>3</v>
      </c>
      <c r="F169" s="201" t="s">
        <v>132</v>
      </c>
      <c r="G169" s="15"/>
      <c r="H169" s="202">
        <v>31.199999999999999</v>
      </c>
      <c r="I169" s="203"/>
      <c r="J169" s="15"/>
      <c r="K169" s="15"/>
      <c r="L169" s="199"/>
      <c r="M169" s="204"/>
      <c r="N169" s="205"/>
      <c r="O169" s="205"/>
      <c r="P169" s="205"/>
      <c r="Q169" s="205"/>
      <c r="R169" s="205"/>
      <c r="S169" s="205"/>
      <c r="T169" s="20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00" t="s">
        <v>129</v>
      </c>
      <c r="AU169" s="200" t="s">
        <v>82</v>
      </c>
      <c r="AV169" s="15" t="s">
        <v>125</v>
      </c>
      <c r="AW169" s="15" t="s">
        <v>34</v>
      </c>
      <c r="AX169" s="15" t="s">
        <v>80</v>
      </c>
      <c r="AY169" s="200" t="s">
        <v>118</v>
      </c>
    </row>
    <row r="170" s="2" customFormat="1" ht="33" customHeight="1">
      <c r="A170" s="38"/>
      <c r="B170" s="164"/>
      <c r="C170" s="165" t="s">
        <v>269</v>
      </c>
      <c r="D170" s="165" t="s">
        <v>120</v>
      </c>
      <c r="E170" s="166" t="s">
        <v>270</v>
      </c>
      <c r="F170" s="167" t="s">
        <v>271</v>
      </c>
      <c r="G170" s="168" t="s">
        <v>197</v>
      </c>
      <c r="H170" s="169">
        <v>60</v>
      </c>
      <c r="I170" s="170"/>
      <c r="J170" s="171">
        <f>ROUND(I170*H170,2)</f>
        <v>0</v>
      </c>
      <c r="K170" s="167" t="s">
        <v>124</v>
      </c>
      <c r="L170" s="39"/>
      <c r="M170" s="172" t="s">
        <v>3</v>
      </c>
      <c r="N170" s="173" t="s">
        <v>43</v>
      </c>
      <c r="O170" s="72"/>
      <c r="P170" s="174">
        <f>O170*H170</f>
        <v>0</v>
      </c>
      <c r="Q170" s="174">
        <v>0</v>
      </c>
      <c r="R170" s="174">
        <f>Q170*H170</f>
        <v>0</v>
      </c>
      <c r="S170" s="174">
        <v>0.0080000000000000002</v>
      </c>
      <c r="T170" s="175">
        <f>S170*H170</f>
        <v>0.47999999999999998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76" t="s">
        <v>125</v>
      </c>
      <c r="AT170" s="176" t="s">
        <v>120</v>
      </c>
      <c r="AU170" s="176" t="s">
        <v>82</v>
      </c>
      <c r="AY170" s="19" t="s">
        <v>118</v>
      </c>
      <c r="BE170" s="177">
        <f>IF(N170="základní",J170,0)</f>
        <v>0</v>
      </c>
      <c r="BF170" s="177">
        <f>IF(N170="snížená",J170,0)</f>
        <v>0</v>
      </c>
      <c r="BG170" s="177">
        <f>IF(N170="zákl. přenesená",J170,0)</f>
        <v>0</v>
      </c>
      <c r="BH170" s="177">
        <f>IF(N170="sníž. přenesená",J170,0)</f>
        <v>0</v>
      </c>
      <c r="BI170" s="177">
        <f>IF(N170="nulová",J170,0)</f>
        <v>0</v>
      </c>
      <c r="BJ170" s="19" t="s">
        <v>80</v>
      </c>
      <c r="BK170" s="177">
        <f>ROUND(I170*H170,2)</f>
        <v>0</v>
      </c>
      <c r="BL170" s="19" t="s">
        <v>125</v>
      </c>
      <c r="BM170" s="176" t="s">
        <v>272</v>
      </c>
    </row>
    <row r="171" s="2" customFormat="1">
      <c r="A171" s="38"/>
      <c r="B171" s="39"/>
      <c r="C171" s="38"/>
      <c r="D171" s="178" t="s">
        <v>127</v>
      </c>
      <c r="E171" s="38"/>
      <c r="F171" s="179" t="s">
        <v>273</v>
      </c>
      <c r="G171" s="38"/>
      <c r="H171" s="38"/>
      <c r="I171" s="180"/>
      <c r="J171" s="38"/>
      <c r="K171" s="38"/>
      <c r="L171" s="39"/>
      <c r="M171" s="181"/>
      <c r="N171" s="182"/>
      <c r="O171" s="72"/>
      <c r="P171" s="72"/>
      <c r="Q171" s="72"/>
      <c r="R171" s="72"/>
      <c r="S171" s="72"/>
      <c r="T171" s="73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9" t="s">
        <v>127</v>
      </c>
      <c r="AU171" s="19" t="s">
        <v>82</v>
      </c>
    </row>
    <row r="172" s="2" customFormat="1" ht="24.15" customHeight="1">
      <c r="A172" s="38"/>
      <c r="B172" s="164"/>
      <c r="C172" s="165" t="s">
        <v>274</v>
      </c>
      <c r="D172" s="165" t="s">
        <v>120</v>
      </c>
      <c r="E172" s="166" t="s">
        <v>275</v>
      </c>
      <c r="F172" s="167" t="s">
        <v>276</v>
      </c>
      <c r="G172" s="168" t="s">
        <v>239</v>
      </c>
      <c r="H172" s="169">
        <v>130</v>
      </c>
      <c r="I172" s="170"/>
      <c r="J172" s="171">
        <f>ROUND(I172*H172,2)</f>
        <v>0</v>
      </c>
      <c r="K172" s="167" t="s">
        <v>124</v>
      </c>
      <c r="L172" s="39"/>
      <c r="M172" s="172" t="s">
        <v>3</v>
      </c>
      <c r="N172" s="173" t="s">
        <v>43</v>
      </c>
      <c r="O172" s="72"/>
      <c r="P172" s="174">
        <f>O172*H172</f>
        <v>0</v>
      </c>
      <c r="Q172" s="174">
        <v>0</v>
      </c>
      <c r="R172" s="174">
        <f>Q172*H172</f>
        <v>0</v>
      </c>
      <c r="S172" s="174">
        <v>0.0092499999999999995</v>
      </c>
      <c r="T172" s="175">
        <f>S172*H172</f>
        <v>1.2024999999999999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76" t="s">
        <v>125</v>
      </c>
      <c r="AT172" s="176" t="s">
        <v>120</v>
      </c>
      <c r="AU172" s="176" t="s">
        <v>82</v>
      </c>
      <c r="AY172" s="19" t="s">
        <v>118</v>
      </c>
      <c r="BE172" s="177">
        <f>IF(N172="základní",J172,0)</f>
        <v>0</v>
      </c>
      <c r="BF172" s="177">
        <f>IF(N172="snížená",J172,0)</f>
        <v>0</v>
      </c>
      <c r="BG172" s="177">
        <f>IF(N172="zákl. přenesená",J172,0)</f>
        <v>0</v>
      </c>
      <c r="BH172" s="177">
        <f>IF(N172="sníž. přenesená",J172,0)</f>
        <v>0</v>
      </c>
      <c r="BI172" s="177">
        <f>IF(N172="nulová",J172,0)</f>
        <v>0</v>
      </c>
      <c r="BJ172" s="19" t="s">
        <v>80</v>
      </c>
      <c r="BK172" s="177">
        <f>ROUND(I172*H172,2)</f>
        <v>0</v>
      </c>
      <c r="BL172" s="19" t="s">
        <v>125</v>
      </c>
      <c r="BM172" s="176" t="s">
        <v>277</v>
      </c>
    </row>
    <row r="173" s="2" customFormat="1">
      <c r="A173" s="38"/>
      <c r="B173" s="39"/>
      <c r="C173" s="38"/>
      <c r="D173" s="178" t="s">
        <v>127</v>
      </c>
      <c r="E173" s="38"/>
      <c r="F173" s="179" t="s">
        <v>278</v>
      </c>
      <c r="G173" s="38"/>
      <c r="H173" s="38"/>
      <c r="I173" s="180"/>
      <c r="J173" s="38"/>
      <c r="K173" s="38"/>
      <c r="L173" s="39"/>
      <c r="M173" s="181"/>
      <c r="N173" s="182"/>
      <c r="O173" s="72"/>
      <c r="P173" s="72"/>
      <c r="Q173" s="72"/>
      <c r="R173" s="72"/>
      <c r="S173" s="72"/>
      <c r="T173" s="73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9" t="s">
        <v>127</v>
      </c>
      <c r="AU173" s="19" t="s">
        <v>82</v>
      </c>
    </row>
    <row r="174" s="2" customFormat="1" ht="24.15" customHeight="1">
      <c r="A174" s="38"/>
      <c r="B174" s="164"/>
      <c r="C174" s="165" t="s">
        <v>279</v>
      </c>
      <c r="D174" s="165" t="s">
        <v>120</v>
      </c>
      <c r="E174" s="166" t="s">
        <v>280</v>
      </c>
      <c r="F174" s="167" t="s">
        <v>281</v>
      </c>
      <c r="G174" s="168" t="s">
        <v>197</v>
      </c>
      <c r="H174" s="169">
        <v>1</v>
      </c>
      <c r="I174" s="170"/>
      <c r="J174" s="171">
        <f>ROUND(I174*H174,2)</f>
        <v>0</v>
      </c>
      <c r="K174" s="167" t="s">
        <v>124</v>
      </c>
      <c r="L174" s="39"/>
      <c r="M174" s="172" t="s">
        <v>3</v>
      </c>
      <c r="N174" s="173" t="s">
        <v>43</v>
      </c>
      <c r="O174" s="72"/>
      <c r="P174" s="174">
        <f>O174*H174</f>
        <v>0</v>
      </c>
      <c r="Q174" s="174">
        <v>0</v>
      </c>
      <c r="R174" s="174">
        <f>Q174*H174</f>
        <v>0</v>
      </c>
      <c r="S174" s="174">
        <v>0.192</v>
      </c>
      <c r="T174" s="175">
        <f>S174*H174</f>
        <v>0.192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76" t="s">
        <v>125</v>
      </c>
      <c r="AT174" s="176" t="s">
        <v>120</v>
      </c>
      <c r="AU174" s="176" t="s">
        <v>82</v>
      </c>
      <c r="AY174" s="19" t="s">
        <v>118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9" t="s">
        <v>80</v>
      </c>
      <c r="BK174" s="177">
        <f>ROUND(I174*H174,2)</f>
        <v>0</v>
      </c>
      <c r="BL174" s="19" t="s">
        <v>125</v>
      </c>
      <c r="BM174" s="176" t="s">
        <v>282</v>
      </c>
    </row>
    <row r="175" s="2" customFormat="1">
      <c r="A175" s="38"/>
      <c r="B175" s="39"/>
      <c r="C175" s="38"/>
      <c r="D175" s="178" t="s">
        <v>127</v>
      </c>
      <c r="E175" s="38"/>
      <c r="F175" s="179" t="s">
        <v>283</v>
      </c>
      <c r="G175" s="38"/>
      <c r="H175" s="38"/>
      <c r="I175" s="180"/>
      <c r="J175" s="38"/>
      <c r="K175" s="38"/>
      <c r="L175" s="39"/>
      <c r="M175" s="181"/>
      <c r="N175" s="182"/>
      <c r="O175" s="72"/>
      <c r="P175" s="72"/>
      <c r="Q175" s="72"/>
      <c r="R175" s="72"/>
      <c r="S175" s="72"/>
      <c r="T175" s="73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9" t="s">
        <v>127</v>
      </c>
      <c r="AU175" s="19" t="s">
        <v>82</v>
      </c>
    </row>
    <row r="176" s="12" customFormat="1" ht="22.8" customHeight="1">
      <c r="A176" s="12"/>
      <c r="B176" s="151"/>
      <c r="C176" s="12"/>
      <c r="D176" s="152" t="s">
        <v>71</v>
      </c>
      <c r="E176" s="162" t="s">
        <v>284</v>
      </c>
      <c r="F176" s="162" t="s">
        <v>285</v>
      </c>
      <c r="G176" s="12"/>
      <c r="H176" s="12"/>
      <c r="I176" s="154"/>
      <c r="J176" s="163">
        <f>BK176</f>
        <v>0</v>
      </c>
      <c r="K176" s="12"/>
      <c r="L176" s="151"/>
      <c r="M176" s="156"/>
      <c r="N176" s="157"/>
      <c r="O176" s="157"/>
      <c r="P176" s="158">
        <f>SUM(P177:P188)</f>
        <v>0</v>
      </c>
      <c r="Q176" s="157"/>
      <c r="R176" s="158">
        <f>SUM(R177:R188)</f>
        <v>0</v>
      </c>
      <c r="S176" s="157"/>
      <c r="T176" s="159">
        <f>SUM(T177:T188)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2" t="s">
        <v>80</v>
      </c>
      <c r="AT176" s="160" t="s">
        <v>71</v>
      </c>
      <c r="AU176" s="160" t="s">
        <v>80</v>
      </c>
      <c r="AY176" s="152" t="s">
        <v>118</v>
      </c>
      <c r="BK176" s="161">
        <f>SUM(BK177:BK188)</f>
        <v>0</v>
      </c>
    </row>
    <row r="177" s="2" customFormat="1" ht="24.15" customHeight="1">
      <c r="A177" s="38"/>
      <c r="B177" s="164"/>
      <c r="C177" s="165" t="s">
        <v>286</v>
      </c>
      <c r="D177" s="165" t="s">
        <v>120</v>
      </c>
      <c r="E177" s="166" t="s">
        <v>287</v>
      </c>
      <c r="F177" s="167" t="s">
        <v>288</v>
      </c>
      <c r="G177" s="168" t="s">
        <v>289</v>
      </c>
      <c r="H177" s="169">
        <v>70.515000000000001</v>
      </c>
      <c r="I177" s="170"/>
      <c r="J177" s="171">
        <f>ROUND(I177*H177,2)</f>
        <v>0</v>
      </c>
      <c r="K177" s="167" t="s">
        <v>124</v>
      </c>
      <c r="L177" s="39"/>
      <c r="M177" s="172" t="s">
        <v>3</v>
      </c>
      <c r="N177" s="173" t="s">
        <v>43</v>
      </c>
      <c r="O177" s="72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76" t="s">
        <v>125</v>
      </c>
      <c r="AT177" s="176" t="s">
        <v>120</v>
      </c>
      <c r="AU177" s="176" t="s">
        <v>82</v>
      </c>
      <c r="AY177" s="19" t="s">
        <v>118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9" t="s">
        <v>80</v>
      </c>
      <c r="BK177" s="177">
        <f>ROUND(I177*H177,2)</f>
        <v>0</v>
      </c>
      <c r="BL177" s="19" t="s">
        <v>125</v>
      </c>
      <c r="BM177" s="176" t="s">
        <v>290</v>
      </c>
    </row>
    <row r="178" s="2" customFormat="1">
      <c r="A178" s="38"/>
      <c r="B178" s="39"/>
      <c r="C178" s="38"/>
      <c r="D178" s="178" t="s">
        <v>127</v>
      </c>
      <c r="E178" s="38"/>
      <c r="F178" s="179" t="s">
        <v>291</v>
      </c>
      <c r="G178" s="38"/>
      <c r="H178" s="38"/>
      <c r="I178" s="180"/>
      <c r="J178" s="38"/>
      <c r="K178" s="38"/>
      <c r="L178" s="39"/>
      <c r="M178" s="181"/>
      <c r="N178" s="182"/>
      <c r="O178" s="72"/>
      <c r="P178" s="72"/>
      <c r="Q178" s="72"/>
      <c r="R178" s="72"/>
      <c r="S178" s="72"/>
      <c r="T178" s="73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9" t="s">
        <v>127</v>
      </c>
      <c r="AU178" s="19" t="s">
        <v>82</v>
      </c>
    </row>
    <row r="179" s="2" customFormat="1" ht="37.8" customHeight="1">
      <c r="A179" s="38"/>
      <c r="B179" s="164"/>
      <c r="C179" s="165" t="s">
        <v>292</v>
      </c>
      <c r="D179" s="165" t="s">
        <v>120</v>
      </c>
      <c r="E179" s="166" t="s">
        <v>293</v>
      </c>
      <c r="F179" s="167" t="s">
        <v>294</v>
      </c>
      <c r="G179" s="168" t="s">
        <v>289</v>
      </c>
      <c r="H179" s="169">
        <v>70.515000000000001</v>
      </c>
      <c r="I179" s="170"/>
      <c r="J179" s="171">
        <f>ROUND(I179*H179,2)</f>
        <v>0</v>
      </c>
      <c r="K179" s="167" t="s">
        <v>124</v>
      </c>
      <c r="L179" s="39"/>
      <c r="M179" s="172" t="s">
        <v>3</v>
      </c>
      <c r="N179" s="173" t="s">
        <v>43</v>
      </c>
      <c r="O179" s="72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6" t="s">
        <v>125</v>
      </c>
      <c r="AT179" s="176" t="s">
        <v>120</v>
      </c>
      <c r="AU179" s="176" t="s">
        <v>82</v>
      </c>
      <c r="AY179" s="19" t="s">
        <v>118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9" t="s">
        <v>80</v>
      </c>
      <c r="BK179" s="177">
        <f>ROUND(I179*H179,2)</f>
        <v>0</v>
      </c>
      <c r="BL179" s="19" t="s">
        <v>125</v>
      </c>
      <c r="BM179" s="176" t="s">
        <v>295</v>
      </c>
    </row>
    <row r="180" s="2" customFormat="1">
      <c r="A180" s="38"/>
      <c r="B180" s="39"/>
      <c r="C180" s="38"/>
      <c r="D180" s="178" t="s">
        <v>127</v>
      </c>
      <c r="E180" s="38"/>
      <c r="F180" s="179" t="s">
        <v>296</v>
      </c>
      <c r="G180" s="38"/>
      <c r="H180" s="38"/>
      <c r="I180" s="180"/>
      <c r="J180" s="38"/>
      <c r="K180" s="38"/>
      <c r="L180" s="39"/>
      <c r="M180" s="181"/>
      <c r="N180" s="182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127</v>
      </c>
      <c r="AU180" s="19" t="s">
        <v>82</v>
      </c>
    </row>
    <row r="181" s="2" customFormat="1" ht="33" customHeight="1">
      <c r="A181" s="38"/>
      <c r="B181" s="164"/>
      <c r="C181" s="165" t="s">
        <v>297</v>
      </c>
      <c r="D181" s="165" t="s">
        <v>120</v>
      </c>
      <c r="E181" s="166" t="s">
        <v>298</v>
      </c>
      <c r="F181" s="167" t="s">
        <v>299</v>
      </c>
      <c r="G181" s="168" t="s">
        <v>289</v>
      </c>
      <c r="H181" s="169">
        <v>70.515000000000001</v>
      </c>
      <c r="I181" s="170"/>
      <c r="J181" s="171">
        <f>ROUND(I181*H181,2)</f>
        <v>0</v>
      </c>
      <c r="K181" s="167" t="s">
        <v>124</v>
      </c>
      <c r="L181" s="39"/>
      <c r="M181" s="172" t="s">
        <v>3</v>
      </c>
      <c r="N181" s="173" t="s">
        <v>43</v>
      </c>
      <c r="O181" s="72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76" t="s">
        <v>125</v>
      </c>
      <c r="AT181" s="176" t="s">
        <v>120</v>
      </c>
      <c r="AU181" s="176" t="s">
        <v>82</v>
      </c>
      <c r="AY181" s="19" t="s">
        <v>118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9" t="s">
        <v>80</v>
      </c>
      <c r="BK181" s="177">
        <f>ROUND(I181*H181,2)</f>
        <v>0</v>
      </c>
      <c r="BL181" s="19" t="s">
        <v>125</v>
      </c>
      <c r="BM181" s="176" t="s">
        <v>300</v>
      </c>
    </row>
    <row r="182" s="2" customFormat="1">
      <c r="A182" s="38"/>
      <c r="B182" s="39"/>
      <c r="C182" s="38"/>
      <c r="D182" s="178" t="s">
        <v>127</v>
      </c>
      <c r="E182" s="38"/>
      <c r="F182" s="179" t="s">
        <v>301</v>
      </c>
      <c r="G182" s="38"/>
      <c r="H182" s="38"/>
      <c r="I182" s="180"/>
      <c r="J182" s="38"/>
      <c r="K182" s="38"/>
      <c r="L182" s="39"/>
      <c r="M182" s="181"/>
      <c r="N182" s="182"/>
      <c r="O182" s="72"/>
      <c r="P182" s="72"/>
      <c r="Q182" s="72"/>
      <c r="R182" s="72"/>
      <c r="S182" s="72"/>
      <c r="T182" s="73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9" t="s">
        <v>127</v>
      </c>
      <c r="AU182" s="19" t="s">
        <v>82</v>
      </c>
    </row>
    <row r="183" s="2" customFormat="1" ht="24.15" customHeight="1">
      <c r="A183" s="38"/>
      <c r="B183" s="164"/>
      <c r="C183" s="165" t="s">
        <v>302</v>
      </c>
      <c r="D183" s="165" t="s">
        <v>120</v>
      </c>
      <c r="E183" s="166" t="s">
        <v>303</v>
      </c>
      <c r="F183" s="167" t="s">
        <v>304</v>
      </c>
      <c r="G183" s="168" t="s">
        <v>289</v>
      </c>
      <c r="H183" s="169">
        <v>1480.8150000000001</v>
      </c>
      <c r="I183" s="170"/>
      <c r="J183" s="171">
        <f>ROUND(I183*H183,2)</f>
        <v>0</v>
      </c>
      <c r="K183" s="167" t="s">
        <v>124</v>
      </c>
      <c r="L183" s="39"/>
      <c r="M183" s="172" t="s">
        <v>3</v>
      </c>
      <c r="N183" s="173" t="s">
        <v>43</v>
      </c>
      <c r="O183" s="72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76" t="s">
        <v>125</v>
      </c>
      <c r="AT183" s="176" t="s">
        <v>120</v>
      </c>
      <c r="AU183" s="176" t="s">
        <v>82</v>
      </c>
      <c r="AY183" s="19" t="s">
        <v>118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9" t="s">
        <v>80</v>
      </c>
      <c r="BK183" s="177">
        <f>ROUND(I183*H183,2)</f>
        <v>0</v>
      </c>
      <c r="BL183" s="19" t="s">
        <v>125</v>
      </c>
      <c r="BM183" s="176" t="s">
        <v>305</v>
      </c>
    </row>
    <row r="184" s="2" customFormat="1">
      <c r="A184" s="38"/>
      <c r="B184" s="39"/>
      <c r="C184" s="38"/>
      <c r="D184" s="178" t="s">
        <v>127</v>
      </c>
      <c r="E184" s="38"/>
      <c r="F184" s="179" t="s">
        <v>306</v>
      </c>
      <c r="G184" s="38"/>
      <c r="H184" s="38"/>
      <c r="I184" s="180"/>
      <c r="J184" s="38"/>
      <c r="K184" s="38"/>
      <c r="L184" s="39"/>
      <c r="M184" s="181"/>
      <c r="N184" s="182"/>
      <c r="O184" s="72"/>
      <c r="P184" s="72"/>
      <c r="Q184" s="72"/>
      <c r="R184" s="72"/>
      <c r="S184" s="72"/>
      <c r="T184" s="73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9" t="s">
        <v>127</v>
      </c>
      <c r="AU184" s="19" t="s">
        <v>82</v>
      </c>
    </row>
    <row r="185" s="14" customFormat="1">
      <c r="A185" s="14"/>
      <c r="B185" s="191"/>
      <c r="C185" s="14"/>
      <c r="D185" s="184" t="s">
        <v>129</v>
      </c>
      <c r="E185" s="14"/>
      <c r="F185" s="193" t="s">
        <v>307</v>
      </c>
      <c r="G185" s="14"/>
      <c r="H185" s="194">
        <v>1480.8150000000001</v>
      </c>
      <c r="I185" s="195"/>
      <c r="J185" s="14"/>
      <c r="K185" s="14"/>
      <c r="L185" s="191"/>
      <c r="M185" s="196"/>
      <c r="N185" s="197"/>
      <c r="O185" s="197"/>
      <c r="P185" s="197"/>
      <c r="Q185" s="197"/>
      <c r="R185" s="197"/>
      <c r="S185" s="197"/>
      <c r="T185" s="19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2" t="s">
        <v>129</v>
      </c>
      <c r="AU185" s="192" t="s">
        <v>82</v>
      </c>
      <c r="AV185" s="14" t="s">
        <v>82</v>
      </c>
      <c r="AW185" s="14" t="s">
        <v>4</v>
      </c>
      <c r="AX185" s="14" t="s">
        <v>80</v>
      </c>
      <c r="AY185" s="192" t="s">
        <v>118</v>
      </c>
    </row>
    <row r="186" s="2" customFormat="1" ht="44.25" customHeight="1">
      <c r="A186" s="38"/>
      <c r="B186" s="164"/>
      <c r="C186" s="165" t="s">
        <v>308</v>
      </c>
      <c r="D186" s="165" t="s">
        <v>120</v>
      </c>
      <c r="E186" s="166" t="s">
        <v>309</v>
      </c>
      <c r="F186" s="167" t="s">
        <v>310</v>
      </c>
      <c r="G186" s="168" t="s">
        <v>289</v>
      </c>
      <c r="H186" s="169">
        <v>70.515000000000001</v>
      </c>
      <c r="I186" s="170"/>
      <c r="J186" s="171">
        <f>ROUND(I186*H186,2)</f>
        <v>0</v>
      </c>
      <c r="K186" s="167" t="s">
        <v>124</v>
      </c>
      <c r="L186" s="39"/>
      <c r="M186" s="172" t="s">
        <v>3</v>
      </c>
      <c r="N186" s="173" t="s">
        <v>43</v>
      </c>
      <c r="O186" s="72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76" t="s">
        <v>125</v>
      </c>
      <c r="AT186" s="176" t="s">
        <v>120</v>
      </c>
      <c r="AU186" s="176" t="s">
        <v>82</v>
      </c>
      <c r="AY186" s="19" t="s">
        <v>118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9" t="s">
        <v>80</v>
      </c>
      <c r="BK186" s="177">
        <f>ROUND(I186*H186,2)</f>
        <v>0</v>
      </c>
      <c r="BL186" s="19" t="s">
        <v>125</v>
      </c>
      <c r="BM186" s="176" t="s">
        <v>311</v>
      </c>
    </row>
    <row r="187" s="2" customFormat="1">
      <c r="A187" s="38"/>
      <c r="B187" s="39"/>
      <c r="C187" s="38"/>
      <c r="D187" s="178" t="s">
        <v>127</v>
      </c>
      <c r="E187" s="38"/>
      <c r="F187" s="179" t="s">
        <v>312</v>
      </c>
      <c r="G187" s="38"/>
      <c r="H187" s="38"/>
      <c r="I187" s="180"/>
      <c r="J187" s="38"/>
      <c r="K187" s="38"/>
      <c r="L187" s="39"/>
      <c r="M187" s="181"/>
      <c r="N187" s="182"/>
      <c r="O187" s="72"/>
      <c r="P187" s="72"/>
      <c r="Q187" s="72"/>
      <c r="R187" s="72"/>
      <c r="S187" s="72"/>
      <c r="T187" s="73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9" t="s">
        <v>127</v>
      </c>
      <c r="AU187" s="19" t="s">
        <v>82</v>
      </c>
    </row>
    <row r="188" s="2" customFormat="1" ht="16.5" customHeight="1">
      <c r="A188" s="38"/>
      <c r="B188" s="164"/>
      <c r="C188" s="165" t="s">
        <v>313</v>
      </c>
      <c r="D188" s="165" t="s">
        <v>120</v>
      </c>
      <c r="E188" s="166" t="s">
        <v>314</v>
      </c>
      <c r="F188" s="167" t="s">
        <v>315</v>
      </c>
      <c r="G188" s="168" t="s">
        <v>174</v>
      </c>
      <c r="H188" s="169">
        <v>1500</v>
      </c>
      <c r="I188" s="170"/>
      <c r="J188" s="171">
        <f>ROUND(I188*H188,2)</f>
        <v>0</v>
      </c>
      <c r="K188" s="167" t="s">
        <v>3</v>
      </c>
      <c r="L188" s="39"/>
      <c r="M188" s="172" t="s">
        <v>3</v>
      </c>
      <c r="N188" s="173" t="s">
        <v>43</v>
      </c>
      <c r="O188" s="72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76" t="s">
        <v>125</v>
      </c>
      <c r="AT188" s="176" t="s">
        <v>120</v>
      </c>
      <c r="AU188" s="176" t="s">
        <v>82</v>
      </c>
      <c r="AY188" s="19" t="s">
        <v>118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9" t="s">
        <v>80</v>
      </c>
      <c r="BK188" s="177">
        <f>ROUND(I188*H188,2)</f>
        <v>0</v>
      </c>
      <c r="BL188" s="19" t="s">
        <v>125</v>
      </c>
      <c r="BM188" s="176" t="s">
        <v>316</v>
      </c>
    </row>
    <row r="189" s="12" customFormat="1" ht="25.92" customHeight="1">
      <c r="A189" s="12"/>
      <c r="B189" s="151"/>
      <c r="C189" s="12"/>
      <c r="D189" s="152" t="s">
        <v>71</v>
      </c>
      <c r="E189" s="153" t="s">
        <v>317</v>
      </c>
      <c r="F189" s="153" t="s">
        <v>318</v>
      </c>
      <c r="G189" s="12"/>
      <c r="H189" s="12"/>
      <c r="I189" s="154"/>
      <c r="J189" s="155">
        <f>BK189</f>
        <v>0</v>
      </c>
      <c r="K189" s="12"/>
      <c r="L189" s="151"/>
      <c r="M189" s="156"/>
      <c r="N189" s="157"/>
      <c r="O189" s="157"/>
      <c r="P189" s="158">
        <f>SUM(P190:P191)</f>
        <v>0</v>
      </c>
      <c r="Q189" s="157"/>
      <c r="R189" s="158">
        <f>SUM(R190:R191)</f>
        <v>0</v>
      </c>
      <c r="S189" s="157"/>
      <c r="T189" s="159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2" t="s">
        <v>152</v>
      </c>
      <c r="AT189" s="160" t="s">
        <v>71</v>
      </c>
      <c r="AU189" s="160" t="s">
        <v>72</v>
      </c>
      <c r="AY189" s="152" t="s">
        <v>118</v>
      </c>
      <c r="BK189" s="161">
        <f>SUM(BK190:BK191)</f>
        <v>0</v>
      </c>
    </row>
    <row r="190" s="2" customFormat="1" ht="37.8" customHeight="1">
      <c r="A190" s="38"/>
      <c r="B190" s="164"/>
      <c r="C190" s="165" t="s">
        <v>319</v>
      </c>
      <c r="D190" s="165" t="s">
        <v>120</v>
      </c>
      <c r="E190" s="166" t="s">
        <v>320</v>
      </c>
      <c r="F190" s="167" t="s">
        <v>321</v>
      </c>
      <c r="G190" s="168" t="s">
        <v>322</v>
      </c>
      <c r="H190" s="169">
        <v>1</v>
      </c>
      <c r="I190" s="170"/>
      <c r="J190" s="171">
        <f>ROUND(I190*H190,2)</f>
        <v>0</v>
      </c>
      <c r="K190" s="167" t="s">
        <v>3</v>
      </c>
      <c r="L190" s="39"/>
      <c r="M190" s="172" t="s">
        <v>3</v>
      </c>
      <c r="N190" s="173" t="s">
        <v>43</v>
      </c>
      <c r="O190" s="72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76" t="s">
        <v>323</v>
      </c>
      <c r="AT190" s="176" t="s">
        <v>120</v>
      </c>
      <c r="AU190" s="176" t="s">
        <v>80</v>
      </c>
      <c r="AY190" s="19" t="s">
        <v>118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9" t="s">
        <v>80</v>
      </c>
      <c r="BK190" s="177">
        <f>ROUND(I190*H190,2)</f>
        <v>0</v>
      </c>
      <c r="BL190" s="19" t="s">
        <v>323</v>
      </c>
      <c r="BM190" s="176" t="s">
        <v>324</v>
      </c>
    </row>
    <row r="191" s="2" customFormat="1" ht="16.5" customHeight="1">
      <c r="A191" s="38"/>
      <c r="B191" s="164"/>
      <c r="C191" s="165" t="s">
        <v>325</v>
      </c>
      <c r="D191" s="165" t="s">
        <v>120</v>
      </c>
      <c r="E191" s="166" t="s">
        <v>326</v>
      </c>
      <c r="F191" s="167" t="s">
        <v>327</v>
      </c>
      <c r="G191" s="168" t="s">
        <v>322</v>
      </c>
      <c r="H191" s="169">
        <v>1</v>
      </c>
      <c r="I191" s="170"/>
      <c r="J191" s="171">
        <f>ROUND(I191*H191,2)</f>
        <v>0</v>
      </c>
      <c r="K191" s="167" t="s">
        <v>3</v>
      </c>
      <c r="L191" s="39"/>
      <c r="M191" s="217" t="s">
        <v>3</v>
      </c>
      <c r="N191" s="218" t="s">
        <v>43</v>
      </c>
      <c r="O191" s="219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76" t="s">
        <v>323</v>
      </c>
      <c r="AT191" s="176" t="s">
        <v>120</v>
      </c>
      <c r="AU191" s="176" t="s">
        <v>80</v>
      </c>
      <c r="AY191" s="19" t="s">
        <v>118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9" t="s">
        <v>80</v>
      </c>
      <c r="BK191" s="177">
        <f>ROUND(I191*H191,2)</f>
        <v>0</v>
      </c>
      <c r="BL191" s="19" t="s">
        <v>323</v>
      </c>
      <c r="BM191" s="176" t="s">
        <v>328</v>
      </c>
    </row>
    <row r="192" s="2" customFormat="1" ht="6.96" customHeight="1">
      <c r="A192" s="38"/>
      <c r="B192" s="55"/>
      <c r="C192" s="56"/>
      <c r="D192" s="56"/>
      <c r="E192" s="56"/>
      <c r="F192" s="56"/>
      <c r="G192" s="56"/>
      <c r="H192" s="56"/>
      <c r="I192" s="56"/>
      <c r="J192" s="56"/>
      <c r="K192" s="56"/>
      <c r="L192" s="39"/>
      <c r="M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</sheetData>
  <autoFilter ref="C85:K19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1/122211101"/>
    <hyperlink ref="F95" r:id="rId2" display="https://podminky.urs.cz/item/CS_URS_2022_01/133212811"/>
    <hyperlink ref="F102" r:id="rId3" display="https://podminky.urs.cz/item/CS_URS_2022_01/162211311"/>
    <hyperlink ref="F107" r:id="rId4" display="https://podminky.urs.cz/item/CS_URS_2022_01/162211319"/>
    <hyperlink ref="F109" r:id="rId5" display="https://podminky.urs.cz/item/CS_URS_2022_01/171111103"/>
    <hyperlink ref="F111" r:id="rId6" display="https://podminky.urs.cz/item/CS_URS_2022_01/171111109"/>
    <hyperlink ref="F113" r:id="rId7" display="https://podminky.urs.cz/item/CS_URS_2022_01/181411131"/>
    <hyperlink ref="F121" r:id="rId8" display="https://podminky.urs.cz/item/CS_URS_2022_01/275313711"/>
    <hyperlink ref="F128" r:id="rId9" display="https://podminky.urs.cz/item/CS_URS_2022_01/275351121"/>
    <hyperlink ref="F131" r:id="rId10" display="https://podminky.urs.cz/item/CS_URS_2022_01/275351122"/>
    <hyperlink ref="F134" r:id="rId11" display="https://podminky.urs.cz/item/CS_URS_2022_01/274353102"/>
    <hyperlink ref="F141" r:id="rId12" display="https://podminky.urs.cz/item/CS_URS_2022_01/278311161"/>
    <hyperlink ref="F145" r:id="rId13" display="https://podminky.urs.cz/item/CS_URS_2022_01/338171121"/>
    <hyperlink ref="F149" r:id="rId14" display="https://podminky.urs.cz/item/CS_URS_2022_01/348121221"/>
    <hyperlink ref="F154" r:id="rId15" display="https://podminky.urs.cz/item/CS_URS_2022_01/348171146"/>
    <hyperlink ref="F159" r:id="rId16" display="https://podminky.urs.cz/item/CS_URS_2022_01/348172113"/>
    <hyperlink ref="F166" r:id="rId17" display="https://podminky.urs.cz/item/CS_URS_2022_01/981513116"/>
    <hyperlink ref="F171" r:id="rId18" display="https://podminky.urs.cz/item/CS_URS_2022_01/966071721"/>
    <hyperlink ref="F173" r:id="rId19" display="https://podminky.urs.cz/item/CS_URS_2022_01/966072811"/>
    <hyperlink ref="F175" r:id="rId20" display="https://podminky.urs.cz/item/CS_URS_2022_01/966073810"/>
    <hyperlink ref="F178" r:id="rId21" display="https://podminky.urs.cz/item/CS_URS_2022_01/997006511"/>
    <hyperlink ref="F180" r:id="rId22" display="https://podminky.urs.cz/item/CS_URS_2022_01/997006006"/>
    <hyperlink ref="F182" r:id="rId23" display="https://podminky.urs.cz/item/CS_URS_2022_01/997006512"/>
    <hyperlink ref="F184" r:id="rId24" display="https://podminky.urs.cz/item/CS_URS_2022_01/997006519"/>
    <hyperlink ref="F187" r:id="rId25" display="https://podminky.urs.cz/item/CS_URS_2022_01/99701386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6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="1" customFormat="1" ht="24.96" customHeight="1">
      <c r="B4" s="22"/>
      <c r="D4" s="23" t="s">
        <v>89</v>
      </c>
      <c r="L4" s="22"/>
      <c r="M4" s="114" t="s">
        <v>11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17</v>
      </c>
      <c r="L6" s="22"/>
    </row>
    <row r="7" s="1" customFormat="1" ht="16.5" customHeight="1">
      <c r="B7" s="22"/>
      <c r="E7" s="115" t="str">
        <f>'Rekapitulace stavby'!K6</f>
        <v>Oprava oplocení ZŠ Zlaté Hory - celé nové ze svařovaných panelů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90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39"/>
      <c r="C9" s="38"/>
      <c r="D9" s="38"/>
      <c r="E9" s="62" t="s">
        <v>329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3. 5. 2022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27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28</v>
      </c>
      <c r="F15" s="38"/>
      <c r="G15" s="38"/>
      <c r="H15" s="38"/>
      <c r="I15" s="32" t="s">
        <v>29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30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29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32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29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35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29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0" t="s">
        <v>38</v>
      </c>
      <c r="E30" s="38"/>
      <c r="F30" s="38"/>
      <c r="G30" s="38"/>
      <c r="H30" s="38"/>
      <c r="I30" s="38"/>
      <c r="J30" s="90">
        <f>ROUND(J89, 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1" t="s">
        <v>42</v>
      </c>
      <c r="E33" s="32" t="s">
        <v>43</v>
      </c>
      <c r="F33" s="122">
        <f>ROUND((SUM(BE89:BE227)),  2)</f>
        <v>0</v>
      </c>
      <c r="G33" s="38"/>
      <c r="H33" s="38"/>
      <c r="I33" s="123">
        <v>0.20999999999999999</v>
      </c>
      <c r="J33" s="122">
        <f>ROUND(((SUM(BE89:BE227))*I33),  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44</v>
      </c>
      <c r="F34" s="122">
        <f>ROUND((SUM(BF89:BF227)),  2)</f>
        <v>0</v>
      </c>
      <c r="G34" s="38"/>
      <c r="H34" s="38"/>
      <c r="I34" s="123">
        <v>0.14999999999999999</v>
      </c>
      <c r="J34" s="122">
        <f>ROUND(((SUM(BF89:BF227))*I34),  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45</v>
      </c>
      <c r="F35" s="122">
        <f>ROUND((SUM(BG89:BG227)),  2)</f>
        <v>0</v>
      </c>
      <c r="G35" s="38"/>
      <c r="H35" s="38"/>
      <c r="I35" s="123">
        <v>0.20999999999999999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46</v>
      </c>
      <c r="F36" s="122">
        <f>ROUND((SUM(BH89:BH227)),  2)</f>
        <v>0</v>
      </c>
      <c r="G36" s="38"/>
      <c r="H36" s="38"/>
      <c r="I36" s="123">
        <v>0.14999999999999999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47</v>
      </c>
      <c r="F37" s="122">
        <f>ROUND((SUM(BI89:BI227)),  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4"/>
      <c r="D39" s="125" t="s">
        <v>48</v>
      </c>
      <c r="E39" s="76"/>
      <c r="F39" s="76"/>
      <c r="G39" s="126" t="s">
        <v>49</v>
      </c>
      <c r="H39" s="127" t="s">
        <v>50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92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38"/>
      <c r="D48" s="38"/>
      <c r="E48" s="115" t="str">
        <f>E7</f>
        <v>Oprava oplocení ZŠ Zlaté Hory - celé nové ze svařovaných panelů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90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30" customHeight="1">
      <c r="A50" s="38"/>
      <c r="B50" s="39"/>
      <c r="C50" s="38"/>
      <c r="D50" s="38"/>
      <c r="E50" s="62" t="str">
        <f>E9</f>
        <v>02 - Nové oplocení se svařovaného panelu s podhrabovou deskou (od podezdívky po bránu)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38"/>
      <c r="E52" s="38"/>
      <c r="F52" s="27" t="str">
        <f>F12</f>
        <v>Zlaté Hory</v>
      </c>
      <c r="G52" s="38"/>
      <c r="H52" s="38"/>
      <c r="I52" s="32" t="s">
        <v>23</v>
      </c>
      <c r="J52" s="64" t="str">
        <f>IF(J12="","",J12)</f>
        <v>3. 5. 2022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Základní škola Zlaté Hory</v>
      </c>
      <c r="G54" s="38"/>
      <c r="H54" s="38"/>
      <c r="I54" s="32" t="s">
        <v>32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30</v>
      </c>
      <c r="D55" s="38"/>
      <c r="E55" s="38"/>
      <c r="F55" s="27" t="str">
        <f>IF(E18="","",E18)</f>
        <v>Vyplň údaj</v>
      </c>
      <c r="G55" s="38"/>
      <c r="H55" s="38"/>
      <c r="I55" s="32" t="s">
        <v>35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30" t="s">
        <v>93</v>
      </c>
      <c r="D57" s="124"/>
      <c r="E57" s="124"/>
      <c r="F57" s="124"/>
      <c r="G57" s="124"/>
      <c r="H57" s="124"/>
      <c r="I57" s="124"/>
      <c r="J57" s="131" t="s">
        <v>94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32" t="s">
        <v>70</v>
      </c>
      <c r="D59" s="38"/>
      <c r="E59" s="38"/>
      <c r="F59" s="38"/>
      <c r="G59" s="38"/>
      <c r="H59" s="38"/>
      <c r="I59" s="38"/>
      <c r="J59" s="90">
        <f>J89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95</v>
      </c>
    </row>
    <row r="60" s="9" customFormat="1" ht="24.96" customHeight="1">
      <c r="A60" s="9"/>
      <c r="B60" s="133"/>
      <c r="C60" s="9"/>
      <c r="D60" s="134" t="s">
        <v>96</v>
      </c>
      <c r="E60" s="135"/>
      <c r="F60" s="135"/>
      <c r="G60" s="135"/>
      <c r="H60" s="135"/>
      <c r="I60" s="135"/>
      <c r="J60" s="136">
        <f>J90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37"/>
      <c r="C61" s="10"/>
      <c r="D61" s="138" t="s">
        <v>97</v>
      </c>
      <c r="E61" s="139"/>
      <c r="F61" s="139"/>
      <c r="G61" s="139"/>
      <c r="H61" s="139"/>
      <c r="I61" s="139"/>
      <c r="J61" s="140">
        <f>J91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37"/>
      <c r="C62" s="10"/>
      <c r="D62" s="138" t="s">
        <v>98</v>
      </c>
      <c r="E62" s="139"/>
      <c r="F62" s="139"/>
      <c r="G62" s="139"/>
      <c r="H62" s="139"/>
      <c r="I62" s="139"/>
      <c r="J62" s="140">
        <f>J131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37"/>
      <c r="C63" s="10"/>
      <c r="D63" s="138" t="s">
        <v>99</v>
      </c>
      <c r="E63" s="139"/>
      <c r="F63" s="139"/>
      <c r="G63" s="139"/>
      <c r="H63" s="139"/>
      <c r="I63" s="139"/>
      <c r="J63" s="140">
        <f>J159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37"/>
      <c r="C64" s="10"/>
      <c r="D64" s="138" t="s">
        <v>100</v>
      </c>
      <c r="E64" s="139"/>
      <c r="F64" s="139"/>
      <c r="G64" s="139"/>
      <c r="H64" s="139"/>
      <c r="I64" s="139"/>
      <c r="J64" s="140">
        <f>J186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37"/>
      <c r="C65" s="10"/>
      <c r="D65" s="138" t="s">
        <v>101</v>
      </c>
      <c r="E65" s="139"/>
      <c r="F65" s="139"/>
      <c r="G65" s="139"/>
      <c r="H65" s="139"/>
      <c r="I65" s="139"/>
      <c r="J65" s="140">
        <f>J196</f>
        <v>0</v>
      </c>
      <c r="K65" s="10"/>
      <c r="L65" s="13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33"/>
      <c r="C66" s="9"/>
      <c r="D66" s="134" t="s">
        <v>330</v>
      </c>
      <c r="E66" s="135"/>
      <c r="F66" s="135"/>
      <c r="G66" s="135"/>
      <c r="H66" s="135"/>
      <c r="I66" s="135"/>
      <c r="J66" s="136">
        <f>J206</f>
        <v>0</v>
      </c>
      <c r="K66" s="9"/>
      <c r="L66" s="13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37"/>
      <c r="C67" s="10"/>
      <c r="D67" s="138" t="s">
        <v>331</v>
      </c>
      <c r="E67" s="139"/>
      <c r="F67" s="139"/>
      <c r="G67" s="139"/>
      <c r="H67" s="139"/>
      <c r="I67" s="139"/>
      <c r="J67" s="140">
        <f>J207</f>
        <v>0</v>
      </c>
      <c r="K67" s="10"/>
      <c r="L67" s="13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33"/>
      <c r="C68" s="9"/>
      <c r="D68" s="134" t="s">
        <v>332</v>
      </c>
      <c r="E68" s="135"/>
      <c r="F68" s="135"/>
      <c r="G68" s="135"/>
      <c r="H68" s="135"/>
      <c r="I68" s="135"/>
      <c r="J68" s="136">
        <f>J221</f>
        <v>0</v>
      </c>
      <c r="K68" s="9"/>
      <c r="L68" s="13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33"/>
      <c r="C69" s="9"/>
      <c r="D69" s="134" t="s">
        <v>102</v>
      </c>
      <c r="E69" s="135"/>
      <c r="F69" s="135"/>
      <c r="G69" s="135"/>
      <c r="H69" s="135"/>
      <c r="I69" s="135"/>
      <c r="J69" s="136">
        <f>J225</f>
        <v>0</v>
      </c>
      <c r="K69" s="9"/>
      <c r="L69" s="13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2" customFormat="1" ht="21.84" customHeigh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103</v>
      </c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17</v>
      </c>
      <c r="D78" s="38"/>
      <c r="E78" s="38"/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38"/>
      <c r="D79" s="38"/>
      <c r="E79" s="115" t="str">
        <f>E7</f>
        <v>Oprava oplocení ZŠ Zlaté Hory - celé nové ze svařovaných panelů</v>
      </c>
      <c r="F79" s="32"/>
      <c r="G79" s="32"/>
      <c r="H79" s="32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2" t="s">
        <v>90</v>
      </c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30" customHeight="1">
      <c r="A81" s="38"/>
      <c r="B81" s="39"/>
      <c r="C81" s="38"/>
      <c r="D81" s="38"/>
      <c r="E81" s="62" t="str">
        <f>E9</f>
        <v>02 - Nové oplocení se svařovaného panelu s podhrabovou deskou (od podezdívky po bránu)</v>
      </c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2" customHeight="1">
      <c r="A83" s="38"/>
      <c r="B83" s="39"/>
      <c r="C83" s="32" t="s">
        <v>21</v>
      </c>
      <c r="D83" s="38"/>
      <c r="E83" s="38"/>
      <c r="F83" s="27" t="str">
        <f>F12</f>
        <v>Zlaté Hory</v>
      </c>
      <c r="G83" s="38"/>
      <c r="H83" s="38"/>
      <c r="I83" s="32" t="s">
        <v>23</v>
      </c>
      <c r="J83" s="64" t="str">
        <f>IF(J12="","",J12)</f>
        <v>3. 5. 2022</v>
      </c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5.15" customHeight="1">
      <c r="A85" s="38"/>
      <c r="B85" s="39"/>
      <c r="C85" s="32" t="s">
        <v>25</v>
      </c>
      <c r="D85" s="38"/>
      <c r="E85" s="38"/>
      <c r="F85" s="27" t="str">
        <f>E15</f>
        <v>Základní škola Zlaté Hory</v>
      </c>
      <c r="G85" s="38"/>
      <c r="H85" s="38"/>
      <c r="I85" s="32" t="s">
        <v>32</v>
      </c>
      <c r="J85" s="36" t="str">
        <f>E21</f>
        <v xml:space="preserve"> </v>
      </c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5.15" customHeight="1">
      <c r="A86" s="38"/>
      <c r="B86" s="39"/>
      <c r="C86" s="32" t="s">
        <v>30</v>
      </c>
      <c r="D86" s="38"/>
      <c r="E86" s="38"/>
      <c r="F86" s="27" t="str">
        <f>IF(E18="","",E18)</f>
        <v>Vyplň údaj</v>
      </c>
      <c r="G86" s="38"/>
      <c r="H86" s="38"/>
      <c r="I86" s="32" t="s">
        <v>35</v>
      </c>
      <c r="J86" s="36" t="str">
        <f>E24</f>
        <v xml:space="preserve"> </v>
      </c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0.32" customHeight="1">
      <c r="A87" s="38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11" customFormat="1" ht="29.28" customHeight="1">
      <c r="A88" s="141"/>
      <c r="B88" s="142"/>
      <c r="C88" s="143" t="s">
        <v>104</v>
      </c>
      <c r="D88" s="144" t="s">
        <v>57</v>
      </c>
      <c r="E88" s="144" t="s">
        <v>53</v>
      </c>
      <c r="F88" s="144" t="s">
        <v>54</v>
      </c>
      <c r="G88" s="144" t="s">
        <v>105</v>
      </c>
      <c r="H88" s="144" t="s">
        <v>106</v>
      </c>
      <c r="I88" s="144" t="s">
        <v>107</v>
      </c>
      <c r="J88" s="144" t="s">
        <v>94</v>
      </c>
      <c r="K88" s="145" t="s">
        <v>108</v>
      </c>
      <c r="L88" s="146"/>
      <c r="M88" s="80" t="s">
        <v>3</v>
      </c>
      <c r="N88" s="81" t="s">
        <v>42</v>
      </c>
      <c r="O88" s="81" t="s">
        <v>109</v>
      </c>
      <c r="P88" s="81" t="s">
        <v>110</v>
      </c>
      <c r="Q88" s="81" t="s">
        <v>111</v>
      </c>
      <c r="R88" s="81" t="s">
        <v>112</v>
      </c>
      <c r="S88" s="81" t="s">
        <v>113</v>
      </c>
      <c r="T88" s="82" t="s">
        <v>114</v>
      </c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</row>
    <row r="89" s="2" customFormat="1" ht="22.8" customHeight="1">
      <c r="A89" s="38"/>
      <c r="B89" s="39"/>
      <c r="C89" s="87" t="s">
        <v>115</v>
      </c>
      <c r="D89" s="38"/>
      <c r="E89" s="38"/>
      <c r="F89" s="38"/>
      <c r="G89" s="38"/>
      <c r="H89" s="38"/>
      <c r="I89" s="38"/>
      <c r="J89" s="147">
        <f>BK89</f>
        <v>0</v>
      </c>
      <c r="K89" s="38"/>
      <c r="L89" s="39"/>
      <c r="M89" s="83"/>
      <c r="N89" s="68"/>
      <c r="O89" s="84"/>
      <c r="P89" s="148">
        <f>P90+P206+P221+P225</f>
        <v>0</v>
      </c>
      <c r="Q89" s="84"/>
      <c r="R89" s="148">
        <f>R90+R206+R221+R225</f>
        <v>19.122285200000004</v>
      </c>
      <c r="S89" s="84"/>
      <c r="T89" s="149">
        <f>T90+T206+T221+T225</f>
        <v>3.0783999999999998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71</v>
      </c>
      <c r="AU89" s="19" t="s">
        <v>95</v>
      </c>
      <c r="BK89" s="150">
        <f>BK90+BK206+BK221+BK225</f>
        <v>0</v>
      </c>
    </row>
    <row r="90" s="12" customFormat="1" ht="25.92" customHeight="1">
      <c r="A90" s="12"/>
      <c r="B90" s="151"/>
      <c r="C90" s="12"/>
      <c r="D90" s="152" t="s">
        <v>71</v>
      </c>
      <c r="E90" s="153" t="s">
        <v>116</v>
      </c>
      <c r="F90" s="153" t="s">
        <v>117</v>
      </c>
      <c r="G90" s="12"/>
      <c r="H90" s="12"/>
      <c r="I90" s="154"/>
      <c r="J90" s="155">
        <f>BK90</f>
        <v>0</v>
      </c>
      <c r="K90" s="12"/>
      <c r="L90" s="151"/>
      <c r="M90" s="156"/>
      <c r="N90" s="157"/>
      <c r="O90" s="157"/>
      <c r="P90" s="158">
        <f>P91+P131+P159+P186+P196</f>
        <v>0</v>
      </c>
      <c r="Q90" s="157"/>
      <c r="R90" s="158">
        <f>R91+R131+R159+R186+R196</f>
        <v>19.011725200000001</v>
      </c>
      <c r="S90" s="157"/>
      <c r="T90" s="159">
        <f>T91+T131+T159+T186+T196</f>
        <v>3.0783999999999998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2" t="s">
        <v>80</v>
      </c>
      <c r="AT90" s="160" t="s">
        <v>71</v>
      </c>
      <c r="AU90" s="160" t="s">
        <v>72</v>
      </c>
      <c r="AY90" s="152" t="s">
        <v>118</v>
      </c>
      <c r="BK90" s="161">
        <f>BK91+BK131+BK159+BK186+BK196</f>
        <v>0</v>
      </c>
    </row>
    <row r="91" s="12" customFormat="1" ht="22.8" customHeight="1">
      <c r="A91" s="12"/>
      <c r="B91" s="151"/>
      <c r="C91" s="12"/>
      <c r="D91" s="152" t="s">
        <v>71</v>
      </c>
      <c r="E91" s="162" t="s">
        <v>80</v>
      </c>
      <c r="F91" s="162" t="s">
        <v>119</v>
      </c>
      <c r="G91" s="12"/>
      <c r="H91" s="12"/>
      <c r="I91" s="154"/>
      <c r="J91" s="163">
        <f>BK91</f>
        <v>0</v>
      </c>
      <c r="K91" s="12"/>
      <c r="L91" s="151"/>
      <c r="M91" s="156"/>
      <c r="N91" s="157"/>
      <c r="O91" s="157"/>
      <c r="P91" s="158">
        <f>SUM(P92:P130)</f>
        <v>0</v>
      </c>
      <c r="Q91" s="157"/>
      <c r="R91" s="158">
        <f>SUM(R92:R130)</f>
        <v>0.018000000000000002</v>
      </c>
      <c r="S91" s="157"/>
      <c r="T91" s="159">
        <f>SUM(T92:T130)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2" t="s">
        <v>80</v>
      </c>
      <c r="AT91" s="160" t="s">
        <v>71</v>
      </c>
      <c r="AU91" s="160" t="s">
        <v>80</v>
      </c>
      <c r="AY91" s="152" t="s">
        <v>118</v>
      </c>
      <c r="BK91" s="161">
        <f>SUM(BK92:BK130)</f>
        <v>0</v>
      </c>
    </row>
    <row r="92" s="2" customFormat="1" ht="44.25" customHeight="1">
      <c r="A92" s="38"/>
      <c r="B92" s="164"/>
      <c r="C92" s="165" t="s">
        <v>80</v>
      </c>
      <c r="D92" s="165" t="s">
        <v>120</v>
      </c>
      <c r="E92" s="166" t="s">
        <v>333</v>
      </c>
      <c r="F92" s="167" t="s">
        <v>334</v>
      </c>
      <c r="G92" s="168" t="s">
        <v>165</v>
      </c>
      <c r="H92" s="169">
        <v>160</v>
      </c>
      <c r="I92" s="170"/>
      <c r="J92" s="171">
        <f>ROUND(I92*H92,2)</f>
        <v>0</v>
      </c>
      <c r="K92" s="167" t="s">
        <v>124</v>
      </c>
      <c r="L92" s="39"/>
      <c r="M92" s="172" t="s">
        <v>3</v>
      </c>
      <c r="N92" s="173" t="s">
        <v>43</v>
      </c>
      <c r="O92" s="72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6" t="s">
        <v>125</v>
      </c>
      <c r="AT92" s="176" t="s">
        <v>120</v>
      </c>
      <c r="AU92" s="176" t="s">
        <v>82</v>
      </c>
      <c r="AY92" s="19" t="s">
        <v>118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9" t="s">
        <v>80</v>
      </c>
      <c r="BK92" s="177">
        <f>ROUND(I92*H92,2)</f>
        <v>0</v>
      </c>
      <c r="BL92" s="19" t="s">
        <v>125</v>
      </c>
      <c r="BM92" s="176" t="s">
        <v>335</v>
      </c>
    </row>
    <row r="93" s="2" customFormat="1">
      <c r="A93" s="38"/>
      <c r="B93" s="39"/>
      <c r="C93" s="38"/>
      <c r="D93" s="178" t="s">
        <v>127</v>
      </c>
      <c r="E93" s="38"/>
      <c r="F93" s="179" t="s">
        <v>336</v>
      </c>
      <c r="G93" s="38"/>
      <c r="H93" s="38"/>
      <c r="I93" s="180"/>
      <c r="J93" s="38"/>
      <c r="K93" s="38"/>
      <c r="L93" s="39"/>
      <c r="M93" s="181"/>
      <c r="N93" s="182"/>
      <c r="O93" s="72"/>
      <c r="P93" s="72"/>
      <c r="Q93" s="72"/>
      <c r="R93" s="72"/>
      <c r="S93" s="72"/>
      <c r="T93" s="73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9" t="s">
        <v>127</v>
      </c>
      <c r="AU93" s="19" t="s">
        <v>82</v>
      </c>
    </row>
    <row r="94" s="13" customFormat="1">
      <c r="A94" s="13"/>
      <c r="B94" s="183"/>
      <c r="C94" s="13"/>
      <c r="D94" s="184" t="s">
        <v>129</v>
      </c>
      <c r="E94" s="185" t="s">
        <v>3</v>
      </c>
      <c r="F94" s="186" t="s">
        <v>337</v>
      </c>
      <c r="G94" s="13"/>
      <c r="H94" s="185" t="s">
        <v>3</v>
      </c>
      <c r="I94" s="187"/>
      <c r="J94" s="13"/>
      <c r="K94" s="13"/>
      <c r="L94" s="183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5" t="s">
        <v>129</v>
      </c>
      <c r="AU94" s="185" t="s">
        <v>82</v>
      </c>
      <c r="AV94" s="13" t="s">
        <v>80</v>
      </c>
      <c r="AW94" s="13" t="s">
        <v>34</v>
      </c>
      <c r="AX94" s="13" t="s">
        <v>72</v>
      </c>
      <c r="AY94" s="185" t="s">
        <v>118</v>
      </c>
    </row>
    <row r="95" s="14" customFormat="1">
      <c r="A95" s="14"/>
      <c r="B95" s="191"/>
      <c r="C95" s="14"/>
      <c r="D95" s="184" t="s">
        <v>129</v>
      </c>
      <c r="E95" s="192" t="s">
        <v>3</v>
      </c>
      <c r="F95" s="193" t="s">
        <v>338</v>
      </c>
      <c r="G95" s="14"/>
      <c r="H95" s="194">
        <v>160</v>
      </c>
      <c r="I95" s="195"/>
      <c r="J95" s="14"/>
      <c r="K95" s="14"/>
      <c r="L95" s="191"/>
      <c r="M95" s="196"/>
      <c r="N95" s="197"/>
      <c r="O95" s="197"/>
      <c r="P95" s="197"/>
      <c r="Q95" s="197"/>
      <c r="R95" s="197"/>
      <c r="S95" s="197"/>
      <c r="T95" s="198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192" t="s">
        <v>129</v>
      </c>
      <c r="AU95" s="192" t="s">
        <v>82</v>
      </c>
      <c r="AV95" s="14" t="s">
        <v>82</v>
      </c>
      <c r="AW95" s="14" t="s">
        <v>34</v>
      </c>
      <c r="AX95" s="14" t="s">
        <v>72</v>
      </c>
      <c r="AY95" s="192" t="s">
        <v>118</v>
      </c>
    </row>
    <row r="96" s="15" customFormat="1">
      <c r="A96" s="15"/>
      <c r="B96" s="199"/>
      <c r="C96" s="15"/>
      <c r="D96" s="184" t="s">
        <v>129</v>
      </c>
      <c r="E96" s="200" t="s">
        <v>3</v>
      </c>
      <c r="F96" s="201" t="s">
        <v>132</v>
      </c>
      <c r="G96" s="15"/>
      <c r="H96" s="202">
        <v>160</v>
      </c>
      <c r="I96" s="203"/>
      <c r="J96" s="15"/>
      <c r="K96" s="15"/>
      <c r="L96" s="199"/>
      <c r="M96" s="204"/>
      <c r="N96" s="205"/>
      <c r="O96" s="205"/>
      <c r="P96" s="205"/>
      <c r="Q96" s="205"/>
      <c r="R96" s="205"/>
      <c r="S96" s="205"/>
      <c r="T96" s="206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00" t="s">
        <v>129</v>
      </c>
      <c r="AU96" s="200" t="s">
        <v>82</v>
      </c>
      <c r="AV96" s="15" t="s">
        <v>125</v>
      </c>
      <c r="AW96" s="15" t="s">
        <v>34</v>
      </c>
      <c r="AX96" s="15" t="s">
        <v>80</v>
      </c>
      <c r="AY96" s="200" t="s">
        <v>118</v>
      </c>
    </row>
    <row r="97" s="2" customFormat="1" ht="24.15" customHeight="1">
      <c r="A97" s="38"/>
      <c r="B97" s="164"/>
      <c r="C97" s="165" t="s">
        <v>82</v>
      </c>
      <c r="D97" s="165" t="s">
        <v>120</v>
      </c>
      <c r="E97" s="166" t="s">
        <v>339</v>
      </c>
      <c r="F97" s="167" t="s">
        <v>340</v>
      </c>
      <c r="G97" s="168" t="s">
        <v>165</v>
      </c>
      <c r="H97" s="169">
        <v>160</v>
      </c>
      <c r="I97" s="170"/>
      <c r="J97" s="171">
        <f>ROUND(I97*H97,2)</f>
        <v>0</v>
      </c>
      <c r="K97" s="167" t="s">
        <v>124</v>
      </c>
      <c r="L97" s="39"/>
      <c r="M97" s="172" t="s">
        <v>3</v>
      </c>
      <c r="N97" s="173" t="s">
        <v>43</v>
      </c>
      <c r="O97" s="72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6" t="s">
        <v>125</v>
      </c>
      <c r="AT97" s="176" t="s">
        <v>120</v>
      </c>
      <c r="AU97" s="176" t="s">
        <v>82</v>
      </c>
      <c r="AY97" s="19" t="s">
        <v>118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9" t="s">
        <v>80</v>
      </c>
      <c r="BK97" s="177">
        <f>ROUND(I97*H97,2)</f>
        <v>0</v>
      </c>
      <c r="BL97" s="19" t="s">
        <v>125</v>
      </c>
      <c r="BM97" s="176" t="s">
        <v>341</v>
      </c>
    </row>
    <row r="98" s="2" customFormat="1">
      <c r="A98" s="38"/>
      <c r="B98" s="39"/>
      <c r="C98" s="38"/>
      <c r="D98" s="178" t="s">
        <v>127</v>
      </c>
      <c r="E98" s="38"/>
      <c r="F98" s="179" t="s">
        <v>342</v>
      </c>
      <c r="G98" s="38"/>
      <c r="H98" s="38"/>
      <c r="I98" s="180"/>
      <c r="J98" s="38"/>
      <c r="K98" s="38"/>
      <c r="L98" s="39"/>
      <c r="M98" s="181"/>
      <c r="N98" s="182"/>
      <c r="O98" s="72"/>
      <c r="P98" s="72"/>
      <c r="Q98" s="72"/>
      <c r="R98" s="72"/>
      <c r="S98" s="72"/>
      <c r="T98" s="73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9" t="s">
        <v>127</v>
      </c>
      <c r="AU98" s="19" t="s">
        <v>82</v>
      </c>
    </row>
    <row r="99" s="2" customFormat="1" ht="33" customHeight="1">
      <c r="A99" s="38"/>
      <c r="B99" s="164"/>
      <c r="C99" s="165" t="s">
        <v>141</v>
      </c>
      <c r="D99" s="165" t="s">
        <v>120</v>
      </c>
      <c r="E99" s="166" t="s">
        <v>121</v>
      </c>
      <c r="F99" s="167" t="s">
        <v>122</v>
      </c>
      <c r="G99" s="168" t="s">
        <v>123</v>
      </c>
      <c r="H99" s="169">
        <v>9</v>
      </c>
      <c r="I99" s="170"/>
      <c r="J99" s="171">
        <f>ROUND(I99*H99,2)</f>
        <v>0</v>
      </c>
      <c r="K99" s="167" t="s">
        <v>124</v>
      </c>
      <c r="L99" s="39"/>
      <c r="M99" s="172" t="s">
        <v>3</v>
      </c>
      <c r="N99" s="173" t="s">
        <v>43</v>
      </c>
      <c r="O99" s="72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6" t="s">
        <v>125</v>
      </c>
      <c r="AT99" s="176" t="s">
        <v>120</v>
      </c>
      <c r="AU99" s="176" t="s">
        <v>82</v>
      </c>
      <c r="AY99" s="19" t="s">
        <v>118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9" t="s">
        <v>80</v>
      </c>
      <c r="BK99" s="177">
        <f>ROUND(I99*H99,2)</f>
        <v>0</v>
      </c>
      <c r="BL99" s="19" t="s">
        <v>125</v>
      </c>
      <c r="BM99" s="176" t="s">
        <v>126</v>
      </c>
    </row>
    <row r="100" s="2" customFormat="1">
      <c r="A100" s="38"/>
      <c r="B100" s="39"/>
      <c r="C100" s="38"/>
      <c r="D100" s="178" t="s">
        <v>127</v>
      </c>
      <c r="E100" s="38"/>
      <c r="F100" s="179" t="s">
        <v>128</v>
      </c>
      <c r="G100" s="38"/>
      <c r="H100" s="38"/>
      <c r="I100" s="180"/>
      <c r="J100" s="38"/>
      <c r="K100" s="38"/>
      <c r="L100" s="39"/>
      <c r="M100" s="181"/>
      <c r="N100" s="182"/>
      <c r="O100" s="72"/>
      <c r="P100" s="72"/>
      <c r="Q100" s="72"/>
      <c r="R100" s="72"/>
      <c r="S100" s="72"/>
      <c r="T100" s="73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127</v>
      </c>
      <c r="AU100" s="19" t="s">
        <v>82</v>
      </c>
    </row>
    <row r="101" s="13" customFormat="1">
      <c r="A101" s="13"/>
      <c r="B101" s="183"/>
      <c r="C101" s="13"/>
      <c r="D101" s="184" t="s">
        <v>129</v>
      </c>
      <c r="E101" s="185" t="s">
        <v>3</v>
      </c>
      <c r="F101" s="186" t="s">
        <v>130</v>
      </c>
      <c r="G101" s="13"/>
      <c r="H101" s="185" t="s">
        <v>3</v>
      </c>
      <c r="I101" s="187"/>
      <c r="J101" s="13"/>
      <c r="K101" s="13"/>
      <c r="L101" s="183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5" t="s">
        <v>129</v>
      </c>
      <c r="AU101" s="185" t="s">
        <v>82</v>
      </c>
      <c r="AV101" s="13" t="s">
        <v>80</v>
      </c>
      <c r="AW101" s="13" t="s">
        <v>34</v>
      </c>
      <c r="AX101" s="13" t="s">
        <v>72</v>
      </c>
      <c r="AY101" s="185" t="s">
        <v>118</v>
      </c>
    </row>
    <row r="102" s="14" customFormat="1">
      <c r="A102" s="14"/>
      <c r="B102" s="191"/>
      <c r="C102" s="14"/>
      <c r="D102" s="184" t="s">
        <v>129</v>
      </c>
      <c r="E102" s="192" t="s">
        <v>3</v>
      </c>
      <c r="F102" s="193" t="s">
        <v>343</v>
      </c>
      <c r="G102" s="14"/>
      <c r="H102" s="194">
        <v>9</v>
      </c>
      <c r="I102" s="195"/>
      <c r="J102" s="14"/>
      <c r="K102" s="14"/>
      <c r="L102" s="191"/>
      <c r="M102" s="196"/>
      <c r="N102" s="197"/>
      <c r="O102" s="197"/>
      <c r="P102" s="197"/>
      <c r="Q102" s="197"/>
      <c r="R102" s="197"/>
      <c r="S102" s="197"/>
      <c r="T102" s="19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192" t="s">
        <v>129</v>
      </c>
      <c r="AU102" s="192" t="s">
        <v>82</v>
      </c>
      <c r="AV102" s="14" t="s">
        <v>82</v>
      </c>
      <c r="AW102" s="14" t="s">
        <v>34</v>
      </c>
      <c r="AX102" s="14" t="s">
        <v>72</v>
      </c>
      <c r="AY102" s="192" t="s">
        <v>118</v>
      </c>
    </row>
    <row r="103" s="15" customFormat="1">
      <c r="A103" s="15"/>
      <c r="B103" s="199"/>
      <c r="C103" s="15"/>
      <c r="D103" s="184" t="s">
        <v>129</v>
      </c>
      <c r="E103" s="200" t="s">
        <v>3</v>
      </c>
      <c r="F103" s="201" t="s">
        <v>132</v>
      </c>
      <c r="G103" s="15"/>
      <c r="H103" s="202">
        <v>9</v>
      </c>
      <c r="I103" s="203"/>
      <c r="J103" s="15"/>
      <c r="K103" s="15"/>
      <c r="L103" s="199"/>
      <c r="M103" s="204"/>
      <c r="N103" s="205"/>
      <c r="O103" s="205"/>
      <c r="P103" s="205"/>
      <c r="Q103" s="205"/>
      <c r="R103" s="205"/>
      <c r="S103" s="205"/>
      <c r="T103" s="20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00" t="s">
        <v>129</v>
      </c>
      <c r="AU103" s="200" t="s">
        <v>82</v>
      </c>
      <c r="AV103" s="15" t="s">
        <v>125</v>
      </c>
      <c r="AW103" s="15" t="s">
        <v>34</v>
      </c>
      <c r="AX103" s="15" t="s">
        <v>80</v>
      </c>
      <c r="AY103" s="200" t="s">
        <v>118</v>
      </c>
    </row>
    <row r="104" s="2" customFormat="1" ht="37.8" customHeight="1">
      <c r="A104" s="38"/>
      <c r="B104" s="164"/>
      <c r="C104" s="165" t="s">
        <v>125</v>
      </c>
      <c r="D104" s="165" t="s">
        <v>120</v>
      </c>
      <c r="E104" s="166" t="s">
        <v>133</v>
      </c>
      <c r="F104" s="167" t="s">
        <v>134</v>
      </c>
      <c r="G104" s="168" t="s">
        <v>123</v>
      </c>
      <c r="H104" s="169">
        <v>5.6079999999999997</v>
      </c>
      <c r="I104" s="170"/>
      <c r="J104" s="171">
        <f>ROUND(I104*H104,2)</f>
        <v>0</v>
      </c>
      <c r="K104" s="167" t="s">
        <v>124</v>
      </c>
      <c r="L104" s="39"/>
      <c r="M104" s="172" t="s">
        <v>3</v>
      </c>
      <c r="N104" s="173" t="s">
        <v>43</v>
      </c>
      <c r="O104" s="72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6" t="s">
        <v>125</v>
      </c>
      <c r="AT104" s="176" t="s">
        <v>120</v>
      </c>
      <c r="AU104" s="176" t="s">
        <v>82</v>
      </c>
      <c r="AY104" s="19" t="s">
        <v>118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9" t="s">
        <v>80</v>
      </c>
      <c r="BK104" s="177">
        <f>ROUND(I104*H104,2)</f>
        <v>0</v>
      </c>
      <c r="BL104" s="19" t="s">
        <v>125</v>
      </c>
      <c r="BM104" s="176" t="s">
        <v>135</v>
      </c>
    </row>
    <row r="105" s="2" customFormat="1">
      <c r="A105" s="38"/>
      <c r="B105" s="39"/>
      <c r="C105" s="38"/>
      <c r="D105" s="178" t="s">
        <v>127</v>
      </c>
      <c r="E105" s="38"/>
      <c r="F105" s="179" t="s">
        <v>136</v>
      </c>
      <c r="G105" s="38"/>
      <c r="H105" s="38"/>
      <c r="I105" s="180"/>
      <c r="J105" s="38"/>
      <c r="K105" s="38"/>
      <c r="L105" s="39"/>
      <c r="M105" s="181"/>
      <c r="N105" s="182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127</v>
      </c>
      <c r="AU105" s="19" t="s">
        <v>82</v>
      </c>
    </row>
    <row r="106" s="13" customFormat="1">
      <c r="A106" s="13"/>
      <c r="B106" s="183"/>
      <c r="C106" s="13"/>
      <c r="D106" s="184" t="s">
        <v>129</v>
      </c>
      <c r="E106" s="185" t="s">
        <v>3</v>
      </c>
      <c r="F106" s="186" t="s">
        <v>137</v>
      </c>
      <c r="G106" s="13"/>
      <c r="H106" s="185" t="s">
        <v>3</v>
      </c>
      <c r="I106" s="187"/>
      <c r="J106" s="13"/>
      <c r="K106" s="13"/>
      <c r="L106" s="183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5" t="s">
        <v>129</v>
      </c>
      <c r="AU106" s="185" t="s">
        <v>82</v>
      </c>
      <c r="AV106" s="13" t="s">
        <v>80</v>
      </c>
      <c r="AW106" s="13" t="s">
        <v>34</v>
      </c>
      <c r="AX106" s="13" t="s">
        <v>72</v>
      </c>
      <c r="AY106" s="185" t="s">
        <v>118</v>
      </c>
    </row>
    <row r="107" s="14" customFormat="1">
      <c r="A107" s="14"/>
      <c r="B107" s="191"/>
      <c r="C107" s="14"/>
      <c r="D107" s="184" t="s">
        <v>129</v>
      </c>
      <c r="E107" s="192" t="s">
        <v>3</v>
      </c>
      <c r="F107" s="193" t="s">
        <v>344</v>
      </c>
      <c r="G107" s="14"/>
      <c r="H107" s="194">
        <v>4.6079999999999997</v>
      </c>
      <c r="I107" s="195"/>
      <c r="J107" s="14"/>
      <c r="K107" s="14"/>
      <c r="L107" s="191"/>
      <c r="M107" s="196"/>
      <c r="N107" s="197"/>
      <c r="O107" s="197"/>
      <c r="P107" s="197"/>
      <c r="Q107" s="197"/>
      <c r="R107" s="197"/>
      <c r="S107" s="197"/>
      <c r="T107" s="19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192" t="s">
        <v>129</v>
      </c>
      <c r="AU107" s="192" t="s">
        <v>82</v>
      </c>
      <c r="AV107" s="14" t="s">
        <v>82</v>
      </c>
      <c r="AW107" s="14" t="s">
        <v>34</v>
      </c>
      <c r="AX107" s="14" t="s">
        <v>72</v>
      </c>
      <c r="AY107" s="192" t="s">
        <v>118</v>
      </c>
    </row>
    <row r="108" s="13" customFormat="1">
      <c r="A108" s="13"/>
      <c r="B108" s="183"/>
      <c r="C108" s="13"/>
      <c r="D108" s="184" t="s">
        <v>129</v>
      </c>
      <c r="E108" s="185" t="s">
        <v>3</v>
      </c>
      <c r="F108" s="186" t="s">
        <v>345</v>
      </c>
      <c r="G108" s="13"/>
      <c r="H108" s="185" t="s">
        <v>3</v>
      </c>
      <c r="I108" s="187"/>
      <c r="J108" s="13"/>
      <c r="K108" s="13"/>
      <c r="L108" s="183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5" t="s">
        <v>129</v>
      </c>
      <c r="AU108" s="185" t="s">
        <v>82</v>
      </c>
      <c r="AV108" s="13" t="s">
        <v>80</v>
      </c>
      <c r="AW108" s="13" t="s">
        <v>34</v>
      </c>
      <c r="AX108" s="13" t="s">
        <v>72</v>
      </c>
      <c r="AY108" s="185" t="s">
        <v>118</v>
      </c>
    </row>
    <row r="109" s="14" customFormat="1">
      <c r="A109" s="14"/>
      <c r="B109" s="191"/>
      <c r="C109" s="14"/>
      <c r="D109" s="184" t="s">
        <v>129</v>
      </c>
      <c r="E109" s="192" t="s">
        <v>3</v>
      </c>
      <c r="F109" s="193" t="s">
        <v>140</v>
      </c>
      <c r="G109" s="14"/>
      <c r="H109" s="194">
        <v>0.5</v>
      </c>
      <c r="I109" s="195"/>
      <c r="J109" s="14"/>
      <c r="K109" s="14"/>
      <c r="L109" s="191"/>
      <c r="M109" s="196"/>
      <c r="N109" s="197"/>
      <c r="O109" s="197"/>
      <c r="P109" s="197"/>
      <c r="Q109" s="197"/>
      <c r="R109" s="197"/>
      <c r="S109" s="197"/>
      <c r="T109" s="19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192" t="s">
        <v>129</v>
      </c>
      <c r="AU109" s="192" t="s">
        <v>82</v>
      </c>
      <c r="AV109" s="14" t="s">
        <v>82</v>
      </c>
      <c r="AW109" s="14" t="s">
        <v>34</v>
      </c>
      <c r="AX109" s="14" t="s">
        <v>72</v>
      </c>
      <c r="AY109" s="192" t="s">
        <v>118</v>
      </c>
    </row>
    <row r="110" s="13" customFormat="1">
      <c r="A110" s="13"/>
      <c r="B110" s="183"/>
      <c r="C110" s="13"/>
      <c r="D110" s="184" t="s">
        <v>129</v>
      </c>
      <c r="E110" s="185" t="s">
        <v>3</v>
      </c>
      <c r="F110" s="186" t="s">
        <v>139</v>
      </c>
      <c r="G110" s="13"/>
      <c r="H110" s="185" t="s">
        <v>3</v>
      </c>
      <c r="I110" s="187"/>
      <c r="J110" s="13"/>
      <c r="K110" s="13"/>
      <c r="L110" s="183"/>
      <c r="M110" s="188"/>
      <c r="N110" s="189"/>
      <c r="O110" s="189"/>
      <c r="P110" s="189"/>
      <c r="Q110" s="189"/>
      <c r="R110" s="189"/>
      <c r="S110" s="189"/>
      <c r="T110" s="19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5" t="s">
        <v>129</v>
      </c>
      <c r="AU110" s="185" t="s">
        <v>82</v>
      </c>
      <c r="AV110" s="13" t="s">
        <v>80</v>
      </c>
      <c r="AW110" s="13" t="s">
        <v>34</v>
      </c>
      <c r="AX110" s="13" t="s">
        <v>72</v>
      </c>
      <c r="AY110" s="185" t="s">
        <v>118</v>
      </c>
    </row>
    <row r="111" s="14" customFormat="1">
      <c r="A111" s="14"/>
      <c r="B111" s="191"/>
      <c r="C111" s="14"/>
      <c r="D111" s="184" t="s">
        <v>129</v>
      </c>
      <c r="E111" s="192" t="s">
        <v>3</v>
      </c>
      <c r="F111" s="193" t="s">
        <v>140</v>
      </c>
      <c r="G111" s="14"/>
      <c r="H111" s="194">
        <v>0.5</v>
      </c>
      <c r="I111" s="195"/>
      <c r="J111" s="14"/>
      <c r="K111" s="14"/>
      <c r="L111" s="191"/>
      <c r="M111" s="196"/>
      <c r="N111" s="197"/>
      <c r="O111" s="197"/>
      <c r="P111" s="197"/>
      <c r="Q111" s="197"/>
      <c r="R111" s="197"/>
      <c r="S111" s="197"/>
      <c r="T111" s="19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192" t="s">
        <v>129</v>
      </c>
      <c r="AU111" s="192" t="s">
        <v>82</v>
      </c>
      <c r="AV111" s="14" t="s">
        <v>82</v>
      </c>
      <c r="AW111" s="14" t="s">
        <v>34</v>
      </c>
      <c r="AX111" s="14" t="s">
        <v>72</v>
      </c>
      <c r="AY111" s="192" t="s">
        <v>118</v>
      </c>
    </row>
    <row r="112" s="15" customFormat="1">
      <c r="A112" s="15"/>
      <c r="B112" s="199"/>
      <c r="C112" s="15"/>
      <c r="D112" s="184" t="s">
        <v>129</v>
      </c>
      <c r="E112" s="200" t="s">
        <v>3</v>
      </c>
      <c r="F112" s="201" t="s">
        <v>132</v>
      </c>
      <c r="G112" s="15"/>
      <c r="H112" s="202">
        <v>5.6079999999999997</v>
      </c>
      <c r="I112" s="203"/>
      <c r="J112" s="15"/>
      <c r="K112" s="15"/>
      <c r="L112" s="199"/>
      <c r="M112" s="204"/>
      <c r="N112" s="205"/>
      <c r="O112" s="205"/>
      <c r="P112" s="205"/>
      <c r="Q112" s="205"/>
      <c r="R112" s="205"/>
      <c r="S112" s="205"/>
      <c r="T112" s="206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00" t="s">
        <v>129</v>
      </c>
      <c r="AU112" s="200" t="s">
        <v>82</v>
      </c>
      <c r="AV112" s="15" t="s">
        <v>125</v>
      </c>
      <c r="AW112" s="15" t="s">
        <v>34</v>
      </c>
      <c r="AX112" s="15" t="s">
        <v>80</v>
      </c>
      <c r="AY112" s="200" t="s">
        <v>118</v>
      </c>
    </row>
    <row r="113" s="2" customFormat="1" ht="55.5" customHeight="1">
      <c r="A113" s="38"/>
      <c r="B113" s="164"/>
      <c r="C113" s="165" t="s">
        <v>152</v>
      </c>
      <c r="D113" s="165" t="s">
        <v>120</v>
      </c>
      <c r="E113" s="166" t="s">
        <v>142</v>
      </c>
      <c r="F113" s="167" t="s">
        <v>143</v>
      </c>
      <c r="G113" s="168" t="s">
        <v>123</v>
      </c>
      <c r="H113" s="169">
        <v>14.608000000000001</v>
      </c>
      <c r="I113" s="170"/>
      <c r="J113" s="171">
        <f>ROUND(I113*H113,2)</f>
        <v>0</v>
      </c>
      <c r="K113" s="167" t="s">
        <v>124</v>
      </c>
      <c r="L113" s="39"/>
      <c r="M113" s="172" t="s">
        <v>3</v>
      </c>
      <c r="N113" s="173" t="s">
        <v>43</v>
      </c>
      <c r="O113" s="72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6" t="s">
        <v>125</v>
      </c>
      <c r="AT113" s="176" t="s">
        <v>120</v>
      </c>
      <c r="AU113" s="176" t="s">
        <v>82</v>
      </c>
      <c r="AY113" s="19" t="s">
        <v>118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9" t="s">
        <v>80</v>
      </c>
      <c r="BK113" s="177">
        <f>ROUND(I113*H113,2)</f>
        <v>0</v>
      </c>
      <c r="BL113" s="19" t="s">
        <v>125</v>
      </c>
      <c r="BM113" s="176" t="s">
        <v>144</v>
      </c>
    </row>
    <row r="114" s="2" customFormat="1">
      <c r="A114" s="38"/>
      <c r="B114" s="39"/>
      <c r="C114" s="38"/>
      <c r="D114" s="178" t="s">
        <v>127</v>
      </c>
      <c r="E114" s="38"/>
      <c r="F114" s="179" t="s">
        <v>145</v>
      </c>
      <c r="G114" s="38"/>
      <c r="H114" s="38"/>
      <c r="I114" s="180"/>
      <c r="J114" s="38"/>
      <c r="K114" s="38"/>
      <c r="L114" s="39"/>
      <c r="M114" s="181"/>
      <c r="N114" s="182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127</v>
      </c>
      <c r="AU114" s="19" t="s">
        <v>82</v>
      </c>
    </row>
    <row r="115" s="13" customFormat="1">
      <c r="A115" s="13"/>
      <c r="B115" s="183"/>
      <c r="C115" s="13"/>
      <c r="D115" s="184" t="s">
        <v>129</v>
      </c>
      <c r="E115" s="185" t="s">
        <v>3</v>
      </c>
      <c r="F115" s="186" t="s">
        <v>146</v>
      </c>
      <c r="G115" s="13"/>
      <c r="H115" s="185" t="s">
        <v>3</v>
      </c>
      <c r="I115" s="187"/>
      <c r="J115" s="13"/>
      <c r="K115" s="13"/>
      <c r="L115" s="183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5" t="s">
        <v>129</v>
      </c>
      <c r="AU115" s="185" t="s">
        <v>82</v>
      </c>
      <c r="AV115" s="13" t="s">
        <v>80</v>
      </c>
      <c r="AW115" s="13" t="s">
        <v>34</v>
      </c>
      <c r="AX115" s="13" t="s">
        <v>72</v>
      </c>
      <c r="AY115" s="185" t="s">
        <v>118</v>
      </c>
    </row>
    <row r="116" s="14" customFormat="1">
      <c r="A116" s="14"/>
      <c r="B116" s="191"/>
      <c r="C116" s="14"/>
      <c r="D116" s="184" t="s">
        <v>129</v>
      </c>
      <c r="E116" s="192" t="s">
        <v>3</v>
      </c>
      <c r="F116" s="193" t="s">
        <v>346</v>
      </c>
      <c r="G116" s="14"/>
      <c r="H116" s="194">
        <v>14.608000000000001</v>
      </c>
      <c r="I116" s="195"/>
      <c r="J116" s="14"/>
      <c r="K116" s="14"/>
      <c r="L116" s="191"/>
      <c r="M116" s="196"/>
      <c r="N116" s="197"/>
      <c r="O116" s="197"/>
      <c r="P116" s="197"/>
      <c r="Q116" s="197"/>
      <c r="R116" s="197"/>
      <c r="S116" s="197"/>
      <c r="T116" s="19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192" t="s">
        <v>129</v>
      </c>
      <c r="AU116" s="192" t="s">
        <v>82</v>
      </c>
      <c r="AV116" s="14" t="s">
        <v>82</v>
      </c>
      <c r="AW116" s="14" t="s">
        <v>34</v>
      </c>
      <c r="AX116" s="14" t="s">
        <v>72</v>
      </c>
      <c r="AY116" s="192" t="s">
        <v>118</v>
      </c>
    </row>
    <row r="117" s="15" customFormat="1">
      <c r="A117" s="15"/>
      <c r="B117" s="199"/>
      <c r="C117" s="15"/>
      <c r="D117" s="184" t="s">
        <v>129</v>
      </c>
      <c r="E117" s="200" t="s">
        <v>3</v>
      </c>
      <c r="F117" s="201" t="s">
        <v>132</v>
      </c>
      <c r="G117" s="15"/>
      <c r="H117" s="202">
        <v>14.608000000000001</v>
      </c>
      <c r="I117" s="203"/>
      <c r="J117" s="15"/>
      <c r="K117" s="15"/>
      <c r="L117" s="199"/>
      <c r="M117" s="204"/>
      <c r="N117" s="205"/>
      <c r="O117" s="205"/>
      <c r="P117" s="205"/>
      <c r="Q117" s="205"/>
      <c r="R117" s="205"/>
      <c r="S117" s="205"/>
      <c r="T117" s="20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00" t="s">
        <v>129</v>
      </c>
      <c r="AU117" s="200" t="s">
        <v>82</v>
      </c>
      <c r="AV117" s="15" t="s">
        <v>125</v>
      </c>
      <c r="AW117" s="15" t="s">
        <v>34</v>
      </c>
      <c r="AX117" s="15" t="s">
        <v>80</v>
      </c>
      <c r="AY117" s="200" t="s">
        <v>118</v>
      </c>
    </row>
    <row r="118" s="2" customFormat="1" ht="62.7" customHeight="1">
      <c r="A118" s="38"/>
      <c r="B118" s="164"/>
      <c r="C118" s="165" t="s">
        <v>157</v>
      </c>
      <c r="D118" s="165" t="s">
        <v>120</v>
      </c>
      <c r="E118" s="166" t="s">
        <v>148</v>
      </c>
      <c r="F118" s="167" t="s">
        <v>149</v>
      </c>
      <c r="G118" s="168" t="s">
        <v>123</v>
      </c>
      <c r="H118" s="169">
        <v>14.608000000000001</v>
      </c>
      <c r="I118" s="170"/>
      <c r="J118" s="171">
        <f>ROUND(I118*H118,2)</f>
        <v>0</v>
      </c>
      <c r="K118" s="167" t="s">
        <v>124</v>
      </c>
      <c r="L118" s="39"/>
      <c r="M118" s="172" t="s">
        <v>3</v>
      </c>
      <c r="N118" s="173" t="s">
        <v>43</v>
      </c>
      <c r="O118" s="72"/>
      <c r="P118" s="174">
        <f>O118*H118</f>
        <v>0</v>
      </c>
      <c r="Q118" s="174">
        <v>0</v>
      </c>
      <c r="R118" s="174">
        <f>Q118*H118</f>
        <v>0</v>
      </c>
      <c r="S118" s="174">
        <v>0</v>
      </c>
      <c r="T118" s="17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6" t="s">
        <v>125</v>
      </c>
      <c r="AT118" s="176" t="s">
        <v>120</v>
      </c>
      <c r="AU118" s="176" t="s">
        <v>82</v>
      </c>
      <c r="AY118" s="19" t="s">
        <v>118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9" t="s">
        <v>80</v>
      </c>
      <c r="BK118" s="177">
        <f>ROUND(I118*H118,2)</f>
        <v>0</v>
      </c>
      <c r="BL118" s="19" t="s">
        <v>125</v>
      </c>
      <c r="BM118" s="176" t="s">
        <v>150</v>
      </c>
    </row>
    <row r="119" s="2" customFormat="1">
      <c r="A119" s="38"/>
      <c r="B119" s="39"/>
      <c r="C119" s="38"/>
      <c r="D119" s="178" t="s">
        <v>127</v>
      </c>
      <c r="E119" s="38"/>
      <c r="F119" s="179" t="s">
        <v>151</v>
      </c>
      <c r="G119" s="38"/>
      <c r="H119" s="38"/>
      <c r="I119" s="180"/>
      <c r="J119" s="38"/>
      <c r="K119" s="38"/>
      <c r="L119" s="39"/>
      <c r="M119" s="181"/>
      <c r="N119" s="182"/>
      <c r="O119" s="72"/>
      <c r="P119" s="72"/>
      <c r="Q119" s="72"/>
      <c r="R119" s="72"/>
      <c r="S119" s="72"/>
      <c r="T119" s="73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127</v>
      </c>
      <c r="AU119" s="19" t="s">
        <v>82</v>
      </c>
    </row>
    <row r="120" s="2" customFormat="1" ht="44.25" customHeight="1">
      <c r="A120" s="38"/>
      <c r="B120" s="164"/>
      <c r="C120" s="165" t="s">
        <v>162</v>
      </c>
      <c r="D120" s="165" t="s">
        <v>120</v>
      </c>
      <c r="E120" s="166" t="s">
        <v>153</v>
      </c>
      <c r="F120" s="167" t="s">
        <v>154</v>
      </c>
      <c r="G120" s="168" t="s">
        <v>123</v>
      </c>
      <c r="H120" s="169">
        <v>14.608000000000001</v>
      </c>
      <c r="I120" s="170"/>
      <c r="J120" s="171">
        <f>ROUND(I120*H120,2)</f>
        <v>0</v>
      </c>
      <c r="K120" s="167" t="s">
        <v>124</v>
      </c>
      <c r="L120" s="39"/>
      <c r="M120" s="172" t="s">
        <v>3</v>
      </c>
      <c r="N120" s="173" t="s">
        <v>43</v>
      </c>
      <c r="O120" s="72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6" t="s">
        <v>125</v>
      </c>
      <c r="AT120" s="176" t="s">
        <v>120</v>
      </c>
      <c r="AU120" s="176" t="s">
        <v>82</v>
      </c>
      <c r="AY120" s="19" t="s">
        <v>118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9" t="s">
        <v>80</v>
      </c>
      <c r="BK120" s="177">
        <f>ROUND(I120*H120,2)</f>
        <v>0</v>
      </c>
      <c r="BL120" s="19" t="s">
        <v>125</v>
      </c>
      <c r="BM120" s="176" t="s">
        <v>155</v>
      </c>
    </row>
    <row r="121" s="2" customFormat="1">
      <c r="A121" s="38"/>
      <c r="B121" s="39"/>
      <c r="C121" s="38"/>
      <c r="D121" s="178" t="s">
        <v>127</v>
      </c>
      <c r="E121" s="38"/>
      <c r="F121" s="179" t="s">
        <v>156</v>
      </c>
      <c r="G121" s="38"/>
      <c r="H121" s="38"/>
      <c r="I121" s="180"/>
      <c r="J121" s="38"/>
      <c r="K121" s="38"/>
      <c r="L121" s="39"/>
      <c r="M121" s="181"/>
      <c r="N121" s="182"/>
      <c r="O121" s="72"/>
      <c r="P121" s="72"/>
      <c r="Q121" s="72"/>
      <c r="R121" s="72"/>
      <c r="S121" s="72"/>
      <c r="T121" s="73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127</v>
      </c>
      <c r="AU121" s="19" t="s">
        <v>82</v>
      </c>
    </row>
    <row r="122" s="2" customFormat="1" ht="24.15" customHeight="1">
      <c r="A122" s="38"/>
      <c r="B122" s="164"/>
      <c r="C122" s="165" t="s">
        <v>170</v>
      </c>
      <c r="D122" s="165" t="s">
        <v>120</v>
      </c>
      <c r="E122" s="166" t="s">
        <v>158</v>
      </c>
      <c r="F122" s="167" t="s">
        <v>159</v>
      </c>
      <c r="G122" s="168" t="s">
        <v>123</v>
      </c>
      <c r="H122" s="169">
        <v>14.608000000000001</v>
      </c>
      <c r="I122" s="170"/>
      <c r="J122" s="171">
        <f>ROUND(I122*H122,2)</f>
        <v>0</v>
      </c>
      <c r="K122" s="167" t="s">
        <v>124</v>
      </c>
      <c r="L122" s="39"/>
      <c r="M122" s="172" t="s">
        <v>3</v>
      </c>
      <c r="N122" s="173" t="s">
        <v>43</v>
      </c>
      <c r="O122" s="72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76" t="s">
        <v>125</v>
      </c>
      <c r="AT122" s="176" t="s">
        <v>120</v>
      </c>
      <c r="AU122" s="176" t="s">
        <v>82</v>
      </c>
      <c r="AY122" s="19" t="s">
        <v>118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9" t="s">
        <v>80</v>
      </c>
      <c r="BK122" s="177">
        <f>ROUND(I122*H122,2)</f>
        <v>0</v>
      </c>
      <c r="BL122" s="19" t="s">
        <v>125</v>
      </c>
      <c r="BM122" s="176" t="s">
        <v>160</v>
      </c>
    </row>
    <row r="123" s="2" customFormat="1">
      <c r="A123" s="38"/>
      <c r="B123" s="39"/>
      <c r="C123" s="38"/>
      <c r="D123" s="178" t="s">
        <v>127</v>
      </c>
      <c r="E123" s="38"/>
      <c r="F123" s="179" t="s">
        <v>161</v>
      </c>
      <c r="G123" s="38"/>
      <c r="H123" s="38"/>
      <c r="I123" s="180"/>
      <c r="J123" s="38"/>
      <c r="K123" s="38"/>
      <c r="L123" s="39"/>
      <c r="M123" s="181"/>
      <c r="N123" s="182"/>
      <c r="O123" s="72"/>
      <c r="P123" s="72"/>
      <c r="Q123" s="72"/>
      <c r="R123" s="72"/>
      <c r="S123" s="72"/>
      <c r="T123" s="73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127</v>
      </c>
      <c r="AU123" s="19" t="s">
        <v>82</v>
      </c>
    </row>
    <row r="124" s="2" customFormat="1" ht="37.8" customHeight="1">
      <c r="A124" s="38"/>
      <c r="B124" s="164"/>
      <c r="C124" s="165" t="s">
        <v>178</v>
      </c>
      <c r="D124" s="165" t="s">
        <v>120</v>
      </c>
      <c r="E124" s="166" t="s">
        <v>163</v>
      </c>
      <c r="F124" s="167" t="s">
        <v>164</v>
      </c>
      <c r="G124" s="168" t="s">
        <v>165</v>
      </c>
      <c r="H124" s="169">
        <v>90</v>
      </c>
      <c r="I124" s="170"/>
      <c r="J124" s="171">
        <f>ROUND(I124*H124,2)</f>
        <v>0</v>
      </c>
      <c r="K124" s="167" t="s">
        <v>124</v>
      </c>
      <c r="L124" s="39"/>
      <c r="M124" s="172" t="s">
        <v>3</v>
      </c>
      <c r="N124" s="173" t="s">
        <v>43</v>
      </c>
      <c r="O124" s="72"/>
      <c r="P124" s="174">
        <f>O124*H124</f>
        <v>0</v>
      </c>
      <c r="Q124" s="174">
        <v>0</v>
      </c>
      <c r="R124" s="174">
        <f>Q124*H124</f>
        <v>0</v>
      </c>
      <c r="S124" s="174">
        <v>0</v>
      </c>
      <c r="T124" s="17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76" t="s">
        <v>125</v>
      </c>
      <c r="AT124" s="176" t="s">
        <v>120</v>
      </c>
      <c r="AU124" s="176" t="s">
        <v>82</v>
      </c>
      <c r="AY124" s="19" t="s">
        <v>118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9" t="s">
        <v>80</v>
      </c>
      <c r="BK124" s="177">
        <f>ROUND(I124*H124,2)</f>
        <v>0</v>
      </c>
      <c r="BL124" s="19" t="s">
        <v>125</v>
      </c>
      <c r="BM124" s="176" t="s">
        <v>166</v>
      </c>
    </row>
    <row r="125" s="2" customFormat="1">
      <c r="A125" s="38"/>
      <c r="B125" s="39"/>
      <c r="C125" s="38"/>
      <c r="D125" s="178" t="s">
        <v>127</v>
      </c>
      <c r="E125" s="38"/>
      <c r="F125" s="179" t="s">
        <v>167</v>
      </c>
      <c r="G125" s="38"/>
      <c r="H125" s="38"/>
      <c r="I125" s="180"/>
      <c r="J125" s="38"/>
      <c r="K125" s="38"/>
      <c r="L125" s="39"/>
      <c r="M125" s="181"/>
      <c r="N125" s="182"/>
      <c r="O125" s="72"/>
      <c r="P125" s="72"/>
      <c r="Q125" s="72"/>
      <c r="R125" s="72"/>
      <c r="S125" s="72"/>
      <c r="T125" s="73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127</v>
      </c>
      <c r="AU125" s="19" t="s">
        <v>82</v>
      </c>
    </row>
    <row r="126" s="13" customFormat="1">
      <c r="A126" s="13"/>
      <c r="B126" s="183"/>
      <c r="C126" s="13"/>
      <c r="D126" s="184" t="s">
        <v>129</v>
      </c>
      <c r="E126" s="185" t="s">
        <v>3</v>
      </c>
      <c r="F126" s="186" t="s">
        <v>168</v>
      </c>
      <c r="G126" s="13"/>
      <c r="H126" s="185" t="s">
        <v>3</v>
      </c>
      <c r="I126" s="187"/>
      <c r="J126" s="13"/>
      <c r="K126" s="13"/>
      <c r="L126" s="183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5" t="s">
        <v>129</v>
      </c>
      <c r="AU126" s="185" t="s">
        <v>82</v>
      </c>
      <c r="AV126" s="13" t="s">
        <v>80</v>
      </c>
      <c r="AW126" s="13" t="s">
        <v>34</v>
      </c>
      <c r="AX126" s="13" t="s">
        <v>72</v>
      </c>
      <c r="AY126" s="185" t="s">
        <v>118</v>
      </c>
    </row>
    <row r="127" s="14" customFormat="1">
      <c r="A127" s="14"/>
      <c r="B127" s="191"/>
      <c r="C127" s="14"/>
      <c r="D127" s="184" t="s">
        <v>129</v>
      </c>
      <c r="E127" s="192" t="s">
        <v>3</v>
      </c>
      <c r="F127" s="193" t="s">
        <v>347</v>
      </c>
      <c r="G127" s="14"/>
      <c r="H127" s="194">
        <v>90</v>
      </c>
      <c r="I127" s="195"/>
      <c r="J127" s="14"/>
      <c r="K127" s="14"/>
      <c r="L127" s="191"/>
      <c r="M127" s="196"/>
      <c r="N127" s="197"/>
      <c r="O127" s="197"/>
      <c r="P127" s="197"/>
      <c r="Q127" s="197"/>
      <c r="R127" s="197"/>
      <c r="S127" s="197"/>
      <c r="T127" s="19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192" t="s">
        <v>129</v>
      </c>
      <c r="AU127" s="192" t="s">
        <v>82</v>
      </c>
      <c r="AV127" s="14" t="s">
        <v>82</v>
      </c>
      <c r="AW127" s="14" t="s">
        <v>34</v>
      </c>
      <c r="AX127" s="14" t="s">
        <v>72</v>
      </c>
      <c r="AY127" s="192" t="s">
        <v>118</v>
      </c>
    </row>
    <row r="128" s="15" customFormat="1">
      <c r="A128" s="15"/>
      <c r="B128" s="199"/>
      <c r="C128" s="15"/>
      <c r="D128" s="184" t="s">
        <v>129</v>
      </c>
      <c r="E128" s="200" t="s">
        <v>3</v>
      </c>
      <c r="F128" s="201" t="s">
        <v>132</v>
      </c>
      <c r="G128" s="15"/>
      <c r="H128" s="202">
        <v>90</v>
      </c>
      <c r="I128" s="203"/>
      <c r="J128" s="15"/>
      <c r="K128" s="15"/>
      <c r="L128" s="199"/>
      <c r="M128" s="204"/>
      <c r="N128" s="205"/>
      <c r="O128" s="205"/>
      <c r="P128" s="205"/>
      <c r="Q128" s="205"/>
      <c r="R128" s="205"/>
      <c r="S128" s="205"/>
      <c r="T128" s="20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00" t="s">
        <v>129</v>
      </c>
      <c r="AU128" s="200" t="s">
        <v>82</v>
      </c>
      <c r="AV128" s="15" t="s">
        <v>125</v>
      </c>
      <c r="AW128" s="15" t="s">
        <v>34</v>
      </c>
      <c r="AX128" s="15" t="s">
        <v>80</v>
      </c>
      <c r="AY128" s="200" t="s">
        <v>118</v>
      </c>
    </row>
    <row r="129" s="2" customFormat="1" ht="16.5" customHeight="1">
      <c r="A129" s="38"/>
      <c r="B129" s="164"/>
      <c r="C129" s="207" t="s">
        <v>183</v>
      </c>
      <c r="D129" s="207" t="s">
        <v>171</v>
      </c>
      <c r="E129" s="208" t="s">
        <v>172</v>
      </c>
      <c r="F129" s="209" t="s">
        <v>173</v>
      </c>
      <c r="G129" s="210" t="s">
        <v>174</v>
      </c>
      <c r="H129" s="211">
        <v>18</v>
      </c>
      <c r="I129" s="212"/>
      <c r="J129" s="213">
        <f>ROUND(I129*H129,2)</f>
        <v>0</v>
      </c>
      <c r="K129" s="209" t="s">
        <v>124</v>
      </c>
      <c r="L129" s="214"/>
      <c r="M129" s="215" t="s">
        <v>3</v>
      </c>
      <c r="N129" s="216" t="s">
        <v>43</v>
      </c>
      <c r="O129" s="72"/>
      <c r="P129" s="174">
        <f>O129*H129</f>
        <v>0</v>
      </c>
      <c r="Q129" s="174">
        <v>0.001</v>
      </c>
      <c r="R129" s="174">
        <f>Q129*H129</f>
        <v>0.018000000000000002</v>
      </c>
      <c r="S129" s="174">
        <v>0</v>
      </c>
      <c r="T129" s="17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6" t="s">
        <v>170</v>
      </c>
      <c r="AT129" s="176" t="s">
        <v>171</v>
      </c>
      <c r="AU129" s="176" t="s">
        <v>82</v>
      </c>
      <c r="AY129" s="19" t="s">
        <v>118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9" t="s">
        <v>80</v>
      </c>
      <c r="BK129" s="177">
        <f>ROUND(I129*H129,2)</f>
        <v>0</v>
      </c>
      <c r="BL129" s="19" t="s">
        <v>125</v>
      </c>
      <c r="BM129" s="176" t="s">
        <v>175</v>
      </c>
    </row>
    <row r="130" s="14" customFormat="1">
      <c r="A130" s="14"/>
      <c r="B130" s="191"/>
      <c r="C130" s="14"/>
      <c r="D130" s="184" t="s">
        <v>129</v>
      </c>
      <c r="E130" s="14"/>
      <c r="F130" s="193" t="s">
        <v>348</v>
      </c>
      <c r="G130" s="14"/>
      <c r="H130" s="194">
        <v>18</v>
      </c>
      <c r="I130" s="195"/>
      <c r="J130" s="14"/>
      <c r="K130" s="14"/>
      <c r="L130" s="191"/>
      <c r="M130" s="196"/>
      <c r="N130" s="197"/>
      <c r="O130" s="197"/>
      <c r="P130" s="197"/>
      <c r="Q130" s="197"/>
      <c r="R130" s="197"/>
      <c r="S130" s="197"/>
      <c r="T130" s="19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192" t="s">
        <v>129</v>
      </c>
      <c r="AU130" s="192" t="s">
        <v>82</v>
      </c>
      <c r="AV130" s="14" t="s">
        <v>82</v>
      </c>
      <c r="AW130" s="14" t="s">
        <v>4</v>
      </c>
      <c r="AX130" s="14" t="s">
        <v>80</v>
      </c>
      <c r="AY130" s="192" t="s">
        <v>118</v>
      </c>
    </row>
    <row r="131" s="12" customFormat="1" ht="22.8" customHeight="1">
      <c r="A131" s="12"/>
      <c r="B131" s="151"/>
      <c r="C131" s="12"/>
      <c r="D131" s="152" t="s">
        <v>71</v>
      </c>
      <c r="E131" s="162" t="s">
        <v>82</v>
      </c>
      <c r="F131" s="162" t="s">
        <v>177</v>
      </c>
      <c r="G131" s="12"/>
      <c r="H131" s="12"/>
      <c r="I131" s="154"/>
      <c r="J131" s="163">
        <f>BK131</f>
        <v>0</v>
      </c>
      <c r="K131" s="12"/>
      <c r="L131" s="151"/>
      <c r="M131" s="156"/>
      <c r="N131" s="157"/>
      <c r="O131" s="157"/>
      <c r="P131" s="158">
        <f>SUM(P132:P158)</f>
        <v>0</v>
      </c>
      <c r="Q131" s="157"/>
      <c r="R131" s="158">
        <f>SUM(R132:R158)</f>
        <v>15.147645199999998</v>
      </c>
      <c r="S131" s="157"/>
      <c r="T131" s="159">
        <f>SUM(T132:T158)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2" t="s">
        <v>80</v>
      </c>
      <c r="AT131" s="160" t="s">
        <v>71</v>
      </c>
      <c r="AU131" s="160" t="s">
        <v>80</v>
      </c>
      <c r="AY131" s="152" t="s">
        <v>118</v>
      </c>
      <c r="BK131" s="161">
        <f>SUM(BK132:BK158)</f>
        <v>0</v>
      </c>
    </row>
    <row r="132" s="2" customFormat="1" ht="24.15" customHeight="1">
      <c r="A132" s="38"/>
      <c r="B132" s="164"/>
      <c r="C132" s="165" t="s">
        <v>189</v>
      </c>
      <c r="D132" s="165" t="s">
        <v>120</v>
      </c>
      <c r="E132" s="166" t="s">
        <v>179</v>
      </c>
      <c r="F132" s="167" t="s">
        <v>180</v>
      </c>
      <c r="G132" s="168" t="s">
        <v>123</v>
      </c>
      <c r="H132" s="169">
        <v>5.6079999999999997</v>
      </c>
      <c r="I132" s="170"/>
      <c r="J132" s="171">
        <f>ROUND(I132*H132,2)</f>
        <v>0</v>
      </c>
      <c r="K132" s="167" t="s">
        <v>124</v>
      </c>
      <c r="L132" s="39"/>
      <c r="M132" s="172" t="s">
        <v>3</v>
      </c>
      <c r="N132" s="173" t="s">
        <v>43</v>
      </c>
      <c r="O132" s="72"/>
      <c r="P132" s="174">
        <f>O132*H132</f>
        <v>0</v>
      </c>
      <c r="Q132" s="174">
        <v>2.5018699999999998</v>
      </c>
      <c r="R132" s="174">
        <f>Q132*H132</f>
        <v>14.030486959999998</v>
      </c>
      <c r="S132" s="174">
        <v>0</v>
      </c>
      <c r="T132" s="17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76" t="s">
        <v>125</v>
      </c>
      <c r="AT132" s="176" t="s">
        <v>120</v>
      </c>
      <c r="AU132" s="176" t="s">
        <v>82</v>
      </c>
      <c r="AY132" s="19" t="s">
        <v>118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9" t="s">
        <v>80</v>
      </c>
      <c r="BK132" s="177">
        <f>ROUND(I132*H132,2)</f>
        <v>0</v>
      </c>
      <c r="BL132" s="19" t="s">
        <v>125</v>
      </c>
      <c r="BM132" s="176" t="s">
        <v>181</v>
      </c>
    </row>
    <row r="133" s="2" customFormat="1">
      <c r="A133" s="38"/>
      <c r="B133" s="39"/>
      <c r="C133" s="38"/>
      <c r="D133" s="178" t="s">
        <v>127</v>
      </c>
      <c r="E133" s="38"/>
      <c r="F133" s="179" t="s">
        <v>182</v>
      </c>
      <c r="G133" s="38"/>
      <c r="H133" s="38"/>
      <c r="I133" s="180"/>
      <c r="J133" s="38"/>
      <c r="K133" s="38"/>
      <c r="L133" s="39"/>
      <c r="M133" s="181"/>
      <c r="N133" s="182"/>
      <c r="O133" s="72"/>
      <c r="P133" s="72"/>
      <c r="Q133" s="72"/>
      <c r="R133" s="72"/>
      <c r="S133" s="72"/>
      <c r="T133" s="73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127</v>
      </c>
      <c r="AU133" s="19" t="s">
        <v>82</v>
      </c>
    </row>
    <row r="134" s="13" customFormat="1">
      <c r="A134" s="13"/>
      <c r="B134" s="183"/>
      <c r="C134" s="13"/>
      <c r="D134" s="184" t="s">
        <v>129</v>
      </c>
      <c r="E134" s="185" t="s">
        <v>3</v>
      </c>
      <c r="F134" s="186" t="s">
        <v>137</v>
      </c>
      <c r="G134" s="13"/>
      <c r="H134" s="185" t="s">
        <v>3</v>
      </c>
      <c r="I134" s="187"/>
      <c r="J134" s="13"/>
      <c r="K134" s="13"/>
      <c r="L134" s="183"/>
      <c r="M134" s="188"/>
      <c r="N134" s="189"/>
      <c r="O134" s="189"/>
      <c r="P134" s="189"/>
      <c r="Q134" s="189"/>
      <c r="R134" s="189"/>
      <c r="S134" s="189"/>
      <c r="T134" s="19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5" t="s">
        <v>129</v>
      </c>
      <c r="AU134" s="185" t="s">
        <v>82</v>
      </c>
      <c r="AV134" s="13" t="s">
        <v>80</v>
      </c>
      <c r="AW134" s="13" t="s">
        <v>34</v>
      </c>
      <c r="AX134" s="13" t="s">
        <v>72</v>
      </c>
      <c r="AY134" s="185" t="s">
        <v>118</v>
      </c>
    </row>
    <row r="135" s="14" customFormat="1">
      <c r="A135" s="14"/>
      <c r="B135" s="191"/>
      <c r="C135" s="14"/>
      <c r="D135" s="184" t="s">
        <v>129</v>
      </c>
      <c r="E135" s="192" t="s">
        <v>3</v>
      </c>
      <c r="F135" s="193" t="s">
        <v>344</v>
      </c>
      <c r="G135" s="14"/>
      <c r="H135" s="194">
        <v>4.6079999999999997</v>
      </c>
      <c r="I135" s="195"/>
      <c r="J135" s="14"/>
      <c r="K135" s="14"/>
      <c r="L135" s="191"/>
      <c r="M135" s="196"/>
      <c r="N135" s="197"/>
      <c r="O135" s="197"/>
      <c r="P135" s="197"/>
      <c r="Q135" s="197"/>
      <c r="R135" s="197"/>
      <c r="S135" s="197"/>
      <c r="T135" s="19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2" t="s">
        <v>129</v>
      </c>
      <c r="AU135" s="192" t="s">
        <v>82</v>
      </c>
      <c r="AV135" s="14" t="s">
        <v>82</v>
      </c>
      <c r="AW135" s="14" t="s">
        <v>34</v>
      </c>
      <c r="AX135" s="14" t="s">
        <v>72</v>
      </c>
      <c r="AY135" s="192" t="s">
        <v>118</v>
      </c>
    </row>
    <row r="136" s="13" customFormat="1">
      <c r="A136" s="13"/>
      <c r="B136" s="183"/>
      <c r="C136" s="13"/>
      <c r="D136" s="184" t="s">
        <v>129</v>
      </c>
      <c r="E136" s="185" t="s">
        <v>3</v>
      </c>
      <c r="F136" s="186" t="s">
        <v>345</v>
      </c>
      <c r="G136" s="13"/>
      <c r="H136" s="185" t="s">
        <v>3</v>
      </c>
      <c r="I136" s="187"/>
      <c r="J136" s="13"/>
      <c r="K136" s="13"/>
      <c r="L136" s="183"/>
      <c r="M136" s="188"/>
      <c r="N136" s="189"/>
      <c r="O136" s="189"/>
      <c r="P136" s="189"/>
      <c r="Q136" s="189"/>
      <c r="R136" s="189"/>
      <c r="S136" s="189"/>
      <c r="T136" s="19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5" t="s">
        <v>129</v>
      </c>
      <c r="AU136" s="185" t="s">
        <v>82</v>
      </c>
      <c r="AV136" s="13" t="s">
        <v>80</v>
      </c>
      <c r="AW136" s="13" t="s">
        <v>34</v>
      </c>
      <c r="AX136" s="13" t="s">
        <v>72</v>
      </c>
      <c r="AY136" s="185" t="s">
        <v>118</v>
      </c>
    </row>
    <row r="137" s="14" customFormat="1">
      <c r="A137" s="14"/>
      <c r="B137" s="191"/>
      <c r="C137" s="14"/>
      <c r="D137" s="184" t="s">
        <v>129</v>
      </c>
      <c r="E137" s="192" t="s">
        <v>3</v>
      </c>
      <c r="F137" s="193" t="s">
        <v>140</v>
      </c>
      <c r="G137" s="14"/>
      <c r="H137" s="194">
        <v>0.5</v>
      </c>
      <c r="I137" s="195"/>
      <c r="J137" s="14"/>
      <c r="K137" s="14"/>
      <c r="L137" s="191"/>
      <c r="M137" s="196"/>
      <c r="N137" s="197"/>
      <c r="O137" s="197"/>
      <c r="P137" s="197"/>
      <c r="Q137" s="197"/>
      <c r="R137" s="197"/>
      <c r="S137" s="197"/>
      <c r="T137" s="19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2" t="s">
        <v>129</v>
      </c>
      <c r="AU137" s="192" t="s">
        <v>82</v>
      </c>
      <c r="AV137" s="14" t="s">
        <v>82</v>
      </c>
      <c r="AW137" s="14" t="s">
        <v>34</v>
      </c>
      <c r="AX137" s="14" t="s">
        <v>72</v>
      </c>
      <c r="AY137" s="192" t="s">
        <v>118</v>
      </c>
    </row>
    <row r="138" s="13" customFormat="1">
      <c r="A138" s="13"/>
      <c r="B138" s="183"/>
      <c r="C138" s="13"/>
      <c r="D138" s="184" t="s">
        <v>129</v>
      </c>
      <c r="E138" s="185" t="s">
        <v>3</v>
      </c>
      <c r="F138" s="186" t="s">
        <v>139</v>
      </c>
      <c r="G138" s="13"/>
      <c r="H138" s="185" t="s">
        <v>3</v>
      </c>
      <c r="I138" s="187"/>
      <c r="J138" s="13"/>
      <c r="K138" s="13"/>
      <c r="L138" s="183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5" t="s">
        <v>129</v>
      </c>
      <c r="AU138" s="185" t="s">
        <v>82</v>
      </c>
      <c r="AV138" s="13" t="s">
        <v>80</v>
      </c>
      <c r="AW138" s="13" t="s">
        <v>34</v>
      </c>
      <c r="AX138" s="13" t="s">
        <v>72</v>
      </c>
      <c r="AY138" s="185" t="s">
        <v>118</v>
      </c>
    </row>
    <row r="139" s="14" customFormat="1">
      <c r="A139" s="14"/>
      <c r="B139" s="191"/>
      <c r="C139" s="14"/>
      <c r="D139" s="184" t="s">
        <v>129</v>
      </c>
      <c r="E139" s="192" t="s">
        <v>3</v>
      </c>
      <c r="F139" s="193" t="s">
        <v>140</v>
      </c>
      <c r="G139" s="14"/>
      <c r="H139" s="194">
        <v>0.5</v>
      </c>
      <c r="I139" s="195"/>
      <c r="J139" s="14"/>
      <c r="K139" s="14"/>
      <c r="L139" s="191"/>
      <c r="M139" s="196"/>
      <c r="N139" s="197"/>
      <c r="O139" s="197"/>
      <c r="P139" s="197"/>
      <c r="Q139" s="197"/>
      <c r="R139" s="197"/>
      <c r="S139" s="197"/>
      <c r="T139" s="19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2" t="s">
        <v>129</v>
      </c>
      <c r="AU139" s="192" t="s">
        <v>82</v>
      </c>
      <c r="AV139" s="14" t="s">
        <v>82</v>
      </c>
      <c r="AW139" s="14" t="s">
        <v>34</v>
      </c>
      <c r="AX139" s="14" t="s">
        <v>72</v>
      </c>
      <c r="AY139" s="192" t="s">
        <v>118</v>
      </c>
    </row>
    <row r="140" s="15" customFormat="1">
      <c r="A140" s="15"/>
      <c r="B140" s="199"/>
      <c r="C140" s="15"/>
      <c r="D140" s="184" t="s">
        <v>129</v>
      </c>
      <c r="E140" s="200" t="s">
        <v>3</v>
      </c>
      <c r="F140" s="201" t="s">
        <v>132</v>
      </c>
      <c r="G140" s="15"/>
      <c r="H140" s="202">
        <v>5.6079999999999997</v>
      </c>
      <c r="I140" s="203"/>
      <c r="J140" s="15"/>
      <c r="K140" s="15"/>
      <c r="L140" s="199"/>
      <c r="M140" s="204"/>
      <c r="N140" s="205"/>
      <c r="O140" s="205"/>
      <c r="P140" s="205"/>
      <c r="Q140" s="205"/>
      <c r="R140" s="205"/>
      <c r="S140" s="205"/>
      <c r="T140" s="20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00" t="s">
        <v>129</v>
      </c>
      <c r="AU140" s="200" t="s">
        <v>82</v>
      </c>
      <c r="AV140" s="15" t="s">
        <v>125</v>
      </c>
      <c r="AW140" s="15" t="s">
        <v>34</v>
      </c>
      <c r="AX140" s="15" t="s">
        <v>80</v>
      </c>
      <c r="AY140" s="200" t="s">
        <v>118</v>
      </c>
    </row>
    <row r="141" s="2" customFormat="1" ht="16.5" customHeight="1">
      <c r="A141" s="38"/>
      <c r="B141" s="164"/>
      <c r="C141" s="165" t="s">
        <v>194</v>
      </c>
      <c r="D141" s="165" t="s">
        <v>120</v>
      </c>
      <c r="E141" s="166" t="s">
        <v>184</v>
      </c>
      <c r="F141" s="167" t="s">
        <v>185</v>
      </c>
      <c r="G141" s="168" t="s">
        <v>165</v>
      </c>
      <c r="H141" s="169">
        <v>11.215999999999999</v>
      </c>
      <c r="I141" s="170"/>
      <c r="J141" s="171">
        <f>ROUND(I141*H141,2)</f>
        <v>0</v>
      </c>
      <c r="K141" s="167" t="s">
        <v>124</v>
      </c>
      <c r="L141" s="39"/>
      <c r="M141" s="172" t="s">
        <v>3</v>
      </c>
      <c r="N141" s="173" t="s">
        <v>43</v>
      </c>
      <c r="O141" s="72"/>
      <c r="P141" s="174">
        <f>O141*H141</f>
        <v>0</v>
      </c>
      <c r="Q141" s="174">
        <v>0.00264</v>
      </c>
      <c r="R141" s="174">
        <f>Q141*H141</f>
        <v>0.029610239999999999</v>
      </c>
      <c r="S141" s="174">
        <v>0</v>
      </c>
      <c r="T141" s="17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76" t="s">
        <v>125</v>
      </c>
      <c r="AT141" s="176" t="s">
        <v>120</v>
      </c>
      <c r="AU141" s="176" t="s">
        <v>82</v>
      </c>
      <c r="AY141" s="19" t="s">
        <v>118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9" t="s">
        <v>80</v>
      </c>
      <c r="BK141" s="177">
        <f>ROUND(I141*H141,2)</f>
        <v>0</v>
      </c>
      <c r="BL141" s="19" t="s">
        <v>125</v>
      </c>
      <c r="BM141" s="176" t="s">
        <v>186</v>
      </c>
    </row>
    <row r="142" s="2" customFormat="1">
      <c r="A142" s="38"/>
      <c r="B142" s="39"/>
      <c r="C142" s="38"/>
      <c r="D142" s="178" t="s">
        <v>127</v>
      </c>
      <c r="E142" s="38"/>
      <c r="F142" s="179" t="s">
        <v>187</v>
      </c>
      <c r="G142" s="38"/>
      <c r="H142" s="38"/>
      <c r="I142" s="180"/>
      <c r="J142" s="38"/>
      <c r="K142" s="38"/>
      <c r="L142" s="39"/>
      <c r="M142" s="181"/>
      <c r="N142" s="182"/>
      <c r="O142" s="72"/>
      <c r="P142" s="72"/>
      <c r="Q142" s="72"/>
      <c r="R142" s="72"/>
      <c r="S142" s="72"/>
      <c r="T142" s="73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127</v>
      </c>
      <c r="AU142" s="19" t="s">
        <v>82</v>
      </c>
    </row>
    <row r="143" s="14" customFormat="1">
      <c r="A143" s="14"/>
      <c r="B143" s="191"/>
      <c r="C143" s="14"/>
      <c r="D143" s="184" t="s">
        <v>129</v>
      </c>
      <c r="E143" s="14"/>
      <c r="F143" s="193" t="s">
        <v>349</v>
      </c>
      <c r="G143" s="14"/>
      <c r="H143" s="194">
        <v>11.215999999999999</v>
      </c>
      <c r="I143" s="195"/>
      <c r="J143" s="14"/>
      <c r="K143" s="14"/>
      <c r="L143" s="191"/>
      <c r="M143" s="196"/>
      <c r="N143" s="197"/>
      <c r="O143" s="197"/>
      <c r="P143" s="197"/>
      <c r="Q143" s="197"/>
      <c r="R143" s="197"/>
      <c r="S143" s="197"/>
      <c r="T143" s="19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2" t="s">
        <v>129</v>
      </c>
      <c r="AU143" s="192" t="s">
        <v>82</v>
      </c>
      <c r="AV143" s="14" t="s">
        <v>82</v>
      </c>
      <c r="AW143" s="14" t="s">
        <v>4</v>
      </c>
      <c r="AX143" s="14" t="s">
        <v>80</v>
      </c>
      <c r="AY143" s="192" t="s">
        <v>118</v>
      </c>
    </row>
    <row r="144" s="2" customFormat="1" ht="16.5" customHeight="1">
      <c r="A144" s="38"/>
      <c r="B144" s="164"/>
      <c r="C144" s="165" t="s">
        <v>201</v>
      </c>
      <c r="D144" s="165" t="s">
        <v>120</v>
      </c>
      <c r="E144" s="166" t="s">
        <v>190</v>
      </c>
      <c r="F144" s="167" t="s">
        <v>191</v>
      </c>
      <c r="G144" s="168" t="s">
        <v>165</v>
      </c>
      <c r="H144" s="169">
        <v>11.215999999999999</v>
      </c>
      <c r="I144" s="170"/>
      <c r="J144" s="171">
        <f>ROUND(I144*H144,2)</f>
        <v>0</v>
      </c>
      <c r="K144" s="167" t="s">
        <v>124</v>
      </c>
      <c r="L144" s="39"/>
      <c r="M144" s="172" t="s">
        <v>3</v>
      </c>
      <c r="N144" s="173" t="s">
        <v>43</v>
      </c>
      <c r="O144" s="72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76" t="s">
        <v>125</v>
      </c>
      <c r="AT144" s="176" t="s">
        <v>120</v>
      </c>
      <c r="AU144" s="176" t="s">
        <v>82</v>
      </c>
      <c r="AY144" s="19" t="s">
        <v>118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9" t="s">
        <v>80</v>
      </c>
      <c r="BK144" s="177">
        <f>ROUND(I144*H144,2)</f>
        <v>0</v>
      </c>
      <c r="BL144" s="19" t="s">
        <v>125</v>
      </c>
      <c r="BM144" s="176" t="s">
        <v>192</v>
      </c>
    </row>
    <row r="145" s="2" customFormat="1">
      <c r="A145" s="38"/>
      <c r="B145" s="39"/>
      <c r="C145" s="38"/>
      <c r="D145" s="178" t="s">
        <v>127</v>
      </c>
      <c r="E145" s="38"/>
      <c r="F145" s="179" t="s">
        <v>193</v>
      </c>
      <c r="G145" s="38"/>
      <c r="H145" s="38"/>
      <c r="I145" s="180"/>
      <c r="J145" s="38"/>
      <c r="K145" s="38"/>
      <c r="L145" s="39"/>
      <c r="M145" s="181"/>
      <c r="N145" s="182"/>
      <c r="O145" s="72"/>
      <c r="P145" s="72"/>
      <c r="Q145" s="72"/>
      <c r="R145" s="72"/>
      <c r="S145" s="72"/>
      <c r="T145" s="73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127</v>
      </c>
      <c r="AU145" s="19" t="s">
        <v>82</v>
      </c>
    </row>
    <row r="146" s="14" customFormat="1">
      <c r="A146" s="14"/>
      <c r="B146" s="191"/>
      <c r="C146" s="14"/>
      <c r="D146" s="184" t="s">
        <v>129</v>
      </c>
      <c r="E146" s="14"/>
      <c r="F146" s="193" t="s">
        <v>349</v>
      </c>
      <c r="G146" s="14"/>
      <c r="H146" s="194">
        <v>11.215999999999999</v>
      </c>
      <c r="I146" s="195"/>
      <c r="J146" s="14"/>
      <c r="K146" s="14"/>
      <c r="L146" s="191"/>
      <c r="M146" s="196"/>
      <c r="N146" s="197"/>
      <c r="O146" s="197"/>
      <c r="P146" s="197"/>
      <c r="Q146" s="197"/>
      <c r="R146" s="197"/>
      <c r="S146" s="197"/>
      <c r="T146" s="19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2" t="s">
        <v>129</v>
      </c>
      <c r="AU146" s="192" t="s">
        <v>82</v>
      </c>
      <c r="AV146" s="14" t="s">
        <v>82</v>
      </c>
      <c r="AW146" s="14" t="s">
        <v>4</v>
      </c>
      <c r="AX146" s="14" t="s">
        <v>80</v>
      </c>
      <c r="AY146" s="192" t="s">
        <v>118</v>
      </c>
    </row>
    <row r="147" s="2" customFormat="1" ht="55.5" customHeight="1">
      <c r="A147" s="38"/>
      <c r="B147" s="164"/>
      <c r="C147" s="165" t="s">
        <v>208</v>
      </c>
      <c r="D147" s="165" t="s">
        <v>120</v>
      </c>
      <c r="E147" s="166" t="s">
        <v>195</v>
      </c>
      <c r="F147" s="167" t="s">
        <v>196</v>
      </c>
      <c r="G147" s="168" t="s">
        <v>197</v>
      </c>
      <c r="H147" s="169">
        <v>40</v>
      </c>
      <c r="I147" s="170"/>
      <c r="J147" s="171">
        <f>ROUND(I147*H147,2)</f>
        <v>0</v>
      </c>
      <c r="K147" s="167" t="s">
        <v>124</v>
      </c>
      <c r="L147" s="39"/>
      <c r="M147" s="172" t="s">
        <v>3</v>
      </c>
      <c r="N147" s="173" t="s">
        <v>43</v>
      </c>
      <c r="O147" s="72"/>
      <c r="P147" s="174">
        <f>O147*H147</f>
        <v>0</v>
      </c>
      <c r="Q147" s="174">
        <v>0.0021700000000000001</v>
      </c>
      <c r="R147" s="174">
        <f>Q147*H147</f>
        <v>0.086800000000000002</v>
      </c>
      <c r="S147" s="174">
        <v>0</v>
      </c>
      <c r="T147" s="17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76" t="s">
        <v>125</v>
      </c>
      <c r="AT147" s="176" t="s">
        <v>120</v>
      </c>
      <c r="AU147" s="176" t="s">
        <v>82</v>
      </c>
      <c r="AY147" s="19" t="s">
        <v>118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9" t="s">
        <v>80</v>
      </c>
      <c r="BK147" s="177">
        <f>ROUND(I147*H147,2)</f>
        <v>0</v>
      </c>
      <c r="BL147" s="19" t="s">
        <v>125</v>
      </c>
      <c r="BM147" s="176" t="s">
        <v>198</v>
      </c>
    </row>
    <row r="148" s="2" customFormat="1">
      <c r="A148" s="38"/>
      <c r="B148" s="39"/>
      <c r="C148" s="38"/>
      <c r="D148" s="178" t="s">
        <v>127</v>
      </c>
      <c r="E148" s="38"/>
      <c r="F148" s="179" t="s">
        <v>199</v>
      </c>
      <c r="G148" s="38"/>
      <c r="H148" s="38"/>
      <c r="I148" s="180"/>
      <c r="J148" s="38"/>
      <c r="K148" s="38"/>
      <c r="L148" s="39"/>
      <c r="M148" s="181"/>
      <c r="N148" s="182"/>
      <c r="O148" s="72"/>
      <c r="P148" s="72"/>
      <c r="Q148" s="72"/>
      <c r="R148" s="72"/>
      <c r="S148" s="72"/>
      <c r="T148" s="73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9" t="s">
        <v>127</v>
      </c>
      <c r="AU148" s="19" t="s">
        <v>82</v>
      </c>
    </row>
    <row r="149" s="13" customFormat="1">
      <c r="A149" s="13"/>
      <c r="B149" s="183"/>
      <c r="C149" s="13"/>
      <c r="D149" s="184" t="s">
        <v>129</v>
      </c>
      <c r="E149" s="185" t="s">
        <v>3</v>
      </c>
      <c r="F149" s="186" t="s">
        <v>137</v>
      </c>
      <c r="G149" s="13"/>
      <c r="H149" s="185" t="s">
        <v>3</v>
      </c>
      <c r="I149" s="187"/>
      <c r="J149" s="13"/>
      <c r="K149" s="13"/>
      <c r="L149" s="183"/>
      <c r="M149" s="188"/>
      <c r="N149" s="189"/>
      <c r="O149" s="189"/>
      <c r="P149" s="189"/>
      <c r="Q149" s="189"/>
      <c r="R149" s="189"/>
      <c r="S149" s="189"/>
      <c r="T149" s="19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5" t="s">
        <v>129</v>
      </c>
      <c r="AU149" s="185" t="s">
        <v>82</v>
      </c>
      <c r="AV149" s="13" t="s">
        <v>80</v>
      </c>
      <c r="AW149" s="13" t="s">
        <v>34</v>
      </c>
      <c r="AX149" s="13" t="s">
        <v>72</v>
      </c>
      <c r="AY149" s="185" t="s">
        <v>118</v>
      </c>
    </row>
    <row r="150" s="14" customFormat="1">
      <c r="A150" s="14"/>
      <c r="B150" s="191"/>
      <c r="C150" s="14"/>
      <c r="D150" s="184" t="s">
        <v>129</v>
      </c>
      <c r="E150" s="192" t="s">
        <v>3</v>
      </c>
      <c r="F150" s="193" t="s">
        <v>319</v>
      </c>
      <c r="G150" s="14"/>
      <c r="H150" s="194">
        <v>36</v>
      </c>
      <c r="I150" s="195"/>
      <c r="J150" s="14"/>
      <c r="K150" s="14"/>
      <c r="L150" s="191"/>
      <c r="M150" s="196"/>
      <c r="N150" s="197"/>
      <c r="O150" s="197"/>
      <c r="P150" s="197"/>
      <c r="Q150" s="197"/>
      <c r="R150" s="197"/>
      <c r="S150" s="197"/>
      <c r="T150" s="19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2" t="s">
        <v>129</v>
      </c>
      <c r="AU150" s="192" t="s">
        <v>82</v>
      </c>
      <c r="AV150" s="14" t="s">
        <v>82</v>
      </c>
      <c r="AW150" s="14" t="s">
        <v>34</v>
      </c>
      <c r="AX150" s="14" t="s">
        <v>72</v>
      </c>
      <c r="AY150" s="192" t="s">
        <v>118</v>
      </c>
    </row>
    <row r="151" s="13" customFormat="1">
      <c r="A151" s="13"/>
      <c r="B151" s="183"/>
      <c r="C151" s="13"/>
      <c r="D151" s="184" t="s">
        <v>129</v>
      </c>
      <c r="E151" s="185" t="s">
        <v>3</v>
      </c>
      <c r="F151" s="186" t="s">
        <v>345</v>
      </c>
      <c r="G151" s="13"/>
      <c r="H151" s="185" t="s">
        <v>3</v>
      </c>
      <c r="I151" s="187"/>
      <c r="J151" s="13"/>
      <c r="K151" s="13"/>
      <c r="L151" s="183"/>
      <c r="M151" s="188"/>
      <c r="N151" s="189"/>
      <c r="O151" s="189"/>
      <c r="P151" s="189"/>
      <c r="Q151" s="189"/>
      <c r="R151" s="189"/>
      <c r="S151" s="189"/>
      <c r="T151" s="1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5" t="s">
        <v>129</v>
      </c>
      <c r="AU151" s="185" t="s">
        <v>82</v>
      </c>
      <c r="AV151" s="13" t="s">
        <v>80</v>
      </c>
      <c r="AW151" s="13" t="s">
        <v>34</v>
      </c>
      <c r="AX151" s="13" t="s">
        <v>72</v>
      </c>
      <c r="AY151" s="185" t="s">
        <v>118</v>
      </c>
    </row>
    <row r="152" s="14" customFormat="1">
      <c r="A152" s="14"/>
      <c r="B152" s="191"/>
      <c r="C152" s="14"/>
      <c r="D152" s="184" t="s">
        <v>129</v>
      </c>
      <c r="E152" s="192" t="s">
        <v>3</v>
      </c>
      <c r="F152" s="193" t="s">
        <v>82</v>
      </c>
      <c r="G152" s="14"/>
      <c r="H152" s="194">
        <v>2</v>
      </c>
      <c r="I152" s="195"/>
      <c r="J152" s="14"/>
      <c r="K152" s="14"/>
      <c r="L152" s="191"/>
      <c r="M152" s="196"/>
      <c r="N152" s="197"/>
      <c r="O152" s="197"/>
      <c r="P152" s="197"/>
      <c r="Q152" s="197"/>
      <c r="R152" s="197"/>
      <c r="S152" s="197"/>
      <c r="T152" s="19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2" t="s">
        <v>129</v>
      </c>
      <c r="AU152" s="192" t="s">
        <v>82</v>
      </c>
      <c r="AV152" s="14" t="s">
        <v>82</v>
      </c>
      <c r="AW152" s="14" t="s">
        <v>34</v>
      </c>
      <c r="AX152" s="14" t="s">
        <v>72</v>
      </c>
      <c r="AY152" s="192" t="s">
        <v>118</v>
      </c>
    </row>
    <row r="153" s="13" customFormat="1">
      <c r="A153" s="13"/>
      <c r="B153" s="183"/>
      <c r="C153" s="13"/>
      <c r="D153" s="184" t="s">
        <v>129</v>
      </c>
      <c r="E153" s="185" t="s">
        <v>3</v>
      </c>
      <c r="F153" s="186" t="s">
        <v>139</v>
      </c>
      <c r="G153" s="13"/>
      <c r="H153" s="185" t="s">
        <v>3</v>
      </c>
      <c r="I153" s="187"/>
      <c r="J153" s="13"/>
      <c r="K153" s="13"/>
      <c r="L153" s="183"/>
      <c r="M153" s="188"/>
      <c r="N153" s="189"/>
      <c r="O153" s="189"/>
      <c r="P153" s="189"/>
      <c r="Q153" s="189"/>
      <c r="R153" s="189"/>
      <c r="S153" s="189"/>
      <c r="T153" s="19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5" t="s">
        <v>129</v>
      </c>
      <c r="AU153" s="185" t="s">
        <v>82</v>
      </c>
      <c r="AV153" s="13" t="s">
        <v>80</v>
      </c>
      <c r="AW153" s="13" t="s">
        <v>34</v>
      </c>
      <c r="AX153" s="13" t="s">
        <v>72</v>
      </c>
      <c r="AY153" s="185" t="s">
        <v>118</v>
      </c>
    </row>
    <row r="154" s="14" customFormat="1">
      <c r="A154" s="14"/>
      <c r="B154" s="191"/>
      <c r="C154" s="14"/>
      <c r="D154" s="184" t="s">
        <v>129</v>
      </c>
      <c r="E154" s="192" t="s">
        <v>3</v>
      </c>
      <c r="F154" s="193" t="s">
        <v>82</v>
      </c>
      <c r="G154" s="14"/>
      <c r="H154" s="194">
        <v>2</v>
      </c>
      <c r="I154" s="195"/>
      <c r="J154" s="14"/>
      <c r="K154" s="14"/>
      <c r="L154" s="191"/>
      <c r="M154" s="196"/>
      <c r="N154" s="197"/>
      <c r="O154" s="197"/>
      <c r="P154" s="197"/>
      <c r="Q154" s="197"/>
      <c r="R154" s="197"/>
      <c r="S154" s="197"/>
      <c r="T154" s="19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2" t="s">
        <v>129</v>
      </c>
      <c r="AU154" s="192" t="s">
        <v>82</v>
      </c>
      <c r="AV154" s="14" t="s">
        <v>82</v>
      </c>
      <c r="AW154" s="14" t="s">
        <v>34</v>
      </c>
      <c r="AX154" s="14" t="s">
        <v>72</v>
      </c>
      <c r="AY154" s="192" t="s">
        <v>118</v>
      </c>
    </row>
    <row r="155" s="15" customFormat="1">
      <c r="A155" s="15"/>
      <c r="B155" s="199"/>
      <c r="C155" s="15"/>
      <c r="D155" s="184" t="s">
        <v>129</v>
      </c>
      <c r="E155" s="200" t="s">
        <v>3</v>
      </c>
      <c r="F155" s="201" t="s">
        <v>132</v>
      </c>
      <c r="G155" s="15"/>
      <c r="H155" s="202">
        <v>40</v>
      </c>
      <c r="I155" s="203"/>
      <c r="J155" s="15"/>
      <c r="K155" s="15"/>
      <c r="L155" s="199"/>
      <c r="M155" s="204"/>
      <c r="N155" s="205"/>
      <c r="O155" s="205"/>
      <c r="P155" s="205"/>
      <c r="Q155" s="205"/>
      <c r="R155" s="205"/>
      <c r="S155" s="205"/>
      <c r="T155" s="20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00" t="s">
        <v>129</v>
      </c>
      <c r="AU155" s="200" t="s">
        <v>82</v>
      </c>
      <c r="AV155" s="15" t="s">
        <v>125</v>
      </c>
      <c r="AW155" s="15" t="s">
        <v>34</v>
      </c>
      <c r="AX155" s="15" t="s">
        <v>80</v>
      </c>
      <c r="AY155" s="200" t="s">
        <v>118</v>
      </c>
    </row>
    <row r="156" s="2" customFormat="1" ht="37.8" customHeight="1">
      <c r="A156" s="38"/>
      <c r="B156" s="164"/>
      <c r="C156" s="165" t="s">
        <v>9</v>
      </c>
      <c r="D156" s="165" t="s">
        <v>120</v>
      </c>
      <c r="E156" s="166" t="s">
        <v>202</v>
      </c>
      <c r="F156" s="167" t="s">
        <v>203</v>
      </c>
      <c r="G156" s="168" t="s">
        <v>123</v>
      </c>
      <c r="H156" s="169">
        <v>0.40000000000000002</v>
      </c>
      <c r="I156" s="170"/>
      <c r="J156" s="171">
        <f>ROUND(I156*H156,2)</f>
        <v>0</v>
      </c>
      <c r="K156" s="167" t="s">
        <v>124</v>
      </c>
      <c r="L156" s="39"/>
      <c r="M156" s="172" t="s">
        <v>3</v>
      </c>
      <c r="N156" s="173" t="s">
        <v>43</v>
      </c>
      <c r="O156" s="72"/>
      <c r="P156" s="174">
        <f>O156*H156</f>
        <v>0</v>
      </c>
      <c r="Q156" s="174">
        <v>2.5018699999999998</v>
      </c>
      <c r="R156" s="174">
        <f>Q156*H156</f>
        <v>1.000748</v>
      </c>
      <c r="S156" s="174">
        <v>0</v>
      </c>
      <c r="T156" s="17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76" t="s">
        <v>125</v>
      </c>
      <c r="AT156" s="176" t="s">
        <v>120</v>
      </c>
      <c r="AU156" s="176" t="s">
        <v>82</v>
      </c>
      <c r="AY156" s="19" t="s">
        <v>118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9" t="s">
        <v>80</v>
      </c>
      <c r="BK156" s="177">
        <f>ROUND(I156*H156,2)</f>
        <v>0</v>
      </c>
      <c r="BL156" s="19" t="s">
        <v>125</v>
      </c>
      <c r="BM156" s="176" t="s">
        <v>204</v>
      </c>
    </row>
    <row r="157" s="2" customFormat="1">
      <c r="A157" s="38"/>
      <c r="B157" s="39"/>
      <c r="C157" s="38"/>
      <c r="D157" s="178" t="s">
        <v>127</v>
      </c>
      <c r="E157" s="38"/>
      <c r="F157" s="179" t="s">
        <v>205</v>
      </c>
      <c r="G157" s="38"/>
      <c r="H157" s="38"/>
      <c r="I157" s="180"/>
      <c r="J157" s="38"/>
      <c r="K157" s="38"/>
      <c r="L157" s="39"/>
      <c r="M157" s="181"/>
      <c r="N157" s="182"/>
      <c r="O157" s="72"/>
      <c r="P157" s="72"/>
      <c r="Q157" s="72"/>
      <c r="R157" s="72"/>
      <c r="S157" s="72"/>
      <c r="T157" s="73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9" t="s">
        <v>127</v>
      </c>
      <c r="AU157" s="19" t="s">
        <v>82</v>
      </c>
    </row>
    <row r="158" s="14" customFormat="1">
      <c r="A158" s="14"/>
      <c r="B158" s="191"/>
      <c r="C158" s="14"/>
      <c r="D158" s="184" t="s">
        <v>129</v>
      </c>
      <c r="E158" s="14"/>
      <c r="F158" s="193" t="s">
        <v>350</v>
      </c>
      <c r="G158" s="14"/>
      <c r="H158" s="194">
        <v>0.40000000000000002</v>
      </c>
      <c r="I158" s="195"/>
      <c r="J158" s="14"/>
      <c r="K158" s="14"/>
      <c r="L158" s="191"/>
      <c r="M158" s="196"/>
      <c r="N158" s="197"/>
      <c r="O158" s="197"/>
      <c r="P158" s="197"/>
      <c r="Q158" s="197"/>
      <c r="R158" s="197"/>
      <c r="S158" s="197"/>
      <c r="T158" s="19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2" t="s">
        <v>129</v>
      </c>
      <c r="AU158" s="192" t="s">
        <v>82</v>
      </c>
      <c r="AV158" s="14" t="s">
        <v>82</v>
      </c>
      <c r="AW158" s="14" t="s">
        <v>4</v>
      </c>
      <c r="AX158" s="14" t="s">
        <v>80</v>
      </c>
      <c r="AY158" s="192" t="s">
        <v>118</v>
      </c>
    </row>
    <row r="159" s="12" customFormat="1" ht="22.8" customHeight="1">
      <c r="A159" s="12"/>
      <c r="B159" s="151"/>
      <c r="C159" s="12"/>
      <c r="D159" s="152" t="s">
        <v>71</v>
      </c>
      <c r="E159" s="162" t="s">
        <v>141</v>
      </c>
      <c r="F159" s="162" t="s">
        <v>207</v>
      </c>
      <c r="G159" s="12"/>
      <c r="H159" s="12"/>
      <c r="I159" s="154"/>
      <c r="J159" s="163">
        <f>BK159</f>
        <v>0</v>
      </c>
      <c r="K159" s="12"/>
      <c r="L159" s="151"/>
      <c r="M159" s="156"/>
      <c r="N159" s="157"/>
      <c r="O159" s="157"/>
      <c r="P159" s="158">
        <f>SUM(P160:P185)</f>
        <v>0</v>
      </c>
      <c r="Q159" s="157"/>
      <c r="R159" s="158">
        <f>SUM(R160:R185)</f>
        <v>3.8460800000000006</v>
      </c>
      <c r="S159" s="157"/>
      <c r="T159" s="159">
        <f>SUM(T160:T185)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2" t="s">
        <v>80</v>
      </c>
      <c r="AT159" s="160" t="s">
        <v>71</v>
      </c>
      <c r="AU159" s="160" t="s">
        <v>80</v>
      </c>
      <c r="AY159" s="152" t="s">
        <v>118</v>
      </c>
      <c r="BK159" s="161">
        <f>SUM(BK160:BK185)</f>
        <v>0</v>
      </c>
    </row>
    <row r="160" s="2" customFormat="1" ht="44.25" customHeight="1">
      <c r="A160" s="38"/>
      <c r="B160" s="164"/>
      <c r="C160" s="165" t="s">
        <v>216</v>
      </c>
      <c r="D160" s="165" t="s">
        <v>120</v>
      </c>
      <c r="E160" s="166" t="s">
        <v>209</v>
      </c>
      <c r="F160" s="167" t="s">
        <v>210</v>
      </c>
      <c r="G160" s="168" t="s">
        <v>197</v>
      </c>
      <c r="H160" s="169">
        <v>36</v>
      </c>
      <c r="I160" s="170"/>
      <c r="J160" s="171">
        <f>ROUND(I160*H160,2)</f>
        <v>0</v>
      </c>
      <c r="K160" s="167" t="s">
        <v>124</v>
      </c>
      <c r="L160" s="39"/>
      <c r="M160" s="172" t="s">
        <v>3</v>
      </c>
      <c r="N160" s="173" t="s">
        <v>43</v>
      </c>
      <c r="O160" s="72"/>
      <c r="P160" s="174">
        <f>O160*H160</f>
        <v>0</v>
      </c>
      <c r="Q160" s="174">
        <v>0.0070200000000000002</v>
      </c>
      <c r="R160" s="174">
        <f>Q160*H160</f>
        <v>0.25272</v>
      </c>
      <c r="S160" s="174">
        <v>0</v>
      </c>
      <c r="T160" s="17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76" t="s">
        <v>125</v>
      </c>
      <c r="AT160" s="176" t="s">
        <v>120</v>
      </c>
      <c r="AU160" s="176" t="s">
        <v>82</v>
      </c>
      <c r="AY160" s="19" t="s">
        <v>118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9" t="s">
        <v>80</v>
      </c>
      <c r="BK160" s="177">
        <f>ROUND(I160*H160,2)</f>
        <v>0</v>
      </c>
      <c r="BL160" s="19" t="s">
        <v>125</v>
      </c>
      <c r="BM160" s="176" t="s">
        <v>211</v>
      </c>
    </row>
    <row r="161" s="2" customFormat="1">
      <c r="A161" s="38"/>
      <c r="B161" s="39"/>
      <c r="C161" s="38"/>
      <c r="D161" s="178" t="s">
        <v>127</v>
      </c>
      <c r="E161" s="38"/>
      <c r="F161" s="179" t="s">
        <v>212</v>
      </c>
      <c r="G161" s="38"/>
      <c r="H161" s="38"/>
      <c r="I161" s="180"/>
      <c r="J161" s="38"/>
      <c r="K161" s="38"/>
      <c r="L161" s="39"/>
      <c r="M161" s="181"/>
      <c r="N161" s="182"/>
      <c r="O161" s="72"/>
      <c r="P161" s="72"/>
      <c r="Q161" s="72"/>
      <c r="R161" s="72"/>
      <c r="S161" s="72"/>
      <c r="T161" s="73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127</v>
      </c>
      <c r="AU161" s="19" t="s">
        <v>82</v>
      </c>
    </row>
    <row r="162" s="2" customFormat="1" ht="33" customHeight="1">
      <c r="A162" s="38"/>
      <c r="B162" s="164"/>
      <c r="C162" s="207" t="s">
        <v>220</v>
      </c>
      <c r="D162" s="207" t="s">
        <v>171</v>
      </c>
      <c r="E162" s="208" t="s">
        <v>213</v>
      </c>
      <c r="F162" s="209" t="s">
        <v>214</v>
      </c>
      <c r="G162" s="210" t="s">
        <v>197</v>
      </c>
      <c r="H162" s="211">
        <v>36</v>
      </c>
      <c r="I162" s="212"/>
      <c r="J162" s="213">
        <f>ROUND(I162*H162,2)</f>
        <v>0</v>
      </c>
      <c r="K162" s="209" t="s">
        <v>124</v>
      </c>
      <c r="L162" s="214"/>
      <c r="M162" s="215" t="s">
        <v>3</v>
      </c>
      <c r="N162" s="216" t="s">
        <v>43</v>
      </c>
      <c r="O162" s="72"/>
      <c r="P162" s="174">
        <f>O162*H162</f>
        <v>0</v>
      </c>
      <c r="Q162" s="174">
        <v>0.0053</v>
      </c>
      <c r="R162" s="174">
        <f>Q162*H162</f>
        <v>0.1908</v>
      </c>
      <c r="S162" s="174">
        <v>0</v>
      </c>
      <c r="T162" s="17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76" t="s">
        <v>170</v>
      </c>
      <c r="AT162" s="176" t="s">
        <v>171</v>
      </c>
      <c r="AU162" s="176" t="s">
        <v>82</v>
      </c>
      <c r="AY162" s="19" t="s">
        <v>118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9" t="s">
        <v>80</v>
      </c>
      <c r="BK162" s="177">
        <f>ROUND(I162*H162,2)</f>
        <v>0</v>
      </c>
      <c r="BL162" s="19" t="s">
        <v>125</v>
      </c>
      <c r="BM162" s="176" t="s">
        <v>215</v>
      </c>
    </row>
    <row r="163" s="2" customFormat="1" ht="16.5" customHeight="1">
      <c r="A163" s="38"/>
      <c r="B163" s="164"/>
      <c r="C163" s="207" t="s">
        <v>225</v>
      </c>
      <c r="D163" s="207" t="s">
        <v>171</v>
      </c>
      <c r="E163" s="208" t="s">
        <v>217</v>
      </c>
      <c r="F163" s="209" t="s">
        <v>218</v>
      </c>
      <c r="G163" s="210" t="s">
        <v>197</v>
      </c>
      <c r="H163" s="211">
        <v>36</v>
      </c>
      <c r="I163" s="212"/>
      <c r="J163" s="213">
        <f>ROUND(I163*H163,2)</f>
        <v>0</v>
      </c>
      <c r="K163" s="209" t="s">
        <v>3</v>
      </c>
      <c r="L163" s="214"/>
      <c r="M163" s="215" t="s">
        <v>3</v>
      </c>
      <c r="N163" s="216" t="s">
        <v>43</v>
      </c>
      <c r="O163" s="72"/>
      <c r="P163" s="174">
        <f>O163*H163</f>
        <v>0</v>
      </c>
      <c r="Q163" s="174">
        <v>1.0000000000000001E-05</v>
      </c>
      <c r="R163" s="174">
        <f>Q163*H163</f>
        <v>0.00036000000000000002</v>
      </c>
      <c r="S163" s="174">
        <v>0</v>
      </c>
      <c r="T163" s="17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76" t="s">
        <v>170</v>
      </c>
      <c r="AT163" s="176" t="s">
        <v>171</v>
      </c>
      <c r="AU163" s="176" t="s">
        <v>82</v>
      </c>
      <c r="AY163" s="19" t="s">
        <v>118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9" t="s">
        <v>80</v>
      </c>
      <c r="BK163" s="177">
        <f>ROUND(I163*H163,2)</f>
        <v>0</v>
      </c>
      <c r="BL163" s="19" t="s">
        <v>125</v>
      </c>
      <c r="BM163" s="176" t="s">
        <v>219</v>
      </c>
    </row>
    <row r="164" s="2" customFormat="1" ht="24.15" customHeight="1">
      <c r="A164" s="38"/>
      <c r="B164" s="164"/>
      <c r="C164" s="165" t="s">
        <v>229</v>
      </c>
      <c r="D164" s="165" t="s">
        <v>120</v>
      </c>
      <c r="E164" s="166" t="s">
        <v>221</v>
      </c>
      <c r="F164" s="167" t="s">
        <v>222</v>
      </c>
      <c r="G164" s="168" t="s">
        <v>197</v>
      </c>
      <c r="H164" s="169">
        <v>36</v>
      </c>
      <c r="I164" s="170"/>
      <c r="J164" s="171">
        <f>ROUND(I164*H164,2)</f>
        <v>0</v>
      </c>
      <c r="K164" s="167" t="s">
        <v>124</v>
      </c>
      <c r="L164" s="39"/>
      <c r="M164" s="172" t="s">
        <v>3</v>
      </c>
      <c r="N164" s="173" t="s">
        <v>43</v>
      </c>
      <c r="O164" s="72"/>
      <c r="P164" s="174">
        <f>O164*H164</f>
        <v>0</v>
      </c>
      <c r="Q164" s="174">
        <v>0.00040000000000000002</v>
      </c>
      <c r="R164" s="174">
        <f>Q164*H164</f>
        <v>0.014400000000000001</v>
      </c>
      <c r="S164" s="174">
        <v>0</v>
      </c>
      <c r="T164" s="17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76" t="s">
        <v>125</v>
      </c>
      <c r="AT164" s="176" t="s">
        <v>120</v>
      </c>
      <c r="AU164" s="176" t="s">
        <v>82</v>
      </c>
      <c r="AY164" s="19" t="s">
        <v>118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9" t="s">
        <v>80</v>
      </c>
      <c r="BK164" s="177">
        <f>ROUND(I164*H164,2)</f>
        <v>0</v>
      </c>
      <c r="BL164" s="19" t="s">
        <v>125</v>
      </c>
      <c r="BM164" s="176" t="s">
        <v>223</v>
      </c>
    </row>
    <row r="165" s="2" customFormat="1">
      <c r="A165" s="38"/>
      <c r="B165" s="39"/>
      <c r="C165" s="38"/>
      <c r="D165" s="178" t="s">
        <v>127</v>
      </c>
      <c r="E165" s="38"/>
      <c r="F165" s="179" t="s">
        <v>224</v>
      </c>
      <c r="G165" s="38"/>
      <c r="H165" s="38"/>
      <c r="I165" s="180"/>
      <c r="J165" s="38"/>
      <c r="K165" s="38"/>
      <c r="L165" s="39"/>
      <c r="M165" s="181"/>
      <c r="N165" s="182"/>
      <c r="O165" s="72"/>
      <c r="P165" s="72"/>
      <c r="Q165" s="72"/>
      <c r="R165" s="72"/>
      <c r="S165" s="72"/>
      <c r="T165" s="73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127</v>
      </c>
      <c r="AU165" s="19" t="s">
        <v>82</v>
      </c>
    </row>
    <row r="166" s="2" customFormat="1" ht="16.5" customHeight="1">
      <c r="A166" s="38"/>
      <c r="B166" s="164"/>
      <c r="C166" s="207" t="s">
        <v>233</v>
      </c>
      <c r="D166" s="207" t="s">
        <v>171</v>
      </c>
      <c r="E166" s="208" t="s">
        <v>226</v>
      </c>
      <c r="F166" s="209" t="s">
        <v>227</v>
      </c>
      <c r="G166" s="210" t="s">
        <v>197</v>
      </c>
      <c r="H166" s="211">
        <v>36</v>
      </c>
      <c r="I166" s="212"/>
      <c r="J166" s="213">
        <f>ROUND(I166*H166,2)</f>
        <v>0</v>
      </c>
      <c r="K166" s="209" t="s">
        <v>124</v>
      </c>
      <c r="L166" s="214"/>
      <c r="M166" s="215" t="s">
        <v>3</v>
      </c>
      <c r="N166" s="216" t="s">
        <v>43</v>
      </c>
      <c r="O166" s="72"/>
      <c r="P166" s="174">
        <f>O166*H166</f>
        <v>0</v>
      </c>
      <c r="Q166" s="174">
        <v>0.070000000000000007</v>
      </c>
      <c r="R166" s="174">
        <f>Q166*H166</f>
        <v>2.5200000000000005</v>
      </c>
      <c r="S166" s="174">
        <v>0</v>
      </c>
      <c r="T166" s="17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76" t="s">
        <v>170</v>
      </c>
      <c r="AT166" s="176" t="s">
        <v>171</v>
      </c>
      <c r="AU166" s="176" t="s">
        <v>82</v>
      </c>
      <c r="AY166" s="19" t="s">
        <v>118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9" t="s">
        <v>80</v>
      </c>
      <c r="BK166" s="177">
        <f>ROUND(I166*H166,2)</f>
        <v>0</v>
      </c>
      <c r="BL166" s="19" t="s">
        <v>125</v>
      </c>
      <c r="BM166" s="176" t="s">
        <v>228</v>
      </c>
    </row>
    <row r="167" s="2" customFormat="1" ht="33" customHeight="1">
      <c r="A167" s="38"/>
      <c r="B167" s="164"/>
      <c r="C167" s="207" t="s">
        <v>8</v>
      </c>
      <c r="D167" s="207" t="s">
        <v>171</v>
      </c>
      <c r="E167" s="208" t="s">
        <v>230</v>
      </c>
      <c r="F167" s="209" t="s">
        <v>231</v>
      </c>
      <c r="G167" s="210" t="s">
        <v>197</v>
      </c>
      <c r="H167" s="211">
        <v>2</v>
      </c>
      <c r="I167" s="212"/>
      <c r="J167" s="213">
        <f>ROUND(I167*H167,2)</f>
        <v>0</v>
      </c>
      <c r="K167" s="209" t="s">
        <v>124</v>
      </c>
      <c r="L167" s="214"/>
      <c r="M167" s="215" t="s">
        <v>3</v>
      </c>
      <c r="N167" s="216" t="s">
        <v>43</v>
      </c>
      <c r="O167" s="72"/>
      <c r="P167" s="174">
        <f>O167*H167</f>
        <v>0</v>
      </c>
      <c r="Q167" s="174">
        <v>0.0028</v>
      </c>
      <c r="R167" s="174">
        <f>Q167*H167</f>
        <v>0.0055999999999999999</v>
      </c>
      <c r="S167" s="174">
        <v>0</v>
      </c>
      <c r="T167" s="17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76" t="s">
        <v>170</v>
      </c>
      <c r="AT167" s="176" t="s">
        <v>171</v>
      </c>
      <c r="AU167" s="176" t="s">
        <v>82</v>
      </c>
      <c r="AY167" s="19" t="s">
        <v>118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9" t="s">
        <v>80</v>
      </c>
      <c r="BK167" s="177">
        <f>ROUND(I167*H167,2)</f>
        <v>0</v>
      </c>
      <c r="BL167" s="19" t="s">
        <v>125</v>
      </c>
      <c r="BM167" s="176" t="s">
        <v>232</v>
      </c>
    </row>
    <row r="168" s="2" customFormat="1" ht="24.15" customHeight="1">
      <c r="A168" s="38"/>
      <c r="B168" s="164"/>
      <c r="C168" s="207" t="s">
        <v>242</v>
      </c>
      <c r="D168" s="207" t="s">
        <v>171</v>
      </c>
      <c r="E168" s="208" t="s">
        <v>234</v>
      </c>
      <c r="F168" s="209" t="s">
        <v>235</v>
      </c>
      <c r="G168" s="210" t="s">
        <v>197</v>
      </c>
      <c r="H168" s="211">
        <v>34</v>
      </c>
      <c r="I168" s="212"/>
      <c r="J168" s="213">
        <f>ROUND(I168*H168,2)</f>
        <v>0</v>
      </c>
      <c r="K168" s="209" t="s">
        <v>124</v>
      </c>
      <c r="L168" s="214"/>
      <c r="M168" s="215" t="s">
        <v>3</v>
      </c>
      <c r="N168" s="216" t="s">
        <v>43</v>
      </c>
      <c r="O168" s="72"/>
      <c r="P168" s="174">
        <f>O168*H168</f>
        <v>0</v>
      </c>
      <c r="Q168" s="174">
        <v>0.00089999999999999998</v>
      </c>
      <c r="R168" s="174">
        <f>Q168*H168</f>
        <v>0.030599999999999999</v>
      </c>
      <c r="S168" s="174">
        <v>0</v>
      </c>
      <c r="T168" s="17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76" t="s">
        <v>170</v>
      </c>
      <c r="AT168" s="176" t="s">
        <v>171</v>
      </c>
      <c r="AU168" s="176" t="s">
        <v>82</v>
      </c>
      <c r="AY168" s="19" t="s">
        <v>118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9" t="s">
        <v>80</v>
      </c>
      <c r="BK168" s="177">
        <f>ROUND(I168*H168,2)</f>
        <v>0</v>
      </c>
      <c r="BL168" s="19" t="s">
        <v>125</v>
      </c>
      <c r="BM168" s="176" t="s">
        <v>236</v>
      </c>
    </row>
    <row r="169" s="2" customFormat="1" ht="37.8" customHeight="1">
      <c r="A169" s="38"/>
      <c r="B169" s="164"/>
      <c r="C169" s="165" t="s">
        <v>247</v>
      </c>
      <c r="D169" s="165" t="s">
        <v>120</v>
      </c>
      <c r="E169" s="166" t="s">
        <v>237</v>
      </c>
      <c r="F169" s="167" t="s">
        <v>238</v>
      </c>
      <c r="G169" s="168" t="s">
        <v>239</v>
      </c>
      <c r="H169" s="169">
        <v>90</v>
      </c>
      <c r="I169" s="170"/>
      <c r="J169" s="171">
        <f>ROUND(I169*H169,2)</f>
        <v>0</v>
      </c>
      <c r="K169" s="167" t="s">
        <v>124</v>
      </c>
      <c r="L169" s="39"/>
      <c r="M169" s="172" t="s">
        <v>3</v>
      </c>
      <c r="N169" s="173" t="s">
        <v>43</v>
      </c>
      <c r="O169" s="72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6" t="s">
        <v>125</v>
      </c>
      <c r="AT169" s="176" t="s">
        <v>120</v>
      </c>
      <c r="AU169" s="176" t="s">
        <v>82</v>
      </c>
      <c r="AY169" s="19" t="s">
        <v>118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9" t="s">
        <v>80</v>
      </c>
      <c r="BK169" s="177">
        <f>ROUND(I169*H169,2)</f>
        <v>0</v>
      </c>
      <c r="BL169" s="19" t="s">
        <v>125</v>
      </c>
      <c r="BM169" s="176" t="s">
        <v>240</v>
      </c>
    </row>
    <row r="170" s="2" customFormat="1">
      <c r="A170" s="38"/>
      <c r="B170" s="39"/>
      <c r="C170" s="38"/>
      <c r="D170" s="178" t="s">
        <v>127</v>
      </c>
      <c r="E170" s="38"/>
      <c r="F170" s="179" t="s">
        <v>241</v>
      </c>
      <c r="G170" s="38"/>
      <c r="H170" s="38"/>
      <c r="I170" s="180"/>
      <c r="J170" s="38"/>
      <c r="K170" s="38"/>
      <c r="L170" s="39"/>
      <c r="M170" s="181"/>
      <c r="N170" s="182"/>
      <c r="O170" s="72"/>
      <c r="P170" s="72"/>
      <c r="Q170" s="72"/>
      <c r="R170" s="72"/>
      <c r="S170" s="72"/>
      <c r="T170" s="73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127</v>
      </c>
      <c r="AU170" s="19" t="s">
        <v>82</v>
      </c>
    </row>
    <row r="171" s="2" customFormat="1" ht="44.25" customHeight="1">
      <c r="A171" s="38"/>
      <c r="B171" s="164"/>
      <c r="C171" s="207" t="s">
        <v>251</v>
      </c>
      <c r="D171" s="207" t="s">
        <v>171</v>
      </c>
      <c r="E171" s="208" t="s">
        <v>243</v>
      </c>
      <c r="F171" s="209" t="s">
        <v>244</v>
      </c>
      <c r="G171" s="210" t="s">
        <v>197</v>
      </c>
      <c r="H171" s="211">
        <v>36</v>
      </c>
      <c r="I171" s="212"/>
      <c r="J171" s="213">
        <f>ROUND(I171*H171,2)</f>
        <v>0</v>
      </c>
      <c r="K171" s="209" t="s">
        <v>124</v>
      </c>
      <c r="L171" s="214"/>
      <c r="M171" s="215" t="s">
        <v>3</v>
      </c>
      <c r="N171" s="216" t="s">
        <v>43</v>
      </c>
      <c r="O171" s="72"/>
      <c r="P171" s="174">
        <f>O171*H171</f>
        <v>0</v>
      </c>
      <c r="Q171" s="174">
        <v>0.019099999999999999</v>
      </c>
      <c r="R171" s="174">
        <f>Q171*H171</f>
        <v>0.68759999999999999</v>
      </c>
      <c r="S171" s="174">
        <v>0</v>
      </c>
      <c r="T171" s="17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76" t="s">
        <v>170</v>
      </c>
      <c r="AT171" s="176" t="s">
        <v>171</v>
      </c>
      <c r="AU171" s="176" t="s">
        <v>82</v>
      </c>
      <c r="AY171" s="19" t="s">
        <v>118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9" t="s">
        <v>80</v>
      </c>
      <c r="BK171" s="177">
        <f>ROUND(I171*H171,2)</f>
        <v>0</v>
      </c>
      <c r="BL171" s="19" t="s">
        <v>125</v>
      </c>
      <c r="BM171" s="176" t="s">
        <v>245</v>
      </c>
    </row>
    <row r="172" s="14" customFormat="1">
      <c r="A172" s="14"/>
      <c r="B172" s="191"/>
      <c r="C172" s="14"/>
      <c r="D172" s="184" t="s">
        <v>129</v>
      </c>
      <c r="E172" s="14"/>
      <c r="F172" s="193" t="s">
        <v>351</v>
      </c>
      <c r="G172" s="14"/>
      <c r="H172" s="194">
        <v>36</v>
      </c>
      <c r="I172" s="195"/>
      <c r="J172" s="14"/>
      <c r="K172" s="14"/>
      <c r="L172" s="191"/>
      <c r="M172" s="196"/>
      <c r="N172" s="197"/>
      <c r="O172" s="197"/>
      <c r="P172" s="197"/>
      <c r="Q172" s="197"/>
      <c r="R172" s="197"/>
      <c r="S172" s="197"/>
      <c r="T172" s="19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192" t="s">
        <v>129</v>
      </c>
      <c r="AU172" s="192" t="s">
        <v>82</v>
      </c>
      <c r="AV172" s="14" t="s">
        <v>82</v>
      </c>
      <c r="AW172" s="14" t="s">
        <v>4</v>
      </c>
      <c r="AX172" s="14" t="s">
        <v>80</v>
      </c>
      <c r="AY172" s="192" t="s">
        <v>118</v>
      </c>
    </row>
    <row r="173" s="2" customFormat="1" ht="21.75" customHeight="1">
      <c r="A173" s="38"/>
      <c r="B173" s="164"/>
      <c r="C173" s="207" t="s">
        <v>256</v>
      </c>
      <c r="D173" s="207" t="s">
        <v>171</v>
      </c>
      <c r="E173" s="208" t="s">
        <v>248</v>
      </c>
      <c r="F173" s="209" t="s">
        <v>249</v>
      </c>
      <c r="G173" s="210" t="s">
        <v>197</v>
      </c>
      <c r="H173" s="211">
        <v>180</v>
      </c>
      <c r="I173" s="212"/>
      <c r="J173" s="213">
        <f>ROUND(I173*H173,2)</f>
        <v>0</v>
      </c>
      <c r="K173" s="209" t="s">
        <v>3</v>
      </c>
      <c r="L173" s="214"/>
      <c r="M173" s="215" t="s">
        <v>3</v>
      </c>
      <c r="N173" s="216" t="s">
        <v>43</v>
      </c>
      <c r="O173" s="72"/>
      <c r="P173" s="174">
        <f>O173*H173</f>
        <v>0</v>
      </c>
      <c r="Q173" s="174">
        <v>0.00080000000000000004</v>
      </c>
      <c r="R173" s="174">
        <f>Q173*H173</f>
        <v>0.14400000000000002</v>
      </c>
      <c r="S173" s="174">
        <v>0</v>
      </c>
      <c r="T173" s="17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76" t="s">
        <v>170</v>
      </c>
      <c r="AT173" s="176" t="s">
        <v>171</v>
      </c>
      <c r="AU173" s="176" t="s">
        <v>82</v>
      </c>
      <c r="AY173" s="19" t="s">
        <v>118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9" t="s">
        <v>80</v>
      </c>
      <c r="BK173" s="177">
        <f>ROUND(I173*H173,2)</f>
        <v>0</v>
      </c>
      <c r="BL173" s="19" t="s">
        <v>125</v>
      </c>
      <c r="BM173" s="176" t="s">
        <v>250</v>
      </c>
    </row>
    <row r="174" s="2" customFormat="1" ht="24.15" customHeight="1">
      <c r="A174" s="38"/>
      <c r="B174" s="164"/>
      <c r="C174" s="165" t="s">
        <v>262</v>
      </c>
      <c r="D174" s="165" t="s">
        <v>120</v>
      </c>
      <c r="E174" s="166" t="s">
        <v>252</v>
      </c>
      <c r="F174" s="167" t="s">
        <v>253</v>
      </c>
      <c r="G174" s="168" t="s">
        <v>197</v>
      </c>
      <c r="H174" s="169">
        <v>1</v>
      </c>
      <c r="I174" s="170"/>
      <c r="J174" s="171">
        <f>ROUND(I174*H174,2)</f>
        <v>0</v>
      </c>
      <c r="K174" s="167" t="s">
        <v>124</v>
      </c>
      <c r="L174" s="39"/>
      <c r="M174" s="172" t="s">
        <v>3</v>
      </c>
      <c r="N174" s="173" t="s">
        <v>43</v>
      </c>
      <c r="O174" s="72"/>
      <c r="P174" s="174">
        <f>O174*H174</f>
        <v>0</v>
      </c>
      <c r="Q174" s="174">
        <v>0</v>
      </c>
      <c r="R174" s="174">
        <f>Q174*H174</f>
        <v>0</v>
      </c>
      <c r="S174" s="174">
        <v>0</v>
      </c>
      <c r="T174" s="17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76" t="s">
        <v>125</v>
      </c>
      <c r="AT174" s="176" t="s">
        <v>120</v>
      </c>
      <c r="AU174" s="176" t="s">
        <v>82</v>
      </c>
      <c r="AY174" s="19" t="s">
        <v>118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9" t="s">
        <v>80</v>
      </c>
      <c r="BK174" s="177">
        <f>ROUND(I174*H174,2)</f>
        <v>0</v>
      </c>
      <c r="BL174" s="19" t="s">
        <v>125</v>
      </c>
      <c r="BM174" s="176" t="s">
        <v>254</v>
      </c>
    </row>
    <row r="175" s="2" customFormat="1">
      <c r="A175" s="38"/>
      <c r="B175" s="39"/>
      <c r="C175" s="38"/>
      <c r="D175" s="178" t="s">
        <v>127</v>
      </c>
      <c r="E175" s="38"/>
      <c r="F175" s="179" t="s">
        <v>255</v>
      </c>
      <c r="G175" s="38"/>
      <c r="H175" s="38"/>
      <c r="I175" s="180"/>
      <c r="J175" s="38"/>
      <c r="K175" s="38"/>
      <c r="L175" s="39"/>
      <c r="M175" s="181"/>
      <c r="N175" s="182"/>
      <c r="O175" s="72"/>
      <c r="P175" s="72"/>
      <c r="Q175" s="72"/>
      <c r="R175" s="72"/>
      <c r="S175" s="72"/>
      <c r="T175" s="73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9" t="s">
        <v>127</v>
      </c>
      <c r="AU175" s="19" t="s">
        <v>82</v>
      </c>
    </row>
    <row r="176" s="2" customFormat="1" ht="24.15" customHeight="1">
      <c r="A176" s="38"/>
      <c r="B176" s="164"/>
      <c r="C176" s="207" t="s">
        <v>269</v>
      </c>
      <c r="D176" s="207" t="s">
        <v>171</v>
      </c>
      <c r="E176" s="208" t="s">
        <v>257</v>
      </c>
      <c r="F176" s="209" t="s">
        <v>258</v>
      </c>
      <c r="G176" s="210" t="s">
        <v>197</v>
      </c>
      <c r="H176" s="211">
        <v>1</v>
      </c>
      <c r="I176" s="212"/>
      <c r="J176" s="213">
        <f>ROUND(I176*H176,2)</f>
        <v>0</v>
      </c>
      <c r="K176" s="209" t="s">
        <v>124</v>
      </c>
      <c r="L176" s="214"/>
      <c r="M176" s="215" t="s">
        <v>3</v>
      </c>
      <c r="N176" s="216" t="s">
        <v>43</v>
      </c>
      <c r="O176" s="72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76" t="s">
        <v>170</v>
      </c>
      <c r="AT176" s="176" t="s">
        <v>171</v>
      </c>
      <c r="AU176" s="176" t="s">
        <v>82</v>
      </c>
      <c r="AY176" s="19" t="s">
        <v>118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9" t="s">
        <v>80</v>
      </c>
      <c r="BK176" s="177">
        <f>ROUND(I176*H176,2)</f>
        <v>0</v>
      </c>
      <c r="BL176" s="19" t="s">
        <v>125</v>
      </c>
      <c r="BM176" s="176" t="s">
        <v>259</v>
      </c>
    </row>
    <row r="177" s="13" customFormat="1">
      <c r="A177" s="13"/>
      <c r="B177" s="183"/>
      <c r="C177" s="13"/>
      <c r="D177" s="184" t="s">
        <v>129</v>
      </c>
      <c r="E177" s="185" t="s">
        <v>3</v>
      </c>
      <c r="F177" s="186" t="s">
        <v>260</v>
      </c>
      <c r="G177" s="13"/>
      <c r="H177" s="185" t="s">
        <v>3</v>
      </c>
      <c r="I177" s="187"/>
      <c r="J177" s="13"/>
      <c r="K177" s="13"/>
      <c r="L177" s="183"/>
      <c r="M177" s="188"/>
      <c r="N177" s="189"/>
      <c r="O177" s="189"/>
      <c r="P177" s="189"/>
      <c r="Q177" s="189"/>
      <c r="R177" s="189"/>
      <c r="S177" s="189"/>
      <c r="T177" s="19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5" t="s">
        <v>129</v>
      </c>
      <c r="AU177" s="185" t="s">
        <v>82</v>
      </c>
      <c r="AV177" s="13" t="s">
        <v>80</v>
      </c>
      <c r="AW177" s="13" t="s">
        <v>34</v>
      </c>
      <c r="AX177" s="13" t="s">
        <v>72</v>
      </c>
      <c r="AY177" s="185" t="s">
        <v>118</v>
      </c>
    </row>
    <row r="178" s="14" customFormat="1">
      <c r="A178" s="14"/>
      <c r="B178" s="191"/>
      <c r="C178" s="14"/>
      <c r="D178" s="184" t="s">
        <v>129</v>
      </c>
      <c r="E178" s="192" t="s">
        <v>3</v>
      </c>
      <c r="F178" s="193" t="s">
        <v>80</v>
      </c>
      <c r="G178" s="14"/>
      <c r="H178" s="194">
        <v>1</v>
      </c>
      <c r="I178" s="195"/>
      <c r="J178" s="14"/>
      <c r="K178" s="14"/>
      <c r="L178" s="191"/>
      <c r="M178" s="196"/>
      <c r="N178" s="197"/>
      <c r="O178" s="197"/>
      <c r="P178" s="197"/>
      <c r="Q178" s="197"/>
      <c r="R178" s="197"/>
      <c r="S178" s="197"/>
      <c r="T178" s="19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92" t="s">
        <v>129</v>
      </c>
      <c r="AU178" s="192" t="s">
        <v>82</v>
      </c>
      <c r="AV178" s="14" t="s">
        <v>82</v>
      </c>
      <c r="AW178" s="14" t="s">
        <v>34</v>
      </c>
      <c r="AX178" s="14" t="s">
        <v>72</v>
      </c>
      <c r="AY178" s="192" t="s">
        <v>118</v>
      </c>
    </row>
    <row r="179" s="15" customFormat="1">
      <c r="A179" s="15"/>
      <c r="B179" s="199"/>
      <c r="C179" s="15"/>
      <c r="D179" s="184" t="s">
        <v>129</v>
      </c>
      <c r="E179" s="200" t="s">
        <v>3</v>
      </c>
      <c r="F179" s="201" t="s">
        <v>132</v>
      </c>
      <c r="G179" s="15"/>
      <c r="H179" s="202">
        <v>1</v>
      </c>
      <c r="I179" s="203"/>
      <c r="J179" s="15"/>
      <c r="K179" s="15"/>
      <c r="L179" s="199"/>
      <c r="M179" s="204"/>
      <c r="N179" s="205"/>
      <c r="O179" s="205"/>
      <c r="P179" s="205"/>
      <c r="Q179" s="205"/>
      <c r="R179" s="205"/>
      <c r="S179" s="205"/>
      <c r="T179" s="20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00" t="s">
        <v>129</v>
      </c>
      <c r="AU179" s="200" t="s">
        <v>82</v>
      </c>
      <c r="AV179" s="15" t="s">
        <v>125</v>
      </c>
      <c r="AW179" s="15" t="s">
        <v>34</v>
      </c>
      <c r="AX179" s="15" t="s">
        <v>80</v>
      </c>
      <c r="AY179" s="200" t="s">
        <v>118</v>
      </c>
    </row>
    <row r="180" s="2" customFormat="1" ht="24.15" customHeight="1">
      <c r="A180" s="38"/>
      <c r="B180" s="164"/>
      <c r="C180" s="165" t="s">
        <v>274</v>
      </c>
      <c r="D180" s="165" t="s">
        <v>120</v>
      </c>
      <c r="E180" s="166" t="s">
        <v>352</v>
      </c>
      <c r="F180" s="167" t="s">
        <v>353</v>
      </c>
      <c r="G180" s="168" t="s">
        <v>197</v>
      </c>
      <c r="H180" s="169">
        <v>1</v>
      </c>
      <c r="I180" s="170"/>
      <c r="J180" s="171">
        <f>ROUND(I180*H180,2)</f>
        <v>0</v>
      </c>
      <c r="K180" s="167" t="s">
        <v>124</v>
      </c>
      <c r="L180" s="39"/>
      <c r="M180" s="172" t="s">
        <v>3</v>
      </c>
      <c r="N180" s="173" t="s">
        <v>43</v>
      </c>
      <c r="O180" s="72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76" t="s">
        <v>125</v>
      </c>
      <c r="AT180" s="176" t="s">
        <v>120</v>
      </c>
      <c r="AU180" s="176" t="s">
        <v>82</v>
      </c>
      <c r="AY180" s="19" t="s">
        <v>118</v>
      </c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9" t="s">
        <v>80</v>
      </c>
      <c r="BK180" s="177">
        <f>ROUND(I180*H180,2)</f>
        <v>0</v>
      </c>
      <c r="BL180" s="19" t="s">
        <v>125</v>
      </c>
      <c r="BM180" s="176" t="s">
        <v>354</v>
      </c>
    </row>
    <row r="181" s="2" customFormat="1">
      <c r="A181" s="38"/>
      <c r="B181" s="39"/>
      <c r="C181" s="38"/>
      <c r="D181" s="178" t="s">
        <v>127</v>
      </c>
      <c r="E181" s="38"/>
      <c r="F181" s="179" t="s">
        <v>355</v>
      </c>
      <c r="G181" s="38"/>
      <c r="H181" s="38"/>
      <c r="I181" s="180"/>
      <c r="J181" s="38"/>
      <c r="K181" s="38"/>
      <c r="L181" s="39"/>
      <c r="M181" s="181"/>
      <c r="N181" s="182"/>
      <c r="O181" s="72"/>
      <c r="P181" s="72"/>
      <c r="Q181" s="72"/>
      <c r="R181" s="72"/>
      <c r="S181" s="72"/>
      <c r="T181" s="73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9" t="s">
        <v>127</v>
      </c>
      <c r="AU181" s="19" t="s">
        <v>82</v>
      </c>
    </row>
    <row r="182" s="2" customFormat="1" ht="24.15" customHeight="1">
      <c r="A182" s="38"/>
      <c r="B182" s="164"/>
      <c r="C182" s="207" t="s">
        <v>279</v>
      </c>
      <c r="D182" s="207" t="s">
        <v>171</v>
      </c>
      <c r="E182" s="208" t="s">
        <v>356</v>
      </c>
      <c r="F182" s="209" t="s">
        <v>357</v>
      </c>
      <c r="G182" s="210" t="s">
        <v>197</v>
      </c>
      <c r="H182" s="211">
        <v>1</v>
      </c>
      <c r="I182" s="212"/>
      <c r="J182" s="213">
        <f>ROUND(I182*H182,2)</f>
        <v>0</v>
      </c>
      <c r="K182" s="209" t="s">
        <v>124</v>
      </c>
      <c r="L182" s="214"/>
      <c r="M182" s="215" t="s">
        <v>3</v>
      </c>
      <c r="N182" s="216" t="s">
        <v>43</v>
      </c>
      <c r="O182" s="72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76" t="s">
        <v>170</v>
      </c>
      <c r="AT182" s="176" t="s">
        <v>171</v>
      </c>
      <c r="AU182" s="176" t="s">
        <v>82</v>
      </c>
      <c r="AY182" s="19" t="s">
        <v>118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9" t="s">
        <v>80</v>
      </c>
      <c r="BK182" s="177">
        <f>ROUND(I182*H182,2)</f>
        <v>0</v>
      </c>
      <c r="BL182" s="19" t="s">
        <v>125</v>
      </c>
      <c r="BM182" s="176" t="s">
        <v>358</v>
      </c>
    </row>
    <row r="183" s="13" customFormat="1">
      <c r="A183" s="13"/>
      <c r="B183" s="183"/>
      <c r="C183" s="13"/>
      <c r="D183" s="184" t="s">
        <v>129</v>
      </c>
      <c r="E183" s="185" t="s">
        <v>3</v>
      </c>
      <c r="F183" s="186" t="s">
        <v>359</v>
      </c>
      <c r="G183" s="13"/>
      <c r="H183" s="185" t="s">
        <v>3</v>
      </c>
      <c r="I183" s="187"/>
      <c r="J183" s="13"/>
      <c r="K183" s="13"/>
      <c r="L183" s="183"/>
      <c r="M183" s="188"/>
      <c r="N183" s="189"/>
      <c r="O183" s="189"/>
      <c r="P183" s="189"/>
      <c r="Q183" s="189"/>
      <c r="R183" s="189"/>
      <c r="S183" s="189"/>
      <c r="T183" s="19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5" t="s">
        <v>129</v>
      </c>
      <c r="AU183" s="185" t="s">
        <v>82</v>
      </c>
      <c r="AV183" s="13" t="s">
        <v>80</v>
      </c>
      <c r="AW183" s="13" t="s">
        <v>34</v>
      </c>
      <c r="AX183" s="13" t="s">
        <v>72</v>
      </c>
      <c r="AY183" s="185" t="s">
        <v>118</v>
      </c>
    </row>
    <row r="184" s="14" customFormat="1">
      <c r="A184" s="14"/>
      <c r="B184" s="191"/>
      <c r="C184" s="14"/>
      <c r="D184" s="184" t="s">
        <v>129</v>
      </c>
      <c r="E184" s="192" t="s">
        <v>3</v>
      </c>
      <c r="F184" s="193" t="s">
        <v>80</v>
      </c>
      <c r="G184" s="14"/>
      <c r="H184" s="194">
        <v>1</v>
      </c>
      <c r="I184" s="195"/>
      <c r="J184" s="14"/>
      <c r="K184" s="14"/>
      <c r="L184" s="191"/>
      <c r="M184" s="196"/>
      <c r="N184" s="197"/>
      <c r="O184" s="197"/>
      <c r="P184" s="197"/>
      <c r="Q184" s="197"/>
      <c r="R184" s="197"/>
      <c r="S184" s="197"/>
      <c r="T184" s="19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2" t="s">
        <v>129</v>
      </c>
      <c r="AU184" s="192" t="s">
        <v>82</v>
      </c>
      <c r="AV184" s="14" t="s">
        <v>82</v>
      </c>
      <c r="AW184" s="14" t="s">
        <v>34</v>
      </c>
      <c r="AX184" s="14" t="s">
        <v>72</v>
      </c>
      <c r="AY184" s="192" t="s">
        <v>118</v>
      </c>
    </row>
    <row r="185" s="15" customFormat="1">
      <c r="A185" s="15"/>
      <c r="B185" s="199"/>
      <c r="C185" s="15"/>
      <c r="D185" s="184" t="s">
        <v>129</v>
      </c>
      <c r="E185" s="200" t="s">
        <v>3</v>
      </c>
      <c r="F185" s="201" t="s">
        <v>132</v>
      </c>
      <c r="G185" s="15"/>
      <c r="H185" s="202">
        <v>1</v>
      </c>
      <c r="I185" s="203"/>
      <c r="J185" s="15"/>
      <c r="K185" s="15"/>
      <c r="L185" s="199"/>
      <c r="M185" s="204"/>
      <c r="N185" s="205"/>
      <c r="O185" s="205"/>
      <c r="P185" s="205"/>
      <c r="Q185" s="205"/>
      <c r="R185" s="205"/>
      <c r="S185" s="205"/>
      <c r="T185" s="20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00" t="s">
        <v>129</v>
      </c>
      <c r="AU185" s="200" t="s">
        <v>82</v>
      </c>
      <c r="AV185" s="15" t="s">
        <v>125</v>
      </c>
      <c r="AW185" s="15" t="s">
        <v>34</v>
      </c>
      <c r="AX185" s="15" t="s">
        <v>80</v>
      </c>
      <c r="AY185" s="200" t="s">
        <v>118</v>
      </c>
    </row>
    <row r="186" s="12" customFormat="1" ht="22.8" customHeight="1">
      <c r="A186" s="12"/>
      <c r="B186" s="151"/>
      <c r="C186" s="12"/>
      <c r="D186" s="152" t="s">
        <v>71</v>
      </c>
      <c r="E186" s="162" t="s">
        <v>178</v>
      </c>
      <c r="F186" s="162" t="s">
        <v>261</v>
      </c>
      <c r="G186" s="12"/>
      <c r="H186" s="12"/>
      <c r="I186" s="154"/>
      <c r="J186" s="163">
        <f>BK186</f>
        <v>0</v>
      </c>
      <c r="K186" s="12"/>
      <c r="L186" s="151"/>
      <c r="M186" s="156"/>
      <c r="N186" s="157"/>
      <c r="O186" s="157"/>
      <c r="P186" s="158">
        <f>SUM(P187:P195)</f>
        <v>0</v>
      </c>
      <c r="Q186" s="157"/>
      <c r="R186" s="158">
        <f>SUM(R187:R195)</f>
        <v>0</v>
      </c>
      <c r="S186" s="157"/>
      <c r="T186" s="159">
        <f>SUM(T187:T195)</f>
        <v>3.0783999999999998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52" t="s">
        <v>80</v>
      </c>
      <c r="AT186" s="160" t="s">
        <v>71</v>
      </c>
      <c r="AU186" s="160" t="s">
        <v>80</v>
      </c>
      <c r="AY186" s="152" t="s">
        <v>118</v>
      </c>
      <c r="BK186" s="161">
        <f>SUM(BK187:BK195)</f>
        <v>0</v>
      </c>
    </row>
    <row r="187" s="2" customFormat="1" ht="16.5" customHeight="1">
      <c r="A187" s="38"/>
      <c r="B187" s="164"/>
      <c r="C187" s="165" t="s">
        <v>286</v>
      </c>
      <c r="D187" s="165" t="s">
        <v>120</v>
      </c>
      <c r="E187" s="166" t="s">
        <v>360</v>
      </c>
      <c r="F187" s="167" t="s">
        <v>361</v>
      </c>
      <c r="G187" s="168" t="s">
        <v>123</v>
      </c>
      <c r="H187" s="169">
        <v>1.296</v>
      </c>
      <c r="I187" s="170"/>
      <c r="J187" s="171">
        <f>ROUND(I187*H187,2)</f>
        <v>0</v>
      </c>
      <c r="K187" s="167" t="s">
        <v>124</v>
      </c>
      <c r="L187" s="39"/>
      <c r="M187" s="172" t="s">
        <v>3</v>
      </c>
      <c r="N187" s="173" t="s">
        <v>43</v>
      </c>
      <c r="O187" s="72"/>
      <c r="P187" s="174">
        <f>O187*H187</f>
        <v>0</v>
      </c>
      <c r="Q187" s="174">
        <v>0</v>
      </c>
      <c r="R187" s="174">
        <f>Q187*H187</f>
        <v>0</v>
      </c>
      <c r="S187" s="174">
        <v>2</v>
      </c>
      <c r="T187" s="175">
        <f>S187*H187</f>
        <v>2.5920000000000001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76" t="s">
        <v>125</v>
      </c>
      <c r="AT187" s="176" t="s">
        <v>120</v>
      </c>
      <c r="AU187" s="176" t="s">
        <v>82</v>
      </c>
      <c r="AY187" s="19" t="s">
        <v>118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9" t="s">
        <v>80</v>
      </c>
      <c r="BK187" s="177">
        <f>ROUND(I187*H187,2)</f>
        <v>0</v>
      </c>
      <c r="BL187" s="19" t="s">
        <v>125</v>
      </c>
      <c r="BM187" s="176" t="s">
        <v>265</v>
      </c>
    </row>
    <row r="188" s="2" customFormat="1">
      <c r="A188" s="38"/>
      <c r="B188" s="39"/>
      <c r="C188" s="38"/>
      <c r="D188" s="178" t="s">
        <v>127</v>
      </c>
      <c r="E188" s="38"/>
      <c r="F188" s="179" t="s">
        <v>362</v>
      </c>
      <c r="G188" s="38"/>
      <c r="H188" s="38"/>
      <c r="I188" s="180"/>
      <c r="J188" s="38"/>
      <c r="K188" s="38"/>
      <c r="L188" s="39"/>
      <c r="M188" s="181"/>
      <c r="N188" s="182"/>
      <c r="O188" s="72"/>
      <c r="P188" s="72"/>
      <c r="Q188" s="72"/>
      <c r="R188" s="72"/>
      <c r="S188" s="72"/>
      <c r="T188" s="73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9" t="s">
        <v>127</v>
      </c>
      <c r="AU188" s="19" t="s">
        <v>82</v>
      </c>
    </row>
    <row r="189" s="13" customFormat="1">
      <c r="A189" s="13"/>
      <c r="B189" s="183"/>
      <c r="C189" s="13"/>
      <c r="D189" s="184" t="s">
        <v>129</v>
      </c>
      <c r="E189" s="185" t="s">
        <v>3</v>
      </c>
      <c r="F189" s="186" t="s">
        <v>137</v>
      </c>
      <c r="G189" s="13"/>
      <c r="H189" s="185" t="s">
        <v>3</v>
      </c>
      <c r="I189" s="187"/>
      <c r="J189" s="13"/>
      <c r="K189" s="13"/>
      <c r="L189" s="183"/>
      <c r="M189" s="188"/>
      <c r="N189" s="189"/>
      <c r="O189" s="189"/>
      <c r="P189" s="189"/>
      <c r="Q189" s="189"/>
      <c r="R189" s="189"/>
      <c r="S189" s="189"/>
      <c r="T189" s="19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5" t="s">
        <v>129</v>
      </c>
      <c r="AU189" s="185" t="s">
        <v>82</v>
      </c>
      <c r="AV189" s="13" t="s">
        <v>80</v>
      </c>
      <c r="AW189" s="13" t="s">
        <v>34</v>
      </c>
      <c r="AX189" s="13" t="s">
        <v>72</v>
      </c>
      <c r="AY189" s="185" t="s">
        <v>118</v>
      </c>
    </row>
    <row r="190" s="14" customFormat="1">
      <c r="A190" s="14"/>
      <c r="B190" s="191"/>
      <c r="C190" s="14"/>
      <c r="D190" s="184" t="s">
        <v>129</v>
      </c>
      <c r="E190" s="192" t="s">
        <v>3</v>
      </c>
      <c r="F190" s="193" t="s">
        <v>363</v>
      </c>
      <c r="G190" s="14"/>
      <c r="H190" s="194">
        <v>1.296</v>
      </c>
      <c r="I190" s="195"/>
      <c r="J190" s="14"/>
      <c r="K190" s="14"/>
      <c r="L190" s="191"/>
      <c r="M190" s="196"/>
      <c r="N190" s="197"/>
      <c r="O190" s="197"/>
      <c r="P190" s="197"/>
      <c r="Q190" s="197"/>
      <c r="R190" s="197"/>
      <c r="S190" s="197"/>
      <c r="T190" s="19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192" t="s">
        <v>129</v>
      </c>
      <c r="AU190" s="192" t="s">
        <v>82</v>
      </c>
      <c r="AV190" s="14" t="s">
        <v>82</v>
      </c>
      <c r="AW190" s="14" t="s">
        <v>34</v>
      </c>
      <c r="AX190" s="14" t="s">
        <v>72</v>
      </c>
      <c r="AY190" s="192" t="s">
        <v>118</v>
      </c>
    </row>
    <row r="191" s="15" customFormat="1">
      <c r="A191" s="15"/>
      <c r="B191" s="199"/>
      <c r="C191" s="15"/>
      <c r="D191" s="184" t="s">
        <v>129</v>
      </c>
      <c r="E191" s="200" t="s">
        <v>3</v>
      </c>
      <c r="F191" s="201" t="s">
        <v>132</v>
      </c>
      <c r="G191" s="15"/>
      <c r="H191" s="202">
        <v>1.296</v>
      </c>
      <c r="I191" s="203"/>
      <c r="J191" s="15"/>
      <c r="K191" s="15"/>
      <c r="L191" s="199"/>
      <c r="M191" s="204"/>
      <c r="N191" s="205"/>
      <c r="O191" s="205"/>
      <c r="P191" s="205"/>
      <c r="Q191" s="205"/>
      <c r="R191" s="205"/>
      <c r="S191" s="205"/>
      <c r="T191" s="20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00" t="s">
        <v>129</v>
      </c>
      <c r="AU191" s="200" t="s">
        <v>82</v>
      </c>
      <c r="AV191" s="15" t="s">
        <v>125</v>
      </c>
      <c r="AW191" s="15" t="s">
        <v>34</v>
      </c>
      <c r="AX191" s="15" t="s">
        <v>80</v>
      </c>
      <c r="AY191" s="200" t="s">
        <v>118</v>
      </c>
    </row>
    <row r="192" s="2" customFormat="1" ht="33" customHeight="1">
      <c r="A192" s="38"/>
      <c r="B192" s="164"/>
      <c r="C192" s="165" t="s">
        <v>292</v>
      </c>
      <c r="D192" s="165" t="s">
        <v>120</v>
      </c>
      <c r="E192" s="166" t="s">
        <v>270</v>
      </c>
      <c r="F192" s="167" t="s">
        <v>271</v>
      </c>
      <c r="G192" s="168" t="s">
        <v>197</v>
      </c>
      <c r="H192" s="169">
        <v>36</v>
      </c>
      <c r="I192" s="170"/>
      <c r="J192" s="171">
        <f>ROUND(I192*H192,2)</f>
        <v>0</v>
      </c>
      <c r="K192" s="167" t="s">
        <v>124</v>
      </c>
      <c r="L192" s="39"/>
      <c r="M192" s="172" t="s">
        <v>3</v>
      </c>
      <c r="N192" s="173" t="s">
        <v>43</v>
      </c>
      <c r="O192" s="72"/>
      <c r="P192" s="174">
        <f>O192*H192</f>
        <v>0</v>
      </c>
      <c r="Q192" s="174">
        <v>0</v>
      </c>
      <c r="R192" s="174">
        <f>Q192*H192</f>
        <v>0</v>
      </c>
      <c r="S192" s="174">
        <v>0.0080000000000000002</v>
      </c>
      <c r="T192" s="175">
        <f>S192*H192</f>
        <v>0.28800000000000003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76" t="s">
        <v>125</v>
      </c>
      <c r="AT192" s="176" t="s">
        <v>120</v>
      </c>
      <c r="AU192" s="176" t="s">
        <v>82</v>
      </c>
      <c r="AY192" s="19" t="s">
        <v>118</v>
      </c>
      <c r="BE192" s="177">
        <f>IF(N192="základní",J192,0)</f>
        <v>0</v>
      </c>
      <c r="BF192" s="177">
        <f>IF(N192="snížená",J192,0)</f>
        <v>0</v>
      </c>
      <c r="BG192" s="177">
        <f>IF(N192="zákl. přenesená",J192,0)</f>
        <v>0</v>
      </c>
      <c r="BH192" s="177">
        <f>IF(N192="sníž. přenesená",J192,0)</f>
        <v>0</v>
      </c>
      <c r="BI192" s="177">
        <f>IF(N192="nulová",J192,0)</f>
        <v>0</v>
      </c>
      <c r="BJ192" s="19" t="s">
        <v>80</v>
      </c>
      <c r="BK192" s="177">
        <f>ROUND(I192*H192,2)</f>
        <v>0</v>
      </c>
      <c r="BL192" s="19" t="s">
        <v>125</v>
      </c>
      <c r="BM192" s="176" t="s">
        <v>272</v>
      </c>
    </row>
    <row r="193" s="2" customFormat="1">
      <c r="A193" s="38"/>
      <c r="B193" s="39"/>
      <c r="C193" s="38"/>
      <c r="D193" s="178" t="s">
        <v>127</v>
      </c>
      <c r="E193" s="38"/>
      <c r="F193" s="179" t="s">
        <v>273</v>
      </c>
      <c r="G193" s="38"/>
      <c r="H193" s="38"/>
      <c r="I193" s="180"/>
      <c r="J193" s="38"/>
      <c r="K193" s="38"/>
      <c r="L193" s="39"/>
      <c r="M193" s="181"/>
      <c r="N193" s="182"/>
      <c r="O193" s="72"/>
      <c r="P193" s="72"/>
      <c r="Q193" s="72"/>
      <c r="R193" s="72"/>
      <c r="S193" s="72"/>
      <c r="T193" s="73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9" t="s">
        <v>127</v>
      </c>
      <c r="AU193" s="19" t="s">
        <v>82</v>
      </c>
    </row>
    <row r="194" s="2" customFormat="1" ht="24.15" customHeight="1">
      <c r="A194" s="38"/>
      <c r="B194" s="164"/>
      <c r="C194" s="165" t="s">
        <v>297</v>
      </c>
      <c r="D194" s="165" t="s">
        <v>120</v>
      </c>
      <c r="E194" s="166" t="s">
        <v>364</v>
      </c>
      <c r="F194" s="167" t="s">
        <v>365</v>
      </c>
      <c r="G194" s="168" t="s">
        <v>239</v>
      </c>
      <c r="H194" s="169">
        <v>80</v>
      </c>
      <c r="I194" s="170"/>
      <c r="J194" s="171">
        <f>ROUND(I194*H194,2)</f>
        <v>0</v>
      </c>
      <c r="K194" s="167" t="s">
        <v>124</v>
      </c>
      <c r="L194" s="39"/>
      <c r="M194" s="172" t="s">
        <v>3</v>
      </c>
      <c r="N194" s="173" t="s">
        <v>43</v>
      </c>
      <c r="O194" s="72"/>
      <c r="P194" s="174">
        <f>O194*H194</f>
        <v>0</v>
      </c>
      <c r="Q194" s="174">
        <v>0</v>
      </c>
      <c r="R194" s="174">
        <f>Q194*H194</f>
        <v>0</v>
      </c>
      <c r="S194" s="174">
        <v>0.00248</v>
      </c>
      <c r="T194" s="175">
        <f>S194*H194</f>
        <v>0.19839999999999999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76" t="s">
        <v>125</v>
      </c>
      <c r="AT194" s="176" t="s">
        <v>120</v>
      </c>
      <c r="AU194" s="176" t="s">
        <v>82</v>
      </c>
      <c r="AY194" s="19" t="s">
        <v>118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9" t="s">
        <v>80</v>
      </c>
      <c r="BK194" s="177">
        <f>ROUND(I194*H194,2)</f>
        <v>0</v>
      </c>
      <c r="BL194" s="19" t="s">
        <v>125</v>
      </c>
      <c r="BM194" s="176" t="s">
        <v>277</v>
      </c>
    </row>
    <row r="195" s="2" customFormat="1">
      <c r="A195" s="38"/>
      <c r="B195" s="39"/>
      <c r="C195" s="38"/>
      <c r="D195" s="178" t="s">
        <v>127</v>
      </c>
      <c r="E195" s="38"/>
      <c r="F195" s="179" t="s">
        <v>366</v>
      </c>
      <c r="G195" s="38"/>
      <c r="H195" s="38"/>
      <c r="I195" s="180"/>
      <c r="J195" s="38"/>
      <c r="K195" s="38"/>
      <c r="L195" s="39"/>
      <c r="M195" s="181"/>
      <c r="N195" s="182"/>
      <c r="O195" s="72"/>
      <c r="P195" s="72"/>
      <c r="Q195" s="72"/>
      <c r="R195" s="72"/>
      <c r="S195" s="72"/>
      <c r="T195" s="73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9" t="s">
        <v>127</v>
      </c>
      <c r="AU195" s="19" t="s">
        <v>82</v>
      </c>
    </row>
    <row r="196" s="12" customFormat="1" ht="22.8" customHeight="1">
      <c r="A196" s="12"/>
      <c r="B196" s="151"/>
      <c r="C196" s="12"/>
      <c r="D196" s="152" t="s">
        <v>71</v>
      </c>
      <c r="E196" s="162" t="s">
        <v>284</v>
      </c>
      <c r="F196" s="162" t="s">
        <v>285</v>
      </c>
      <c r="G196" s="12"/>
      <c r="H196" s="12"/>
      <c r="I196" s="154"/>
      <c r="J196" s="163">
        <f>BK196</f>
        <v>0</v>
      </c>
      <c r="K196" s="12"/>
      <c r="L196" s="151"/>
      <c r="M196" s="156"/>
      <c r="N196" s="157"/>
      <c r="O196" s="157"/>
      <c r="P196" s="158">
        <f>SUM(P197:P205)</f>
        <v>0</v>
      </c>
      <c r="Q196" s="157"/>
      <c r="R196" s="158">
        <f>SUM(R197:R205)</f>
        <v>0</v>
      </c>
      <c r="S196" s="157"/>
      <c r="T196" s="159">
        <f>SUM(T197:T205)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2" t="s">
        <v>80</v>
      </c>
      <c r="AT196" s="160" t="s">
        <v>71</v>
      </c>
      <c r="AU196" s="160" t="s">
        <v>80</v>
      </c>
      <c r="AY196" s="152" t="s">
        <v>118</v>
      </c>
      <c r="BK196" s="161">
        <f>SUM(BK197:BK205)</f>
        <v>0</v>
      </c>
    </row>
    <row r="197" s="2" customFormat="1" ht="37.8" customHeight="1">
      <c r="A197" s="38"/>
      <c r="B197" s="164"/>
      <c r="C197" s="165" t="s">
        <v>302</v>
      </c>
      <c r="D197" s="165" t="s">
        <v>120</v>
      </c>
      <c r="E197" s="166" t="s">
        <v>367</v>
      </c>
      <c r="F197" s="167" t="s">
        <v>368</v>
      </c>
      <c r="G197" s="168" t="s">
        <v>289</v>
      </c>
      <c r="H197" s="169">
        <v>3.0779999999999998</v>
      </c>
      <c r="I197" s="170"/>
      <c r="J197" s="171">
        <f>ROUND(I197*H197,2)</f>
        <v>0</v>
      </c>
      <c r="K197" s="167" t="s">
        <v>124</v>
      </c>
      <c r="L197" s="39"/>
      <c r="M197" s="172" t="s">
        <v>3</v>
      </c>
      <c r="N197" s="173" t="s">
        <v>43</v>
      </c>
      <c r="O197" s="72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76" t="s">
        <v>125</v>
      </c>
      <c r="AT197" s="176" t="s">
        <v>120</v>
      </c>
      <c r="AU197" s="176" t="s">
        <v>82</v>
      </c>
      <c r="AY197" s="19" t="s">
        <v>118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9" t="s">
        <v>80</v>
      </c>
      <c r="BK197" s="177">
        <f>ROUND(I197*H197,2)</f>
        <v>0</v>
      </c>
      <c r="BL197" s="19" t="s">
        <v>125</v>
      </c>
      <c r="BM197" s="176" t="s">
        <v>369</v>
      </c>
    </row>
    <row r="198" s="2" customFormat="1">
      <c r="A198" s="38"/>
      <c r="B198" s="39"/>
      <c r="C198" s="38"/>
      <c r="D198" s="178" t="s">
        <v>127</v>
      </c>
      <c r="E198" s="38"/>
      <c r="F198" s="179" t="s">
        <v>370</v>
      </c>
      <c r="G198" s="38"/>
      <c r="H198" s="38"/>
      <c r="I198" s="180"/>
      <c r="J198" s="38"/>
      <c r="K198" s="38"/>
      <c r="L198" s="39"/>
      <c r="M198" s="181"/>
      <c r="N198" s="182"/>
      <c r="O198" s="72"/>
      <c r="P198" s="72"/>
      <c r="Q198" s="72"/>
      <c r="R198" s="72"/>
      <c r="S198" s="72"/>
      <c r="T198" s="73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9" t="s">
        <v>127</v>
      </c>
      <c r="AU198" s="19" t="s">
        <v>82</v>
      </c>
    </row>
    <row r="199" s="2" customFormat="1" ht="33" customHeight="1">
      <c r="A199" s="38"/>
      <c r="B199" s="164"/>
      <c r="C199" s="165" t="s">
        <v>308</v>
      </c>
      <c r="D199" s="165" t="s">
        <v>120</v>
      </c>
      <c r="E199" s="166" t="s">
        <v>371</v>
      </c>
      <c r="F199" s="167" t="s">
        <v>372</v>
      </c>
      <c r="G199" s="168" t="s">
        <v>289</v>
      </c>
      <c r="H199" s="169">
        <v>3.0779999999999998</v>
      </c>
      <c r="I199" s="170"/>
      <c r="J199" s="171">
        <f>ROUND(I199*H199,2)</f>
        <v>0</v>
      </c>
      <c r="K199" s="167" t="s">
        <v>124</v>
      </c>
      <c r="L199" s="39"/>
      <c r="M199" s="172" t="s">
        <v>3</v>
      </c>
      <c r="N199" s="173" t="s">
        <v>43</v>
      </c>
      <c r="O199" s="72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76" t="s">
        <v>125</v>
      </c>
      <c r="AT199" s="176" t="s">
        <v>120</v>
      </c>
      <c r="AU199" s="176" t="s">
        <v>82</v>
      </c>
      <c r="AY199" s="19" t="s">
        <v>118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9" t="s">
        <v>80</v>
      </c>
      <c r="BK199" s="177">
        <f>ROUND(I199*H199,2)</f>
        <v>0</v>
      </c>
      <c r="BL199" s="19" t="s">
        <v>125</v>
      </c>
      <c r="BM199" s="176" t="s">
        <v>373</v>
      </c>
    </row>
    <row r="200" s="2" customFormat="1">
      <c r="A200" s="38"/>
      <c r="B200" s="39"/>
      <c r="C200" s="38"/>
      <c r="D200" s="178" t="s">
        <v>127</v>
      </c>
      <c r="E200" s="38"/>
      <c r="F200" s="179" t="s">
        <v>374</v>
      </c>
      <c r="G200" s="38"/>
      <c r="H200" s="38"/>
      <c r="I200" s="180"/>
      <c r="J200" s="38"/>
      <c r="K200" s="38"/>
      <c r="L200" s="39"/>
      <c r="M200" s="181"/>
      <c r="N200" s="182"/>
      <c r="O200" s="72"/>
      <c r="P200" s="72"/>
      <c r="Q200" s="72"/>
      <c r="R200" s="72"/>
      <c r="S200" s="72"/>
      <c r="T200" s="73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9" t="s">
        <v>127</v>
      </c>
      <c r="AU200" s="19" t="s">
        <v>82</v>
      </c>
    </row>
    <row r="201" s="2" customFormat="1" ht="44.25" customHeight="1">
      <c r="A201" s="38"/>
      <c r="B201" s="164"/>
      <c r="C201" s="165" t="s">
        <v>313</v>
      </c>
      <c r="D201" s="165" t="s">
        <v>120</v>
      </c>
      <c r="E201" s="166" t="s">
        <v>375</v>
      </c>
      <c r="F201" s="167" t="s">
        <v>376</v>
      </c>
      <c r="G201" s="168" t="s">
        <v>289</v>
      </c>
      <c r="H201" s="169">
        <v>61.560000000000002</v>
      </c>
      <c r="I201" s="170"/>
      <c r="J201" s="171">
        <f>ROUND(I201*H201,2)</f>
        <v>0</v>
      </c>
      <c r="K201" s="167" t="s">
        <v>124</v>
      </c>
      <c r="L201" s="39"/>
      <c r="M201" s="172" t="s">
        <v>3</v>
      </c>
      <c r="N201" s="173" t="s">
        <v>43</v>
      </c>
      <c r="O201" s="72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76" t="s">
        <v>125</v>
      </c>
      <c r="AT201" s="176" t="s">
        <v>120</v>
      </c>
      <c r="AU201" s="176" t="s">
        <v>82</v>
      </c>
      <c r="AY201" s="19" t="s">
        <v>118</v>
      </c>
      <c r="BE201" s="177">
        <f>IF(N201="základní",J201,0)</f>
        <v>0</v>
      </c>
      <c r="BF201" s="177">
        <f>IF(N201="snížená",J201,0)</f>
        <v>0</v>
      </c>
      <c r="BG201" s="177">
        <f>IF(N201="zákl. přenesená",J201,0)</f>
        <v>0</v>
      </c>
      <c r="BH201" s="177">
        <f>IF(N201="sníž. přenesená",J201,0)</f>
        <v>0</v>
      </c>
      <c r="BI201" s="177">
        <f>IF(N201="nulová",J201,0)</f>
        <v>0</v>
      </c>
      <c r="BJ201" s="19" t="s">
        <v>80</v>
      </c>
      <c r="BK201" s="177">
        <f>ROUND(I201*H201,2)</f>
        <v>0</v>
      </c>
      <c r="BL201" s="19" t="s">
        <v>125</v>
      </c>
      <c r="BM201" s="176" t="s">
        <v>377</v>
      </c>
    </row>
    <row r="202" s="2" customFormat="1">
      <c r="A202" s="38"/>
      <c r="B202" s="39"/>
      <c r="C202" s="38"/>
      <c r="D202" s="178" t="s">
        <v>127</v>
      </c>
      <c r="E202" s="38"/>
      <c r="F202" s="179" t="s">
        <v>378</v>
      </c>
      <c r="G202" s="38"/>
      <c r="H202" s="38"/>
      <c r="I202" s="180"/>
      <c r="J202" s="38"/>
      <c r="K202" s="38"/>
      <c r="L202" s="39"/>
      <c r="M202" s="181"/>
      <c r="N202" s="182"/>
      <c r="O202" s="72"/>
      <c r="P202" s="72"/>
      <c r="Q202" s="72"/>
      <c r="R202" s="72"/>
      <c r="S202" s="72"/>
      <c r="T202" s="73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9" t="s">
        <v>127</v>
      </c>
      <c r="AU202" s="19" t="s">
        <v>82</v>
      </c>
    </row>
    <row r="203" s="14" customFormat="1">
      <c r="A203" s="14"/>
      <c r="B203" s="191"/>
      <c r="C203" s="14"/>
      <c r="D203" s="184" t="s">
        <v>129</v>
      </c>
      <c r="E203" s="14"/>
      <c r="F203" s="193" t="s">
        <v>379</v>
      </c>
      <c r="G203" s="14"/>
      <c r="H203" s="194">
        <v>61.560000000000002</v>
      </c>
      <c r="I203" s="195"/>
      <c r="J203" s="14"/>
      <c r="K203" s="14"/>
      <c r="L203" s="191"/>
      <c r="M203" s="196"/>
      <c r="N203" s="197"/>
      <c r="O203" s="197"/>
      <c r="P203" s="197"/>
      <c r="Q203" s="197"/>
      <c r="R203" s="197"/>
      <c r="S203" s="197"/>
      <c r="T203" s="19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92" t="s">
        <v>129</v>
      </c>
      <c r="AU203" s="192" t="s">
        <v>82</v>
      </c>
      <c r="AV203" s="14" t="s">
        <v>82</v>
      </c>
      <c r="AW203" s="14" t="s">
        <v>4</v>
      </c>
      <c r="AX203" s="14" t="s">
        <v>80</v>
      </c>
      <c r="AY203" s="192" t="s">
        <v>118</v>
      </c>
    </row>
    <row r="204" s="2" customFormat="1" ht="44.25" customHeight="1">
      <c r="A204" s="38"/>
      <c r="B204" s="164"/>
      <c r="C204" s="165" t="s">
        <v>319</v>
      </c>
      <c r="D204" s="165" t="s">
        <v>120</v>
      </c>
      <c r="E204" s="166" t="s">
        <v>380</v>
      </c>
      <c r="F204" s="167" t="s">
        <v>381</v>
      </c>
      <c r="G204" s="168" t="s">
        <v>289</v>
      </c>
      <c r="H204" s="169">
        <v>3.0779999999999998</v>
      </c>
      <c r="I204" s="170"/>
      <c r="J204" s="171">
        <f>ROUND(I204*H204,2)</f>
        <v>0</v>
      </c>
      <c r="K204" s="167" t="s">
        <v>124</v>
      </c>
      <c r="L204" s="39"/>
      <c r="M204" s="172" t="s">
        <v>3</v>
      </c>
      <c r="N204" s="173" t="s">
        <v>43</v>
      </c>
      <c r="O204" s="72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76" t="s">
        <v>125</v>
      </c>
      <c r="AT204" s="176" t="s">
        <v>120</v>
      </c>
      <c r="AU204" s="176" t="s">
        <v>82</v>
      </c>
      <c r="AY204" s="19" t="s">
        <v>118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9" t="s">
        <v>80</v>
      </c>
      <c r="BK204" s="177">
        <f>ROUND(I204*H204,2)</f>
        <v>0</v>
      </c>
      <c r="BL204" s="19" t="s">
        <v>125</v>
      </c>
      <c r="BM204" s="176" t="s">
        <v>382</v>
      </c>
    </row>
    <row r="205" s="2" customFormat="1">
      <c r="A205" s="38"/>
      <c r="B205" s="39"/>
      <c r="C205" s="38"/>
      <c r="D205" s="178" t="s">
        <v>127</v>
      </c>
      <c r="E205" s="38"/>
      <c r="F205" s="179" t="s">
        <v>383</v>
      </c>
      <c r="G205" s="38"/>
      <c r="H205" s="38"/>
      <c r="I205" s="180"/>
      <c r="J205" s="38"/>
      <c r="K205" s="38"/>
      <c r="L205" s="39"/>
      <c r="M205" s="181"/>
      <c r="N205" s="182"/>
      <c r="O205" s="72"/>
      <c r="P205" s="72"/>
      <c r="Q205" s="72"/>
      <c r="R205" s="72"/>
      <c r="S205" s="72"/>
      <c r="T205" s="73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9" t="s">
        <v>127</v>
      </c>
      <c r="AU205" s="19" t="s">
        <v>82</v>
      </c>
    </row>
    <row r="206" s="12" customFormat="1" ht="25.92" customHeight="1">
      <c r="A206" s="12"/>
      <c r="B206" s="151"/>
      <c r="C206" s="12"/>
      <c r="D206" s="152" t="s">
        <v>71</v>
      </c>
      <c r="E206" s="153" t="s">
        <v>384</v>
      </c>
      <c r="F206" s="153" t="s">
        <v>385</v>
      </c>
      <c r="G206" s="12"/>
      <c r="H206" s="12"/>
      <c r="I206" s="154"/>
      <c r="J206" s="155">
        <f>BK206</f>
        <v>0</v>
      </c>
      <c r="K206" s="12"/>
      <c r="L206" s="151"/>
      <c r="M206" s="156"/>
      <c r="N206" s="157"/>
      <c r="O206" s="157"/>
      <c r="P206" s="158">
        <f>P207</f>
        <v>0</v>
      </c>
      <c r="Q206" s="157"/>
      <c r="R206" s="158">
        <f>R207</f>
        <v>0.01056</v>
      </c>
      <c r="S206" s="157"/>
      <c r="T206" s="159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52" t="s">
        <v>82</v>
      </c>
      <c r="AT206" s="160" t="s">
        <v>71</v>
      </c>
      <c r="AU206" s="160" t="s">
        <v>72</v>
      </c>
      <c r="AY206" s="152" t="s">
        <v>118</v>
      </c>
      <c r="BK206" s="161">
        <f>BK207</f>
        <v>0</v>
      </c>
    </row>
    <row r="207" s="12" customFormat="1" ht="22.8" customHeight="1">
      <c r="A207" s="12"/>
      <c r="B207" s="151"/>
      <c r="C207" s="12"/>
      <c r="D207" s="152" t="s">
        <v>71</v>
      </c>
      <c r="E207" s="162" t="s">
        <v>386</v>
      </c>
      <c r="F207" s="162" t="s">
        <v>387</v>
      </c>
      <c r="G207" s="12"/>
      <c r="H207" s="12"/>
      <c r="I207" s="154"/>
      <c r="J207" s="163">
        <f>BK207</f>
        <v>0</v>
      </c>
      <c r="K207" s="12"/>
      <c r="L207" s="151"/>
      <c r="M207" s="156"/>
      <c r="N207" s="157"/>
      <c r="O207" s="157"/>
      <c r="P207" s="158">
        <f>SUM(P208:P220)</f>
        <v>0</v>
      </c>
      <c r="Q207" s="157"/>
      <c r="R207" s="158">
        <f>SUM(R208:R220)</f>
        <v>0.01056</v>
      </c>
      <c r="S207" s="157"/>
      <c r="T207" s="159">
        <f>SUM(T208:T220)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52" t="s">
        <v>82</v>
      </c>
      <c r="AT207" s="160" t="s">
        <v>71</v>
      </c>
      <c r="AU207" s="160" t="s">
        <v>80</v>
      </c>
      <c r="AY207" s="152" t="s">
        <v>118</v>
      </c>
      <c r="BK207" s="161">
        <f>SUM(BK208:BK220)</f>
        <v>0</v>
      </c>
    </row>
    <row r="208" s="2" customFormat="1" ht="24.15" customHeight="1">
      <c r="A208" s="38"/>
      <c r="B208" s="164"/>
      <c r="C208" s="165" t="s">
        <v>325</v>
      </c>
      <c r="D208" s="165" t="s">
        <v>120</v>
      </c>
      <c r="E208" s="166" t="s">
        <v>388</v>
      </c>
      <c r="F208" s="167" t="s">
        <v>389</v>
      </c>
      <c r="G208" s="168" t="s">
        <v>165</v>
      </c>
      <c r="H208" s="169">
        <v>32</v>
      </c>
      <c r="I208" s="170"/>
      <c r="J208" s="171">
        <f>ROUND(I208*H208,2)</f>
        <v>0</v>
      </c>
      <c r="K208" s="167" t="s">
        <v>124</v>
      </c>
      <c r="L208" s="39"/>
      <c r="M208" s="172" t="s">
        <v>3</v>
      </c>
      <c r="N208" s="173" t="s">
        <v>43</v>
      </c>
      <c r="O208" s="72"/>
      <c r="P208" s="174">
        <f>O208*H208</f>
        <v>0</v>
      </c>
      <c r="Q208" s="174">
        <v>0</v>
      </c>
      <c r="R208" s="174">
        <f>Q208*H208</f>
        <v>0</v>
      </c>
      <c r="S208" s="174">
        <v>0</v>
      </c>
      <c r="T208" s="17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76" t="s">
        <v>216</v>
      </c>
      <c r="AT208" s="176" t="s">
        <v>120</v>
      </c>
      <c r="AU208" s="176" t="s">
        <v>82</v>
      </c>
      <c r="AY208" s="19" t="s">
        <v>118</v>
      </c>
      <c r="BE208" s="177">
        <f>IF(N208="základní",J208,0)</f>
        <v>0</v>
      </c>
      <c r="BF208" s="177">
        <f>IF(N208="snížená",J208,0)</f>
        <v>0</v>
      </c>
      <c r="BG208" s="177">
        <f>IF(N208="zákl. přenesená",J208,0)</f>
        <v>0</v>
      </c>
      <c r="BH208" s="177">
        <f>IF(N208="sníž. přenesená",J208,0)</f>
        <v>0</v>
      </c>
      <c r="BI208" s="177">
        <f>IF(N208="nulová",J208,0)</f>
        <v>0</v>
      </c>
      <c r="BJ208" s="19" t="s">
        <v>80</v>
      </c>
      <c r="BK208" s="177">
        <f>ROUND(I208*H208,2)</f>
        <v>0</v>
      </c>
      <c r="BL208" s="19" t="s">
        <v>216</v>
      </c>
      <c r="BM208" s="176" t="s">
        <v>390</v>
      </c>
    </row>
    <row r="209" s="2" customFormat="1">
      <c r="A209" s="38"/>
      <c r="B209" s="39"/>
      <c r="C209" s="38"/>
      <c r="D209" s="178" t="s">
        <v>127</v>
      </c>
      <c r="E209" s="38"/>
      <c r="F209" s="179" t="s">
        <v>391</v>
      </c>
      <c r="G209" s="38"/>
      <c r="H209" s="38"/>
      <c r="I209" s="180"/>
      <c r="J209" s="38"/>
      <c r="K209" s="38"/>
      <c r="L209" s="39"/>
      <c r="M209" s="181"/>
      <c r="N209" s="182"/>
      <c r="O209" s="72"/>
      <c r="P209" s="72"/>
      <c r="Q209" s="72"/>
      <c r="R209" s="72"/>
      <c r="S209" s="72"/>
      <c r="T209" s="73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9" t="s">
        <v>127</v>
      </c>
      <c r="AU209" s="19" t="s">
        <v>82</v>
      </c>
    </row>
    <row r="210" s="13" customFormat="1">
      <c r="A210" s="13"/>
      <c r="B210" s="183"/>
      <c r="C210" s="13"/>
      <c r="D210" s="184" t="s">
        <v>129</v>
      </c>
      <c r="E210" s="185" t="s">
        <v>3</v>
      </c>
      <c r="F210" s="186" t="s">
        <v>392</v>
      </c>
      <c r="G210" s="13"/>
      <c r="H210" s="185" t="s">
        <v>3</v>
      </c>
      <c r="I210" s="187"/>
      <c r="J210" s="13"/>
      <c r="K210" s="13"/>
      <c r="L210" s="183"/>
      <c r="M210" s="188"/>
      <c r="N210" s="189"/>
      <c r="O210" s="189"/>
      <c r="P210" s="189"/>
      <c r="Q210" s="189"/>
      <c r="R210" s="189"/>
      <c r="S210" s="189"/>
      <c r="T210" s="19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5" t="s">
        <v>129</v>
      </c>
      <c r="AU210" s="185" t="s">
        <v>82</v>
      </c>
      <c r="AV210" s="13" t="s">
        <v>80</v>
      </c>
      <c r="AW210" s="13" t="s">
        <v>34</v>
      </c>
      <c r="AX210" s="13" t="s">
        <v>72</v>
      </c>
      <c r="AY210" s="185" t="s">
        <v>118</v>
      </c>
    </row>
    <row r="211" s="14" customFormat="1">
      <c r="A211" s="14"/>
      <c r="B211" s="191"/>
      <c r="C211" s="14"/>
      <c r="D211" s="184" t="s">
        <v>129</v>
      </c>
      <c r="E211" s="192" t="s">
        <v>3</v>
      </c>
      <c r="F211" s="193" t="s">
        <v>393</v>
      </c>
      <c r="G211" s="14"/>
      <c r="H211" s="194">
        <v>32</v>
      </c>
      <c r="I211" s="195"/>
      <c r="J211" s="14"/>
      <c r="K211" s="14"/>
      <c r="L211" s="191"/>
      <c r="M211" s="196"/>
      <c r="N211" s="197"/>
      <c r="O211" s="197"/>
      <c r="P211" s="197"/>
      <c r="Q211" s="197"/>
      <c r="R211" s="197"/>
      <c r="S211" s="197"/>
      <c r="T211" s="19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192" t="s">
        <v>129</v>
      </c>
      <c r="AU211" s="192" t="s">
        <v>82</v>
      </c>
      <c r="AV211" s="14" t="s">
        <v>82</v>
      </c>
      <c r="AW211" s="14" t="s">
        <v>34</v>
      </c>
      <c r="AX211" s="14" t="s">
        <v>72</v>
      </c>
      <c r="AY211" s="192" t="s">
        <v>118</v>
      </c>
    </row>
    <row r="212" s="15" customFormat="1">
      <c r="A212" s="15"/>
      <c r="B212" s="199"/>
      <c r="C212" s="15"/>
      <c r="D212" s="184" t="s">
        <v>129</v>
      </c>
      <c r="E212" s="200" t="s">
        <v>3</v>
      </c>
      <c r="F212" s="201" t="s">
        <v>132</v>
      </c>
      <c r="G212" s="15"/>
      <c r="H212" s="202">
        <v>32</v>
      </c>
      <c r="I212" s="203"/>
      <c r="J212" s="15"/>
      <c r="K212" s="15"/>
      <c r="L212" s="199"/>
      <c r="M212" s="204"/>
      <c r="N212" s="205"/>
      <c r="O212" s="205"/>
      <c r="P212" s="205"/>
      <c r="Q212" s="205"/>
      <c r="R212" s="205"/>
      <c r="S212" s="205"/>
      <c r="T212" s="20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00" t="s">
        <v>129</v>
      </c>
      <c r="AU212" s="200" t="s">
        <v>82</v>
      </c>
      <c r="AV212" s="15" t="s">
        <v>125</v>
      </c>
      <c r="AW212" s="15" t="s">
        <v>34</v>
      </c>
      <c r="AX212" s="15" t="s">
        <v>80</v>
      </c>
      <c r="AY212" s="200" t="s">
        <v>118</v>
      </c>
    </row>
    <row r="213" s="2" customFormat="1" ht="24.15" customHeight="1">
      <c r="A213" s="38"/>
      <c r="B213" s="164"/>
      <c r="C213" s="165" t="s">
        <v>394</v>
      </c>
      <c r="D213" s="165" t="s">
        <v>120</v>
      </c>
      <c r="E213" s="166" t="s">
        <v>395</v>
      </c>
      <c r="F213" s="167" t="s">
        <v>396</v>
      </c>
      <c r="G213" s="168" t="s">
        <v>165</v>
      </c>
      <c r="H213" s="169">
        <v>32</v>
      </c>
      <c r="I213" s="170"/>
      <c r="J213" s="171">
        <f>ROUND(I213*H213,2)</f>
        <v>0</v>
      </c>
      <c r="K213" s="167" t="s">
        <v>124</v>
      </c>
      <c r="L213" s="39"/>
      <c r="M213" s="172" t="s">
        <v>3</v>
      </c>
      <c r="N213" s="173" t="s">
        <v>43</v>
      </c>
      <c r="O213" s="72"/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76" t="s">
        <v>216</v>
      </c>
      <c r="AT213" s="176" t="s">
        <v>120</v>
      </c>
      <c r="AU213" s="176" t="s">
        <v>82</v>
      </c>
      <c r="AY213" s="19" t="s">
        <v>118</v>
      </c>
      <c r="BE213" s="177">
        <f>IF(N213="základní",J213,0)</f>
        <v>0</v>
      </c>
      <c r="BF213" s="177">
        <f>IF(N213="snížená",J213,0)</f>
        <v>0</v>
      </c>
      <c r="BG213" s="177">
        <f>IF(N213="zákl. přenesená",J213,0)</f>
        <v>0</v>
      </c>
      <c r="BH213" s="177">
        <f>IF(N213="sníž. přenesená",J213,0)</f>
        <v>0</v>
      </c>
      <c r="BI213" s="177">
        <f>IF(N213="nulová",J213,0)</f>
        <v>0</v>
      </c>
      <c r="BJ213" s="19" t="s">
        <v>80</v>
      </c>
      <c r="BK213" s="177">
        <f>ROUND(I213*H213,2)</f>
        <v>0</v>
      </c>
      <c r="BL213" s="19" t="s">
        <v>216</v>
      </c>
      <c r="BM213" s="176" t="s">
        <v>397</v>
      </c>
    </row>
    <row r="214" s="2" customFormat="1">
      <c r="A214" s="38"/>
      <c r="B214" s="39"/>
      <c r="C214" s="38"/>
      <c r="D214" s="178" t="s">
        <v>127</v>
      </c>
      <c r="E214" s="38"/>
      <c r="F214" s="179" t="s">
        <v>398</v>
      </c>
      <c r="G214" s="38"/>
      <c r="H214" s="38"/>
      <c r="I214" s="180"/>
      <c r="J214" s="38"/>
      <c r="K214" s="38"/>
      <c r="L214" s="39"/>
      <c r="M214" s="181"/>
      <c r="N214" s="182"/>
      <c r="O214" s="72"/>
      <c r="P214" s="72"/>
      <c r="Q214" s="72"/>
      <c r="R214" s="72"/>
      <c r="S214" s="72"/>
      <c r="T214" s="73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9" t="s">
        <v>127</v>
      </c>
      <c r="AU214" s="19" t="s">
        <v>82</v>
      </c>
    </row>
    <row r="215" s="2" customFormat="1" ht="37.8" customHeight="1">
      <c r="A215" s="38"/>
      <c r="B215" s="164"/>
      <c r="C215" s="165" t="s">
        <v>399</v>
      </c>
      <c r="D215" s="165" t="s">
        <v>120</v>
      </c>
      <c r="E215" s="166" t="s">
        <v>400</v>
      </c>
      <c r="F215" s="167" t="s">
        <v>401</v>
      </c>
      <c r="G215" s="168" t="s">
        <v>165</v>
      </c>
      <c r="H215" s="169">
        <v>32</v>
      </c>
      <c r="I215" s="170"/>
      <c r="J215" s="171">
        <f>ROUND(I215*H215,2)</f>
        <v>0</v>
      </c>
      <c r="K215" s="167" t="s">
        <v>124</v>
      </c>
      <c r="L215" s="39"/>
      <c r="M215" s="172" t="s">
        <v>3</v>
      </c>
      <c r="N215" s="173" t="s">
        <v>43</v>
      </c>
      <c r="O215" s="72"/>
      <c r="P215" s="174">
        <f>O215*H215</f>
        <v>0</v>
      </c>
      <c r="Q215" s="174">
        <v>6.9999999999999994E-05</v>
      </c>
      <c r="R215" s="174">
        <f>Q215*H215</f>
        <v>0.0022399999999999998</v>
      </c>
      <c r="S215" s="174">
        <v>0</v>
      </c>
      <c r="T215" s="17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76" t="s">
        <v>216</v>
      </c>
      <c r="AT215" s="176" t="s">
        <v>120</v>
      </c>
      <c r="AU215" s="176" t="s">
        <v>82</v>
      </c>
      <c r="AY215" s="19" t="s">
        <v>118</v>
      </c>
      <c r="BE215" s="177">
        <f>IF(N215="základní",J215,0)</f>
        <v>0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9" t="s">
        <v>80</v>
      </c>
      <c r="BK215" s="177">
        <f>ROUND(I215*H215,2)</f>
        <v>0</v>
      </c>
      <c r="BL215" s="19" t="s">
        <v>216</v>
      </c>
      <c r="BM215" s="176" t="s">
        <v>402</v>
      </c>
    </row>
    <row r="216" s="2" customFormat="1">
      <c r="A216" s="38"/>
      <c r="B216" s="39"/>
      <c r="C216" s="38"/>
      <c r="D216" s="178" t="s">
        <v>127</v>
      </c>
      <c r="E216" s="38"/>
      <c r="F216" s="179" t="s">
        <v>403</v>
      </c>
      <c r="G216" s="38"/>
      <c r="H216" s="38"/>
      <c r="I216" s="180"/>
      <c r="J216" s="38"/>
      <c r="K216" s="38"/>
      <c r="L216" s="39"/>
      <c r="M216" s="181"/>
      <c r="N216" s="182"/>
      <c r="O216" s="72"/>
      <c r="P216" s="72"/>
      <c r="Q216" s="72"/>
      <c r="R216" s="72"/>
      <c r="S216" s="72"/>
      <c r="T216" s="73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127</v>
      </c>
      <c r="AU216" s="19" t="s">
        <v>82</v>
      </c>
    </row>
    <row r="217" s="2" customFormat="1" ht="24.15" customHeight="1">
      <c r="A217" s="38"/>
      <c r="B217" s="164"/>
      <c r="C217" s="165" t="s">
        <v>404</v>
      </c>
      <c r="D217" s="165" t="s">
        <v>120</v>
      </c>
      <c r="E217" s="166" t="s">
        <v>405</v>
      </c>
      <c r="F217" s="167" t="s">
        <v>406</v>
      </c>
      <c r="G217" s="168" t="s">
        <v>165</v>
      </c>
      <c r="H217" s="169">
        <v>32</v>
      </c>
      <c r="I217" s="170"/>
      <c r="J217" s="171">
        <f>ROUND(I217*H217,2)</f>
        <v>0</v>
      </c>
      <c r="K217" s="167" t="s">
        <v>124</v>
      </c>
      <c r="L217" s="39"/>
      <c r="M217" s="172" t="s">
        <v>3</v>
      </c>
      <c r="N217" s="173" t="s">
        <v>43</v>
      </c>
      <c r="O217" s="72"/>
      <c r="P217" s="174">
        <f>O217*H217</f>
        <v>0</v>
      </c>
      <c r="Q217" s="174">
        <v>0.00013999999999999999</v>
      </c>
      <c r="R217" s="174">
        <f>Q217*H217</f>
        <v>0.0044799999999999996</v>
      </c>
      <c r="S217" s="174">
        <v>0</v>
      </c>
      <c r="T217" s="17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76" t="s">
        <v>216</v>
      </c>
      <c r="AT217" s="176" t="s">
        <v>120</v>
      </c>
      <c r="AU217" s="176" t="s">
        <v>82</v>
      </c>
      <c r="AY217" s="19" t="s">
        <v>118</v>
      </c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19" t="s">
        <v>80</v>
      </c>
      <c r="BK217" s="177">
        <f>ROUND(I217*H217,2)</f>
        <v>0</v>
      </c>
      <c r="BL217" s="19" t="s">
        <v>216</v>
      </c>
      <c r="BM217" s="176" t="s">
        <v>407</v>
      </c>
    </row>
    <row r="218" s="2" customFormat="1">
      <c r="A218" s="38"/>
      <c r="B218" s="39"/>
      <c r="C218" s="38"/>
      <c r="D218" s="178" t="s">
        <v>127</v>
      </c>
      <c r="E218" s="38"/>
      <c r="F218" s="179" t="s">
        <v>408</v>
      </c>
      <c r="G218" s="38"/>
      <c r="H218" s="38"/>
      <c r="I218" s="180"/>
      <c r="J218" s="38"/>
      <c r="K218" s="38"/>
      <c r="L218" s="39"/>
      <c r="M218" s="181"/>
      <c r="N218" s="182"/>
      <c r="O218" s="72"/>
      <c r="P218" s="72"/>
      <c r="Q218" s="72"/>
      <c r="R218" s="72"/>
      <c r="S218" s="72"/>
      <c r="T218" s="73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9" t="s">
        <v>127</v>
      </c>
      <c r="AU218" s="19" t="s">
        <v>82</v>
      </c>
    </row>
    <row r="219" s="2" customFormat="1" ht="24.15" customHeight="1">
      <c r="A219" s="38"/>
      <c r="B219" s="164"/>
      <c r="C219" s="165" t="s">
        <v>409</v>
      </c>
      <c r="D219" s="165" t="s">
        <v>120</v>
      </c>
      <c r="E219" s="166" t="s">
        <v>410</v>
      </c>
      <c r="F219" s="167" t="s">
        <v>411</v>
      </c>
      <c r="G219" s="168" t="s">
        <v>165</v>
      </c>
      <c r="H219" s="169">
        <v>32</v>
      </c>
      <c r="I219" s="170"/>
      <c r="J219" s="171">
        <f>ROUND(I219*H219,2)</f>
        <v>0</v>
      </c>
      <c r="K219" s="167" t="s">
        <v>124</v>
      </c>
      <c r="L219" s="39"/>
      <c r="M219" s="172" t="s">
        <v>3</v>
      </c>
      <c r="N219" s="173" t="s">
        <v>43</v>
      </c>
      <c r="O219" s="72"/>
      <c r="P219" s="174">
        <f>O219*H219</f>
        <v>0</v>
      </c>
      <c r="Q219" s="174">
        <v>0.00012</v>
      </c>
      <c r="R219" s="174">
        <f>Q219*H219</f>
        <v>0.0038400000000000001</v>
      </c>
      <c r="S219" s="174">
        <v>0</v>
      </c>
      <c r="T219" s="17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76" t="s">
        <v>216</v>
      </c>
      <c r="AT219" s="176" t="s">
        <v>120</v>
      </c>
      <c r="AU219" s="176" t="s">
        <v>82</v>
      </c>
      <c r="AY219" s="19" t="s">
        <v>118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9" t="s">
        <v>80</v>
      </c>
      <c r="BK219" s="177">
        <f>ROUND(I219*H219,2)</f>
        <v>0</v>
      </c>
      <c r="BL219" s="19" t="s">
        <v>216</v>
      </c>
      <c r="BM219" s="176" t="s">
        <v>412</v>
      </c>
    </row>
    <row r="220" s="2" customFormat="1">
      <c r="A220" s="38"/>
      <c r="B220" s="39"/>
      <c r="C220" s="38"/>
      <c r="D220" s="178" t="s">
        <v>127</v>
      </c>
      <c r="E220" s="38"/>
      <c r="F220" s="179" t="s">
        <v>413</v>
      </c>
      <c r="G220" s="38"/>
      <c r="H220" s="38"/>
      <c r="I220" s="180"/>
      <c r="J220" s="38"/>
      <c r="K220" s="38"/>
      <c r="L220" s="39"/>
      <c r="M220" s="181"/>
      <c r="N220" s="182"/>
      <c r="O220" s="72"/>
      <c r="P220" s="72"/>
      <c r="Q220" s="72"/>
      <c r="R220" s="72"/>
      <c r="S220" s="72"/>
      <c r="T220" s="73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9" t="s">
        <v>127</v>
      </c>
      <c r="AU220" s="19" t="s">
        <v>82</v>
      </c>
    </row>
    <row r="221" s="12" customFormat="1" ht="25.92" customHeight="1">
      <c r="A221" s="12"/>
      <c r="B221" s="151"/>
      <c r="C221" s="12"/>
      <c r="D221" s="152" t="s">
        <v>71</v>
      </c>
      <c r="E221" s="153" t="s">
        <v>414</v>
      </c>
      <c r="F221" s="153" t="s">
        <v>415</v>
      </c>
      <c r="G221" s="12"/>
      <c r="H221" s="12"/>
      <c r="I221" s="154"/>
      <c r="J221" s="155">
        <f>BK221</f>
        <v>0</v>
      </c>
      <c r="K221" s="12"/>
      <c r="L221" s="151"/>
      <c r="M221" s="156"/>
      <c r="N221" s="157"/>
      <c r="O221" s="157"/>
      <c r="P221" s="158">
        <f>SUM(P222:P224)</f>
        <v>0</v>
      </c>
      <c r="Q221" s="157"/>
      <c r="R221" s="158">
        <f>SUM(R222:R224)</f>
        <v>0.10000000000000001</v>
      </c>
      <c r="S221" s="157"/>
      <c r="T221" s="159">
        <f>SUM(T222:T224)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52" t="s">
        <v>125</v>
      </c>
      <c r="AT221" s="160" t="s">
        <v>71</v>
      </c>
      <c r="AU221" s="160" t="s">
        <v>72</v>
      </c>
      <c r="AY221" s="152" t="s">
        <v>118</v>
      </c>
      <c r="BK221" s="161">
        <f>SUM(BK222:BK224)</f>
        <v>0</v>
      </c>
    </row>
    <row r="222" s="2" customFormat="1" ht="33" customHeight="1">
      <c r="A222" s="38"/>
      <c r="B222" s="164"/>
      <c r="C222" s="165" t="s">
        <v>416</v>
      </c>
      <c r="D222" s="165" t="s">
        <v>120</v>
      </c>
      <c r="E222" s="166" t="s">
        <v>417</v>
      </c>
      <c r="F222" s="167" t="s">
        <v>418</v>
      </c>
      <c r="G222" s="168" t="s">
        <v>419</v>
      </c>
      <c r="H222" s="169">
        <v>10</v>
      </c>
      <c r="I222" s="170"/>
      <c r="J222" s="171">
        <f>ROUND(I222*H222,2)</f>
        <v>0</v>
      </c>
      <c r="K222" s="167" t="s">
        <v>124</v>
      </c>
      <c r="L222" s="39"/>
      <c r="M222" s="172" t="s">
        <v>3</v>
      </c>
      <c r="N222" s="173" t="s">
        <v>43</v>
      </c>
      <c r="O222" s="72"/>
      <c r="P222" s="174">
        <f>O222*H222</f>
        <v>0</v>
      </c>
      <c r="Q222" s="174">
        <v>0</v>
      </c>
      <c r="R222" s="174">
        <f>Q222*H222</f>
        <v>0</v>
      </c>
      <c r="S222" s="174">
        <v>0</v>
      </c>
      <c r="T222" s="17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76" t="s">
        <v>420</v>
      </c>
      <c r="AT222" s="176" t="s">
        <v>120</v>
      </c>
      <c r="AU222" s="176" t="s">
        <v>80</v>
      </c>
      <c r="AY222" s="19" t="s">
        <v>118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9" t="s">
        <v>80</v>
      </c>
      <c r="BK222" s="177">
        <f>ROUND(I222*H222,2)</f>
        <v>0</v>
      </c>
      <c r="BL222" s="19" t="s">
        <v>420</v>
      </c>
      <c r="BM222" s="176" t="s">
        <v>421</v>
      </c>
    </row>
    <row r="223" s="2" customFormat="1">
      <c r="A223" s="38"/>
      <c r="B223" s="39"/>
      <c r="C223" s="38"/>
      <c r="D223" s="178" t="s">
        <v>127</v>
      </c>
      <c r="E223" s="38"/>
      <c r="F223" s="179" t="s">
        <v>422</v>
      </c>
      <c r="G223" s="38"/>
      <c r="H223" s="38"/>
      <c r="I223" s="180"/>
      <c r="J223" s="38"/>
      <c r="K223" s="38"/>
      <c r="L223" s="39"/>
      <c r="M223" s="181"/>
      <c r="N223" s="182"/>
      <c r="O223" s="72"/>
      <c r="P223" s="72"/>
      <c r="Q223" s="72"/>
      <c r="R223" s="72"/>
      <c r="S223" s="72"/>
      <c r="T223" s="73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9" t="s">
        <v>127</v>
      </c>
      <c r="AU223" s="19" t="s">
        <v>80</v>
      </c>
    </row>
    <row r="224" s="2" customFormat="1" ht="21.75" customHeight="1">
      <c r="A224" s="38"/>
      <c r="B224" s="164"/>
      <c r="C224" s="207" t="s">
        <v>423</v>
      </c>
      <c r="D224" s="207" t="s">
        <v>171</v>
      </c>
      <c r="E224" s="208" t="s">
        <v>424</v>
      </c>
      <c r="F224" s="209" t="s">
        <v>425</v>
      </c>
      <c r="G224" s="210" t="s">
        <v>289</v>
      </c>
      <c r="H224" s="211">
        <v>0.10000000000000001</v>
      </c>
      <c r="I224" s="212"/>
      <c r="J224" s="213">
        <f>ROUND(I224*H224,2)</f>
        <v>0</v>
      </c>
      <c r="K224" s="209" t="s">
        <v>124</v>
      </c>
      <c r="L224" s="214"/>
      <c r="M224" s="215" t="s">
        <v>3</v>
      </c>
      <c r="N224" s="216" t="s">
        <v>43</v>
      </c>
      <c r="O224" s="72"/>
      <c r="P224" s="174">
        <f>O224*H224</f>
        <v>0</v>
      </c>
      <c r="Q224" s="174">
        <v>1</v>
      </c>
      <c r="R224" s="174">
        <f>Q224*H224</f>
        <v>0.10000000000000001</v>
      </c>
      <c r="S224" s="174">
        <v>0</v>
      </c>
      <c r="T224" s="17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76" t="s">
        <v>420</v>
      </c>
      <c r="AT224" s="176" t="s">
        <v>171</v>
      </c>
      <c r="AU224" s="176" t="s">
        <v>80</v>
      </c>
      <c r="AY224" s="19" t="s">
        <v>118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19" t="s">
        <v>80</v>
      </c>
      <c r="BK224" s="177">
        <f>ROUND(I224*H224,2)</f>
        <v>0</v>
      </c>
      <c r="BL224" s="19" t="s">
        <v>420</v>
      </c>
      <c r="BM224" s="176" t="s">
        <v>426</v>
      </c>
    </row>
    <row r="225" s="12" customFormat="1" ht="25.92" customHeight="1">
      <c r="A225" s="12"/>
      <c r="B225" s="151"/>
      <c r="C225" s="12"/>
      <c r="D225" s="152" t="s">
        <v>71</v>
      </c>
      <c r="E225" s="153" t="s">
        <v>317</v>
      </c>
      <c r="F225" s="153" t="s">
        <v>318</v>
      </c>
      <c r="G225" s="12"/>
      <c r="H225" s="12"/>
      <c r="I225" s="154"/>
      <c r="J225" s="155">
        <f>BK225</f>
        <v>0</v>
      </c>
      <c r="K225" s="12"/>
      <c r="L225" s="151"/>
      <c r="M225" s="156"/>
      <c r="N225" s="157"/>
      <c r="O225" s="157"/>
      <c r="P225" s="158">
        <f>SUM(P226:P227)</f>
        <v>0</v>
      </c>
      <c r="Q225" s="157"/>
      <c r="R225" s="158">
        <f>SUM(R226:R227)</f>
        <v>0</v>
      </c>
      <c r="S225" s="157"/>
      <c r="T225" s="159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52" t="s">
        <v>152</v>
      </c>
      <c r="AT225" s="160" t="s">
        <v>71</v>
      </c>
      <c r="AU225" s="160" t="s">
        <v>72</v>
      </c>
      <c r="AY225" s="152" t="s">
        <v>118</v>
      </c>
      <c r="BK225" s="161">
        <f>SUM(BK226:BK227)</f>
        <v>0</v>
      </c>
    </row>
    <row r="226" s="2" customFormat="1" ht="37.8" customHeight="1">
      <c r="A226" s="38"/>
      <c r="B226" s="164"/>
      <c r="C226" s="165" t="s">
        <v>427</v>
      </c>
      <c r="D226" s="165" t="s">
        <v>120</v>
      </c>
      <c r="E226" s="166" t="s">
        <v>320</v>
      </c>
      <c r="F226" s="167" t="s">
        <v>321</v>
      </c>
      <c r="G226" s="168" t="s">
        <v>322</v>
      </c>
      <c r="H226" s="169">
        <v>1</v>
      </c>
      <c r="I226" s="170"/>
      <c r="J226" s="171">
        <f>ROUND(I226*H226,2)</f>
        <v>0</v>
      </c>
      <c r="K226" s="167" t="s">
        <v>3</v>
      </c>
      <c r="L226" s="39"/>
      <c r="M226" s="172" t="s">
        <v>3</v>
      </c>
      <c r="N226" s="173" t="s">
        <v>43</v>
      </c>
      <c r="O226" s="72"/>
      <c r="P226" s="174">
        <f>O226*H226</f>
        <v>0</v>
      </c>
      <c r="Q226" s="174">
        <v>0</v>
      </c>
      <c r="R226" s="174">
        <f>Q226*H226</f>
        <v>0</v>
      </c>
      <c r="S226" s="174">
        <v>0</v>
      </c>
      <c r="T226" s="17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76" t="s">
        <v>323</v>
      </c>
      <c r="AT226" s="176" t="s">
        <v>120</v>
      </c>
      <c r="AU226" s="176" t="s">
        <v>80</v>
      </c>
      <c r="AY226" s="19" t="s">
        <v>118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9" t="s">
        <v>80</v>
      </c>
      <c r="BK226" s="177">
        <f>ROUND(I226*H226,2)</f>
        <v>0</v>
      </c>
      <c r="BL226" s="19" t="s">
        <v>323</v>
      </c>
      <c r="BM226" s="176" t="s">
        <v>324</v>
      </c>
    </row>
    <row r="227" s="2" customFormat="1" ht="16.5" customHeight="1">
      <c r="A227" s="38"/>
      <c r="B227" s="164"/>
      <c r="C227" s="165" t="s">
        <v>428</v>
      </c>
      <c r="D227" s="165" t="s">
        <v>120</v>
      </c>
      <c r="E227" s="166" t="s">
        <v>326</v>
      </c>
      <c r="F227" s="167" t="s">
        <v>327</v>
      </c>
      <c r="G227" s="168" t="s">
        <v>322</v>
      </c>
      <c r="H227" s="169">
        <v>1</v>
      </c>
      <c r="I227" s="170"/>
      <c r="J227" s="171">
        <f>ROUND(I227*H227,2)</f>
        <v>0</v>
      </c>
      <c r="K227" s="167" t="s">
        <v>3</v>
      </c>
      <c r="L227" s="39"/>
      <c r="M227" s="217" t="s">
        <v>3</v>
      </c>
      <c r="N227" s="218" t="s">
        <v>43</v>
      </c>
      <c r="O227" s="219"/>
      <c r="P227" s="220">
        <f>O227*H227</f>
        <v>0</v>
      </c>
      <c r="Q227" s="220">
        <v>0</v>
      </c>
      <c r="R227" s="220">
        <f>Q227*H227</f>
        <v>0</v>
      </c>
      <c r="S227" s="220">
        <v>0</v>
      </c>
      <c r="T227" s="221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76" t="s">
        <v>323</v>
      </c>
      <c r="AT227" s="176" t="s">
        <v>120</v>
      </c>
      <c r="AU227" s="176" t="s">
        <v>80</v>
      </c>
      <c r="AY227" s="19" t="s">
        <v>118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9" t="s">
        <v>80</v>
      </c>
      <c r="BK227" s="177">
        <f>ROUND(I227*H227,2)</f>
        <v>0</v>
      </c>
      <c r="BL227" s="19" t="s">
        <v>323</v>
      </c>
      <c r="BM227" s="176" t="s">
        <v>328</v>
      </c>
    </row>
    <row r="228" s="2" customFormat="1" ht="6.96" customHeight="1">
      <c r="A228" s="38"/>
      <c r="B228" s="55"/>
      <c r="C228" s="56"/>
      <c r="D228" s="56"/>
      <c r="E228" s="56"/>
      <c r="F228" s="56"/>
      <c r="G228" s="56"/>
      <c r="H228" s="56"/>
      <c r="I228" s="56"/>
      <c r="J228" s="56"/>
      <c r="K228" s="56"/>
      <c r="L228" s="39"/>
      <c r="M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</row>
  </sheetData>
  <autoFilter ref="C88:K22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2_01/111211101"/>
    <hyperlink ref="F98" r:id="rId2" display="https://podminky.urs.cz/item/CS_URS_2022_01/112155315"/>
    <hyperlink ref="F100" r:id="rId3" display="https://podminky.urs.cz/item/CS_URS_2022_01/122211101"/>
    <hyperlink ref="F105" r:id="rId4" display="https://podminky.urs.cz/item/CS_URS_2022_01/133212811"/>
    <hyperlink ref="F114" r:id="rId5" display="https://podminky.urs.cz/item/CS_URS_2022_01/162211311"/>
    <hyperlink ref="F119" r:id="rId6" display="https://podminky.urs.cz/item/CS_URS_2022_01/162211319"/>
    <hyperlink ref="F121" r:id="rId7" display="https://podminky.urs.cz/item/CS_URS_2022_01/171111103"/>
    <hyperlink ref="F123" r:id="rId8" display="https://podminky.urs.cz/item/CS_URS_2022_01/171111109"/>
    <hyperlink ref="F125" r:id="rId9" display="https://podminky.urs.cz/item/CS_URS_2022_01/181411131"/>
    <hyperlink ref="F133" r:id="rId10" display="https://podminky.urs.cz/item/CS_URS_2022_01/275313711"/>
    <hyperlink ref="F142" r:id="rId11" display="https://podminky.urs.cz/item/CS_URS_2022_01/275351121"/>
    <hyperlink ref="F145" r:id="rId12" display="https://podminky.urs.cz/item/CS_URS_2022_01/275351122"/>
    <hyperlink ref="F148" r:id="rId13" display="https://podminky.urs.cz/item/CS_URS_2022_01/274353102"/>
    <hyperlink ref="F157" r:id="rId14" display="https://podminky.urs.cz/item/CS_URS_2022_01/278311161"/>
    <hyperlink ref="F161" r:id="rId15" display="https://podminky.urs.cz/item/CS_URS_2022_01/338171121"/>
    <hyperlink ref="F165" r:id="rId16" display="https://podminky.urs.cz/item/CS_URS_2022_01/348121221"/>
    <hyperlink ref="F170" r:id="rId17" display="https://podminky.urs.cz/item/CS_URS_2022_01/348171146"/>
    <hyperlink ref="F175" r:id="rId18" display="https://podminky.urs.cz/item/CS_URS_2022_01/348172113"/>
    <hyperlink ref="F181" r:id="rId19" display="https://podminky.urs.cz/item/CS_URS_2022_01/348172215"/>
    <hyperlink ref="F188" r:id="rId20" display="https://podminky.urs.cz/item/CS_URS_2022_01/961044111"/>
    <hyperlink ref="F193" r:id="rId21" display="https://podminky.urs.cz/item/CS_URS_2022_01/966071721"/>
    <hyperlink ref="F195" r:id="rId22" display="https://podminky.urs.cz/item/CS_URS_2022_01/966071822"/>
    <hyperlink ref="F198" r:id="rId23" display="https://podminky.urs.cz/item/CS_URS_2022_01/997013111"/>
    <hyperlink ref="F200" r:id="rId24" display="https://podminky.urs.cz/item/CS_URS_2022_01/997013501"/>
    <hyperlink ref="F202" r:id="rId25" display="https://podminky.urs.cz/item/CS_URS_2022_01/997013509"/>
    <hyperlink ref="F205" r:id="rId26" display="https://podminky.urs.cz/item/CS_URS_2022_01/997013631"/>
    <hyperlink ref="F209" r:id="rId27" display="https://podminky.urs.cz/item/CS_URS_2022_01/783306809"/>
    <hyperlink ref="F214" r:id="rId28" display="https://podminky.urs.cz/item/CS_URS_2022_01/783301401"/>
    <hyperlink ref="F216" r:id="rId29" display="https://podminky.urs.cz/item/CS_URS_2022_01/783301313"/>
    <hyperlink ref="F218" r:id="rId30" display="https://podminky.urs.cz/item/CS_URS_2022_01/783315103"/>
    <hyperlink ref="F220" r:id="rId31" display="https://podminky.urs.cz/item/CS_URS_2022_01/783317101"/>
    <hyperlink ref="F223" r:id="rId32" display="https://podminky.urs.cz/item/CS_URS_2022_01/HZS144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3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="1" customFormat="1" ht="24.96" customHeight="1">
      <c r="B4" s="22"/>
      <c r="D4" s="23" t="s">
        <v>89</v>
      </c>
      <c r="L4" s="22"/>
      <c r="M4" s="114" t="s">
        <v>11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17</v>
      </c>
      <c r="L6" s="22"/>
    </row>
    <row r="7" s="1" customFormat="1" ht="16.5" customHeight="1">
      <c r="B7" s="22"/>
      <c r="E7" s="115" t="str">
        <f>'Rekapitulace stavby'!K6</f>
        <v>Oprava oplocení ZŠ Zlaté Hory - celé nové ze svařovaných panelů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90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39"/>
      <c r="C9" s="38"/>
      <c r="D9" s="38"/>
      <c r="E9" s="62" t="s">
        <v>429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3. 5. 2022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27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28</v>
      </c>
      <c r="F15" s="38"/>
      <c r="G15" s="38"/>
      <c r="H15" s="38"/>
      <c r="I15" s="32" t="s">
        <v>29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30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29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32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29</v>
      </c>
      <c r="J21" s="27" t="str">
        <f>IF('Rekapitulace stavby'!AN17="","",'Rekapitulace stavby'!AN17)</f>
        <v/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35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29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0" t="s">
        <v>38</v>
      </c>
      <c r="E30" s="38"/>
      <c r="F30" s="38"/>
      <c r="G30" s="38"/>
      <c r="H30" s="38"/>
      <c r="I30" s="38"/>
      <c r="J30" s="90">
        <f>ROUND(J89, 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1" t="s">
        <v>42</v>
      </c>
      <c r="E33" s="32" t="s">
        <v>43</v>
      </c>
      <c r="F33" s="122">
        <f>ROUND((SUM(BE89:BE205)),  2)</f>
        <v>0</v>
      </c>
      <c r="G33" s="38"/>
      <c r="H33" s="38"/>
      <c r="I33" s="123">
        <v>0.20999999999999999</v>
      </c>
      <c r="J33" s="122">
        <f>ROUND(((SUM(BE89:BE205))*I33),  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44</v>
      </c>
      <c r="F34" s="122">
        <f>ROUND((SUM(BF89:BF205)),  2)</f>
        <v>0</v>
      </c>
      <c r="G34" s="38"/>
      <c r="H34" s="38"/>
      <c r="I34" s="123">
        <v>0.14999999999999999</v>
      </c>
      <c r="J34" s="122">
        <f>ROUND(((SUM(BF89:BF205))*I34),  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45</v>
      </c>
      <c r="F35" s="122">
        <f>ROUND((SUM(BG89:BG205)),  2)</f>
        <v>0</v>
      </c>
      <c r="G35" s="38"/>
      <c r="H35" s="38"/>
      <c r="I35" s="123">
        <v>0.20999999999999999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46</v>
      </c>
      <c r="F36" s="122">
        <f>ROUND((SUM(BH89:BH205)),  2)</f>
        <v>0</v>
      </c>
      <c r="G36" s="38"/>
      <c r="H36" s="38"/>
      <c r="I36" s="123">
        <v>0.14999999999999999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47</v>
      </c>
      <c r="F37" s="122">
        <f>ROUND((SUM(BI89:BI205)),  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4"/>
      <c r="D39" s="125" t="s">
        <v>48</v>
      </c>
      <c r="E39" s="76"/>
      <c r="F39" s="76"/>
      <c r="G39" s="126" t="s">
        <v>49</v>
      </c>
      <c r="H39" s="127" t="s">
        <v>50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92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38"/>
      <c r="D48" s="38"/>
      <c r="E48" s="115" t="str">
        <f>E7</f>
        <v>Oprava oplocení ZŠ Zlaté Hory - celé nové ze svařovaných panelů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90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30" customHeight="1">
      <c r="A50" s="38"/>
      <c r="B50" s="39"/>
      <c r="C50" s="38"/>
      <c r="D50" s="38"/>
      <c r="E50" s="62" t="str">
        <f>E9</f>
        <v>03 - Nové oplocení se svařovaného panelu s pod hrabovou deskou (od brány po hřiště) 110m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38"/>
      <c r="E52" s="38"/>
      <c r="F52" s="27" t="str">
        <f>F12</f>
        <v>Zlaté Hory</v>
      </c>
      <c r="G52" s="38"/>
      <c r="H52" s="38"/>
      <c r="I52" s="32" t="s">
        <v>23</v>
      </c>
      <c r="J52" s="64" t="str">
        <f>IF(J12="","",J12)</f>
        <v>3. 5. 2022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Základní škola Zlaté Hory</v>
      </c>
      <c r="G54" s="38"/>
      <c r="H54" s="38"/>
      <c r="I54" s="32" t="s">
        <v>32</v>
      </c>
      <c r="J54" s="36" t="str">
        <f>E21</f>
        <v xml:space="preserve"> 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30</v>
      </c>
      <c r="D55" s="38"/>
      <c r="E55" s="38"/>
      <c r="F55" s="27" t="str">
        <f>IF(E18="","",E18)</f>
        <v>Vyplň údaj</v>
      </c>
      <c r="G55" s="38"/>
      <c r="H55" s="38"/>
      <c r="I55" s="32" t="s">
        <v>35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30" t="s">
        <v>93</v>
      </c>
      <c r="D57" s="124"/>
      <c r="E57" s="124"/>
      <c r="F57" s="124"/>
      <c r="G57" s="124"/>
      <c r="H57" s="124"/>
      <c r="I57" s="124"/>
      <c r="J57" s="131" t="s">
        <v>94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32" t="s">
        <v>70</v>
      </c>
      <c r="D59" s="38"/>
      <c r="E59" s="38"/>
      <c r="F59" s="38"/>
      <c r="G59" s="38"/>
      <c r="H59" s="38"/>
      <c r="I59" s="38"/>
      <c r="J59" s="90">
        <f>J89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95</v>
      </c>
    </row>
    <row r="60" s="9" customFormat="1" ht="24.96" customHeight="1">
      <c r="A60" s="9"/>
      <c r="B60" s="133"/>
      <c r="C60" s="9"/>
      <c r="D60" s="134" t="s">
        <v>96</v>
      </c>
      <c r="E60" s="135"/>
      <c r="F60" s="135"/>
      <c r="G60" s="135"/>
      <c r="H60" s="135"/>
      <c r="I60" s="135"/>
      <c r="J60" s="136">
        <f>J90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37"/>
      <c r="C61" s="10"/>
      <c r="D61" s="138" t="s">
        <v>97</v>
      </c>
      <c r="E61" s="139"/>
      <c r="F61" s="139"/>
      <c r="G61" s="139"/>
      <c r="H61" s="139"/>
      <c r="I61" s="139"/>
      <c r="J61" s="140">
        <f>J91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37"/>
      <c r="C62" s="10"/>
      <c r="D62" s="138" t="s">
        <v>98</v>
      </c>
      <c r="E62" s="139"/>
      <c r="F62" s="139"/>
      <c r="G62" s="139"/>
      <c r="H62" s="139"/>
      <c r="I62" s="139"/>
      <c r="J62" s="140">
        <f>J127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37"/>
      <c r="C63" s="10"/>
      <c r="D63" s="138" t="s">
        <v>99</v>
      </c>
      <c r="E63" s="139"/>
      <c r="F63" s="139"/>
      <c r="G63" s="139"/>
      <c r="H63" s="139"/>
      <c r="I63" s="139"/>
      <c r="J63" s="140">
        <f>J147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37"/>
      <c r="C64" s="10"/>
      <c r="D64" s="138" t="s">
        <v>100</v>
      </c>
      <c r="E64" s="139"/>
      <c r="F64" s="139"/>
      <c r="G64" s="139"/>
      <c r="H64" s="139"/>
      <c r="I64" s="139"/>
      <c r="J64" s="140">
        <f>J162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37"/>
      <c r="C65" s="10"/>
      <c r="D65" s="138" t="s">
        <v>101</v>
      </c>
      <c r="E65" s="139"/>
      <c r="F65" s="139"/>
      <c r="G65" s="139"/>
      <c r="H65" s="139"/>
      <c r="I65" s="139"/>
      <c r="J65" s="140">
        <f>J174</f>
        <v>0</v>
      </c>
      <c r="K65" s="10"/>
      <c r="L65" s="13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33"/>
      <c r="C66" s="9"/>
      <c r="D66" s="134" t="s">
        <v>330</v>
      </c>
      <c r="E66" s="135"/>
      <c r="F66" s="135"/>
      <c r="G66" s="135"/>
      <c r="H66" s="135"/>
      <c r="I66" s="135"/>
      <c r="J66" s="136">
        <f>J184</f>
        <v>0</v>
      </c>
      <c r="K66" s="9"/>
      <c r="L66" s="13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37"/>
      <c r="C67" s="10"/>
      <c r="D67" s="138" t="s">
        <v>331</v>
      </c>
      <c r="E67" s="139"/>
      <c r="F67" s="139"/>
      <c r="G67" s="139"/>
      <c r="H67" s="139"/>
      <c r="I67" s="139"/>
      <c r="J67" s="140">
        <f>J185</f>
        <v>0</v>
      </c>
      <c r="K67" s="10"/>
      <c r="L67" s="13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33"/>
      <c r="C68" s="9"/>
      <c r="D68" s="134" t="s">
        <v>332</v>
      </c>
      <c r="E68" s="135"/>
      <c r="F68" s="135"/>
      <c r="G68" s="135"/>
      <c r="H68" s="135"/>
      <c r="I68" s="135"/>
      <c r="J68" s="136">
        <f>J199</f>
        <v>0</v>
      </c>
      <c r="K68" s="9"/>
      <c r="L68" s="13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33"/>
      <c r="C69" s="9"/>
      <c r="D69" s="134" t="s">
        <v>102</v>
      </c>
      <c r="E69" s="135"/>
      <c r="F69" s="135"/>
      <c r="G69" s="135"/>
      <c r="H69" s="135"/>
      <c r="I69" s="135"/>
      <c r="J69" s="136">
        <f>J203</f>
        <v>0</v>
      </c>
      <c r="K69" s="9"/>
      <c r="L69" s="13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2" customFormat="1" ht="21.84" customHeigh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103</v>
      </c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17</v>
      </c>
      <c r="D78" s="38"/>
      <c r="E78" s="38"/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38"/>
      <c r="D79" s="38"/>
      <c r="E79" s="115" t="str">
        <f>E7</f>
        <v>Oprava oplocení ZŠ Zlaté Hory - celé nové ze svařovaných panelů</v>
      </c>
      <c r="F79" s="32"/>
      <c r="G79" s="32"/>
      <c r="H79" s="32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2" t="s">
        <v>90</v>
      </c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30" customHeight="1">
      <c r="A81" s="38"/>
      <c r="B81" s="39"/>
      <c r="C81" s="38"/>
      <c r="D81" s="38"/>
      <c r="E81" s="62" t="str">
        <f>E9</f>
        <v>03 - Nové oplocení se svařovaného panelu s pod hrabovou deskou (od brány po hřiště) 110m</v>
      </c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2" customHeight="1">
      <c r="A83" s="38"/>
      <c r="B83" s="39"/>
      <c r="C83" s="32" t="s">
        <v>21</v>
      </c>
      <c r="D83" s="38"/>
      <c r="E83" s="38"/>
      <c r="F83" s="27" t="str">
        <f>F12</f>
        <v>Zlaté Hory</v>
      </c>
      <c r="G83" s="38"/>
      <c r="H83" s="38"/>
      <c r="I83" s="32" t="s">
        <v>23</v>
      </c>
      <c r="J83" s="64" t="str">
        <f>IF(J12="","",J12)</f>
        <v>3. 5. 2022</v>
      </c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5.15" customHeight="1">
      <c r="A85" s="38"/>
      <c r="B85" s="39"/>
      <c r="C85" s="32" t="s">
        <v>25</v>
      </c>
      <c r="D85" s="38"/>
      <c r="E85" s="38"/>
      <c r="F85" s="27" t="str">
        <f>E15</f>
        <v>Základní škola Zlaté Hory</v>
      </c>
      <c r="G85" s="38"/>
      <c r="H85" s="38"/>
      <c r="I85" s="32" t="s">
        <v>32</v>
      </c>
      <c r="J85" s="36" t="str">
        <f>E21</f>
        <v xml:space="preserve"> </v>
      </c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5.15" customHeight="1">
      <c r="A86" s="38"/>
      <c r="B86" s="39"/>
      <c r="C86" s="32" t="s">
        <v>30</v>
      </c>
      <c r="D86" s="38"/>
      <c r="E86" s="38"/>
      <c r="F86" s="27" t="str">
        <f>IF(E18="","",E18)</f>
        <v>Vyplň údaj</v>
      </c>
      <c r="G86" s="38"/>
      <c r="H86" s="38"/>
      <c r="I86" s="32" t="s">
        <v>35</v>
      </c>
      <c r="J86" s="36" t="str">
        <f>E24</f>
        <v xml:space="preserve"> </v>
      </c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0.32" customHeight="1">
      <c r="A87" s="38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11" customFormat="1" ht="29.28" customHeight="1">
      <c r="A88" s="141"/>
      <c r="B88" s="142"/>
      <c r="C88" s="143" t="s">
        <v>104</v>
      </c>
      <c r="D88" s="144" t="s">
        <v>57</v>
      </c>
      <c r="E88" s="144" t="s">
        <v>53</v>
      </c>
      <c r="F88" s="144" t="s">
        <v>54</v>
      </c>
      <c r="G88" s="144" t="s">
        <v>105</v>
      </c>
      <c r="H88" s="144" t="s">
        <v>106</v>
      </c>
      <c r="I88" s="144" t="s">
        <v>107</v>
      </c>
      <c r="J88" s="144" t="s">
        <v>94</v>
      </c>
      <c r="K88" s="145" t="s">
        <v>108</v>
      </c>
      <c r="L88" s="146"/>
      <c r="M88" s="80" t="s">
        <v>3</v>
      </c>
      <c r="N88" s="81" t="s">
        <v>42</v>
      </c>
      <c r="O88" s="81" t="s">
        <v>109</v>
      </c>
      <c r="P88" s="81" t="s">
        <v>110</v>
      </c>
      <c r="Q88" s="81" t="s">
        <v>111</v>
      </c>
      <c r="R88" s="81" t="s">
        <v>112</v>
      </c>
      <c r="S88" s="81" t="s">
        <v>113</v>
      </c>
      <c r="T88" s="82" t="s">
        <v>114</v>
      </c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</row>
    <row r="89" s="2" customFormat="1" ht="22.8" customHeight="1">
      <c r="A89" s="38"/>
      <c r="B89" s="39"/>
      <c r="C89" s="87" t="s">
        <v>115</v>
      </c>
      <c r="D89" s="38"/>
      <c r="E89" s="38"/>
      <c r="F89" s="38"/>
      <c r="G89" s="38"/>
      <c r="H89" s="38"/>
      <c r="I89" s="38"/>
      <c r="J89" s="147">
        <f>BK89</f>
        <v>0</v>
      </c>
      <c r="K89" s="38"/>
      <c r="L89" s="39"/>
      <c r="M89" s="83"/>
      <c r="N89" s="68"/>
      <c r="O89" s="84"/>
      <c r="P89" s="148">
        <f>P90+P184+P199+P203</f>
        <v>0</v>
      </c>
      <c r="Q89" s="84"/>
      <c r="R89" s="148">
        <f>R90+R184+R199+R203</f>
        <v>20.1464116</v>
      </c>
      <c r="S89" s="84"/>
      <c r="T89" s="149">
        <f>T90+T184+T199+T203</f>
        <v>4.1768000000000001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71</v>
      </c>
      <c r="AU89" s="19" t="s">
        <v>95</v>
      </c>
      <c r="BK89" s="150">
        <f>BK90+BK184+BK199+BK203</f>
        <v>0</v>
      </c>
    </row>
    <row r="90" s="12" customFormat="1" ht="25.92" customHeight="1">
      <c r="A90" s="12"/>
      <c r="B90" s="151"/>
      <c r="C90" s="12"/>
      <c r="D90" s="152" t="s">
        <v>71</v>
      </c>
      <c r="E90" s="153" t="s">
        <v>116</v>
      </c>
      <c r="F90" s="153" t="s">
        <v>117</v>
      </c>
      <c r="G90" s="12"/>
      <c r="H90" s="12"/>
      <c r="I90" s="154"/>
      <c r="J90" s="155">
        <f>BK90</f>
        <v>0</v>
      </c>
      <c r="K90" s="12"/>
      <c r="L90" s="151"/>
      <c r="M90" s="156"/>
      <c r="N90" s="157"/>
      <c r="O90" s="157"/>
      <c r="P90" s="158">
        <f>P91+P127+P147+P162+P174</f>
        <v>0</v>
      </c>
      <c r="Q90" s="157"/>
      <c r="R90" s="158">
        <f>R91+R127+R147+R162+R174</f>
        <v>20.0384916</v>
      </c>
      <c r="S90" s="157"/>
      <c r="T90" s="159">
        <f>T91+T127+T147+T162+T174</f>
        <v>4.1768000000000001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2" t="s">
        <v>80</v>
      </c>
      <c r="AT90" s="160" t="s">
        <v>71</v>
      </c>
      <c r="AU90" s="160" t="s">
        <v>72</v>
      </c>
      <c r="AY90" s="152" t="s">
        <v>118</v>
      </c>
      <c r="BK90" s="161">
        <f>BK91+BK127+BK147+BK162+BK174</f>
        <v>0</v>
      </c>
    </row>
    <row r="91" s="12" customFormat="1" ht="22.8" customHeight="1">
      <c r="A91" s="12"/>
      <c r="B91" s="151"/>
      <c r="C91" s="12"/>
      <c r="D91" s="152" t="s">
        <v>71</v>
      </c>
      <c r="E91" s="162" t="s">
        <v>80</v>
      </c>
      <c r="F91" s="162" t="s">
        <v>119</v>
      </c>
      <c r="G91" s="12"/>
      <c r="H91" s="12"/>
      <c r="I91" s="154"/>
      <c r="J91" s="163">
        <f>BK91</f>
        <v>0</v>
      </c>
      <c r="K91" s="12"/>
      <c r="L91" s="151"/>
      <c r="M91" s="156"/>
      <c r="N91" s="157"/>
      <c r="O91" s="157"/>
      <c r="P91" s="158">
        <f>SUM(P92:P126)</f>
        <v>0</v>
      </c>
      <c r="Q91" s="157"/>
      <c r="R91" s="158">
        <f>SUM(R92:R126)</f>
        <v>0.021999999999999999</v>
      </c>
      <c r="S91" s="157"/>
      <c r="T91" s="159">
        <f>SUM(T92:T126)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2" t="s">
        <v>80</v>
      </c>
      <c r="AT91" s="160" t="s">
        <v>71</v>
      </c>
      <c r="AU91" s="160" t="s">
        <v>80</v>
      </c>
      <c r="AY91" s="152" t="s">
        <v>118</v>
      </c>
      <c r="BK91" s="161">
        <f>SUM(BK92:BK126)</f>
        <v>0</v>
      </c>
    </row>
    <row r="92" s="2" customFormat="1" ht="44.25" customHeight="1">
      <c r="A92" s="38"/>
      <c r="B92" s="164"/>
      <c r="C92" s="165" t="s">
        <v>80</v>
      </c>
      <c r="D92" s="165" t="s">
        <v>120</v>
      </c>
      <c r="E92" s="166" t="s">
        <v>333</v>
      </c>
      <c r="F92" s="167" t="s">
        <v>334</v>
      </c>
      <c r="G92" s="168" t="s">
        <v>165</v>
      </c>
      <c r="H92" s="169">
        <v>160</v>
      </c>
      <c r="I92" s="170"/>
      <c r="J92" s="171">
        <f>ROUND(I92*H92,2)</f>
        <v>0</v>
      </c>
      <c r="K92" s="167" t="s">
        <v>124</v>
      </c>
      <c r="L92" s="39"/>
      <c r="M92" s="172" t="s">
        <v>3</v>
      </c>
      <c r="N92" s="173" t="s">
        <v>43</v>
      </c>
      <c r="O92" s="72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6" t="s">
        <v>125</v>
      </c>
      <c r="AT92" s="176" t="s">
        <v>120</v>
      </c>
      <c r="AU92" s="176" t="s">
        <v>82</v>
      </c>
      <c r="AY92" s="19" t="s">
        <v>118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9" t="s">
        <v>80</v>
      </c>
      <c r="BK92" s="177">
        <f>ROUND(I92*H92,2)</f>
        <v>0</v>
      </c>
      <c r="BL92" s="19" t="s">
        <v>125</v>
      </c>
      <c r="BM92" s="176" t="s">
        <v>430</v>
      </c>
    </row>
    <row r="93" s="2" customFormat="1">
      <c r="A93" s="38"/>
      <c r="B93" s="39"/>
      <c r="C93" s="38"/>
      <c r="D93" s="178" t="s">
        <v>127</v>
      </c>
      <c r="E93" s="38"/>
      <c r="F93" s="179" t="s">
        <v>336</v>
      </c>
      <c r="G93" s="38"/>
      <c r="H93" s="38"/>
      <c r="I93" s="180"/>
      <c r="J93" s="38"/>
      <c r="K93" s="38"/>
      <c r="L93" s="39"/>
      <c r="M93" s="181"/>
      <c r="N93" s="182"/>
      <c r="O93" s="72"/>
      <c r="P93" s="72"/>
      <c r="Q93" s="72"/>
      <c r="R93" s="72"/>
      <c r="S93" s="72"/>
      <c r="T93" s="73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9" t="s">
        <v>127</v>
      </c>
      <c r="AU93" s="19" t="s">
        <v>82</v>
      </c>
    </row>
    <row r="94" s="13" customFormat="1">
      <c r="A94" s="13"/>
      <c r="B94" s="183"/>
      <c r="C94" s="13"/>
      <c r="D94" s="184" t="s">
        <v>129</v>
      </c>
      <c r="E94" s="185" t="s">
        <v>3</v>
      </c>
      <c r="F94" s="186" t="s">
        <v>337</v>
      </c>
      <c r="G94" s="13"/>
      <c r="H94" s="185" t="s">
        <v>3</v>
      </c>
      <c r="I94" s="187"/>
      <c r="J94" s="13"/>
      <c r="K94" s="13"/>
      <c r="L94" s="183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5" t="s">
        <v>129</v>
      </c>
      <c r="AU94" s="185" t="s">
        <v>82</v>
      </c>
      <c r="AV94" s="13" t="s">
        <v>80</v>
      </c>
      <c r="AW94" s="13" t="s">
        <v>34</v>
      </c>
      <c r="AX94" s="13" t="s">
        <v>72</v>
      </c>
      <c r="AY94" s="185" t="s">
        <v>118</v>
      </c>
    </row>
    <row r="95" s="14" customFormat="1">
      <c r="A95" s="14"/>
      <c r="B95" s="191"/>
      <c r="C95" s="14"/>
      <c r="D95" s="184" t="s">
        <v>129</v>
      </c>
      <c r="E95" s="192" t="s">
        <v>3</v>
      </c>
      <c r="F95" s="193" t="s">
        <v>431</v>
      </c>
      <c r="G95" s="14"/>
      <c r="H95" s="194">
        <v>160</v>
      </c>
      <c r="I95" s="195"/>
      <c r="J95" s="14"/>
      <c r="K95" s="14"/>
      <c r="L95" s="191"/>
      <c r="M95" s="196"/>
      <c r="N95" s="197"/>
      <c r="O95" s="197"/>
      <c r="P95" s="197"/>
      <c r="Q95" s="197"/>
      <c r="R95" s="197"/>
      <c r="S95" s="197"/>
      <c r="T95" s="198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192" t="s">
        <v>129</v>
      </c>
      <c r="AU95" s="192" t="s">
        <v>82</v>
      </c>
      <c r="AV95" s="14" t="s">
        <v>82</v>
      </c>
      <c r="AW95" s="14" t="s">
        <v>34</v>
      </c>
      <c r="AX95" s="14" t="s">
        <v>72</v>
      </c>
      <c r="AY95" s="192" t="s">
        <v>118</v>
      </c>
    </row>
    <row r="96" s="15" customFormat="1">
      <c r="A96" s="15"/>
      <c r="B96" s="199"/>
      <c r="C96" s="15"/>
      <c r="D96" s="184" t="s">
        <v>129</v>
      </c>
      <c r="E96" s="200" t="s">
        <v>3</v>
      </c>
      <c r="F96" s="201" t="s">
        <v>132</v>
      </c>
      <c r="G96" s="15"/>
      <c r="H96" s="202">
        <v>160</v>
      </c>
      <c r="I96" s="203"/>
      <c r="J96" s="15"/>
      <c r="K96" s="15"/>
      <c r="L96" s="199"/>
      <c r="M96" s="204"/>
      <c r="N96" s="205"/>
      <c r="O96" s="205"/>
      <c r="P96" s="205"/>
      <c r="Q96" s="205"/>
      <c r="R96" s="205"/>
      <c r="S96" s="205"/>
      <c r="T96" s="206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00" t="s">
        <v>129</v>
      </c>
      <c r="AU96" s="200" t="s">
        <v>82</v>
      </c>
      <c r="AV96" s="15" t="s">
        <v>125</v>
      </c>
      <c r="AW96" s="15" t="s">
        <v>34</v>
      </c>
      <c r="AX96" s="15" t="s">
        <v>80</v>
      </c>
      <c r="AY96" s="200" t="s">
        <v>118</v>
      </c>
    </row>
    <row r="97" s="2" customFormat="1" ht="24.15" customHeight="1">
      <c r="A97" s="38"/>
      <c r="B97" s="164"/>
      <c r="C97" s="165" t="s">
        <v>82</v>
      </c>
      <c r="D97" s="165" t="s">
        <v>120</v>
      </c>
      <c r="E97" s="166" t="s">
        <v>339</v>
      </c>
      <c r="F97" s="167" t="s">
        <v>340</v>
      </c>
      <c r="G97" s="168" t="s">
        <v>165</v>
      </c>
      <c r="H97" s="169">
        <v>160</v>
      </c>
      <c r="I97" s="170"/>
      <c r="J97" s="171">
        <f>ROUND(I97*H97,2)</f>
        <v>0</v>
      </c>
      <c r="K97" s="167" t="s">
        <v>124</v>
      </c>
      <c r="L97" s="39"/>
      <c r="M97" s="172" t="s">
        <v>3</v>
      </c>
      <c r="N97" s="173" t="s">
        <v>43</v>
      </c>
      <c r="O97" s="72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6" t="s">
        <v>125</v>
      </c>
      <c r="AT97" s="176" t="s">
        <v>120</v>
      </c>
      <c r="AU97" s="176" t="s">
        <v>82</v>
      </c>
      <c r="AY97" s="19" t="s">
        <v>118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9" t="s">
        <v>80</v>
      </c>
      <c r="BK97" s="177">
        <f>ROUND(I97*H97,2)</f>
        <v>0</v>
      </c>
      <c r="BL97" s="19" t="s">
        <v>125</v>
      </c>
      <c r="BM97" s="176" t="s">
        <v>432</v>
      </c>
    </row>
    <row r="98" s="2" customFormat="1">
      <c r="A98" s="38"/>
      <c r="B98" s="39"/>
      <c r="C98" s="38"/>
      <c r="D98" s="178" t="s">
        <v>127</v>
      </c>
      <c r="E98" s="38"/>
      <c r="F98" s="179" t="s">
        <v>342</v>
      </c>
      <c r="G98" s="38"/>
      <c r="H98" s="38"/>
      <c r="I98" s="180"/>
      <c r="J98" s="38"/>
      <c r="K98" s="38"/>
      <c r="L98" s="39"/>
      <c r="M98" s="181"/>
      <c r="N98" s="182"/>
      <c r="O98" s="72"/>
      <c r="P98" s="72"/>
      <c r="Q98" s="72"/>
      <c r="R98" s="72"/>
      <c r="S98" s="72"/>
      <c r="T98" s="73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9" t="s">
        <v>127</v>
      </c>
      <c r="AU98" s="19" t="s">
        <v>82</v>
      </c>
    </row>
    <row r="99" s="2" customFormat="1" ht="33" customHeight="1">
      <c r="A99" s="38"/>
      <c r="B99" s="164"/>
      <c r="C99" s="165" t="s">
        <v>141</v>
      </c>
      <c r="D99" s="165" t="s">
        <v>120</v>
      </c>
      <c r="E99" s="166" t="s">
        <v>121</v>
      </c>
      <c r="F99" s="167" t="s">
        <v>122</v>
      </c>
      <c r="G99" s="168" t="s">
        <v>123</v>
      </c>
      <c r="H99" s="169">
        <v>11</v>
      </c>
      <c r="I99" s="170"/>
      <c r="J99" s="171">
        <f>ROUND(I99*H99,2)</f>
        <v>0</v>
      </c>
      <c r="K99" s="167" t="s">
        <v>124</v>
      </c>
      <c r="L99" s="39"/>
      <c r="M99" s="172" t="s">
        <v>3</v>
      </c>
      <c r="N99" s="173" t="s">
        <v>43</v>
      </c>
      <c r="O99" s="72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6" t="s">
        <v>125</v>
      </c>
      <c r="AT99" s="176" t="s">
        <v>120</v>
      </c>
      <c r="AU99" s="176" t="s">
        <v>82</v>
      </c>
      <c r="AY99" s="19" t="s">
        <v>118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9" t="s">
        <v>80</v>
      </c>
      <c r="BK99" s="177">
        <f>ROUND(I99*H99,2)</f>
        <v>0</v>
      </c>
      <c r="BL99" s="19" t="s">
        <v>125</v>
      </c>
      <c r="BM99" s="176" t="s">
        <v>433</v>
      </c>
    </row>
    <row r="100" s="2" customFormat="1">
      <c r="A100" s="38"/>
      <c r="B100" s="39"/>
      <c r="C100" s="38"/>
      <c r="D100" s="178" t="s">
        <v>127</v>
      </c>
      <c r="E100" s="38"/>
      <c r="F100" s="179" t="s">
        <v>128</v>
      </c>
      <c r="G100" s="38"/>
      <c r="H100" s="38"/>
      <c r="I100" s="180"/>
      <c r="J100" s="38"/>
      <c r="K100" s="38"/>
      <c r="L100" s="39"/>
      <c r="M100" s="181"/>
      <c r="N100" s="182"/>
      <c r="O100" s="72"/>
      <c r="P100" s="72"/>
      <c r="Q100" s="72"/>
      <c r="R100" s="72"/>
      <c r="S100" s="72"/>
      <c r="T100" s="73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127</v>
      </c>
      <c r="AU100" s="19" t="s">
        <v>82</v>
      </c>
    </row>
    <row r="101" s="13" customFormat="1">
      <c r="A101" s="13"/>
      <c r="B101" s="183"/>
      <c r="C101" s="13"/>
      <c r="D101" s="184" t="s">
        <v>129</v>
      </c>
      <c r="E101" s="185" t="s">
        <v>3</v>
      </c>
      <c r="F101" s="186" t="s">
        <v>130</v>
      </c>
      <c r="G101" s="13"/>
      <c r="H101" s="185" t="s">
        <v>3</v>
      </c>
      <c r="I101" s="187"/>
      <c r="J101" s="13"/>
      <c r="K101" s="13"/>
      <c r="L101" s="183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5" t="s">
        <v>129</v>
      </c>
      <c r="AU101" s="185" t="s">
        <v>82</v>
      </c>
      <c r="AV101" s="13" t="s">
        <v>80</v>
      </c>
      <c r="AW101" s="13" t="s">
        <v>34</v>
      </c>
      <c r="AX101" s="13" t="s">
        <v>72</v>
      </c>
      <c r="AY101" s="185" t="s">
        <v>118</v>
      </c>
    </row>
    <row r="102" s="14" customFormat="1">
      <c r="A102" s="14"/>
      <c r="B102" s="191"/>
      <c r="C102" s="14"/>
      <c r="D102" s="184" t="s">
        <v>129</v>
      </c>
      <c r="E102" s="192" t="s">
        <v>3</v>
      </c>
      <c r="F102" s="193" t="s">
        <v>434</v>
      </c>
      <c r="G102" s="14"/>
      <c r="H102" s="194">
        <v>11</v>
      </c>
      <c r="I102" s="195"/>
      <c r="J102" s="14"/>
      <c r="K102" s="14"/>
      <c r="L102" s="191"/>
      <c r="M102" s="196"/>
      <c r="N102" s="197"/>
      <c r="O102" s="197"/>
      <c r="P102" s="197"/>
      <c r="Q102" s="197"/>
      <c r="R102" s="197"/>
      <c r="S102" s="197"/>
      <c r="T102" s="19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192" t="s">
        <v>129</v>
      </c>
      <c r="AU102" s="192" t="s">
        <v>82</v>
      </c>
      <c r="AV102" s="14" t="s">
        <v>82</v>
      </c>
      <c r="AW102" s="14" t="s">
        <v>34</v>
      </c>
      <c r="AX102" s="14" t="s">
        <v>72</v>
      </c>
      <c r="AY102" s="192" t="s">
        <v>118</v>
      </c>
    </row>
    <row r="103" s="15" customFormat="1">
      <c r="A103" s="15"/>
      <c r="B103" s="199"/>
      <c r="C103" s="15"/>
      <c r="D103" s="184" t="s">
        <v>129</v>
      </c>
      <c r="E103" s="200" t="s">
        <v>3</v>
      </c>
      <c r="F103" s="201" t="s">
        <v>132</v>
      </c>
      <c r="G103" s="15"/>
      <c r="H103" s="202">
        <v>11</v>
      </c>
      <c r="I103" s="203"/>
      <c r="J103" s="15"/>
      <c r="K103" s="15"/>
      <c r="L103" s="199"/>
      <c r="M103" s="204"/>
      <c r="N103" s="205"/>
      <c r="O103" s="205"/>
      <c r="P103" s="205"/>
      <c r="Q103" s="205"/>
      <c r="R103" s="205"/>
      <c r="S103" s="205"/>
      <c r="T103" s="20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00" t="s">
        <v>129</v>
      </c>
      <c r="AU103" s="200" t="s">
        <v>82</v>
      </c>
      <c r="AV103" s="15" t="s">
        <v>125</v>
      </c>
      <c r="AW103" s="15" t="s">
        <v>34</v>
      </c>
      <c r="AX103" s="15" t="s">
        <v>80</v>
      </c>
      <c r="AY103" s="200" t="s">
        <v>118</v>
      </c>
    </row>
    <row r="104" s="2" customFormat="1" ht="37.8" customHeight="1">
      <c r="A104" s="38"/>
      <c r="B104" s="164"/>
      <c r="C104" s="165" t="s">
        <v>125</v>
      </c>
      <c r="D104" s="165" t="s">
        <v>120</v>
      </c>
      <c r="E104" s="166" t="s">
        <v>133</v>
      </c>
      <c r="F104" s="167" t="s">
        <v>134</v>
      </c>
      <c r="G104" s="168" t="s">
        <v>123</v>
      </c>
      <c r="H104" s="169">
        <v>5.6319999999999997</v>
      </c>
      <c r="I104" s="170"/>
      <c r="J104" s="171">
        <f>ROUND(I104*H104,2)</f>
        <v>0</v>
      </c>
      <c r="K104" s="167" t="s">
        <v>124</v>
      </c>
      <c r="L104" s="39"/>
      <c r="M104" s="172" t="s">
        <v>3</v>
      </c>
      <c r="N104" s="173" t="s">
        <v>43</v>
      </c>
      <c r="O104" s="72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6" t="s">
        <v>125</v>
      </c>
      <c r="AT104" s="176" t="s">
        <v>120</v>
      </c>
      <c r="AU104" s="176" t="s">
        <v>82</v>
      </c>
      <c r="AY104" s="19" t="s">
        <v>118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9" t="s">
        <v>80</v>
      </c>
      <c r="BK104" s="177">
        <f>ROUND(I104*H104,2)</f>
        <v>0</v>
      </c>
      <c r="BL104" s="19" t="s">
        <v>125</v>
      </c>
      <c r="BM104" s="176" t="s">
        <v>135</v>
      </c>
    </row>
    <row r="105" s="2" customFormat="1">
      <c r="A105" s="38"/>
      <c r="B105" s="39"/>
      <c r="C105" s="38"/>
      <c r="D105" s="178" t="s">
        <v>127</v>
      </c>
      <c r="E105" s="38"/>
      <c r="F105" s="179" t="s">
        <v>136</v>
      </c>
      <c r="G105" s="38"/>
      <c r="H105" s="38"/>
      <c r="I105" s="180"/>
      <c r="J105" s="38"/>
      <c r="K105" s="38"/>
      <c r="L105" s="39"/>
      <c r="M105" s="181"/>
      <c r="N105" s="182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127</v>
      </c>
      <c r="AU105" s="19" t="s">
        <v>82</v>
      </c>
    </row>
    <row r="106" s="13" customFormat="1">
      <c r="A106" s="13"/>
      <c r="B106" s="183"/>
      <c r="C106" s="13"/>
      <c r="D106" s="184" t="s">
        <v>129</v>
      </c>
      <c r="E106" s="185" t="s">
        <v>3</v>
      </c>
      <c r="F106" s="186" t="s">
        <v>137</v>
      </c>
      <c r="G106" s="13"/>
      <c r="H106" s="185" t="s">
        <v>3</v>
      </c>
      <c r="I106" s="187"/>
      <c r="J106" s="13"/>
      <c r="K106" s="13"/>
      <c r="L106" s="183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5" t="s">
        <v>129</v>
      </c>
      <c r="AU106" s="185" t="s">
        <v>82</v>
      </c>
      <c r="AV106" s="13" t="s">
        <v>80</v>
      </c>
      <c r="AW106" s="13" t="s">
        <v>34</v>
      </c>
      <c r="AX106" s="13" t="s">
        <v>72</v>
      </c>
      <c r="AY106" s="185" t="s">
        <v>118</v>
      </c>
    </row>
    <row r="107" s="14" customFormat="1">
      <c r="A107" s="14"/>
      <c r="B107" s="191"/>
      <c r="C107" s="14"/>
      <c r="D107" s="184" t="s">
        <v>129</v>
      </c>
      <c r="E107" s="192" t="s">
        <v>3</v>
      </c>
      <c r="F107" s="193" t="s">
        <v>435</v>
      </c>
      <c r="G107" s="14"/>
      <c r="H107" s="194">
        <v>5.6319999999999997</v>
      </c>
      <c r="I107" s="195"/>
      <c r="J107" s="14"/>
      <c r="K107" s="14"/>
      <c r="L107" s="191"/>
      <c r="M107" s="196"/>
      <c r="N107" s="197"/>
      <c r="O107" s="197"/>
      <c r="P107" s="197"/>
      <c r="Q107" s="197"/>
      <c r="R107" s="197"/>
      <c r="S107" s="197"/>
      <c r="T107" s="19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192" t="s">
        <v>129</v>
      </c>
      <c r="AU107" s="192" t="s">
        <v>82</v>
      </c>
      <c r="AV107" s="14" t="s">
        <v>82</v>
      </c>
      <c r="AW107" s="14" t="s">
        <v>34</v>
      </c>
      <c r="AX107" s="14" t="s">
        <v>72</v>
      </c>
      <c r="AY107" s="192" t="s">
        <v>118</v>
      </c>
    </row>
    <row r="108" s="15" customFormat="1">
      <c r="A108" s="15"/>
      <c r="B108" s="199"/>
      <c r="C108" s="15"/>
      <c r="D108" s="184" t="s">
        <v>129</v>
      </c>
      <c r="E108" s="200" t="s">
        <v>3</v>
      </c>
      <c r="F108" s="201" t="s">
        <v>132</v>
      </c>
      <c r="G108" s="15"/>
      <c r="H108" s="202">
        <v>5.6319999999999997</v>
      </c>
      <c r="I108" s="203"/>
      <c r="J108" s="15"/>
      <c r="K108" s="15"/>
      <c r="L108" s="199"/>
      <c r="M108" s="204"/>
      <c r="N108" s="205"/>
      <c r="O108" s="205"/>
      <c r="P108" s="205"/>
      <c r="Q108" s="205"/>
      <c r="R108" s="205"/>
      <c r="S108" s="205"/>
      <c r="T108" s="20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00" t="s">
        <v>129</v>
      </c>
      <c r="AU108" s="200" t="s">
        <v>82</v>
      </c>
      <c r="AV108" s="15" t="s">
        <v>125</v>
      </c>
      <c r="AW108" s="15" t="s">
        <v>34</v>
      </c>
      <c r="AX108" s="15" t="s">
        <v>80</v>
      </c>
      <c r="AY108" s="200" t="s">
        <v>118</v>
      </c>
    </row>
    <row r="109" s="2" customFormat="1" ht="55.5" customHeight="1">
      <c r="A109" s="38"/>
      <c r="B109" s="164"/>
      <c r="C109" s="165" t="s">
        <v>152</v>
      </c>
      <c r="D109" s="165" t="s">
        <v>120</v>
      </c>
      <c r="E109" s="166" t="s">
        <v>142</v>
      </c>
      <c r="F109" s="167" t="s">
        <v>143</v>
      </c>
      <c r="G109" s="168" t="s">
        <v>123</v>
      </c>
      <c r="H109" s="169">
        <v>16.632000000000001</v>
      </c>
      <c r="I109" s="170"/>
      <c r="J109" s="171">
        <f>ROUND(I109*H109,2)</f>
        <v>0</v>
      </c>
      <c r="K109" s="167" t="s">
        <v>124</v>
      </c>
      <c r="L109" s="39"/>
      <c r="M109" s="172" t="s">
        <v>3</v>
      </c>
      <c r="N109" s="173" t="s">
        <v>43</v>
      </c>
      <c r="O109" s="72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76" t="s">
        <v>125</v>
      </c>
      <c r="AT109" s="176" t="s">
        <v>120</v>
      </c>
      <c r="AU109" s="176" t="s">
        <v>82</v>
      </c>
      <c r="AY109" s="19" t="s">
        <v>118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9" t="s">
        <v>80</v>
      </c>
      <c r="BK109" s="177">
        <f>ROUND(I109*H109,2)</f>
        <v>0</v>
      </c>
      <c r="BL109" s="19" t="s">
        <v>125</v>
      </c>
      <c r="BM109" s="176" t="s">
        <v>436</v>
      </c>
    </row>
    <row r="110" s="2" customFormat="1">
      <c r="A110" s="38"/>
      <c r="B110" s="39"/>
      <c r="C110" s="38"/>
      <c r="D110" s="178" t="s">
        <v>127</v>
      </c>
      <c r="E110" s="38"/>
      <c r="F110" s="179" t="s">
        <v>145</v>
      </c>
      <c r="G110" s="38"/>
      <c r="H110" s="38"/>
      <c r="I110" s="180"/>
      <c r="J110" s="38"/>
      <c r="K110" s="38"/>
      <c r="L110" s="39"/>
      <c r="M110" s="181"/>
      <c r="N110" s="182"/>
      <c r="O110" s="72"/>
      <c r="P110" s="72"/>
      <c r="Q110" s="72"/>
      <c r="R110" s="72"/>
      <c r="S110" s="72"/>
      <c r="T110" s="73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9" t="s">
        <v>127</v>
      </c>
      <c r="AU110" s="19" t="s">
        <v>82</v>
      </c>
    </row>
    <row r="111" s="13" customFormat="1">
      <c r="A111" s="13"/>
      <c r="B111" s="183"/>
      <c r="C111" s="13"/>
      <c r="D111" s="184" t="s">
        <v>129</v>
      </c>
      <c r="E111" s="185" t="s">
        <v>3</v>
      </c>
      <c r="F111" s="186" t="s">
        <v>146</v>
      </c>
      <c r="G111" s="13"/>
      <c r="H111" s="185" t="s">
        <v>3</v>
      </c>
      <c r="I111" s="187"/>
      <c r="J111" s="13"/>
      <c r="K111" s="13"/>
      <c r="L111" s="183"/>
      <c r="M111" s="188"/>
      <c r="N111" s="189"/>
      <c r="O111" s="189"/>
      <c r="P111" s="189"/>
      <c r="Q111" s="189"/>
      <c r="R111" s="189"/>
      <c r="S111" s="189"/>
      <c r="T111" s="19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5" t="s">
        <v>129</v>
      </c>
      <c r="AU111" s="185" t="s">
        <v>82</v>
      </c>
      <c r="AV111" s="13" t="s">
        <v>80</v>
      </c>
      <c r="AW111" s="13" t="s">
        <v>34</v>
      </c>
      <c r="AX111" s="13" t="s">
        <v>72</v>
      </c>
      <c r="AY111" s="185" t="s">
        <v>118</v>
      </c>
    </row>
    <row r="112" s="14" customFormat="1">
      <c r="A112" s="14"/>
      <c r="B112" s="191"/>
      <c r="C112" s="14"/>
      <c r="D112" s="184" t="s">
        <v>129</v>
      </c>
      <c r="E112" s="192" t="s">
        <v>3</v>
      </c>
      <c r="F112" s="193" t="s">
        <v>437</v>
      </c>
      <c r="G112" s="14"/>
      <c r="H112" s="194">
        <v>16.632000000000001</v>
      </c>
      <c r="I112" s="195"/>
      <c r="J112" s="14"/>
      <c r="K112" s="14"/>
      <c r="L112" s="191"/>
      <c r="M112" s="196"/>
      <c r="N112" s="197"/>
      <c r="O112" s="197"/>
      <c r="P112" s="197"/>
      <c r="Q112" s="197"/>
      <c r="R112" s="197"/>
      <c r="S112" s="197"/>
      <c r="T112" s="19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92" t="s">
        <v>129</v>
      </c>
      <c r="AU112" s="192" t="s">
        <v>82</v>
      </c>
      <c r="AV112" s="14" t="s">
        <v>82</v>
      </c>
      <c r="AW112" s="14" t="s">
        <v>34</v>
      </c>
      <c r="AX112" s="14" t="s">
        <v>72</v>
      </c>
      <c r="AY112" s="192" t="s">
        <v>118</v>
      </c>
    </row>
    <row r="113" s="15" customFormat="1">
      <c r="A113" s="15"/>
      <c r="B113" s="199"/>
      <c r="C113" s="15"/>
      <c r="D113" s="184" t="s">
        <v>129</v>
      </c>
      <c r="E113" s="200" t="s">
        <v>3</v>
      </c>
      <c r="F113" s="201" t="s">
        <v>132</v>
      </c>
      <c r="G113" s="15"/>
      <c r="H113" s="202">
        <v>16.632000000000001</v>
      </c>
      <c r="I113" s="203"/>
      <c r="J113" s="15"/>
      <c r="K113" s="15"/>
      <c r="L113" s="199"/>
      <c r="M113" s="204"/>
      <c r="N113" s="205"/>
      <c r="O113" s="205"/>
      <c r="P113" s="205"/>
      <c r="Q113" s="205"/>
      <c r="R113" s="205"/>
      <c r="S113" s="205"/>
      <c r="T113" s="20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00" t="s">
        <v>129</v>
      </c>
      <c r="AU113" s="200" t="s">
        <v>82</v>
      </c>
      <c r="AV113" s="15" t="s">
        <v>125</v>
      </c>
      <c r="AW113" s="15" t="s">
        <v>34</v>
      </c>
      <c r="AX113" s="15" t="s">
        <v>80</v>
      </c>
      <c r="AY113" s="200" t="s">
        <v>118</v>
      </c>
    </row>
    <row r="114" s="2" customFormat="1" ht="62.7" customHeight="1">
      <c r="A114" s="38"/>
      <c r="B114" s="164"/>
      <c r="C114" s="165" t="s">
        <v>157</v>
      </c>
      <c r="D114" s="165" t="s">
        <v>120</v>
      </c>
      <c r="E114" s="166" t="s">
        <v>148</v>
      </c>
      <c r="F114" s="167" t="s">
        <v>149</v>
      </c>
      <c r="G114" s="168" t="s">
        <v>123</v>
      </c>
      <c r="H114" s="169">
        <v>16.632000000000001</v>
      </c>
      <c r="I114" s="170"/>
      <c r="J114" s="171">
        <f>ROUND(I114*H114,2)</f>
        <v>0</v>
      </c>
      <c r="K114" s="167" t="s">
        <v>124</v>
      </c>
      <c r="L114" s="39"/>
      <c r="M114" s="172" t="s">
        <v>3</v>
      </c>
      <c r="N114" s="173" t="s">
        <v>43</v>
      </c>
      <c r="O114" s="72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6" t="s">
        <v>125</v>
      </c>
      <c r="AT114" s="176" t="s">
        <v>120</v>
      </c>
      <c r="AU114" s="176" t="s">
        <v>82</v>
      </c>
      <c r="AY114" s="19" t="s">
        <v>118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9" t="s">
        <v>80</v>
      </c>
      <c r="BK114" s="177">
        <f>ROUND(I114*H114,2)</f>
        <v>0</v>
      </c>
      <c r="BL114" s="19" t="s">
        <v>125</v>
      </c>
      <c r="BM114" s="176" t="s">
        <v>438</v>
      </c>
    </row>
    <row r="115" s="2" customFormat="1">
      <c r="A115" s="38"/>
      <c r="B115" s="39"/>
      <c r="C115" s="38"/>
      <c r="D115" s="178" t="s">
        <v>127</v>
      </c>
      <c r="E115" s="38"/>
      <c r="F115" s="179" t="s">
        <v>151</v>
      </c>
      <c r="G115" s="38"/>
      <c r="H115" s="38"/>
      <c r="I115" s="180"/>
      <c r="J115" s="38"/>
      <c r="K115" s="38"/>
      <c r="L115" s="39"/>
      <c r="M115" s="181"/>
      <c r="N115" s="182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127</v>
      </c>
      <c r="AU115" s="19" t="s">
        <v>82</v>
      </c>
    </row>
    <row r="116" s="2" customFormat="1" ht="44.25" customHeight="1">
      <c r="A116" s="38"/>
      <c r="B116" s="164"/>
      <c r="C116" s="165" t="s">
        <v>162</v>
      </c>
      <c r="D116" s="165" t="s">
        <v>120</v>
      </c>
      <c r="E116" s="166" t="s">
        <v>153</v>
      </c>
      <c r="F116" s="167" t="s">
        <v>154</v>
      </c>
      <c r="G116" s="168" t="s">
        <v>123</v>
      </c>
      <c r="H116" s="169">
        <v>16.632000000000001</v>
      </c>
      <c r="I116" s="170"/>
      <c r="J116" s="171">
        <f>ROUND(I116*H116,2)</f>
        <v>0</v>
      </c>
      <c r="K116" s="167" t="s">
        <v>124</v>
      </c>
      <c r="L116" s="39"/>
      <c r="M116" s="172" t="s">
        <v>3</v>
      </c>
      <c r="N116" s="173" t="s">
        <v>43</v>
      </c>
      <c r="O116" s="72"/>
      <c r="P116" s="174">
        <f>O116*H116</f>
        <v>0</v>
      </c>
      <c r="Q116" s="174">
        <v>0</v>
      </c>
      <c r="R116" s="174">
        <f>Q116*H116</f>
        <v>0</v>
      </c>
      <c r="S116" s="174">
        <v>0</v>
      </c>
      <c r="T116" s="17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6" t="s">
        <v>125</v>
      </c>
      <c r="AT116" s="176" t="s">
        <v>120</v>
      </c>
      <c r="AU116" s="176" t="s">
        <v>82</v>
      </c>
      <c r="AY116" s="19" t="s">
        <v>118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9" t="s">
        <v>80</v>
      </c>
      <c r="BK116" s="177">
        <f>ROUND(I116*H116,2)</f>
        <v>0</v>
      </c>
      <c r="BL116" s="19" t="s">
        <v>125</v>
      </c>
      <c r="BM116" s="176" t="s">
        <v>439</v>
      </c>
    </row>
    <row r="117" s="2" customFormat="1">
      <c r="A117" s="38"/>
      <c r="B117" s="39"/>
      <c r="C117" s="38"/>
      <c r="D117" s="178" t="s">
        <v>127</v>
      </c>
      <c r="E117" s="38"/>
      <c r="F117" s="179" t="s">
        <v>156</v>
      </c>
      <c r="G117" s="38"/>
      <c r="H117" s="38"/>
      <c r="I117" s="180"/>
      <c r="J117" s="38"/>
      <c r="K117" s="38"/>
      <c r="L117" s="39"/>
      <c r="M117" s="181"/>
      <c r="N117" s="182"/>
      <c r="O117" s="72"/>
      <c r="P117" s="72"/>
      <c r="Q117" s="72"/>
      <c r="R117" s="72"/>
      <c r="S117" s="72"/>
      <c r="T117" s="73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127</v>
      </c>
      <c r="AU117" s="19" t="s">
        <v>82</v>
      </c>
    </row>
    <row r="118" s="2" customFormat="1" ht="24.15" customHeight="1">
      <c r="A118" s="38"/>
      <c r="B118" s="164"/>
      <c r="C118" s="165" t="s">
        <v>170</v>
      </c>
      <c r="D118" s="165" t="s">
        <v>120</v>
      </c>
      <c r="E118" s="166" t="s">
        <v>158</v>
      </c>
      <c r="F118" s="167" t="s">
        <v>159</v>
      </c>
      <c r="G118" s="168" t="s">
        <v>123</v>
      </c>
      <c r="H118" s="169">
        <v>16.632000000000001</v>
      </c>
      <c r="I118" s="170"/>
      <c r="J118" s="171">
        <f>ROUND(I118*H118,2)</f>
        <v>0</v>
      </c>
      <c r="K118" s="167" t="s">
        <v>124</v>
      </c>
      <c r="L118" s="39"/>
      <c r="M118" s="172" t="s">
        <v>3</v>
      </c>
      <c r="N118" s="173" t="s">
        <v>43</v>
      </c>
      <c r="O118" s="72"/>
      <c r="P118" s="174">
        <f>O118*H118</f>
        <v>0</v>
      </c>
      <c r="Q118" s="174">
        <v>0</v>
      </c>
      <c r="R118" s="174">
        <f>Q118*H118</f>
        <v>0</v>
      </c>
      <c r="S118" s="174">
        <v>0</v>
      </c>
      <c r="T118" s="17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6" t="s">
        <v>125</v>
      </c>
      <c r="AT118" s="176" t="s">
        <v>120</v>
      </c>
      <c r="AU118" s="176" t="s">
        <v>82</v>
      </c>
      <c r="AY118" s="19" t="s">
        <v>118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9" t="s">
        <v>80</v>
      </c>
      <c r="BK118" s="177">
        <f>ROUND(I118*H118,2)</f>
        <v>0</v>
      </c>
      <c r="BL118" s="19" t="s">
        <v>125</v>
      </c>
      <c r="BM118" s="176" t="s">
        <v>440</v>
      </c>
    </row>
    <row r="119" s="2" customFormat="1">
      <c r="A119" s="38"/>
      <c r="B119" s="39"/>
      <c r="C119" s="38"/>
      <c r="D119" s="178" t="s">
        <v>127</v>
      </c>
      <c r="E119" s="38"/>
      <c r="F119" s="179" t="s">
        <v>161</v>
      </c>
      <c r="G119" s="38"/>
      <c r="H119" s="38"/>
      <c r="I119" s="180"/>
      <c r="J119" s="38"/>
      <c r="K119" s="38"/>
      <c r="L119" s="39"/>
      <c r="M119" s="181"/>
      <c r="N119" s="182"/>
      <c r="O119" s="72"/>
      <c r="P119" s="72"/>
      <c r="Q119" s="72"/>
      <c r="R119" s="72"/>
      <c r="S119" s="72"/>
      <c r="T119" s="73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127</v>
      </c>
      <c r="AU119" s="19" t="s">
        <v>82</v>
      </c>
    </row>
    <row r="120" s="2" customFormat="1" ht="37.8" customHeight="1">
      <c r="A120" s="38"/>
      <c r="B120" s="164"/>
      <c r="C120" s="165" t="s">
        <v>178</v>
      </c>
      <c r="D120" s="165" t="s">
        <v>120</v>
      </c>
      <c r="E120" s="166" t="s">
        <v>163</v>
      </c>
      <c r="F120" s="167" t="s">
        <v>164</v>
      </c>
      <c r="G120" s="168" t="s">
        <v>165</v>
      </c>
      <c r="H120" s="169">
        <v>110</v>
      </c>
      <c r="I120" s="170"/>
      <c r="J120" s="171">
        <f>ROUND(I120*H120,2)</f>
        <v>0</v>
      </c>
      <c r="K120" s="167" t="s">
        <v>124</v>
      </c>
      <c r="L120" s="39"/>
      <c r="M120" s="172" t="s">
        <v>3</v>
      </c>
      <c r="N120" s="173" t="s">
        <v>43</v>
      </c>
      <c r="O120" s="72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6" t="s">
        <v>125</v>
      </c>
      <c r="AT120" s="176" t="s">
        <v>120</v>
      </c>
      <c r="AU120" s="176" t="s">
        <v>82</v>
      </c>
      <c r="AY120" s="19" t="s">
        <v>118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9" t="s">
        <v>80</v>
      </c>
      <c r="BK120" s="177">
        <f>ROUND(I120*H120,2)</f>
        <v>0</v>
      </c>
      <c r="BL120" s="19" t="s">
        <v>125</v>
      </c>
      <c r="BM120" s="176" t="s">
        <v>441</v>
      </c>
    </row>
    <row r="121" s="2" customFormat="1">
      <c r="A121" s="38"/>
      <c r="B121" s="39"/>
      <c r="C121" s="38"/>
      <c r="D121" s="178" t="s">
        <v>127</v>
      </c>
      <c r="E121" s="38"/>
      <c r="F121" s="179" t="s">
        <v>167</v>
      </c>
      <c r="G121" s="38"/>
      <c r="H121" s="38"/>
      <c r="I121" s="180"/>
      <c r="J121" s="38"/>
      <c r="K121" s="38"/>
      <c r="L121" s="39"/>
      <c r="M121" s="181"/>
      <c r="N121" s="182"/>
      <c r="O121" s="72"/>
      <c r="P121" s="72"/>
      <c r="Q121" s="72"/>
      <c r="R121" s="72"/>
      <c r="S121" s="72"/>
      <c r="T121" s="73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127</v>
      </c>
      <c r="AU121" s="19" t="s">
        <v>82</v>
      </c>
    </row>
    <row r="122" s="13" customFormat="1">
      <c r="A122" s="13"/>
      <c r="B122" s="183"/>
      <c r="C122" s="13"/>
      <c r="D122" s="184" t="s">
        <v>129</v>
      </c>
      <c r="E122" s="185" t="s">
        <v>3</v>
      </c>
      <c r="F122" s="186" t="s">
        <v>168</v>
      </c>
      <c r="G122" s="13"/>
      <c r="H122" s="185" t="s">
        <v>3</v>
      </c>
      <c r="I122" s="187"/>
      <c r="J122" s="13"/>
      <c r="K122" s="13"/>
      <c r="L122" s="183"/>
      <c r="M122" s="188"/>
      <c r="N122" s="189"/>
      <c r="O122" s="189"/>
      <c r="P122" s="189"/>
      <c r="Q122" s="189"/>
      <c r="R122" s="189"/>
      <c r="S122" s="189"/>
      <c r="T122" s="19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5" t="s">
        <v>129</v>
      </c>
      <c r="AU122" s="185" t="s">
        <v>82</v>
      </c>
      <c r="AV122" s="13" t="s">
        <v>80</v>
      </c>
      <c r="AW122" s="13" t="s">
        <v>34</v>
      </c>
      <c r="AX122" s="13" t="s">
        <v>72</v>
      </c>
      <c r="AY122" s="185" t="s">
        <v>118</v>
      </c>
    </row>
    <row r="123" s="14" customFormat="1">
      <c r="A123" s="14"/>
      <c r="B123" s="191"/>
      <c r="C123" s="14"/>
      <c r="D123" s="184" t="s">
        <v>129</v>
      </c>
      <c r="E123" s="192" t="s">
        <v>3</v>
      </c>
      <c r="F123" s="193" t="s">
        <v>442</v>
      </c>
      <c r="G123" s="14"/>
      <c r="H123" s="194">
        <v>110</v>
      </c>
      <c r="I123" s="195"/>
      <c r="J123" s="14"/>
      <c r="K123" s="14"/>
      <c r="L123" s="191"/>
      <c r="M123" s="196"/>
      <c r="N123" s="197"/>
      <c r="O123" s="197"/>
      <c r="P123" s="197"/>
      <c r="Q123" s="197"/>
      <c r="R123" s="197"/>
      <c r="S123" s="197"/>
      <c r="T123" s="19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2" t="s">
        <v>129</v>
      </c>
      <c r="AU123" s="192" t="s">
        <v>82</v>
      </c>
      <c r="AV123" s="14" t="s">
        <v>82</v>
      </c>
      <c r="AW123" s="14" t="s">
        <v>34</v>
      </c>
      <c r="AX123" s="14" t="s">
        <v>72</v>
      </c>
      <c r="AY123" s="192" t="s">
        <v>118</v>
      </c>
    </row>
    <row r="124" s="15" customFormat="1">
      <c r="A124" s="15"/>
      <c r="B124" s="199"/>
      <c r="C124" s="15"/>
      <c r="D124" s="184" t="s">
        <v>129</v>
      </c>
      <c r="E124" s="200" t="s">
        <v>3</v>
      </c>
      <c r="F124" s="201" t="s">
        <v>132</v>
      </c>
      <c r="G124" s="15"/>
      <c r="H124" s="202">
        <v>110</v>
      </c>
      <c r="I124" s="203"/>
      <c r="J124" s="15"/>
      <c r="K124" s="15"/>
      <c r="L124" s="199"/>
      <c r="M124" s="204"/>
      <c r="N124" s="205"/>
      <c r="O124" s="205"/>
      <c r="P124" s="205"/>
      <c r="Q124" s="205"/>
      <c r="R124" s="205"/>
      <c r="S124" s="205"/>
      <c r="T124" s="206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00" t="s">
        <v>129</v>
      </c>
      <c r="AU124" s="200" t="s">
        <v>82</v>
      </c>
      <c r="AV124" s="15" t="s">
        <v>125</v>
      </c>
      <c r="AW124" s="15" t="s">
        <v>34</v>
      </c>
      <c r="AX124" s="15" t="s">
        <v>80</v>
      </c>
      <c r="AY124" s="200" t="s">
        <v>118</v>
      </c>
    </row>
    <row r="125" s="2" customFormat="1" ht="16.5" customHeight="1">
      <c r="A125" s="38"/>
      <c r="B125" s="164"/>
      <c r="C125" s="207" t="s">
        <v>183</v>
      </c>
      <c r="D125" s="207" t="s">
        <v>171</v>
      </c>
      <c r="E125" s="208" t="s">
        <v>172</v>
      </c>
      <c r="F125" s="209" t="s">
        <v>173</v>
      </c>
      <c r="G125" s="210" t="s">
        <v>174</v>
      </c>
      <c r="H125" s="211">
        <v>22</v>
      </c>
      <c r="I125" s="212"/>
      <c r="J125" s="213">
        <f>ROUND(I125*H125,2)</f>
        <v>0</v>
      </c>
      <c r="K125" s="209" t="s">
        <v>124</v>
      </c>
      <c r="L125" s="214"/>
      <c r="M125" s="215" t="s">
        <v>3</v>
      </c>
      <c r="N125" s="216" t="s">
        <v>43</v>
      </c>
      <c r="O125" s="72"/>
      <c r="P125" s="174">
        <f>O125*H125</f>
        <v>0</v>
      </c>
      <c r="Q125" s="174">
        <v>0.001</v>
      </c>
      <c r="R125" s="174">
        <f>Q125*H125</f>
        <v>0.021999999999999999</v>
      </c>
      <c r="S125" s="174">
        <v>0</v>
      </c>
      <c r="T125" s="17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6" t="s">
        <v>170</v>
      </c>
      <c r="AT125" s="176" t="s">
        <v>171</v>
      </c>
      <c r="AU125" s="176" t="s">
        <v>82</v>
      </c>
      <c r="AY125" s="19" t="s">
        <v>118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9" t="s">
        <v>80</v>
      </c>
      <c r="BK125" s="177">
        <f>ROUND(I125*H125,2)</f>
        <v>0</v>
      </c>
      <c r="BL125" s="19" t="s">
        <v>125</v>
      </c>
      <c r="BM125" s="176" t="s">
        <v>443</v>
      </c>
    </row>
    <row r="126" s="14" customFormat="1">
      <c r="A126" s="14"/>
      <c r="B126" s="191"/>
      <c r="C126" s="14"/>
      <c r="D126" s="184" t="s">
        <v>129</v>
      </c>
      <c r="E126" s="14"/>
      <c r="F126" s="193" t="s">
        <v>444</v>
      </c>
      <c r="G126" s="14"/>
      <c r="H126" s="194">
        <v>22</v>
      </c>
      <c r="I126" s="195"/>
      <c r="J126" s="14"/>
      <c r="K126" s="14"/>
      <c r="L126" s="191"/>
      <c r="M126" s="196"/>
      <c r="N126" s="197"/>
      <c r="O126" s="197"/>
      <c r="P126" s="197"/>
      <c r="Q126" s="197"/>
      <c r="R126" s="197"/>
      <c r="S126" s="197"/>
      <c r="T126" s="19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192" t="s">
        <v>129</v>
      </c>
      <c r="AU126" s="192" t="s">
        <v>82</v>
      </c>
      <c r="AV126" s="14" t="s">
        <v>82</v>
      </c>
      <c r="AW126" s="14" t="s">
        <v>4</v>
      </c>
      <c r="AX126" s="14" t="s">
        <v>80</v>
      </c>
      <c r="AY126" s="192" t="s">
        <v>118</v>
      </c>
    </row>
    <row r="127" s="12" customFormat="1" ht="22.8" customHeight="1">
      <c r="A127" s="12"/>
      <c r="B127" s="151"/>
      <c r="C127" s="12"/>
      <c r="D127" s="152" t="s">
        <v>71</v>
      </c>
      <c r="E127" s="162" t="s">
        <v>82</v>
      </c>
      <c r="F127" s="162" t="s">
        <v>177</v>
      </c>
      <c r="G127" s="12"/>
      <c r="H127" s="12"/>
      <c r="I127" s="154"/>
      <c r="J127" s="163">
        <f>BK127</f>
        <v>0</v>
      </c>
      <c r="K127" s="12"/>
      <c r="L127" s="151"/>
      <c r="M127" s="156"/>
      <c r="N127" s="157"/>
      <c r="O127" s="157"/>
      <c r="P127" s="158">
        <f>SUM(P128:P146)</f>
        <v>0</v>
      </c>
      <c r="Q127" s="157"/>
      <c r="R127" s="158">
        <f>SUM(R128:R146)</f>
        <v>15.3165716</v>
      </c>
      <c r="S127" s="157"/>
      <c r="T127" s="159">
        <f>SUM(T128:T146)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2" t="s">
        <v>80</v>
      </c>
      <c r="AT127" s="160" t="s">
        <v>71</v>
      </c>
      <c r="AU127" s="160" t="s">
        <v>80</v>
      </c>
      <c r="AY127" s="152" t="s">
        <v>118</v>
      </c>
      <c r="BK127" s="161">
        <f>SUM(BK128:BK146)</f>
        <v>0</v>
      </c>
    </row>
    <row r="128" s="2" customFormat="1" ht="24.15" customHeight="1">
      <c r="A128" s="38"/>
      <c r="B128" s="164"/>
      <c r="C128" s="165" t="s">
        <v>189</v>
      </c>
      <c r="D128" s="165" t="s">
        <v>120</v>
      </c>
      <c r="E128" s="166" t="s">
        <v>179</v>
      </c>
      <c r="F128" s="167" t="s">
        <v>180</v>
      </c>
      <c r="G128" s="168" t="s">
        <v>123</v>
      </c>
      <c r="H128" s="169">
        <v>5.6319999999999997</v>
      </c>
      <c r="I128" s="170"/>
      <c r="J128" s="171">
        <f>ROUND(I128*H128,2)</f>
        <v>0</v>
      </c>
      <c r="K128" s="167" t="s">
        <v>124</v>
      </c>
      <c r="L128" s="39"/>
      <c r="M128" s="172" t="s">
        <v>3</v>
      </c>
      <c r="N128" s="173" t="s">
        <v>43</v>
      </c>
      <c r="O128" s="72"/>
      <c r="P128" s="174">
        <f>O128*H128</f>
        <v>0</v>
      </c>
      <c r="Q128" s="174">
        <v>2.5018699999999998</v>
      </c>
      <c r="R128" s="174">
        <f>Q128*H128</f>
        <v>14.090531839999999</v>
      </c>
      <c r="S128" s="174">
        <v>0</v>
      </c>
      <c r="T128" s="17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76" t="s">
        <v>125</v>
      </c>
      <c r="AT128" s="176" t="s">
        <v>120</v>
      </c>
      <c r="AU128" s="176" t="s">
        <v>82</v>
      </c>
      <c r="AY128" s="19" t="s">
        <v>118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9" t="s">
        <v>80</v>
      </c>
      <c r="BK128" s="177">
        <f>ROUND(I128*H128,2)</f>
        <v>0</v>
      </c>
      <c r="BL128" s="19" t="s">
        <v>125</v>
      </c>
      <c r="BM128" s="176" t="s">
        <v>181</v>
      </c>
    </row>
    <row r="129" s="2" customFormat="1">
      <c r="A129" s="38"/>
      <c r="B129" s="39"/>
      <c r="C129" s="38"/>
      <c r="D129" s="178" t="s">
        <v>127</v>
      </c>
      <c r="E129" s="38"/>
      <c r="F129" s="179" t="s">
        <v>182</v>
      </c>
      <c r="G129" s="38"/>
      <c r="H129" s="38"/>
      <c r="I129" s="180"/>
      <c r="J129" s="38"/>
      <c r="K129" s="38"/>
      <c r="L129" s="39"/>
      <c r="M129" s="181"/>
      <c r="N129" s="182"/>
      <c r="O129" s="72"/>
      <c r="P129" s="72"/>
      <c r="Q129" s="72"/>
      <c r="R129" s="72"/>
      <c r="S129" s="72"/>
      <c r="T129" s="73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127</v>
      </c>
      <c r="AU129" s="19" t="s">
        <v>82</v>
      </c>
    </row>
    <row r="130" s="13" customFormat="1">
      <c r="A130" s="13"/>
      <c r="B130" s="183"/>
      <c r="C130" s="13"/>
      <c r="D130" s="184" t="s">
        <v>129</v>
      </c>
      <c r="E130" s="185" t="s">
        <v>3</v>
      </c>
      <c r="F130" s="186" t="s">
        <v>137</v>
      </c>
      <c r="G130" s="13"/>
      <c r="H130" s="185" t="s">
        <v>3</v>
      </c>
      <c r="I130" s="187"/>
      <c r="J130" s="13"/>
      <c r="K130" s="13"/>
      <c r="L130" s="183"/>
      <c r="M130" s="188"/>
      <c r="N130" s="189"/>
      <c r="O130" s="189"/>
      <c r="P130" s="189"/>
      <c r="Q130" s="189"/>
      <c r="R130" s="189"/>
      <c r="S130" s="189"/>
      <c r="T130" s="19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5" t="s">
        <v>129</v>
      </c>
      <c r="AU130" s="185" t="s">
        <v>82</v>
      </c>
      <c r="AV130" s="13" t="s">
        <v>80</v>
      </c>
      <c r="AW130" s="13" t="s">
        <v>34</v>
      </c>
      <c r="AX130" s="13" t="s">
        <v>72</v>
      </c>
      <c r="AY130" s="185" t="s">
        <v>118</v>
      </c>
    </row>
    <row r="131" s="14" customFormat="1">
      <c r="A131" s="14"/>
      <c r="B131" s="191"/>
      <c r="C131" s="14"/>
      <c r="D131" s="184" t="s">
        <v>129</v>
      </c>
      <c r="E131" s="192" t="s">
        <v>3</v>
      </c>
      <c r="F131" s="193" t="s">
        <v>435</v>
      </c>
      <c r="G131" s="14"/>
      <c r="H131" s="194">
        <v>5.6319999999999997</v>
      </c>
      <c r="I131" s="195"/>
      <c r="J131" s="14"/>
      <c r="K131" s="14"/>
      <c r="L131" s="191"/>
      <c r="M131" s="196"/>
      <c r="N131" s="197"/>
      <c r="O131" s="197"/>
      <c r="P131" s="197"/>
      <c r="Q131" s="197"/>
      <c r="R131" s="197"/>
      <c r="S131" s="197"/>
      <c r="T131" s="19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2" t="s">
        <v>129</v>
      </c>
      <c r="AU131" s="192" t="s">
        <v>82</v>
      </c>
      <c r="AV131" s="14" t="s">
        <v>82</v>
      </c>
      <c r="AW131" s="14" t="s">
        <v>34</v>
      </c>
      <c r="AX131" s="14" t="s">
        <v>72</v>
      </c>
      <c r="AY131" s="192" t="s">
        <v>118</v>
      </c>
    </row>
    <row r="132" s="15" customFormat="1">
      <c r="A132" s="15"/>
      <c r="B132" s="199"/>
      <c r="C132" s="15"/>
      <c r="D132" s="184" t="s">
        <v>129</v>
      </c>
      <c r="E132" s="200" t="s">
        <v>3</v>
      </c>
      <c r="F132" s="201" t="s">
        <v>132</v>
      </c>
      <c r="G132" s="15"/>
      <c r="H132" s="202">
        <v>5.6319999999999997</v>
      </c>
      <c r="I132" s="203"/>
      <c r="J132" s="15"/>
      <c r="K132" s="15"/>
      <c r="L132" s="199"/>
      <c r="M132" s="204"/>
      <c r="N132" s="205"/>
      <c r="O132" s="205"/>
      <c r="P132" s="205"/>
      <c r="Q132" s="205"/>
      <c r="R132" s="205"/>
      <c r="S132" s="205"/>
      <c r="T132" s="20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00" t="s">
        <v>129</v>
      </c>
      <c r="AU132" s="200" t="s">
        <v>82</v>
      </c>
      <c r="AV132" s="15" t="s">
        <v>125</v>
      </c>
      <c r="AW132" s="15" t="s">
        <v>34</v>
      </c>
      <c r="AX132" s="15" t="s">
        <v>80</v>
      </c>
      <c r="AY132" s="200" t="s">
        <v>118</v>
      </c>
    </row>
    <row r="133" s="2" customFormat="1" ht="16.5" customHeight="1">
      <c r="A133" s="38"/>
      <c r="B133" s="164"/>
      <c r="C133" s="165" t="s">
        <v>194</v>
      </c>
      <c r="D133" s="165" t="s">
        <v>120</v>
      </c>
      <c r="E133" s="166" t="s">
        <v>184</v>
      </c>
      <c r="F133" s="167" t="s">
        <v>185</v>
      </c>
      <c r="G133" s="168" t="s">
        <v>165</v>
      </c>
      <c r="H133" s="169">
        <v>11.263999999999999</v>
      </c>
      <c r="I133" s="170"/>
      <c r="J133" s="171">
        <f>ROUND(I133*H133,2)</f>
        <v>0</v>
      </c>
      <c r="K133" s="167" t="s">
        <v>124</v>
      </c>
      <c r="L133" s="39"/>
      <c r="M133" s="172" t="s">
        <v>3</v>
      </c>
      <c r="N133" s="173" t="s">
        <v>43</v>
      </c>
      <c r="O133" s="72"/>
      <c r="P133" s="174">
        <f>O133*H133</f>
        <v>0</v>
      </c>
      <c r="Q133" s="174">
        <v>0.00264</v>
      </c>
      <c r="R133" s="174">
        <f>Q133*H133</f>
        <v>0.02973696</v>
      </c>
      <c r="S133" s="174">
        <v>0</v>
      </c>
      <c r="T133" s="17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6" t="s">
        <v>125</v>
      </c>
      <c r="AT133" s="176" t="s">
        <v>120</v>
      </c>
      <c r="AU133" s="176" t="s">
        <v>82</v>
      </c>
      <c r="AY133" s="19" t="s">
        <v>118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9" t="s">
        <v>80</v>
      </c>
      <c r="BK133" s="177">
        <f>ROUND(I133*H133,2)</f>
        <v>0</v>
      </c>
      <c r="BL133" s="19" t="s">
        <v>125</v>
      </c>
      <c r="BM133" s="176" t="s">
        <v>186</v>
      </c>
    </row>
    <row r="134" s="2" customFormat="1">
      <c r="A134" s="38"/>
      <c r="B134" s="39"/>
      <c r="C134" s="38"/>
      <c r="D134" s="178" t="s">
        <v>127</v>
      </c>
      <c r="E134" s="38"/>
      <c r="F134" s="179" t="s">
        <v>187</v>
      </c>
      <c r="G134" s="38"/>
      <c r="H134" s="38"/>
      <c r="I134" s="180"/>
      <c r="J134" s="38"/>
      <c r="K134" s="38"/>
      <c r="L134" s="39"/>
      <c r="M134" s="181"/>
      <c r="N134" s="182"/>
      <c r="O134" s="72"/>
      <c r="P134" s="72"/>
      <c r="Q134" s="72"/>
      <c r="R134" s="72"/>
      <c r="S134" s="72"/>
      <c r="T134" s="73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127</v>
      </c>
      <c r="AU134" s="19" t="s">
        <v>82</v>
      </c>
    </row>
    <row r="135" s="14" customFormat="1">
      <c r="A135" s="14"/>
      <c r="B135" s="191"/>
      <c r="C135" s="14"/>
      <c r="D135" s="184" t="s">
        <v>129</v>
      </c>
      <c r="E135" s="14"/>
      <c r="F135" s="193" t="s">
        <v>445</v>
      </c>
      <c r="G135" s="14"/>
      <c r="H135" s="194">
        <v>11.263999999999999</v>
      </c>
      <c r="I135" s="195"/>
      <c r="J135" s="14"/>
      <c r="K135" s="14"/>
      <c r="L135" s="191"/>
      <c r="M135" s="196"/>
      <c r="N135" s="197"/>
      <c r="O135" s="197"/>
      <c r="P135" s="197"/>
      <c r="Q135" s="197"/>
      <c r="R135" s="197"/>
      <c r="S135" s="197"/>
      <c r="T135" s="19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2" t="s">
        <v>129</v>
      </c>
      <c r="AU135" s="192" t="s">
        <v>82</v>
      </c>
      <c r="AV135" s="14" t="s">
        <v>82</v>
      </c>
      <c r="AW135" s="14" t="s">
        <v>4</v>
      </c>
      <c r="AX135" s="14" t="s">
        <v>80</v>
      </c>
      <c r="AY135" s="192" t="s">
        <v>118</v>
      </c>
    </row>
    <row r="136" s="2" customFormat="1" ht="16.5" customHeight="1">
      <c r="A136" s="38"/>
      <c r="B136" s="164"/>
      <c r="C136" s="165" t="s">
        <v>201</v>
      </c>
      <c r="D136" s="165" t="s">
        <v>120</v>
      </c>
      <c r="E136" s="166" t="s">
        <v>190</v>
      </c>
      <c r="F136" s="167" t="s">
        <v>191</v>
      </c>
      <c r="G136" s="168" t="s">
        <v>165</v>
      </c>
      <c r="H136" s="169">
        <v>11.263999999999999</v>
      </c>
      <c r="I136" s="170"/>
      <c r="J136" s="171">
        <f>ROUND(I136*H136,2)</f>
        <v>0</v>
      </c>
      <c r="K136" s="167" t="s">
        <v>124</v>
      </c>
      <c r="L136" s="39"/>
      <c r="M136" s="172" t="s">
        <v>3</v>
      </c>
      <c r="N136" s="173" t="s">
        <v>43</v>
      </c>
      <c r="O136" s="72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76" t="s">
        <v>125</v>
      </c>
      <c r="AT136" s="176" t="s">
        <v>120</v>
      </c>
      <c r="AU136" s="176" t="s">
        <v>82</v>
      </c>
      <c r="AY136" s="19" t="s">
        <v>118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9" t="s">
        <v>80</v>
      </c>
      <c r="BK136" s="177">
        <f>ROUND(I136*H136,2)</f>
        <v>0</v>
      </c>
      <c r="BL136" s="19" t="s">
        <v>125</v>
      </c>
      <c r="BM136" s="176" t="s">
        <v>192</v>
      </c>
    </row>
    <row r="137" s="2" customFormat="1">
      <c r="A137" s="38"/>
      <c r="B137" s="39"/>
      <c r="C137" s="38"/>
      <c r="D137" s="178" t="s">
        <v>127</v>
      </c>
      <c r="E137" s="38"/>
      <c r="F137" s="179" t="s">
        <v>193</v>
      </c>
      <c r="G137" s="38"/>
      <c r="H137" s="38"/>
      <c r="I137" s="180"/>
      <c r="J137" s="38"/>
      <c r="K137" s="38"/>
      <c r="L137" s="39"/>
      <c r="M137" s="181"/>
      <c r="N137" s="182"/>
      <c r="O137" s="72"/>
      <c r="P137" s="72"/>
      <c r="Q137" s="72"/>
      <c r="R137" s="72"/>
      <c r="S137" s="72"/>
      <c r="T137" s="73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127</v>
      </c>
      <c r="AU137" s="19" t="s">
        <v>82</v>
      </c>
    </row>
    <row r="138" s="14" customFormat="1">
      <c r="A138" s="14"/>
      <c r="B138" s="191"/>
      <c r="C138" s="14"/>
      <c r="D138" s="184" t="s">
        <v>129</v>
      </c>
      <c r="E138" s="14"/>
      <c r="F138" s="193" t="s">
        <v>445</v>
      </c>
      <c r="G138" s="14"/>
      <c r="H138" s="194">
        <v>11.263999999999999</v>
      </c>
      <c r="I138" s="195"/>
      <c r="J138" s="14"/>
      <c r="K138" s="14"/>
      <c r="L138" s="191"/>
      <c r="M138" s="196"/>
      <c r="N138" s="197"/>
      <c r="O138" s="197"/>
      <c r="P138" s="197"/>
      <c r="Q138" s="197"/>
      <c r="R138" s="197"/>
      <c r="S138" s="197"/>
      <c r="T138" s="19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2" t="s">
        <v>129</v>
      </c>
      <c r="AU138" s="192" t="s">
        <v>82</v>
      </c>
      <c r="AV138" s="14" t="s">
        <v>82</v>
      </c>
      <c r="AW138" s="14" t="s">
        <v>4</v>
      </c>
      <c r="AX138" s="14" t="s">
        <v>80</v>
      </c>
      <c r="AY138" s="192" t="s">
        <v>118</v>
      </c>
    </row>
    <row r="139" s="2" customFormat="1" ht="55.5" customHeight="1">
      <c r="A139" s="38"/>
      <c r="B139" s="164"/>
      <c r="C139" s="165" t="s">
        <v>208</v>
      </c>
      <c r="D139" s="165" t="s">
        <v>120</v>
      </c>
      <c r="E139" s="166" t="s">
        <v>195</v>
      </c>
      <c r="F139" s="167" t="s">
        <v>196</v>
      </c>
      <c r="G139" s="168" t="s">
        <v>197</v>
      </c>
      <c r="H139" s="169">
        <v>44</v>
      </c>
      <c r="I139" s="170"/>
      <c r="J139" s="171">
        <f>ROUND(I139*H139,2)</f>
        <v>0</v>
      </c>
      <c r="K139" s="167" t="s">
        <v>124</v>
      </c>
      <c r="L139" s="39"/>
      <c r="M139" s="172" t="s">
        <v>3</v>
      </c>
      <c r="N139" s="173" t="s">
        <v>43</v>
      </c>
      <c r="O139" s="72"/>
      <c r="P139" s="174">
        <f>O139*H139</f>
        <v>0</v>
      </c>
      <c r="Q139" s="174">
        <v>0.0021700000000000001</v>
      </c>
      <c r="R139" s="174">
        <f>Q139*H139</f>
        <v>0.095480000000000009</v>
      </c>
      <c r="S139" s="174">
        <v>0</v>
      </c>
      <c r="T139" s="17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76" t="s">
        <v>125</v>
      </c>
      <c r="AT139" s="176" t="s">
        <v>120</v>
      </c>
      <c r="AU139" s="176" t="s">
        <v>82</v>
      </c>
      <c r="AY139" s="19" t="s">
        <v>118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9" t="s">
        <v>80</v>
      </c>
      <c r="BK139" s="177">
        <f>ROUND(I139*H139,2)</f>
        <v>0</v>
      </c>
      <c r="BL139" s="19" t="s">
        <v>125</v>
      </c>
      <c r="BM139" s="176" t="s">
        <v>198</v>
      </c>
    </row>
    <row r="140" s="2" customFormat="1">
      <c r="A140" s="38"/>
      <c r="B140" s="39"/>
      <c r="C140" s="38"/>
      <c r="D140" s="178" t="s">
        <v>127</v>
      </c>
      <c r="E140" s="38"/>
      <c r="F140" s="179" t="s">
        <v>199</v>
      </c>
      <c r="G140" s="38"/>
      <c r="H140" s="38"/>
      <c r="I140" s="180"/>
      <c r="J140" s="38"/>
      <c r="K140" s="38"/>
      <c r="L140" s="39"/>
      <c r="M140" s="181"/>
      <c r="N140" s="182"/>
      <c r="O140" s="72"/>
      <c r="P140" s="72"/>
      <c r="Q140" s="72"/>
      <c r="R140" s="72"/>
      <c r="S140" s="72"/>
      <c r="T140" s="73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127</v>
      </c>
      <c r="AU140" s="19" t="s">
        <v>82</v>
      </c>
    </row>
    <row r="141" s="13" customFormat="1">
      <c r="A141" s="13"/>
      <c r="B141" s="183"/>
      <c r="C141" s="13"/>
      <c r="D141" s="184" t="s">
        <v>129</v>
      </c>
      <c r="E141" s="185" t="s">
        <v>3</v>
      </c>
      <c r="F141" s="186" t="s">
        <v>137</v>
      </c>
      <c r="G141" s="13"/>
      <c r="H141" s="185" t="s">
        <v>3</v>
      </c>
      <c r="I141" s="187"/>
      <c r="J141" s="13"/>
      <c r="K141" s="13"/>
      <c r="L141" s="183"/>
      <c r="M141" s="188"/>
      <c r="N141" s="189"/>
      <c r="O141" s="189"/>
      <c r="P141" s="189"/>
      <c r="Q141" s="189"/>
      <c r="R141" s="189"/>
      <c r="S141" s="189"/>
      <c r="T141" s="19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5" t="s">
        <v>129</v>
      </c>
      <c r="AU141" s="185" t="s">
        <v>82</v>
      </c>
      <c r="AV141" s="13" t="s">
        <v>80</v>
      </c>
      <c r="AW141" s="13" t="s">
        <v>34</v>
      </c>
      <c r="AX141" s="13" t="s">
        <v>72</v>
      </c>
      <c r="AY141" s="185" t="s">
        <v>118</v>
      </c>
    </row>
    <row r="142" s="14" customFormat="1">
      <c r="A142" s="14"/>
      <c r="B142" s="191"/>
      <c r="C142" s="14"/>
      <c r="D142" s="184" t="s">
        <v>129</v>
      </c>
      <c r="E142" s="192" t="s">
        <v>3</v>
      </c>
      <c r="F142" s="193" t="s">
        <v>427</v>
      </c>
      <c r="G142" s="14"/>
      <c r="H142" s="194">
        <v>44</v>
      </c>
      <c r="I142" s="195"/>
      <c r="J142" s="14"/>
      <c r="K142" s="14"/>
      <c r="L142" s="191"/>
      <c r="M142" s="196"/>
      <c r="N142" s="197"/>
      <c r="O142" s="197"/>
      <c r="P142" s="197"/>
      <c r="Q142" s="197"/>
      <c r="R142" s="197"/>
      <c r="S142" s="197"/>
      <c r="T142" s="19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2" t="s">
        <v>129</v>
      </c>
      <c r="AU142" s="192" t="s">
        <v>82</v>
      </c>
      <c r="AV142" s="14" t="s">
        <v>82</v>
      </c>
      <c r="AW142" s="14" t="s">
        <v>34</v>
      </c>
      <c r="AX142" s="14" t="s">
        <v>72</v>
      </c>
      <c r="AY142" s="192" t="s">
        <v>118</v>
      </c>
    </row>
    <row r="143" s="15" customFormat="1">
      <c r="A143" s="15"/>
      <c r="B143" s="199"/>
      <c r="C143" s="15"/>
      <c r="D143" s="184" t="s">
        <v>129</v>
      </c>
      <c r="E143" s="200" t="s">
        <v>3</v>
      </c>
      <c r="F143" s="201" t="s">
        <v>132</v>
      </c>
      <c r="G143" s="15"/>
      <c r="H143" s="202">
        <v>44</v>
      </c>
      <c r="I143" s="203"/>
      <c r="J143" s="15"/>
      <c r="K143" s="15"/>
      <c r="L143" s="199"/>
      <c r="M143" s="204"/>
      <c r="N143" s="205"/>
      <c r="O143" s="205"/>
      <c r="P143" s="205"/>
      <c r="Q143" s="205"/>
      <c r="R143" s="205"/>
      <c r="S143" s="205"/>
      <c r="T143" s="20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0" t="s">
        <v>129</v>
      </c>
      <c r="AU143" s="200" t="s">
        <v>82</v>
      </c>
      <c r="AV143" s="15" t="s">
        <v>125</v>
      </c>
      <c r="AW143" s="15" t="s">
        <v>34</v>
      </c>
      <c r="AX143" s="15" t="s">
        <v>80</v>
      </c>
      <c r="AY143" s="200" t="s">
        <v>118</v>
      </c>
    </row>
    <row r="144" s="2" customFormat="1" ht="37.8" customHeight="1">
      <c r="A144" s="38"/>
      <c r="B144" s="164"/>
      <c r="C144" s="165" t="s">
        <v>9</v>
      </c>
      <c r="D144" s="165" t="s">
        <v>120</v>
      </c>
      <c r="E144" s="166" t="s">
        <v>202</v>
      </c>
      <c r="F144" s="167" t="s">
        <v>203</v>
      </c>
      <c r="G144" s="168" t="s">
        <v>123</v>
      </c>
      <c r="H144" s="169">
        <v>0.44</v>
      </c>
      <c r="I144" s="170"/>
      <c r="J144" s="171">
        <f>ROUND(I144*H144,2)</f>
        <v>0</v>
      </c>
      <c r="K144" s="167" t="s">
        <v>124</v>
      </c>
      <c r="L144" s="39"/>
      <c r="M144" s="172" t="s">
        <v>3</v>
      </c>
      <c r="N144" s="173" t="s">
        <v>43</v>
      </c>
      <c r="O144" s="72"/>
      <c r="P144" s="174">
        <f>O144*H144</f>
        <v>0</v>
      </c>
      <c r="Q144" s="174">
        <v>2.5018699999999998</v>
      </c>
      <c r="R144" s="174">
        <f>Q144*H144</f>
        <v>1.1008228</v>
      </c>
      <c r="S144" s="174">
        <v>0</v>
      </c>
      <c r="T144" s="17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76" t="s">
        <v>125</v>
      </c>
      <c r="AT144" s="176" t="s">
        <v>120</v>
      </c>
      <c r="AU144" s="176" t="s">
        <v>82</v>
      </c>
      <c r="AY144" s="19" t="s">
        <v>118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9" t="s">
        <v>80</v>
      </c>
      <c r="BK144" s="177">
        <f>ROUND(I144*H144,2)</f>
        <v>0</v>
      </c>
      <c r="BL144" s="19" t="s">
        <v>125</v>
      </c>
      <c r="BM144" s="176" t="s">
        <v>204</v>
      </c>
    </row>
    <row r="145" s="2" customFormat="1">
      <c r="A145" s="38"/>
      <c r="B145" s="39"/>
      <c r="C145" s="38"/>
      <c r="D145" s="178" t="s">
        <v>127</v>
      </c>
      <c r="E145" s="38"/>
      <c r="F145" s="179" t="s">
        <v>205</v>
      </c>
      <c r="G145" s="38"/>
      <c r="H145" s="38"/>
      <c r="I145" s="180"/>
      <c r="J145" s="38"/>
      <c r="K145" s="38"/>
      <c r="L145" s="39"/>
      <c r="M145" s="181"/>
      <c r="N145" s="182"/>
      <c r="O145" s="72"/>
      <c r="P145" s="72"/>
      <c r="Q145" s="72"/>
      <c r="R145" s="72"/>
      <c r="S145" s="72"/>
      <c r="T145" s="73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127</v>
      </c>
      <c r="AU145" s="19" t="s">
        <v>82</v>
      </c>
    </row>
    <row r="146" s="14" customFormat="1">
      <c r="A146" s="14"/>
      <c r="B146" s="191"/>
      <c r="C146" s="14"/>
      <c r="D146" s="184" t="s">
        <v>129</v>
      </c>
      <c r="E146" s="14"/>
      <c r="F146" s="193" t="s">
        <v>446</v>
      </c>
      <c r="G146" s="14"/>
      <c r="H146" s="194">
        <v>0.44</v>
      </c>
      <c r="I146" s="195"/>
      <c r="J146" s="14"/>
      <c r="K146" s="14"/>
      <c r="L146" s="191"/>
      <c r="M146" s="196"/>
      <c r="N146" s="197"/>
      <c r="O146" s="197"/>
      <c r="P146" s="197"/>
      <c r="Q146" s="197"/>
      <c r="R146" s="197"/>
      <c r="S146" s="197"/>
      <c r="T146" s="19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2" t="s">
        <v>129</v>
      </c>
      <c r="AU146" s="192" t="s">
        <v>82</v>
      </c>
      <c r="AV146" s="14" t="s">
        <v>82</v>
      </c>
      <c r="AW146" s="14" t="s">
        <v>4</v>
      </c>
      <c r="AX146" s="14" t="s">
        <v>80</v>
      </c>
      <c r="AY146" s="192" t="s">
        <v>118</v>
      </c>
    </row>
    <row r="147" s="12" customFormat="1" ht="22.8" customHeight="1">
      <c r="A147" s="12"/>
      <c r="B147" s="151"/>
      <c r="C147" s="12"/>
      <c r="D147" s="152" t="s">
        <v>71</v>
      </c>
      <c r="E147" s="162" t="s">
        <v>141</v>
      </c>
      <c r="F147" s="162" t="s">
        <v>207</v>
      </c>
      <c r="G147" s="12"/>
      <c r="H147" s="12"/>
      <c r="I147" s="154"/>
      <c r="J147" s="163">
        <f>BK147</f>
        <v>0</v>
      </c>
      <c r="K147" s="12"/>
      <c r="L147" s="151"/>
      <c r="M147" s="156"/>
      <c r="N147" s="157"/>
      <c r="O147" s="157"/>
      <c r="P147" s="158">
        <f>SUM(P148:P161)</f>
        <v>0</v>
      </c>
      <c r="Q147" s="157"/>
      <c r="R147" s="158">
        <f>SUM(R148:R161)</f>
        <v>4.6999199999999997</v>
      </c>
      <c r="S147" s="157"/>
      <c r="T147" s="159">
        <f>SUM(T148:T161)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2" t="s">
        <v>80</v>
      </c>
      <c r="AT147" s="160" t="s">
        <v>71</v>
      </c>
      <c r="AU147" s="160" t="s">
        <v>80</v>
      </c>
      <c r="AY147" s="152" t="s">
        <v>118</v>
      </c>
      <c r="BK147" s="161">
        <f>SUM(BK148:BK161)</f>
        <v>0</v>
      </c>
    </row>
    <row r="148" s="2" customFormat="1" ht="44.25" customHeight="1">
      <c r="A148" s="38"/>
      <c r="B148" s="164"/>
      <c r="C148" s="165" t="s">
        <v>216</v>
      </c>
      <c r="D148" s="165" t="s">
        <v>120</v>
      </c>
      <c r="E148" s="166" t="s">
        <v>209</v>
      </c>
      <c r="F148" s="167" t="s">
        <v>210</v>
      </c>
      <c r="G148" s="168" t="s">
        <v>197</v>
      </c>
      <c r="H148" s="169">
        <v>44</v>
      </c>
      <c r="I148" s="170"/>
      <c r="J148" s="171">
        <f>ROUND(I148*H148,2)</f>
        <v>0</v>
      </c>
      <c r="K148" s="167" t="s">
        <v>124</v>
      </c>
      <c r="L148" s="39"/>
      <c r="M148" s="172" t="s">
        <v>3</v>
      </c>
      <c r="N148" s="173" t="s">
        <v>43</v>
      </c>
      <c r="O148" s="72"/>
      <c r="P148" s="174">
        <f>O148*H148</f>
        <v>0</v>
      </c>
      <c r="Q148" s="174">
        <v>0.0070200000000000002</v>
      </c>
      <c r="R148" s="174">
        <f>Q148*H148</f>
        <v>0.30887999999999999</v>
      </c>
      <c r="S148" s="174">
        <v>0</v>
      </c>
      <c r="T148" s="17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76" t="s">
        <v>125</v>
      </c>
      <c r="AT148" s="176" t="s">
        <v>120</v>
      </c>
      <c r="AU148" s="176" t="s">
        <v>82</v>
      </c>
      <c r="AY148" s="19" t="s">
        <v>118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9" t="s">
        <v>80</v>
      </c>
      <c r="BK148" s="177">
        <f>ROUND(I148*H148,2)</f>
        <v>0</v>
      </c>
      <c r="BL148" s="19" t="s">
        <v>125</v>
      </c>
      <c r="BM148" s="176" t="s">
        <v>211</v>
      </c>
    </row>
    <row r="149" s="2" customFormat="1">
      <c r="A149" s="38"/>
      <c r="B149" s="39"/>
      <c r="C149" s="38"/>
      <c r="D149" s="178" t="s">
        <v>127</v>
      </c>
      <c r="E149" s="38"/>
      <c r="F149" s="179" t="s">
        <v>212</v>
      </c>
      <c r="G149" s="38"/>
      <c r="H149" s="38"/>
      <c r="I149" s="180"/>
      <c r="J149" s="38"/>
      <c r="K149" s="38"/>
      <c r="L149" s="39"/>
      <c r="M149" s="181"/>
      <c r="N149" s="182"/>
      <c r="O149" s="72"/>
      <c r="P149" s="72"/>
      <c r="Q149" s="72"/>
      <c r="R149" s="72"/>
      <c r="S149" s="72"/>
      <c r="T149" s="73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127</v>
      </c>
      <c r="AU149" s="19" t="s">
        <v>82</v>
      </c>
    </row>
    <row r="150" s="2" customFormat="1" ht="33" customHeight="1">
      <c r="A150" s="38"/>
      <c r="B150" s="164"/>
      <c r="C150" s="207" t="s">
        <v>220</v>
      </c>
      <c r="D150" s="207" t="s">
        <v>171</v>
      </c>
      <c r="E150" s="208" t="s">
        <v>213</v>
      </c>
      <c r="F150" s="209" t="s">
        <v>214</v>
      </c>
      <c r="G150" s="210" t="s">
        <v>197</v>
      </c>
      <c r="H150" s="211">
        <v>44</v>
      </c>
      <c r="I150" s="212"/>
      <c r="J150" s="213">
        <f>ROUND(I150*H150,2)</f>
        <v>0</v>
      </c>
      <c r="K150" s="209" t="s">
        <v>124</v>
      </c>
      <c r="L150" s="214"/>
      <c r="M150" s="215" t="s">
        <v>3</v>
      </c>
      <c r="N150" s="216" t="s">
        <v>43</v>
      </c>
      <c r="O150" s="72"/>
      <c r="P150" s="174">
        <f>O150*H150</f>
        <v>0</v>
      </c>
      <c r="Q150" s="174">
        <v>0.0053</v>
      </c>
      <c r="R150" s="174">
        <f>Q150*H150</f>
        <v>0.23319999999999999</v>
      </c>
      <c r="S150" s="174">
        <v>0</v>
      </c>
      <c r="T150" s="17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76" t="s">
        <v>170</v>
      </c>
      <c r="AT150" s="176" t="s">
        <v>171</v>
      </c>
      <c r="AU150" s="176" t="s">
        <v>82</v>
      </c>
      <c r="AY150" s="19" t="s">
        <v>118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9" t="s">
        <v>80</v>
      </c>
      <c r="BK150" s="177">
        <f>ROUND(I150*H150,2)</f>
        <v>0</v>
      </c>
      <c r="BL150" s="19" t="s">
        <v>125</v>
      </c>
      <c r="BM150" s="176" t="s">
        <v>215</v>
      </c>
    </row>
    <row r="151" s="2" customFormat="1" ht="16.5" customHeight="1">
      <c r="A151" s="38"/>
      <c r="B151" s="164"/>
      <c r="C151" s="207" t="s">
        <v>225</v>
      </c>
      <c r="D151" s="207" t="s">
        <v>171</v>
      </c>
      <c r="E151" s="208" t="s">
        <v>217</v>
      </c>
      <c r="F151" s="209" t="s">
        <v>218</v>
      </c>
      <c r="G151" s="210" t="s">
        <v>197</v>
      </c>
      <c r="H151" s="211">
        <v>44</v>
      </c>
      <c r="I151" s="212"/>
      <c r="J151" s="213">
        <f>ROUND(I151*H151,2)</f>
        <v>0</v>
      </c>
      <c r="K151" s="209" t="s">
        <v>3</v>
      </c>
      <c r="L151" s="214"/>
      <c r="M151" s="215" t="s">
        <v>3</v>
      </c>
      <c r="N151" s="216" t="s">
        <v>43</v>
      </c>
      <c r="O151" s="72"/>
      <c r="P151" s="174">
        <f>O151*H151</f>
        <v>0</v>
      </c>
      <c r="Q151" s="174">
        <v>1.0000000000000001E-05</v>
      </c>
      <c r="R151" s="174">
        <f>Q151*H151</f>
        <v>0.00044000000000000002</v>
      </c>
      <c r="S151" s="174">
        <v>0</v>
      </c>
      <c r="T151" s="17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76" t="s">
        <v>170</v>
      </c>
      <c r="AT151" s="176" t="s">
        <v>171</v>
      </c>
      <c r="AU151" s="176" t="s">
        <v>82</v>
      </c>
      <c r="AY151" s="19" t="s">
        <v>118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9" t="s">
        <v>80</v>
      </c>
      <c r="BK151" s="177">
        <f>ROUND(I151*H151,2)</f>
        <v>0</v>
      </c>
      <c r="BL151" s="19" t="s">
        <v>125</v>
      </c>
      <c r="BM151" s="176" t="s">
        <v>219</v>
      </c>
    </row>
    <row r="152" s="2" customFormat="1" ht="24.15" customHeight="1">
      <c r="A152" s="38"/>
      <c r="B152" s="164"/>
      <c r="C152" s="165" t="s">
        <v>229</v>
      </c>
      <c r="D152" s="165" t="s">
        <v>120</v>
      </c>
      <c r="E152" s="166" t="s">
        <v>221</v>
      </c>
      <c r="F152" s="167" t="s">
        <v>222</v>
      </c>
      <c r="G152" s="168" t="s">
        <v>197</v>
      </c>
      <c r="H152" s="169">
        <v>44</v>
      </c>
      <c r="I152" s="170"/>
      <c r="J152" s="171">
        <f>ROUND(I152*H152,2)</f>
        <v>0</v>
      </c>
      <c r="K152" s="167" t="s">
        <v>124</v>
      </c>
      <c r="L152" s="39"/>
      <c r="M152" s="172" t="s">
        <v>3</v>
      </c>
      <c r="N152" s="173" t="s">
        <v>43</v>
      </c>
      <c r="O152" s="72"/>
      <c r="P152" s="174">
        <f>O152*H152</f>
        <v>0</v>
      </c>
      <c r="Q152" s="174">
        <v>0.00040000000000000002</v>
      </c>
      <c r="R152" s="174">
        <f>Q152*H152</f>
        <v>0.017600000000000001</v>
      </c>
      <c r="S152" s="174">
        <v>0</v>
      </c>
      <c r="T152" s="17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76" t="s">
        <v>125</v>
      </c>
      <c r="AT152" s="176" t="s">
        <v>120</v>
      </c>
      <c r="AU152" s="176" t="s">
        <v>82</v>
      </c>
      <c r="AY152" s="19" t="s">
        <v>118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9" t="s">
        <v>80</v>
      </c>
      <c r="BK152" s="177">
        <f>ROUND(I152*H152,2)</f>
        <v>0</v>
      </c>
      <c r="BL152" s="19" t="s">
        <v>125</v>
      </c>
      <c r="BM152" s="176" t="s">
        <v>223</v>
      </c>
    </row>
    <row r="153" s="2" customFormat="1">
      <c r="A153" s="38"/>
      <c r="B153" s="39"/>
      <c r="C153" s="38"/>
      <c r="D153" s="178" t="s">
        <v>127</v>
      </c>
      <c r="E153" s="38"/>
      <c r="F153" s="179" t="s">
        <v>224</v>
      </c>
      <c r="G153" s="38"/>
      <c r="H153" s="38"/>
      <c r="I153" s="180"/>
      <c r="J153" s="38"/>
      <c r="K153" s="38"/>
      <c r="L153" s="39"/>
      <c r="M153" s="181"/>
      <c r="N153" s="182"/>
      <c r="O153" s="72"/>
      <c r="P153" s="72"/>
      <c r="Q153" s="72"/>
      <c r="R153" s="72"/>
      <c r="S153" s="72"/>
      <c r="T153" s="73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9" t="s">
        <v>127</v>
      </c>
      <c r="AU153" s="19" t="s">
        <v>82</v>
      </c>
    </row>
    <row r="154" s="2" customFormat="1" ht="16.5" customHeight="1">
      <c r="A154" s="38"/>
      <c r="B154" s="164"/>
      <c r="C154" s="207" t="s">
        <v>233</v>
      </c>
      <c r="D154" s="207" t="s">
        <v>171</v>
      </c>
      <c r="E154" s="208" t="s">
        <v>226</v>
      </c>
      <c r="F154" s="209" t="s">
        <v>447</v>
      </c>
      <c r="G154" s="210" t="s">
        <v>197</v>
      </c>
      <c r="H154" s="211">
        <v>44</v>
      </c>
      <c r="I154" s="212"/>
      <c r="J154" s="213">
        <f>ROUND(I154*H154,2)</f>
        <v>0</v>
      </c>
      <c r="K154" s="209" t="s">
        <v>124</v>
      </c>
      <c r="L154" s="214"/>
      <c r="M154" s="215" t="s">
        <v>3</v>
      </c>
      <c r="N154" s="216" t="s">
        <v>43</v>
      </c>
      <c r="O154" s="72"/>
      <c r="P154" s="174">
        <f>O154*H154</f>
        <v>0</v>
      </c>
      <c r="Q154" s="174">
        <v>0.070000000000000007</v>
      </c>
      <c r="R154" s="174">
        <f>Q154*H154</f>
        <v>3.0800000000000001</v>
      </c>
      <c r="S154" s="174">
        <v>0</v>
      </c>
      <c r="T154" s="17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76" t="s">
        <v>170</v>
      </c>
      <c r="AT154" s="176" t="s">
        <v>171</v>
      </c>
      <c r="AU154" s="176" t="s">
        <v>82</v>
      </c>
      <c r="AY154" s="19" t="s">
        <v>118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9" t="s">
        <v>80</v>
      </c>
      <c r="BK154" s="177">
        <f>ROUND(I154*H154,2)</f>
        <v>0</v>
      </c>
      <c r="BL154" s="19" t="s">
        <v>125</v>
      </c>
      <c r="BM154" s="176" t="s">
        <v>228</v>
      </c>
    </row>
    <row r="155" s="2" customFormat="1" ht="33" customHeight="1">
      <c r="A155" s="38"/>
      <c r="B155" s="164"/>
      <c r="C155" s="207" t="s">
        <v>8</v>
      </c>
      <c r="D155" s="207" t="s">
        <v>171</v>
      </c>
      <c r="E155" s="208" t="s">
        <v>230</v>
      </c>
      <c r="F155" s="209" t="s">
        <v>231</v>
      </c>
      <c r="G155" s="210" t="s">
        <v>197</v>
      </c>
      <c r="H155" s="211">
        <v>2</v>
      </c>
      <c r="I155" s="212"/>
      <c r="J155" s="213">
        <f>ROUND(I155*H155,2)</f>
        <v>0</v>
      </c>
      <c r="K155" s="209" t="s">
        <v>124</v>
      </c>
      <c r="L155" s="214"/>
      <c r="M155" s="215" t="s">
        <v>3</v>
      </c>
      <c r="N155" s="216" t="s">
        <v>43</v>
      </c>
      <c r="O155" s="72"/>
      <c r="P155" s="174">
        <f>O155*H155</f>
        <v>0</v>
      </c>
      <c r="Q155" s="174">
        <v>0.0028</v>
      </c>
      <c r="R155" s="174">
        <f>Q155*H155</f>
        <v>0.0055999999999999999</v>
      </c>
      <c r="S155" s="174">
        <v>0</v>
      </c>
      <c r="T155" s="17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6" t="s">
        <v>170</v>
      </c>
      <c r="AT155" s="176" t="s">
        <v>171</v>
      </c>
      <c r="AU155" s="176" t="s">
        <v>82</v>
      </c>
      <c r="AY155" s="19" t="s">
        <v>118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9" t="s">
        <v>80</v>
      </c>
      <c r="BK155" s="177">
        <f>ROUND(I155*H155,2)</f>
        <v>0</v>
      </c>
      <c r="BL155" s="19" t="s">
        <v>125</v>
      </c>
      <c r="BM155" s="176" t="s">
        <v>232</v>
      </c>
    </row>
    <row r="156" s="2" customFormat="1" ht="24.15" customHeight="1">
      <c r="A156" s="38"/>
      <c r="B156" s="164"/>
      <c r="C156" s="207" t="s">
        <v>242</v>
      </c>
      <c r="D156" s="207" t="s">
        <v>171</v>
      </c>
      <c r="E156" s="208" t="s">
        <v>234</v>
      </c>
      <c r="F156" s="209" t="s">
        <v>235</v>
      </c>
      <c r="G156" s="210" t="s">
        <v>197</v>
      </c>
      <c r="H156" s="211">
        <v>42</v>
      </c>
      <c r="I156" s="212"/>
      <c r="J156" s="213">
        <f>ROUND(I156*H156,2)</f>
        <v>0</v>
      </c>
      <c r="K156" s="209" t="s">
        <v>124</v>
      </c>
      <c r="L156" s="214"/>
      <c r="M156" s="215" t="s">
        <v>3</v>
      </c>
      <c r="N156" s="216" t="s">
        <v>43</v>
      </c>
      <c r="O156" s="72"/>
      <c r="P156" s="174">
        <f>O156*H156</f>
        <v>0</v>
      </c>
      <c r="Q156" s="174">
        <v>0.00089999999999999998</v>
      </c>
      <c r="R156" s="174">
        <f>Q156*H156</f>
        <v>0.0378</v>
      </c>
      <c r="S156" s="174">
        <v>0</v>
      </c>
      <c r="T156" s="17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76" t="s">
        <v>170</v>
      </c>
      <c r="AT156" s="176" t="s">
        <v>171</v>
      </c>
      <c r="AU156" s="176" t="s">
        <v>82</v>
      </c>
      <c r="AY156" s="19" t="s">
        <v>118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9" t="s">
        <v>80</v>
      </c>
      <c r="BK156" s="177">
        <f>ROUND(I156*H156,2)</f>
        <v>0</v>
      </c>
      <c r="BL156" s="19" t="s">
        <v>125</v>
      </c>
      <c r="BM156" s="176" t="s">
        <v>236</v>
      </c>
    </row>
    <row r="157" s="2" customFormat="1" ht="37.8" customHeight="1">
      <c r="A157" s="38"/>
      <c r="B157" s="164"/>
      <c r="C157" s="165" t="s">
        <v>247</v>
      </c>
      <c r="D157" s="165" t="s">
        <v>120</v>
      </c>
      <c r="E157" s="166" t="s">
        <v>237</v>
      </c>
      <c r="F157" s="167" t="s">
        <v>238</v>
      </c>
      <c r="G157" s="168" t="s">
        <v>239</v>
      </c>
      <c r="H157" s="169">
        <v>110</v>
      </c>
      <c r="I157" s="170"/>
      <c r="J157" s="171">
        <f>ROUND(I157*H157,2)</f>
        <v>0</v>
      </c>
      <c r="K157" s="167" t="s">
        <v>124</v>
      </c>
      <c r="L157" s="39"/>
      <c r="M157" s="172" t="s">
        <v>3</v>
      </c>
      <c r="N157" s="173" t="s">
        <v>43</v>
      </c>
      <c r="O157" s="72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76" t="s">
        <v>125</v>
      </c>
      <c r="AT157" s="176" t="s">
        <v>120</v>
      </c>
      <c r="AU157" s="176" t="s">
        <v>82</v>
      </c>
      <c r="AY157" s="19" t="s">
        <v>118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9" t="s">
        <v>80</v>
      </c>
      <c r="BK157" s="177">
        <f>ROUND(I157*H157,2)</f>
        <v>0</v>
      </c>
      <c r="BL157" s="19" t="s">
        <v>125</v>
      </c>
      <c r="BM157" s="176" t="s">
        <v>240</v>
      </c>
    </row>
    <row r="158" s="2" customFormat="1">
      <c r="A158" s="38"/>
      <c r="B158" s="39"/>
      <c r="C158" s="38"/>
      <c r="D158" s="178" t="s">
        <v>127</v>
      </c>
      <c r="E158" s="38"/>
      <c r="F158" s="179" t="s">
        <v>241</v>
      </c>
      <c r="G158" s="38"/>
      <c r="H158" s="38"/>
      <c r="I158" s="180"/>
      <c r="J158" s="38"/>
      <c r="K158" s="38"/>
      <c r="L158" s="39"/>
      <c r="M158" s="181"/>
      <c r="N158" s="182"/>
      <c r="O158" s="72"/>
      <c r="P158" s="72"/>
      <c r="Q158" s="72"/>
      <c r="R158" s="72"/>
      <c r="S158" s="72"/>
      <c r="T158" s="73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127</v>
      </c>
      <c r="AU158" s="19" t="s">
        <v>82</v>
      </c>
    </row>
    <row r="159" s="2" customFormat="1" ht="44.25" customHeight="1">
      <c r="A159" s="38"/>
      <c r="B159" s="164"/>
      <c r="C159" s="207" t="s">
        <v>251</v>
      </c>
      <c r="D159" s="207" t="s">
        <v>171</v>
      </c>
      <c r="E159" s="208" t="s">
        <v>243</v>
      </c>
      <c r="F159" s="209" t="s">
        <v>244</v>
      </c>
      <c r="G159" s="210" t="s">
        <v>197</v>
      </c>
      <c r="H159" s="211">
        <v>44</v>
      </c>
      <c r="I159" s="212"/>
      <c r="J159" s="213">
        <f>ROUND(I159*H159,2)</f>
        <v>0</v>
      </c>
      <c r="K159" s="209" t="s">
        <v>124</v>
      </c>
      <c r="L159" s="214"/>
      <c r="M159" s="215" t="s">
        <v>3</v>
      </c>
      <c r="N159" s="216" t="s">
        <v>43</v>
      </c>
      <c r="O159" s="72"/>
      <c r="P159" s="174">
        <f>O159*H159</f>
        <v>0</v>
      </c>
      <c r="Q159" s="174">
        <v>0.019099999999999999</v>
      </c>
      <c r="R159" s="174">
        <f>Q159*H159</f>
        <v>0.84039999999999992</v>
      </c>
      <c r="S159" s="174">
        <v>0</v>
      </c>
      <c r="T159" s="17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76" t="s">
        <v>170</v>
      </c>
      <c r="AT159" s="176" t="s">
        <v>171</v>
      </c>
      <c r="AU159" s="176" t="s">
        <v>82</v>
      </c>
      <c r="AY159" s="19" t="s">
        <v>118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9" t="s">
        <v>80</v>
      </c>
      <c r="BK159" s="177">
        <f>ROUND(I159*H159,2)</f>
        <v>0</v>
      </c>
      <c r="BL159" s="19" t="s">
        <v>125</v>
      </c>
      <c r="BM159" s="176" t="s">
        <v>245</v>
      </c>
    </row>
    <row r="160" s="14" customFormat="1">
      <c r="A160" s="14"/>
      <c r="B160" s="191"/>
      <c r="C160" s="14"/>
      <c r="D160" s="184" t="s">
        <v>129</v>
      </c>
      <c r="E160" s="14"/>
      <c r="F160" s="193" t="s">
        <v>448</v>
      </c>
      <c r="G160" s="14"/>
      <c r="H160" s="194">
        <v>44</v>
      </c>
      <c r="I160" s="195"/>
      <c r="J160" s="14"/>
      <c r="K160" s="14"/>
      <c r="L160" s="191"/>
      <c r="M160" s="196"/>
      <c r="N160" s="197"/>
      <c r="O160" s="197"/>
      <c r="P160" s="197"/>
      <c r="Q160" s="197"/>
      <c r="R160" s="197"/>
      <c r="S160" s="197"/>
      <c r="T160" s="19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192" t="s">
        <v>129</v>
      </c>
      <c r="AU160" s="192" t="s">
        <v>82</v>
      </c>
      <c r="AV160" s="14" t="s">
        <v>82</v>
      </c>
      <c r="AW160" s="14" t="s">
        <v>4</v>
      </c>
      <c r="AX160" s="14" t="s">
        <v>80</v>
      </c>
      <c r="AY160" s="192" t="s">
        <v>118</v>
      </c>
    </row>
    <row r="161" s="2" customFormat="1" ht="21.75" customHeight="1">
      <c r="A161" s="38"/>
      <c r="B161" s="164"/>
      <c r="C161" s="207" t="s">
        <v>256</v>
      </c>
      <c r="D161" s="207" t="s">
        <v>171</v>
      </c>
      <c r="E161" s="208" t="s">
        <v>248</v>
      </c>
      <c r="F161" s="209" t="s">
        <v>249</v>
      </c>
      <c r="G161" s="210" t="s">
        <v>197</v>
      </c>
      <c r="H161" s="211">
        <v>220</v>
      </c>
      <c r="I161" s="212"/>
      <c r="J161" s="213">
        <f>ROUND(I161*H161,2)</f>
        <v>0</v>
      </c>
      <c r="K161" s="209" t="s">
        <v>3</v>
      </c>
      <c r="L161" s="214"/>
      <c r="M161" s="215" t="s">
        <v>3</v>
      </c>
      <c r="N161" s="216" t="s">
        <v>43</v>
      </c>
      <c r="O161" s="72"/>
      <c r="P161" s="174">
        <f>O161*H161</f>
        <v>0</v>
      </c>
      <c r="Q161" s="174">
        <v>0.00080000000000000004</v>
      </c>
      <c r="R161" s="174">
        <f>Q161*H161</f>
        <v>0.17600000000000002</v>
      </c>
      <c r="S161" s="174">
        <v>0</v>
      </c>
      <c r="T161" s="17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76" t="s">
        <v>170</v>
      </c>
      <c r="AT161" s="176" t="s">
        <v>171</v>
      </c>
      <c r="AU161" s="176" t="s">
        <v>82</v>
      </c>
      <c r="AY161" s="19" t="s">
        <v>118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9" t="s">
        <v>80</v>
      </c>
      <c r="BK161" s="177">
        <f>ROUND(I161*H161,2)</f>
        <v>0</v>
      </c>
      <c r="BL161" s="19" t="s">
        <v>125</v>
      </c>
      <c r="BM161" s="176" t="s">
        <v>250</v>
      </c>
    </row>
    <row r="162" s="12" customFormat="1" ht="22.8" customHeight="1">
      <c r="A162" s="12"/>
      <c r="B162" s="151"/>
      <c r="C162" s="12"/>
      <c r="D162" s="152" t="s">
        <v>71</v>
      </c>
      <c r="E162" s="162" t="s">
        <v>178</v>
      </c>
      <c r="F162" s="162" t="s">
        <v>261</v>
      </c>
      <c r="G162" s="12"/>
      <c r="H162" s="12"/>
      <c r="I162" s="154"/>
      <c r="J162" s="163">
        <f>BK162</f>
        <v>0</v>
      </c>
      <c r="K162" s="12"/>
      <c r="L162" s="151"/>
      <c r="M162" s="156"/>
      <c r="N162" s="157"/>
      <c r="O162" s="157"/>
      <c r="P162" s="158">
        <f>SUM(P163:P173)</f>
        <v>0</v>
      </c>
      <c r="Q162" s="157"/>
      <c r="R162" s="158">
        <f>SUM(R163:R173)</f>
        <v>0</v>
      </c>
      <c r="S162" s="157"/>
      <c r="T162" s="159">
        <f>SUM(T163:T173)</f>
        <v>4.1768000000000001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2" t="s">
        <v>80</v>
      </c>
      <c r="AT162" s="160" t="s">
        <v>71</v>
      </c>
      <c r="AU162" s="160" t="s">
        <v>80</v>
      </c>
      <c r="AY162" s="152" t="s">
        <v>118</v>
      </c>
      <c r="BK162" s="161">
        <f>SUM(BK163:BK173)</f>
        <v>0</v>
      </c>
    </row>
    <row r="163" s="2" customFormat="1" ht="16.5" customHeight="1">
      <c r="A163" s="38"/>
      <c r="B163" s="164"/>
      <c r="C163" s="165" t="s">
        <v>262</v>
      </c>
      <c r="D163" s="165" t="s">
        <v>120</v>
      </c>
      <c r="E163" s="166" t="s">
        <v>360</v>
      </c>
      <c r="F163" s="167" t="s">
        <v>361</v>
      </c>
      <c r="G163" s="168" t="s">
        <v>123</v>
      </c>
      <c r="H163" s="169">
        <v>1.5840000000000001</v>
      </c>
      <c r="I163" s="170"/>
      <c r="J163" s="171">
        <f>ROUND(I163*H163,2)</f>
        <v>0</v>
      </c>
      <c r="K163" s="167" t="s">
        <v>124</v>
      </c>
      <c r="L163" s="39"/>
      <c r="M163" s="172" t="s">
        <v>3</v>
      </c>
      <c r="N163" s="173" t="s">
        <v>43</v>
      </c>
      <c r="O163" s="72"/>
      <c r="P163" s="174">
        <f>O163*H163</f>
        <v>0</v>
      </c>
      <c r="Q163" s="174">
        <v>0</v>
      </c>
      <c r="R163" s="174">
        <f>Q163*H163</f>
        <v>0</v>
      </c>
      <c r="S163" s="174">
        <v>2</v>
      </c>
      <c r="T163" s="175">
        <f>S163*H163</f>
        <v>3.1680000000000001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76" t="s">
        <v>125</v>
      </c>
      <c r="AT163" s="176" t="s">
        <v>120</v>
      </c>
      <c r="AU163" s="176" t="s">
        <v>82</v>
      </c>
      <c r="AY163" s="19" t="s">
        <v>118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9" t="s">
        <v>80</v>
      </c>
      <c r="BK163" s="177">
        <f>ROUND(I163*H163,2)</f>
        <v>0</v>
      </c>
      <c r="BL163" s="19" t="s">
        <v>125</v>
      </c>
      <c r="BM163" s="176" t="s">
        <v>265</v>
      </c>
    </row>
    <row r="164" s="2" customFormat="1">
      <c r="A164" s="38"/>
      <c r="B164" s="39"/>
      <c r="C164" s="38"/>
      <c r="D164" s="178" t="s">
        <v>127</v>
      </c>
      <c r="E164" s="38"/>
      <c r="F164" s="179" t="s">
        <v>362</v>
      </c>
      <c r="G164" s="38"/>
      <c r="H164" s="38"/>
      <c r="I164" s="180"/>
      <c r="J164" s="38"/>
      <c r="K164" s="38"/>
      <c r="L164" s="39"/>
      <c r="M164" s="181"/>
      <c r="N164" s="182"/>
      <c r="O164" s="72"/>
      <c r="P164" s="72"/>
      <c r="Q164" s="72"/>
      <c r="R164" s="72"/>
      <c r="S164" s="72"/>
      <c r="T164" s="73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9" t="s">
        <v>127</v>
      </c>
      <c r="AU164" s="19" t="s">
        <v>82</v>
      </c>
    </row>
    <row r="165" s="13" customFormat="1">
      <c r="A165" s="13"/>
      <c r="B165" s="183"/>
      <c r="C165" s="13"/>
      <c r="D165" s="184" t="s">
        <v>129</v>
      </c>
      <c r="E165" s="185" t="s">
        <v>3</v>
      </c>
      <c r="F165" s="186" t="s">
        <v>137</v>
      </c>
      <c r="G165" s="13"/>
      <c r="H165" s="185" t="s">
        <v>3</v>
      </c>
      <c r="I165" s="187"/>
      <c r="J165" s="13"/>
      <c r="K165" s="13"/>
      <c r="L165" s="183"/>
      <c r="M165" s="188"/>
      <c r="N165" s="189"/>
      <c r="O165" s="189"/>
      <c r="P165" s="189"/>
      <c r="Q165" s="189"/>
      <c r="R165" s="189"/>
      <c r="S165" s="189"/>
      <c r="T165" s="19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5" t="s">
        <v>129</v>
      </c>
      <c r="AU165" s="185" t="s">
        <v>82</v>
      </c>
      <c r="AV165" s="13" t="s">
        <v>80</v>
      </c>
      <c r="AW165" s="13" t="s">
        <v>34</v>
      </c>
      <c r="AX165" s="13" t="s">
        <v>72</v>
      </c>
      <c r="AY165" s="185" t="s">
        <v>118</v>
      </c>
    </row>
    <row r="166" s="14" customFormat="1">
      <c r="A166" s="14"/>
      <c r="B166" s="191"/>
      <c r="C166" s="14"/>
      <c r="D166" s="184" t="s">
        <v>129</v>
      </c>
      <c r="E166" s="192" t="s">
        <v>3</v>
      </c>
      <c r="F166" s="193" t="s">
        <v>449</v>
      </c>
      <c r="G166" s="14"/>
      <c r="H166" s="194">
        <v>1.5840000000000001</v>
      </c>
      <c r="I166" s="195"/>
      <c r="J166" s="14"/>
      <c r="K166" s="14"/>
      <c r="L166" s="191"/>
      <c r="M166" s="196"/>
      <c r="N166" s="197"/>
      <c r="O166" s="197"/>
      <c r="P166" s="197"/>
      <c r="Q166" s="197"/>
      <c r="R166" s="197"/>
      <c r="S166" s="197"/>
      <c r="T166" s="19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2" t="s">
        <v>129</v>
      </c>
      <c r="AU166" s="192" t="s">
        <v>82</v>
      </c>
      <c r="AV166" s="14" t="s">
        <v>82</v>
      </c>
      <c r="AW166" s="14" t="s">
        <v>34</v>
      </c>
      <c r="AX166" s="14" t="s">
        <v>72</v>
      </c>
      <c r="AY166" s="192" t="s">
        <v>118</v>
      </c>
    </row>
    <row r="167" s="15" customFormat="1">
      <c r="A167" s="15"/>
      <c r="B167" s="199"/>
      <c r="C167" s="15"/>
      <c r="D167" s="184" t="s">
        <v>129</v>
      </c>
      <c r="E167" s="200" t="s">
        <v>3</v>
      </c>
      <c r="F167" s="201" t="s">
        <v>132</v>
      </c>
      <c r="G167" s="15"/>
      <c r="H167" s="202">
        <v>1.5840000000000001</v>
      </c>
      <c r="I167" s="203"/>
      <c r="J167" s="15"/>
      <c r="K167" s="15"/>
      <c r="L167" s="199"/>
      <c r="M167" s="204"/>
      <c r="N167" s="205"/>
      <c r="O167" s="205"/>
      <c r="P167" s="205"/>
      <c r="Q167" s="205"/>
      <c r="R167" s="205"/>
      <c r="S167" s="205"/>
      <c r="T167" s="20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00" t="s">
        <v>129</v>
      </c>
      <c r="AU167" s="200" t="s">
        <v>82</v>
      </c>
      <c r="AV167" s="15" t="s">
        <v>125</v>
      </c>
      <c r="AW167" s="15" t="s">
        <v>34</v>
      </c>
      <c r="AX167" s="15" t="s">
        <v>80</v>
      </c>
      <c r="AY167" s="200" t="s">
        <v>118</v>
      </c>
    </row>
    <row r="168" s="2" customFormat="1" ht="33" customHeight="1">
      <c r="A168" s="38"/>
      <c r="B168" s="164"/>
      <c r="C168" s="165" t="s">
        <v>269</v>
      </c>
      <c r="D168" s="165" t="s">
        <v>120</v>
      </c>
      <c r="E168" s="166" t="s">
        <v>270</v>
      </c>
      <c r="F168" s="167" t="s">
        <v>271</v>
      </c>
      <c r="G168" s="168" t="s">
        <v>197</v>
      </c>
      <c r="H168" s="169">
        <v>44</v>
      </c>
      <c r="I168" s="170"/>
      <c r="J168" s="171">
        <f>ROUND(I168*H168,2)</f>
        <v>0</v>
      </c>
      <c r="K168" s="167" t="s">
        <v>124</v>
      </c>
      <c r="L168" s="39"/>
      <c r="M168" s="172" t="s">
        <v>3</v>
      </c>
      <c r="N168" s="173" t="s">
        <v>43</v>
      </c>
      <c r="O168" s="72"/>
      <c r="P168" s="174">
        <f>O168*H168</f>
        <v>0</v>
      </c>
      <c r="Q168" s="174">
        <v>0</v>
      </c>
      <c r="R168" s="174">
        <f>Q168*H168</f>
        <v>0</v>
      </c>
      <c r="S168" s="174">
        <v>0.0080000000000000002</v>
      </c>
      <c r="T168" s="175">
        <f>S168*H168</f>
        <v>0.35199999999999998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76" t="s">
        <v>125</v>
      </c>
      <c r="AT168" s="176" t="s">
        <v>120</v>
      </c>
      <c r="AU168" s="176" t="s">
        <v>82</v>
      </c>
      <c r="AY168" s="19" t="s">
        <v>118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9" t="s">
        <v>80</v>
      </c>
      <c r="BK168" s="177">
        <f>ROUND(I168*H168,2)</f>
        <v>0</v>
      </c>
      <c r="BL168" s="19" t="s">
        <v>125</v>
      </c>
      <c r="BM168" s="176" t="s">
        <v>272</v>
      </c>
    </row>
    <row r="169" s="2" customFormat="1">
      <c r="A169" s="38"/>
      <c r="B169" s="39"/>
      <c r="C169" s="38"/>
      <c r="D169" s="178" t="s">
        <v>127</v>
      </c>
      <c r="E169" s="38"/>
      <c r="F169" s="179" t="s">
        <v>273</v>
      </c>
      <c r="G169" s="38"/>
      <c r="H169" s="38"/>
      <c r="I169" s="180"/>
      <c r="J169" s="38"/>
      <c r="K169" s="38"/>
      <c r="L169" s="39"/>
      <c r="M169" s="181"/>
      <c r="N169" s="182"/>
      <c r="O169" s="72"/>
      <c r="P169" s="72"/>
      <c r="Q169" s="72"/>
      <c r="R169" s="72"/>
      <c r="S169" s="72"/>
      <c r="T169" s="73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9" t="s">
        <v>127</v>
      </c>
      <c r="AU169" s="19" t="s">
        <v>82</v>
      </c>
    </row>
    <row r="170" s="2" customFormat="1" ht="24.15" customHeight="1">
      <c r="A170" s="38"/>
      <c r="B170" s="164"/>
      <c r="C170" s="165" t="s">
        <v>274</v>
      </c>
      <c r="D170" s="165" t="s">
        <v>120</v>
      </c>
      <c r="E170" s="166" t="s">
        <v>364</v>
      </c>
      <c r="F170" s="167" t="s">
        <v>365</v>
      </c>
      <c r="G170" s="168" t="s">
        <v>239</v>
      </c>
      <c r="H170" s="169">
        <v>110</v>
      </c>
      <c r="I170" s="170"/>
      <c r="J170" s="171">
        <f>ROUND(I170*H170,2)</f>
        <v>0</v>
      </c>
      <c r="K170" s="167" t="s">
        <v>124</v>
      </c>
      <c r="L170" s="39"/>
      <c r="M170" s="172" t="s">
        <v>3</v>
      </c>
      <c r="N170" s="173" t="s">
        <v>43</v>
      </c>
      <c r="O170" s="72"/>
      <c r="P170" s="174">
        <f>O170*H170</f>
        <v>0</v>
      </c>
      <c r="Q170" s="174">
        <v>0</v>
      </c>
      <c r="R170" s="174">
        <f>Q170*H170</f>
        <v>0</v>
      </c>
      <c r="S170" s="174">
        <v>0.00248</v>
      </c>
      <c r="T170" s="175">
        <f>S170*H170</f>
        <v>0.27279999999999999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76" t="s">
        <v>125</v>
      </c>
      <c r="AT170" s="176" t="s">
        <v>120</v>
      </c>
      <c r="AU170" s="176" t="s">
        <v>82</v>
      </c>
      <c r="AY170" s="19" t="s">
        <v>118</v>
      </c>
      <c r="BE170" s="177">
        <f>IF(N170="základní",J170,0)</f>
        <v>0</v>
      </c>
      <c r="BF170" s="177">
        <f>IF(N170="snížená",J170,0)</f>
        <v>0</v>
      </c>
      <c r="BG170" s="177">
        <f>IF(N170="zákl. přenesená",J170,0)</f>
        <v>0</v>
      </c>
      <c r="BH170" s="177">
        <f>IF(N170="sníž. přenesená",J170,0)</f>
        <v>0</v>
      </c>
      <c r="BI170" s="177">
        <f>IF(N170="nulová",J170,0)</f>
        <v>0</v>
      </c>
      <c r="BJ170" s="19" t="s">
        <v>80</v>
      </c>
      <c r="BK170" s="177">
        <f>ROUND(I170*H170,2)</f>
        <v>0</v>
      </c>
      <c r="BL170" s="19" t="s">
        <v>125</v>
      </c>
      <c r="BM170" s="176" t="s">
        <v>277</v>
      </c>
    </row>
    <row r="171" s="2" customFormat="1">
      <c r="A171" s="38"/>
      <c r="B171" s="39"/>
      <c r="C171" s="38"/>
      <c r="D171" s="178" t="s">
        <v>127</v>
      </c>
      <c r="E171" s="38"/>
      <c r="F171" s="179" t="s">
        <v>366</v>
      </c>
      <c r="G171" s="38"/>
      <c r="H171" s="38"/>
      <c r="I171" s="180"/>
      <c r="J171" s="38"/>
      <c r="K171" s="38"/>
      <c r="L171" s="39"/>
      <c r="M171" s="181"/>
      <c r="N171" s="182"/>
      <c r="O171" s="72"/>
      <c r="P171" s="72"/>
      <c r="Q171" s="72"/>
      <c r="R171" s="72"/>
      <c r="S171" s="72"/>
      <c r="T171" s="73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9" t="s">
        <v>127</v>
      </c>
      <c r="AU171" s="19" t="s">
        <v>82</v>
      </c>
    </row>
    <row r="172" s="2" customFormat="1" ht="24.15" customHeight="1">
      <c r="A172" s="38"/>
      <c r="B172" s="164"/>
      <c r="C172" s="165" t="s">
        <v>279</v>
      </c>
      <c r="D172" s="165" t="s">
        <v>120</v>
      </c>
      <c r="E172" s="166" t="s">
        <v>280</v>
      </c>
      <c r="F172" s="167" t="s">
        <v>281</v>
      </c>
      <c r="G172" s="168" t="s">
        <v>197</v>
      </c>
      <c r="H172" s="169">
        <v>2</v>
      </c>
      <c r="I172" s="170"/>
      <c r="J172" s="171">
        <f>ROUND(I172*H172,2)</f>
        <v>0</v>
      </c>
      <c r="K172" s="167" t="s">
        <v>124</v>
      </c>
      <c r="L172" s="39"/>
      <c r="M172" s="172" t="s">
        <v>3</v>
      </c>
      <c r="N172" s="173" t="s">
        <v>43</v>
      </c>
      <c r="O172" s="72"/>
      <c r="P172" s="174">
        <f>O172*H172</f>
        <v>0</v>
      </c>
      <c r="Q172" s="174">
        <v>0</v>
      </c>
      <c r="R172" s="174">
        <f>Q172*H172</f>
        <v>0</v>
      </c>
      <c r="S172" s="174">
        <v>0.192</v>
      </c>
      <c r="T172" s="175">
        <f>S172*H172</f>
        <v>0.38400000000000001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76" t="s">
        <v>125</v>
      </c>
      <c r="AT172" s="176" t="s">
        <v>120</v>
      </c>
      <c r="AU172" s="176" t="s">
        <v>82</v>
      </c>
      <c r="AY172" s="19" t="s">
        <v>118</v>
      </c>
      <c r="BE172" s="177">
        <f>IF(N172="základní",J172,0)</f>
        <v>0</v>
      </c>
      <c r="BF172" s="177">
        <f>IF(N172="snížená",J172,0)</f>
        <v>0</v>
      </c>
      <c r="BG172" s="177">
        <f>IF(N172="zákl. přenesená",J172,0)</f>
        <v>0</v>
      </c>
      <c r="BH172" s="177">
        <f>IF(N172="sníž. přenesená",J172,0)</f>
        <v>0</v>
      </c>
      <c r="BI172" s="177">
        <f>IF(N172="nulová",J172,0)</f>
        <v>0</v>
      </c>
      <c r="BJ172" s="19" t="s">
        <v>80</v>
      </c>
      <c r="BK172" s="177">
        <f>ROUND(I172*H172,2)</f>
        <v>0</v>
      </c>
      <c r="BL172" s="19" t="s">
        <v>125</v>
      </c>
      <c r="BM172" s="176" t="s">
        <v>450</v>
      </c>
    </row>
    <row r="173" s="2" customFormat="1">
      <c r="A173" s="38"/>
      <c r="B173" s="39"/>
      <c r="C173" s="38"/>
      <c r="D173" s="178" t="s">
        <v>127</v>
      </c>
      <c r="E173" s="38"/>
      <c r="F173" s="179" t="s">
        <v>283</v>
      </c>
      <c r="G173" s="38"/>
      <c r="H173" s="38"/>
      <c r="I173" s="180"/>
      <c r="J173" s="38"/>
      <c r="K173" s="38"/>
      <c r="L173" s="39"/>
      <c r="M173" s="181"/>
      <c r="N173" s="182"/>
      <c r="O173" s="72"/>
      <c r="P173" s="72"/>
      <c r="Q173" s="72"/>
      <c r="R173" s="72"/>
      <c r="S173" s="72"/>
      <c r="T173" s="73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9" t="s">
        <v>127</v>
      </c>
      <c r="AU173" s="19" t="s">
        <v>82</v>
      </c>
    </row>
    <row r="174" s="12" customFormat="1" ht="22.8" customHeight="1">
      <c r="A174" s="12"/>
      <c r="B174" s="151"/>
      <c r="C174" s="12"/>
      <c r="D174" s="152" t="s">
        <v>71</v>
      </c>
      <c r="E174" s="162" t="s">
        <v>284</v>
      </c>
      <c r="F174" s="162" t="s">
        <v>285</v>
      </c>
      <c r="G174" s="12"/>
      <c r="H174" s="12"/>
      <c r="I174" s="154"/>
      <c r="J174" s="163">
        <f>BK174</f>
        <v>0</v>
      </c>
      <c r="K174" s="12"/>
      <c r="L174" s="151"/>
      <c r="M174" s="156"/>
      <c r="N174" s="157"/>
      <c r="O174" s="157"/>
      <c r="P174" s="158">
        <f>SUM(P175:P183)</f>
        <v>0</v>
      </c>
      <c r="Q174" s="157"/>
      <c r="R174" s="158">
        <f>SUM(R175:R183)</f>
        <v>0</v>
      </c>
      <c r="S174" s="157"/>
      <c r="T174" s="159">
        <f>SUM(T175:T183)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2" t="s">
        <v>80</v>
      </c>
      <c r="AT174" s="160" t="s">
        <v>71</v>
      </c>
      <c r="AU174" s="160" t="s">
        <v>80</v>
      </c>
      <c r="AY174" s="152" t="s">
        <v>118</v>
      </c>
      <c r="BK174" s="161">
        <f>SUM(BK175:BK183)</f>
        <v>0</v>
      </c>
    </row>
    <row r="175" s="2" customFormat="1" ht="37.8" customHeight="1">
      <c r="A175" s="38"/>
      <c r="B175" s="164"/>
      <c r="C175" s="165" t="s">
        <v>286</v>
      </c>
      <c r="D175" s="165" t="s">
        <v>120</v>
      </c>
      <c r="E175" s="166" t="s">
        <v>367</v>
      </c>
      <c r="F175" s="167" t="s">
        <v>368</v>
      </c>
      <c r="G175" s="168" t="s">
        <v>289</v>
      </c>
      <c r="H175" s="169">
        <v>4.1769999999999996</v>
      </c>
      <c r="I175" s="170"/>
      <c r="J175" s="171">
        <f>ROUND(I175*H175,2)</f>
        <v>0</v>
      </c>
      <c r="K175" s="167" t="s">
        <v>124</v>
      </c>
      <c r="L175" s="39"/>
      <c r="M175" s="172" t="s">
        <v>3</v>
      </c>
      <c r="N175" s="173" t="s">
        <v>43</v>
      </c>
      <c r="O175" s="72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76" t="s">
        <v>125</v>
      </c>
      <c r="AT175" s="176" t="s">
        <v>120</v>
      </c>
      <c r="AU175" s="176" t="s">
        <v>82</v>
      </c>
      <c r="AY175" s="19" t="s">
        <v>118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9" t="s">
        <v>80</v>
      </c>
      <c r="BK175" s="177">
        <f>ROUND(I175*H175,2)</f>
        <v>0</v>
      </c>
      <c r="BL175" s="19" t="s">
        <v>125</v>
      </c>
      <c r="BM175" s="176" t="s">
        <v>369</v>
      </c>
    </row>
    <row r="176" s="2" customFormat="1">
      <c r="A176" s="38"/>
      <c r="B176" s="39"/>
      <c r="C176" s="38"/>
      <c r="D176" s="178" t="s">
        <v>127</v>
      </c>
      <c r="E176" s="38"/>
      <c r="F176" s="179" t="s">
        <v>370</v>
      </c>
      <c r="G176" s="38"/>
      <c r="H176" s="38"/>
      <c r="I176" s="180"/>
      <c r="J176" s="38"/>
      <c r="K176" s="38"/>
      <c r="L176" s="39"/>
      <c r="M176" s="181"/>
      <c r="N176" s="182"/>
      <c r="O176" s="72"/>
      <c r="P176" s="72"/>
      <c r="Q176" s="72"/>
      <c r="R176" s="72"/>
      <c r="S176" s="72"/>
      <c r="T176" s="73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127</v>
      </c>
      <c r="AU176" s="19" t="s">
        <v>82</v>
      </c>
    </row>
    <row r="177" s="2" customFormat="1" ht="33" customHeight="1">
      <c r="A177" s="38"/>
      <c r="B177" s="164"/>
      <c r="C177" s="165" t="s">
        <v>292</v>
      </c>
      <c r="D177" s="165" t="s">
        <v>120</v>
      </c>
      <c r="E177" s="166" t="s">
        <v>371</v>
      </c>
      <c r="F177" s="167" t="s">
        <v>372</v>
      </c>
      <c r="G177" s="168" t="s">
        <v>289</v>
      </c>
      <c r="H177" s="169">
        <v>4.1769999999999996</v>
      </c>
      <c r="I177" s="170"/>
      <c r="J177" s="171">
        <f>ROUND(I177*H177,2)</f>
        <v>0</v>
      </c>
      <c r="K177" s="167" t="s">
        <v>124</v>
      </c>
      <c r="L177" s="39"/>
      <c r="M177" s="172" t="s">
        <v>3</v>
      </c>
      <c r="N177" s="173" t="s">
        <v>43</v>
      </c>
      <c r="O177" s="72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76" t="s">
        <v>125</v>
      </c>
      <c r="AT177" s="176" t="s">
        <v>120</v>
      </c>
      <c r="AU177" s="176" t="s">
        <v>82</v>
      </c>
      <c r="AY177" s="19" t="s">
        <v>118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9" t="s">
        <v>80</v>
      </c>
      <c r="BK177" s="177">
        <f>ROUND(I177*H177,2)</f>
        <v>0</v>
      </c>
      <c r="BL177" s="19" t="s">
        <v>125</v>
      </c>
      <c r="BM177" s="176" t="s">
        <v>373</v>
      </c>
    </row>
    <row r="178" s="2" customFormat="1">
      <c r="A178" s="38"/>
      <c r="B178" s="39"/>
      <c r="C178" s="38"/>
      <c r="D178" s="178" t="s">
        <v>127</v>
      </c>
      <c r="E178" s="38"/>
      <c r="F178" s="179" t="s">
        <v>374</v>
      </c>
      <c r="G178" s="38"/>
      <c r="H178" s="38"/>
      <c r="I178" s="180"/>
      <c r="J178" s="38"/>
      <c r="K178" s="38"/>
      <c r="L178" s="39"/>
      <c r="M178" s="181"/>
      <c r="N178" s="182"/>
      <c r="O178" s="72"/>
      <c r="P178" s="72"/>
      <c r="Q178" s="72"/>
      <c r="R178" s="72"/>
      <c r="S178" s="72"/>
      <c r="T178" s="73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9" t="s">
        <v>127</v>
      </c>
      <c r="AU178" s="19" t="s">
        <v>82</v>
      </c>
    </row>
    <row r="179" s="2" customFormat="1" ht="44.25" customHeight="1">
      <c r="A179" s="38"/>
      <c r="B179" s="164"/>
      <c r="C179" s="165" t="s">
        <v>297</v>
      </c>
      <c r="D179" s="165" t="s">
        <v>120</v>
      </c>
      <c r="E179" s="166" t="s">
        <v>375</v>
      </c>
      <c r="F179" s="167" t="s">
        <v>376</v>
      </c>
      <c r="G179" s="168" t="s">
        <v>289</v>
      </c>
      <c r="H179" s="169">
        <v>83.540000000000006</v>
      </c>
      <c r="I179" s="170"/>
      <c r="J179" s="171">
        <f>ROUND(I179*H179,2)</f>
        <v>0</v>
      </c>
      <c r="K179" s="167" t="s">
        <v>124</v>
      </c>
      <c r="L179" s="39"/>
      <c r="M179" s="172" t="s">
        <v>3</v>
      </c>
      <c r="N179" s="173" t="s">
        <v>43</v>
      </c>
      <c r="O179" s="72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6" t="s">
        <v>125</v>
      </c>
      <c r="AT179" s="176" t="s">
        <v>120</v>
      </c>
      <c r="AU179" s="176" t="s">
        <v>82</v>
      </c>
      <c r="AY179" s="19" t="s">
        <v>118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9" t="s">
        <v>80</v>
      </c>
      <c r="BK179" s="177">
        <f>ROUND(I179*H179,2)</f>
        <v>0</v>
      </c>
      <c r="BL179" s="19" t="s">
        <v>125</v>
      </c>
      <c r="BM179" s="176" t="s">
        <v>377</v>
      </c>
    </row>
    <row r="180" s="2" customFormat="1">
      <c r="A180" s="38"/>
      <c r="B180" s="39"/>
      <c r="C180" s="38"/>
      <c r="D180" s="178" t="s">
        <v>127</v>
      </c>
      <c r="E180" s="38"/>
      <c r="F180" s="179" t="s">
        <v>378</v>
      </c>
      <c r="G180" s="38"/>
      <c r="H180" s="38"/>
      <c r="I180" s="180"/>
      <c r="J180" s="38"/>
      <c r="K180" s="38"/>
      <c r="L180" s="39"/>
      <c r="M180" s="181"/>
      <c r="N180" s="182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127</v>
      </c>
      <c r="AU180" s="19" t="s">
        <v>82</v>
      </c>
    </row>
    <row r="181" s="14" customFormat="1">
      <c r="A181" s="14"/>
      <c r="B181" s="191"/>
      <c r="C181" s="14"/>
      <c r="D181" s="184" t="s">
        <v>129</v>
      </c>
      <c r="E181" s="14"/>
      <c r="F181" s="193" t="s">
        <v>451</v>
      </c>
      <c r="G181" s="14"/>
      <c r="H181" s="194">
        <v>83.540000000000006</v>
      </c>
      <c r="I181" s="195"/>
      <c r="J181" s="14"/>
      <c r="K181" s="14"/>
      <c r="L181" s="191"/>
      <c r="M181" s="196"/>
      <c r="N181" s="197"/>
      <c r="O181" s="197"/>
      <c r="P181" s="197"/>
      <c r="Q181" s="197"/>
      <c r="R181" s="197"/>
      <c r="S181" s="197"/>
      <c r="T181" s="19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92" t="s">
        <v>129</v>
      </c>
      <c r="AU181" s="192" t="s">
        <v>82</v>
      </c>
      <c r="AV181" s="14" t="s">
        <v>82</v>
      </c>
      <c r="AW181" s="14" t="s">
        <v>4</v>
      </c>
      <c r="AX181" s="14" t="s">
        <v>80</v>
      </c>
      <c r="AY181" s="192" t="s">
        <v>118</v>
      </c>
    </row>
    <row r="182" s="2" customFormat="1" ht="44.25" customHeight="1">
      <c r="A182" s="38"/>
      <c r="B182" s="164"/>
      <c r="C182" s="165" t="s">
        <v>302</v>
      </c>
      <c r="D182" s="165" t="s">
        <v>120</v>
      </c>
      <c r="E182" s="166" t="s">
        <v>380</v>
      </c>
      <c r="F182" s="167" t="s">
        <v>381</v>
      </c>
      <c r="G182" s="168" t="s">
        <v>289</v>
      </c>
      <c r="H182" s="169">
        <v>4.1769999999999996</v>
      </c>
      <c r="I182" s="170"/>
      <c r="J182" s="171">
        <f>ROUND(I182*H182,2)</f>
        <v>0</v>
      </c>
      <c r="K182" s="167" t="s">
        <v>124</v>
      </c>
      <c r="L182" s="39"/>
      <c r="M182" s="172" t="s">
        <v>3</v>
      </c>
      <c r="N182" s="173" t="s">
        <v>43</v>
      </c>
      <c r="O182" s="72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76" t="s">
        <v>125</v>
      </c>
      <c r="AT182" s="176" t="s">
        <v>120</v>
      </c>
      <c r="AU182" s="176" t="s">
        <v>82</v>
      </c>
      <c r="AY182" s="19" t="s">
        <v>118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9" t="s">
        <v>80</v>
      </c>
      <c r="BK182" s="177">
        <f>ROUND(I182*H182,2)</f>
        <v>0</v>
      </c>
      <c r="BL182" s="19" t="s">
        <v>125</v>
      </c>
      <c r="BM182" s="176" t="s">
        <v>382</v>
      </c>
    </row>
    <row r="183" s="2" customFormat="1">
      <c r="A183" s="38"/>
      <c r="B183" s="39"/>
      <c r="C183" s="38"/>
      <c r="D183" s="178" t="s">
        <v>127</v>
      </c>
      <c r="E183" s="38"/>
      <c r="F183" s="179" t="s">
        <v>383</v>
      </c>
      <c r="G183" s="38"/>
      <c r="H183" s="38"/>
      <c r="I183" s="180"/>
      <c r="J183" s="38"/>
      <c r="K183" s="38"/>
      <c r="L183" s="39"/>
      <c r="M183" s="181"/>
      <c r="N183" s="182"/>
      <c r="O183" s="72"/>
      <c r="P183" s="72"/>
      <c r="Q183" s="72"/>
      <c r="R183" s="72"/>
      <c r="S183" s="72"/>
      <c r="T183" s="73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127</v>
      </c>
      <c r="AU183" s="19" t="s">
        <v>82</v>
      </c>
    </row>
    <row r="184" s="12" customFormat="1" ht="25.92" customHeight="1">
      <c r="A184" s="12"/>
      <c r="B184" s="151"/>
      <c r="C184" s="12"/>
      <c r="D184" s="152" t="s">
        <v>71</v>
      </c>
      <c r="E184" s="153" t="s">
        <v>384</v>
      </c>
      <c r="F184" s="153" t="s">
        <v>385</v>
      </c>
      <c r="G184" s="12"/>
      <c r="H184" s="12"/>
      <c r="I184" s="154"/>
      <c r="J184" s="155">
        <f>BK184</f>
        <v>0</v>
      </c>
      <c r="K184" s="12"/>
      <c r="L184" s="151"/>
      <c r="M184" s="156"/>
      <c r="N184" s="157"/>
      <c r="O184" s="157"/>
      <c r="P184" s="158">
        <f>P185</f>
        <v>0</v>
      </c>
      <c r="Q184" s="157"/>
      <c r="R184" s="158">
        <f>R185</f>
        <v>0.00792</v>
      </c>
      <c r="S184" s="157"/>
      <c r="T184" s="159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52" t="s">
        <v>82</v>
      </c>
      <c r="AT184" s="160" t="s">
        <v>71</v>
      </c>
      <c r="AU184" s="160" t="s">
        <v>72</v>
      </c>
      <c r="AY184" s="152" t="s">
        <v>118</v>
      </c>
      <c r="BK184" s="161">
        <f>BK185</f>
        <v>0</v>
      </c>
    </row>
    <row r="185" s="12" customFormat="1" ht="22.8" customHeight="1">
      <c r="A185" s="12"/>
      <c r="B185" s="151"/>
      <c r="C185" s="12"/>
      <c r="D185" s="152" t="s">
        <v>71</v>
      </c>
      <c r="E185" s="162" t="s">
        <v>386</v>
      </c>
      <c r="F185" s="162" t="s">
        <v>387</v>
      </c>
      <c r="G185" s="12"/>
      <c r="H185" s="12"/>
      <c r="I185" s="154"/>
      <c r="J185" s="163">
        <f>BK185</f>
        <v>0</v>
      </c>
      <c r="K185" s="12"/>
      <c r="L185" s="151"/>
      <c r="M185" s="156"/>
      <c r="N185" s="157"/>
      <c r="O185" s="157"/>
      <c r="P185" s="158">
        <f>SUM(P186:P198)</f>
        <v>0</v>
      </c>
      <c r="Q185" s="157"/>
      <c r="R185" s="158">
        <f>SUM(R186:R198)</f>
        <v>0.00792</v>
      </c>
      <c r="S185" s="157"/>
      <c r="T185" s="159">
        <f>SUM(T186:T198)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2" t="s">
        <v>82</v>
      </c>
      <c r="AT185" s="160" t="s">
        <v>71</v>
      </c>
      <c r="AU185" s="160" t="s">
        <v>80</v>
      </c>
      <c r="AY185" s="152" t="s">
        <v>118</v>
      </c>
      <c r="BK185" s="161">
        <f>SUM(BK186:BK198)</f>
        <v>0</v>
      </c>
    </row>
    <row r="186" s="2" customFormat="1" ht="24.15" customHeight="1">
      <c r="A186" s="38"/>
      <c r="B186" s="164"/>
      <c r="C186" s="165" t="s">
        <v>308</v>
      </c>
      <c r="D186" s="165" t="s">
        <v>120</v>
      </c>
      <c r="E186" s="166" t="s">
        <v>388</v>
      </c>
      <c r="F186" s="167" t="s">
        <v>389</v>
      </c>
      <c r="G186" s="168" t="s">
        <v>165</v>
      </c>
      <c r="H186" s="169">
        <v>24</v>
      </c>
      <c r="I186" s="170"/>
      <c r="J186" s="171">
        <f>ROUND(I186*H186,2)</f>
        <v>0</v>
      </c>
      <c r="K186" s="167" t="s">
        <v>124</v>
      </c>
      <c r="L186" s="39"/>
      <c r="M186" s="172" t="s">
        <v>3</v>
      </c>
      <c r="N186" s="173" t="s">
        <v>43</v>
      </c>
      <c r="O186" s="72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76" t="s">
        <v>216</v>
      </c>
      <c r="AT186" s="176" t="s">
        <v>120</v>
      </c>
      <c r="AU186" s="176" t="s">
        <v>82</v>
      </c>
      <c r="AY186" s="19" t="s">
        <v>118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9" t="s">
        <v>80</v>
      </c>
      <c r="BK186" s="177">
        <f>ROUND(I186*H186,2)</f>
        <v>0</v>
      </c>
      <c r="BL186" s="19" t="s">
        <v>216</v>
      </c>
      <c r="BM186" s="176" t="s">
        <v>452</v>
      </c>
    </row>
    <row r="187" s="2" customFormat="1">
      <c r="A187" s="38"/>
      <c r="B187" s="39"/>
      <c r="C187" s="38"/>
      <c r="D187" s="178" t="s">
        <v>127</v>
      </c>
      <c r="E187" s="38"/>
      <c r="F187" s="179" t="s">
        <v>391</v>
      </c>
      <c r="G187" s="38"/>
      <c r="H187" s="38"/>
      <c r="I187" s="180"/>
      <c r="J187" s="38"/>
      <c r="K187" s="38"/>
      <c r="L187" s="39"/>
      <c r="M187" s="181"/>
      <c r="N187" s="182"/>
      <c r="O187" s="72"/>
      <c r="P187" s="72"/>
      <c r="Q187" s="72"/>
      <c r="R187" s="72"/>
      <c r="S187" s="72"/>
      <c r="T187" s="73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9" t="s">
        <v>127</v>
      </c>
      <c r="AU187" s="19" t="s">
        <v>82</v>
      </c>
    </row>
    <row r="188" s="13" customFormat="1">
      <c r="A188" s="13"/>
      <c r="B188" s="183"/>
      <c r="C188" s="13"/>
      <c r="D188" s="184" t="s">
        <v>129</v>
      </c>
      <c r="E188" s="185" t="s">
        <v>3</v>
      </c>
      <c r="F188" s="186" t="s">
        <v>345</v>
      </c>
      <c r="G188" s="13"/>
      <c r="H188" s="185" t="s">
        <v>3</v>
      </c>
      <c r="I188" s="187"/>
      <c r="J188" s="13"/>
      <c r="K188" s="13"/>
      <c r="L188" s="183"/>
      <c r="M188" s="188"/>
      <c r="N188" s="189"/>
      <c r="O188" s="189"/>
      <c r="P188" s="189"/>
      <c r="Q188" s="189"/>
      <c r="R188" s="189"/>
      <c r="S188" s="189"/>
      <c r="T188" s="19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5" t="s">
        <v>129</v>
      </c>
      <c r="AU188" s="185" t="s">
        <v>82</v>
      </c>
      <c r="AV188" s="13" t="s">
        <v>80</v>
      </c>
      <c r="AW188" s="13" t="s">
        <v>34</v>
      </c>
      <c r="AX188" s="13" t="s">
        <v>72</v>
      </c>
      <c r="AY188" s="185" t="s">
        <v>118</v>
      </c>
    </row>
    <row r="189" s="14" customFormat="1">
      <c r="A189" s="14"/>
      <c r="B189" s="191"/>
      <c r="C189" s="14"/>
      <c r="D189" s="184" t="s">
        <v>129</v>
      </c>
      <c r="E189" s="192" t="s">
        <v>3</v>
      </c>
      <c r="F189" s="193" t="s">
        <v>453</v>
      </c>
      <c r="G189" s="14"/>
      <c r="H189" s="194">
        <v>24</v>
      </c>
      <c r="I189" s="195"/>
      <c r="J189" s="14"/>
      <c r="K189" s="14"/>
      <c r="L189" s="191"/>
      <c r="M189" s="196"/>
      <c r="N189" s="197"/>
      <c r="O189" s="197"/>
      <c r="P189" s="197"/>
      <c r="Q189" s="197"/>
      <c r="R189" s="197"/>
      <c r="S189" s="197"/>
      <c r="T189" s="19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192" t="s">
        <v>129</v>
      </c>
      <c r="AU189" s="192" t="s">
        <v>82</v>
      </c>
      <c r="AV189" s="14" t="s">
        <v>82</v>
      </c>
      <c r="AW189" s="14" t="s">
        <v>34</v>
      </c>
      <c r="AX189" s="14" t="s">
        <v>72</v>
      </c>
      <c r="AY189" s="192" t="s">
        <v>118</v>
      </c>
    </row>
    <row r="190" s="15" customFormat="1">
      <c r="A190" s="15"/>
      <c r="B190" s="199"/>
      <c r="C190" s="15"/>
      <c r="D190" s="184" t="s">
        <v>129</v>
      </c>
      <c r="E190" s="200" t="s">
        <v>3</v>
      </c>
      <c r="F190" s="201" t="s">
        <v>132</v>
      </c>
      <c r="G190" s="15"/>
      <c r="H190" s="202">
        <v>24</v>
      </c>
      <c r="I190" s="203"/>
      <c r="J190" s="15"/>
      <c r="K190" s="15"/>
      <c r="L190" s="199"/>
      <c r="M190" s="204"/>
      <c r="N190" s="205"/>
      <c r="O190" s="205"/>
      <c r="P190" s="205"/>
      <c r="Q190" s="205"/>
      <c r="R190" s="205"/>
      <c r="S190" s="205"/>
      <c r="T190" s="20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00" t="s">
        <v>129</v>
      </c>
      <c r="AU190" s="200" t="s">
        <v>82</v>
      </c>
      <c r="AV190" s="15" t="s">
        <v>125</v>
      </c>
      <c r="AW190" s="15" t="s">
        <v>34</v>
      </c>
      <c r="AX190" s="15" t="s">
        <v>80</v>
      </c>
      <c r="AY190" s="200" t="s">
        <v>118</v>
      </c>
    </row>
    <row r="191" s="2" customFormat="1" ht="24.15" customHeight="1">
      <c r="A191" s="38"/>
      <c r="B191" s="164"/>
      <c r="C191" s="165" t="s">
        <v>313</v>
      </c>
      <c r="D191" s="165" t="s">
        <v>120</v>
      </c>
      <c r="E191" s="166" t="s">
        <v>395</v>
      </c>
      <c r="F191" s="167" t="s">
        <v>396</v>
      </c>
      <c r="G191" s="168" t="s">
        <v>165</v>
      </c>
      <c r="H191" s="169">
        <v>24</v>
      </c>
      <c r="I191" s="170"/>
      <c r="J191" s="171">
        <f>ROUND(I191*H191,2)</f>
        <v>0</v>
      </c>
      <c r="K191" s="167" t="s">
        <v>124</v>
      </c>
      <c r="L191" s="39"/>
      <c r="M191" s="172" t="s">
        <v>3</v>
      </c>
      <c r="N191" s="173" t="s">
        <v>43</v>
      </c>
      <c r="O191" s="72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76" t="s">
        <v>216</v>
      </c>
      <c r="AT191" s="176" t="s">
        <v>120</v>
      </c>
      <c r="AU191" s="176" t="s">
        <v>82</v>
      </c>
      <c r="AY191" s="19" t="s">
        <v>118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9" t="s">
        <v>80</v>
      </c>
      <c r="BK191" s="177">
        <f>ROUND(I191*H191,2)</f>
        <v>0</v>
      </c>
      <c r="BL191" s="19" t="s">
        <v>216</v>
      </c>
      <c r="BM191" s="176" t="s">
        <v>454</v>
      </c>
    </row>
    <row r="192" s="2" customFormat="1">
      <c r="A192" s="38"/>
      <c r="B192" s="39"/>
      <c r="C192" s="38"/>
      <c r="D192" s="178" t="s">
        <v>127</v>
      </c>
      <c r="E192" s="38"/>
      <c r="F192" s="179" t="s">
        <v>398</v>
      </c>
      <c r="G192" s="38"/>
      <c r="H192" s="38"/>
      <c r="I192" s="180"/>
      <c r="J192" s="38"/>
      <c r="K192" s="38"/>
      <c r="L192" s="39"/>
      <c r="M192" s="181"/>
      <c r="N192" s="182"/>
      <c r="O192" s="72"/>
      <c r="P192" s="72"/>
      <c r="Q192" s="72"/>
      <c r="R192" s="72"/>
      <c r="S192" s="72"/>
      <c r="T192" s="73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9" t="s">
        <v>127</v>
      </c>
      <c r="AU192" s="19" t="s">
        <v>82</v>
      </c>
    </row>
    <row r="193" s="2" customFormat="1" ht="37.8" customHeight="1">
      <c r="A193" s="38"/>
      <c r="B193" s="164"/>
      <c r="C193" s="165" t="s">
        <v>319</v>
      </c>
      <c r="D193" s="165" t="s">
        <v>120</v>
      </c>
      <c r="E193" s="166" t="s">
        <v>400</v>
      </c>
      <c r="F193" s="167" t="s">
        <v>401</v>
      </c>
      <c r="G193" s="168" t="s">
        <v>165</v>
      </c>
      <c r="H193" s="169">
        <v>24</v>
      </c>
      <c r="I193" s="170"/>
      <c r="J193" s="171">
        <f>ROUND(I193*H193,2)</f>
        <v>0</v>
      </c>
      <c r="K193" s="167" t="s">
        <v>124</v>
      </c>
      <c r="L193" s="39"/>
      <c r="M193" s="172" t="s">
        <v>3</v>
      </c>
      <c r="N193" s="173" t="s">
        <v>43</v>
      </c>
      <c r="O193" s="72"/>
      <c r="P193" s="174">
        <f>O193*H193</f>
        <v>0</v>
      </c>
      <c r="Q193" s="174">
        <v>6.9999999999999994E-05</v>
      </c>
      <c r="R193" s="174">
        <f>Q193*H193</f>
        <v>0.0016799999999999999</v>
      </c>
      <c r="S193" s="174">
        <v>0</v>
      </c>
      <c r="T193" s="17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76" t="s">
        <v>216</v>
      </c>
      <c r="AT193" s="176" t="s">
        <v>120</v>
      </c>
      <c r="AU193" s="176" t="s">
        <v>82</v>
      </c>
      <c r="AY193" s="19" t="s">
        <v>118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9" t="s">
        <v>80</v>
      </c>
      <c r="BK193" s="177">
        <f>ROUND(I193*H193,2)</f>
        <v>0</v>
      </c>
      <c r="BL193" s="19" t="s">
        <v>216</v>
      </c>
      <c r="BM193" s="176" t="s">
        <v>455</v>
      </c>
    </row>
    <row r="194" s="2" customFormat="1">
      <c r="A194" s="38"/>
      <c r="B194" s="39"/>
      <c r="C194" s="38"/>
      <c r="D194" s="178" t="s">
        <v>127</v>
      </c>
      <c r="E194" s="38"/>
      <c r="F194" s="179" t="s">
        <v>403</v>
      </c>
      <c r="G194" s="38"/>
      <c r="H194" s="38"/>
      <c r="I194" s="180"/>
      <c r="J194" s="38"/>
      <c r="K194" s="38"/>
      <c r="L194" s="39"/>
      <c r="M194" s="181"/>
      <c r="N194" s="182"/>
      <c r="O194" s="72"/>
      <c r="P194" s="72"/>
      <c r="Q194" s="72"/>
      <c r="R194" s="72"/>
      <c r="S194" s="72"/>
      <c r="T194" s="73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127</v>
      </c>
      <c r="AU194" s="19" t="s">
        <v>82</v>
      </c>
    </row>
    <row r="195" s="2" customFormat="1" ht="24.15" customHeight="1">
      <c r="A195" s="38"/>
      <c r="B195" s="164"/>
      <c r="C195" s="165" t="s">
        <v>325</v>
      </c>
      <c r="D195" s="165" t="s">
        <v>120</v>
      </c>
      <c r="E195" s="166" t="s">
        <v>405</v>
      </c>
      <c r="F195" s="167" t="s">
        <v>406</v>
      </c>
      <c r="G195" s="168" t="s">
        <v>165</v>
      </c>
      <c r="H195" s="169">
        <v>24</v>
      </c>
      <c r="I195" s="170"/>
      <c r="J195" s="171">
        <f>ROUND(I195*H195,2)</f>
        <v>0</v>
      </c>
      <c r="K195" s="167" t="s">
        <v>124</v>
      </c>
      <c r="L195" s="39"/>
      <c r="M195" s="172" t="s">
        <v>3</v>
      </c>
      <c r="N195" s="173" t="s">
        <v>43</v>
      </c>
      <c r="O195" s="72"/>
      <c r="P195" s="174">
        <f>O195*H195</f>
        <v>0</v>
      </c>
      <c r="Q195" s="174">
        <v>0.00013999999999999999</v>
      </c>
      <c r="R195" s="174">
        <f>Q195*H195</f>
        <v>0.0033599999999999997</v>
      </c>
      <c r="S195" s="174">
        <v>0</v>
      </c>
      <c r="T195" s="17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76" t="s">
        <v>216</v>
      </c>
      <c r="AT195" s="176" t="s">
        <v>120</v>
      </c>
      <c r="AU195" s="176" t="s">
        <v>82</v>
      </c>
      <c r="AY195" s="19" t="s">
        <v>118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9" t="s">
        <v>80</v>
      </c>
      <c r="BK195" s="177">
        <f>ROUND(I195*H195,2)</f>
        <v>0</v>
      </c>
      <c r="BL195" s="19" t="s">
        <v>216</v>
      </c>
      <c r="BM195" s="176" t="s">
        <v>456</v>
      </c>
    </row>
    <row r="196" s="2" customFormat="1">
      <c r="A196" s="38"/>
      <c r="B196" s="39"/>
      <c r="C196" s="38"/>
      <c r="D196" s="178" t="s">
        <v>127</v>
      </c>
      <c r="E196" s="38"/>
      <c r="F196" s="179" t="s">
        <v>408</v>
      </c>
      <c r="G196" s="38"/>
      <c r="H196" s="38"/>
      <c r="I196" s="180"/>
      <c r="J196" s="38"/>
      <c r="K196" s="38"/>
      <c r="L196" s="39"/>
      <c r="M196" s="181"/>
      <c r="N196" s="182"/>
      <c r="O196" s="72"/>
      <c r="P196" s="72"/>
      <c r="Q196" s="72"/>
      <c r="R196" s="72"/>
      <c r="S196" s="72"/>
      <c r="T196" s="73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9" t="s">
        <v>127</v>
      </c>
      <c r="AU196" s="19" t="s">
        <v>82</v>
      </c>
    </row>
    <row r="197" s="2" customFormat="1" ht="24.15" customHeight="1">
      <c r="A197" s="38"/>
      <c r="B197" s="164"/>
      <c r="C197" s="165" t="s">
        <v>394</v>
      </c>
      <c r="D197" s="165" t="s">
        <v>120</v>
      </c>
      <c r="E197" s="166" t="s">
        <v>410</v>
      </c>
      <c r="F197" s="167" t="s">
        <v>411</v>
      </c>
      <c r="G197" s="168" t="s">
        <v>165</v>
      </c>
      <c r="H197" s="169">
        <v>24</v>
      </c>
      <c r="I197" s="170"/>
      <c r="J197" s="171">
        <f>ROUND(I197*H197,2)</f>
        <v>0</v>
      </c>
      <c r="K197" s="167" t="s">
        <v>124</v>
      </c>
      <c r="L197" s="39"/>
      <c r="M197" s="172" t="s">
        <v>3</v>
      </c>
      <c r="N197" s="173" t="s">
        <v>43</v>
      </c>
      <c r="O197" s="72"/>
      <c r="P197" s="174">
        <f>O197*H197</f>
        <v>0</v>
      </c>
      <c r="Q197" s="174">
        <v>0.00012</v>
      </c>
      <c r="R197" s="174">
        <f>Q197*H197</f>
        <v>0.0028800000000000002</v>
      </c>
      <c r="S197" s="174">
        <v>0</v>
      </c>
      <c r="T197" s="17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76" t="s">
        <v>216</v>
      </c>
      <c r="AT197" s="176" t="s">
        <v>120</v>
      </c>
      <c r="AU197" s="176" t="s">
        <v>82</v>
      </c>
      <c r="AY197" s="19" t="s">
        <v>118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9" t="s">
        <v>80</v>
      </c>
      <c r="BK197" s="177">
        <f>ROUND(I197*H197,2)</f>
        <v>0</v>
      </c>
      <c r="BL197" s="19" t="s">
        <v>216</v>
      </c>
      <c r="BM197" s="176" t="s">
        <v>457</v>
      </c>
    </row>
    <row r="198" s="2" customFormat="1">
      <c r="A198" s="38"/>
      <c r="B198" s="39"/>
      <c r="C198" s="38"/>
      <c r="D198" s="178" t="s">
        <v>127</v>
      </c>
      <c r="E198" s="38"/>
      <c r="F198" s="179" t="s">
        <v>413</v>
      </c>
      <c r="G198" s="38"/>
      <c r="H198" s="38"/>
      <c r="I198" s="180"/>
      <c r="J198" s="38"/>
      <c r="K198" s="38"/>
      <c r="L198" s="39"/>
      <c r="M198" s="181"/>
      <c r="N198" s="182"/>
      <c r="O198" s="72"/>
      <c r="P198" s="72"/>
      <c r="Q198" s="72"/>
      <c r="R198" s="72"/>
      <c r="S198" s="72"/>
      <c r="T198" s="73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9" t="s">
        <v>127</v>
      </c>
      <c r="AU198" s="19" t="s">
        <v>82</v>
      </c>
    </row>
    <row r="199" s="12" customFormat="1" ht="25.92" customHeight="1">
      <c r="A199" s="12"/>
      <c r="B199" s="151"/>
      <c r="C199" s="12"/>
      <c r="D199" s="152" t="s">
        <v>71</v>
      </c>
      <c r="E199" s="153" t="s">
        <v>414</v>
      </c>
      <c r="F199" s="153" t="s">
        <v>415</v>
      </c>
      <c r="G199" s="12"/>
      <c r="H199" s="12"/>
      <c r="I199" s="154"/>
      <c r="J199" s="155">
        <f>BK199</f>
        <v>0</v>
      </c>
      <c r="K199" s="12"/>
      <c r="L199" s="151"/>
      <c r="M199" s="156"/>
      <c r="N199" s="157"/>
      <c r="O199" s="157"/>
      <c r="P199" s="158">
        <f>SUM(P200:P202)</f>
        <v>0</v>
      </c>
      <c r="Q199" s="157"/>
      <c r="R199" s="158">
        <f>SUM(R200:R202)</f>
        <v>0.10000000000000001</v>
      </c>
      <c r="S199" s="157"/>
      <c r="T199" s="159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2" t="s">
        <v>125</v>
      </c>
      <c r="AT199" s="160" t="s">
        <v>71</v>
      </c>
      <c r="AU199" s="160" t="s">
        <v>72</v>
      </c>
      <c r="AY199" s="152" t="s">
        <v>118</v>
      </c>
      <c r="BK199" s="161">
        <f>SUM(BK200:BK202)</f>
        <v>0</v>
      </c>
    </row>
    <row r="200" s="2" customFormat="1" ht="33" customHeight="1">
      <c r="A200" s="38"/>
      <c r="B200" s="164"/>
      <c r="C200" s="165" t="s">
        <v>399</v>
      </c>
      <c r="D200" s="165" t="s">
        <v>120</v>
      </c>
      <c r="E200" s="166" t="s">
        <v>417</v>
      </c>
      <c r="F200" s="167" t="s">
        <v>418</v>
      </c>
      <c r="G200" s="168" t="s">
        <v>419</v>
      </c>
      <c r="H200" s="169">
        <v>10</v>
      </c>
      <c r="I200" s="170"/>
      <c r="J200" s="171">
        <f>ROUND(I200*H200,2)</f>
        <v>0</v>
      </c>
      <c r="K200" s="167" t="s">
        <v>124</v>
      </c>
      <c r="L200" s="39"/>
      <c r="M200" s="172" t="s">
        <v>3</v>
      </c>
      <c r="N200" s="173" t="s">
        <v>43</v>
      </c>
      <c r="O200" s="72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76" t="s">
        <v>420</v>
      </c>
      <c r="AT200" s="176" t="s">
        <v>120</v>
      </c>
      <c r="AU200" s="176" t="s">
        <v>80</v>
      </c>
      <c r="AY200" s="19" t="s">
        <v>118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9" t="s">
        <v>80</v>
      </c>
      <c r="BK200" s="177">
        <f>ROUND(I200*H200,2)</f>
        <v>0</v>
      </c>
      <c r="BL200" s="19" t="s">
        <v>420</v>
      </c>
      <c r="BM200" s="176" t="s">
        <v>421</v>
      </c>
    </row>
    <row r="201" s="2" customFormat="1">
      <c r="A201" s="38"/>
      <c r="B201" s="39"/>
      <c r="C201" s="38"/>
      <c r="D201" s="178" t="s">
        <v>127</v>
      </c>
      <c r="E201" s="38"/>
      <c r="F201" s="179" t="s">
        <v>422</v>
      </c>
      <c r="G201" s="38"/>
      <c r="H201" s="38"/>
      <c r="I201" s="180"/>
      <c r="J201" s="38"/>
      <c r="K201" s="38"/>
      <c r="L201" s="39"/>
      <c r="M201" s="181"/>
      <c r="N201" s="182"/>
      <c r="O201" s="72"/>
      <c r="P201" s="72"/>
      <c r="Q201" s="72"/>
      <c r="R201" s="72"/>
      <c r="S201" s="72"/>
      <c r="T201" s="73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127</v>
      </c>
      <c r="AU201" s="19" t="s">
        <v>80</v>
      </c>
    </row>
    <row r="202" s="2" customFormat="1" ht="21.75" customHeight="1">
      <c r="A202" s="38"/>
      <c r="B202" s="164"/>
      <c r="C202" s="207" t="s">
        <v>404</v>
      </c>
      <c r="D202" s="207" t="s">
        <v>171</v>
      </c>
      <c r="E202" s="208" t="s">
        <v>424</v>
      </c>
      <c r="F202" s="209" t="s">
        <v>425</v>
      </c>
      <c r="G202" s="210" t="s">
        <v>289</v>
      </c>
      <c r="H202" s="211">
        <v>0.10000000000000001</v>
      </c>
      <c r="I202" s="212"/>
      <c r="J202" s="213">
        <f>ROUND(I202*H202,2)</f>
        <v>0</v>
      </c>
      <c r="K202" s="209" t="s">
        <v>124</v>
      </c>
      <c r="L202" s="214"/>
      <c r="M202" s="215" t="s">
        <v>3</v>
      </c>
      <c r="N202" s="216" t="s">
        <v>43</v>
      </c>
      <c r="O202" s="72"/>
      <c r="P202" s="174">
        <f>O202*H202</f>
        <v>0</v>
      </c>
      <c r="Q202" s="174">
        <v>1</v>
      </c>
      <c r="R202" s="174">
        <f>Q202*H202</f>
        <v>0.10000000000000001</v>
      </c>
      <c r="S202" s="174">
        <v>0</v>
      </c>
      <c r="T202" s="17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76" t="s">
        <v>420</v>
      </c>
      <c r="AT202" s="176" t="s">
        <v>171</v>
      </c>
      <c r="AU202" s="176" t="s">
        <v>80</v>
      </c>
      <c r="AY202" s="19" t="s">
        <v>118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9" t="s">
        <v>80</v>
      </c>
      <c r="BK202" s="177">
        <f>ROUND(I202*H202,2)</f>
        <v>0</v>
      </c>
      <c r="BL202" s="19" t="s">
        <v>420</v>
      </c>
      <c r="BM202" s="176" t="s">
        <v>426</v>
      </c>
    </row>
    <row r="203" s="12" customFormat="1" ht="25.92" customHeight="1">
      <c r="A203" s="12"/>
      <c r="B203" s="151"/>
      <c r="C203" s="12"/>
      <c r="D203" s="152" t="s">
        <v>71</v>
      </c>
      <c r="E203" s="153" t="s">
        <v>317</v>
      </c>
      <c r="F203" s="153" t="s">
        <v>318</v>
      </c>
      <c r="G203" s="12"/>
      <c r="H203" s="12"/>
      <c r="I203" s="154"/>
      <c r="J203" s="155">
        <f>BK203</f>
        <v>0</v>
      </c>
      <c r="K203" s="12"/>
      <c r="L203" s="151"/>
      <c r="M203" s="156"/>
      <c r="N203" s="157"/>
      <c r="O203" s="157"/>
      <c r="P203" s="158">
        <f>SUM(P204:P205)</f>
        <v>0</v>
      </c>
      <c r="Q203" s="157"/>
      <c r="R203" s="158">
        <f>SUM(R204:R205)</f>
        <v>0</v>
      </c>
      <c r="S203" s="157"/>
      <c r="T203" s="159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52" t="s">
        <v>152</v>
      </c>
      <c r="AT203" s="160" t="s">
        <v>71</v>
      </c>
      <c r="AU203" s="160" t="s">
        <v>72</v>
      </c>
      <c r="AY203" s="152" t="s">
        <v>118</v>
      </c>
      <c r="BK203" s="161">
        <f>SUM(BK204:BK205)</f>
        <v>0</v>
      </c>
    </row>
    <row r="204" s="2" customFormat="1" ht="37.8" customHeight="1">
      <c r="A204" s="38"/>
      <c r="B204" s="164"/>
      <c r="C204" s="165" t="s">
        <v>409</v>
      </c>
      <c r="D204" s="165" t="s">
        <v>120</v>
      </c>
      <c r="E204" s="166" t="s">
        <v>320</v>
      </c>
      <c r="F204" s="167" t="s">
        <v>321</v>
      </c>
      <c r="G204" s="168" t="s">
        <v>322</v>
      </c>
      <c r="H204" s="169">
        <v>1</v>
      </c>
      <c r="I204" s="170"/>
      <c r="J204" s="171">
        <f>ROUND(I204*H204,2)</f>
        <v>0</v>
      </c>
      <c r="K204" s="167" t="s">
        <v>3</v>
      </c>
      <c r="L204" s="39"/>
      <c r="M204" s="172" t="s">
        <v>3</v>
      </c>
      <c r="N204" s="173" t="s">
        <v>43</v>
      </c>
      <c r="O204" s="72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76" t="s">
        <v>323</v>
      </c>
      <c r="AT204" s="176" t="s">
        <v>120</v>
      </c>
      <c r="AU204" s="176" t="s">
        <v>80</v>
      </c>
      <c r="AY204" s="19" t="s">
        <v>118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9" t="s">
        <v>80</v>
      </c>
      <c r="BK204" s="177">
        <f>ROUND(I204*H204,2)</f>
        <v>0</v>
      </c>
      <c r="BL204" s="19" t="s">
        <v>323</v>
      </c>
      <c r="BM204" s="176" t="s">
        <v>324</v>
      </c>
    </row>
    <row r="205" s="2" customFormat="1" ht="16.5" customHeight="1">
      <c r="A205" s="38"/>
      <c r="B205" s="164"/>
      <c r="C205" s="165" t="s">
        <v>416</v>
      </c>
      <c r="D205" s="165" t="s">
        <v>120</v>
      </c>
      <c r="E205" s="166" t="s">
        <v>326</v>
      </c>
      <c r="F205" s="167" t="s">
        <v>327</v>
      </c>
      <c r="G205" s="168" t="s">
        <v>322</v>
      </c>
      <c r="H205" s="169">
        <v>1</v>
      </c>
      <c r="I205" s="170"/>
      <c r="J205" s="171">
        <f>ROUND(I205*H205,2)</f>
        <v>0</v>
      </c>
      <c r="K205" s="167" t="s">
        <v>3</v>
      </c>
      <c r="L205" s="39"/>
      <c r="M205" s="217" t="s">
        <v>3</v>
      </c>
      <c r="N205" s="218" t="s">
        <v>43</v>
      </c>
      <c r="O205" s="219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76" t="s">
        <v>323</v>
      </c>
      <c r="AT205" s="176" t="s">
        <v>120</v>
      </c>
      <c r="AU205" s="176" t="s">
        <v>80</v>
      </c>
      <c r="AY205" s="19" t="s">
        <v>118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19" t="s">
        <v>80</v>
      </c>
      <c r="BK205" s="177">
        <f>ROUND(I205*H205,2)</f>
        <v>0</v>
      </c>
      <c r="BL205" s="19" t="s">
        <v>323</v>
      </c>
      <c r="BM205" s="176" t="s">
        <v>458</v>
      </c>
    </row>
    <row r="206" s="2" customFormat="1" ht="6.96" customHeight="1">
      <c r="A206" s="38"/>
      <c r="B206" s="55"/>
      <c r="C206" s="56"/>
      <c r="D206" s="56"/>
      <c r="E206" s="56"/>
      <c r="F206" s="56"/>
      <c r="G206" s="56"/>
      <c r="H206" s="56"/>
      <c r="I206" s="56"/>
      <c r="J206" s="56"/>
      <c r="K206" s="56"/>
      <c r="L206" s="39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autoFilter ref="C88:K205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2_01/111211101"/>
    <hyperlink ref="F98" r:id="rId2" display="https://podminky.urs.cz/item/CS_URS_2022_01/112155315"/>
    <hyperlink ref="F100" r:id="rId3" display="https://podminky.urs.cz/item/CS_URS_2022_01/122211101"/>
    <hyperlink ref="F105" r:id="rId4" display="https://podminky.urs.cz/item/CS_URS_2022_01/133212811"/>
    <hyperlink ref="F110" r:id="rId5" display="https://podminky.urs.cz/item/CS_URS_2022_01/162211311"/>
    <hyperlink ref="F115" r:id="rId6" display="https://podminky.urs.cz/item/CS_URS_2022_01/162211319"/>
    <hyperlink ref="F117" r:id="rId7" display="https://podminky.urs.cz/item/CS_URS_2022_01/171111103"/>
    <hyperlink ref="F119" r:id="rId8" display="https://podminky.urs.cz/item/CS_URS_2022_01/171111109"/>
    <hyperlink ref="F121" r:id="rId9" display="https://podminky.urs.cz/item/CS_URS_2022_01/181411131"/>
    <hyperlink ref="F129" r:id="rId10" display="https://podminky.urs.cz/item/CS_URS_2022_01/275313711"/>
    <hyperlink ref="F134" r:id="rId11" display="https://podminky.urs.cz/item/CS_URS_2022_01/275351121"/>
    <hyperlink ref="F137" r:id="rId12" display="https://podminky.urs.cz/item/CS_URS_2022_01/275351122"/>
    <hyperlink ref="F140" r:id="rId13" display="https://podminky.urs.cz/item/CS_URS_2022_01/274353102"/>
    <hyperlink ref="F145" r:id="rId14" display="https://podminky.urs.cz/item/CS_URS_2022_01/278311161"/>
    <hyperlink ref="F149" r:id="rId15" display="https://podminky.urs.cz/item/CS_URS_2022_01/338171121"/>
    <hyperlink ref="F153" r:id="rId16" display="https://podminky.urs.cz/item/CS_URS_2022_01/348121221"/>
    <hyperlink ref="F158" r:id="rId17" display="https://podminky.urs.cz/item/CS_URS_2022_01/348171146"/>
    <hyperlink ref="F164" r:id="rId18" display="https://podminky.urs.cz/item/CS_URS_2022_01/961044111"/>
    <hyperlink ref="F169" r:id="rId19" display="https://podminky.urs.cz/item/CS_URS_2022_01/966071721"/>
    <hyperlink ref="F171" r:id="rId20" display="https://podminky.urs.cz/item/CS_URS_2022_01/966071822"/>
    <hyperlink ref="F173" r:id="rId21" display="https://podminky.urs.cz/item/CS_URS_2022_01/966073810"/>
    <hyperlink ref="F176" r:id="rId22" display="https://podminky.urs.cz/item/CS_URS_2022_01/997013111"/>
    <hyperlink ref="F178" r:id="rId23" display="https://podminky.urs.cz/item/CS_URS_2022_01/997013501"/>
    <hyperlink ref="F180" r:id="rId24" display="https://podminky.urs.cz/item/CS_URS_2022_01/997013509"/>
    <hyperlink ref="F183" r:id="rId25" display="https://podminky.urs.cz/item/CS_URS_2022_01/997013631"/>
    <hyperlink ref="F187" r:id="rId26" display="https://podminky.urs.cz/item/CS_URS_2022_01/783306809"/>
    <hyperlink ref="F192" r:id="rId27" display="https://podminky.urs.cz/item/CS_URS_2022_01/783301401"/>
    <hyperlink ref="F194" r:id="rId28" display="https://podminky.urs.cz/item/CS_URS_2022_01/783301313"/>
    <hyperlink ref="F196" r:id="rId29" display="https://podminky.urs.cz/item/CS_URS_2022_01/783315103"/>
    <hyperlink ref="F198" r:id="rId30" display="https://podminky.urs.cz/item/CS_URS_2022_01/783317101"/>
    <hyperlink ref="F201" r:id="rId31" display="https://podminky.urs.cz/item/CS_URS_2022_01/HZS144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22" customWidth="1"/>
    <col min="2" max="2" width="1.667969" style="222" customWidth="1"/>
    <col min="3" max="4" width="5" style="222" customWidth="1"/>
    <col min="5" max="5" width="11.66016" style="222" customWidth="1"/>
    <col min="6" max="6" width="9.160156" style="222" customWidth="1"/>
    <col min="7" max="7" width="5" style="222" customWidth="1"/>
    <col min="8" max="8" width="77.83203" style="222" customWidth="1"/>
    <col min="9" max="10" width="20" style="222" customWidth="1"/>
    <col min="11" max="11" width="1.667969" style="222" customWidth="1"/>
  </cols>
  <sheetData>
    <row r="1" s="1" customFormat="1" ht="37.5" customHeight="1"/>
    <row r="2" s="1" customFormat="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="16" customFormat="1" ht="45" customHeight="1">
      <c r="B3" s="226"/>
      <c r="C3" s="227" t="s">
        <v>459</v>
      </c>
      <c r="D3" s="227"/>
      <c r="E3" s="227"/>
      <c r="F3" s="227"/>
      <c r="G3" s="227"/>
      <c r="H3" s="227"/>
      <c r="I3" s="227"/>
      <c r="J3" s="227"/>
      <c r="K3" s="228"/>
    </row>
    <row r="4" s="1" customFormat="1" ht="25.5" customHeight="1">
      <c r="B4" s="229"/>
      <c r="C4" s="230" t="s">
        <v>460</v>
      </c>
      <c r="D4" s="230"/>
      <c r="E4" s="230"/>
      <c r="F4" s="230"/>
      <c r="G4" s="230"/>
      <c r="H4" s="230"/>
      <c r="I4" s="230"/>
      <c r="J4" s="230"/>
      <c r="K4" s="231"/>
    </row>
    <row r="5" s="1" customFormat="1" ht="5.25" customHeight="1">
      <c r="B5" s="229"/>
      <c r="C5" s="232"/>
      <c r="D5" s="232"/>
      <c r="E5" s="232"/>
      <c r="F5" s="232"/>
      <c r="G5" s="232"/>
      <c r="H5" s="232"/>
      <c r="I5" s="232"/>
      <c r="J5" s="232"/>
      <c r="K5" s="231"/>
    </row>
    <row r="6" s="1" customFormat="1" ht="15" customHeight="1">
      <c r="B6" s="229"/>
      <c r="C6" s="233" t="s">
        <v>461</v>
      </c>
      <c r="D6" s="233"/>
      <c r="E6" s="233"/>
      <c r="F6" s="233"/>
      <c r="G6" s="233"/>
      <c r="H6" s="233"/>
      <c r="I6" s="233"/>
      <c r="J6" s="233"/>
      <c r="K6" s="231"/>
    </row>
    <row r="7" s="1" customFormat="1" ht="15" customHeight="1">
      <c r="B7" s="234"/>
      <c r="C7" s="233" t="s">
        <v>462</v>
      </c>
      <c r="D7" s="233"/>
      <c r="E7" s="233"/>
      <c r="F7" s="233"/>
      <c r="G7" s="233"/>
      <c r="H7" s="233"/>
      <c r="I7" s="233"/>
      <c r="J7" s="233"/>
      <c r="K7" s="231"/>
    </row>
    <row r="8" s="1" customFormat="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="1" customFormat="1" ht="15" customHeight="1">
      <c r="B9" s="234"/>
      <c r="C9" s="233" t="s">
        <v>463</v>
      </c>
      <c r="D9" s="233"/>
      <c r="E9" s="233"/>
      <c r="F9" s="233"/>
      <c r="G9" s="233"/>
      <c r="H9" s="233"/>
      <c r="I9" s="233"/>
      <c r="J9" s="233"/>
      <c r="K9" s="231"/>
    </row>
    <row r="10" s="1" customFormat="1" ht="15" customHeight="1">
      <c r="B10" s="234"/>
      <c r="C10" s="233"/>
      <c r="D10" s="233" t="s">
        <v>464</v>
      </c>
      <c r="E10" s="233"/>
      <c r="F10" s="233"/>
      <c r="G10" s="233"/>
      <c r="H10" s="233"/>
      <c r="I10" s="233"/>
      <c r="J10" s="233"/>
      <c r="K10" s="231"/>
    </row>
    <row r="11" s="1" customFormat="1" ht="15" customHeight="1">
      <c r="B11" s="234"/>
      <c r="C11" s="235"/>
      <c r="D11" s="233" t="s">
        <v>465</v>
      </c>
      <c r="E11" s="233"/>
      <c r="F11" s="233"/>
      <c r="G11" s="233"/>
      <c r="H11" s="233"/>
      <c r="I11" s="233"/>
      <c r="J11" s="233"/>
      <c r="K11" s="231"/>
    </row>
    <row r="12" s="1" customFormat="1" ht="15" customHeight="1">
      <c r="B12" s="234"/>
      <c r="C12" s="235"/>
      <c r="D12" s="233"/>
      <c r="E12" s="233"/>
      <c r="F12" s="233"/>
      <c r="G12" s="233"/>
      <c r="H12" s="233"/>
      <c r="I12" s="233"/>
      <c r="J12" s="233"/>
      <c r="K12" s="231"/>
    </row>
    <row r="13" s="1" customFormat="1" ht="15" customHeight="1">
      <c r="B13" s="234"/>
      <c r="C13" s="235"/>
      <c r="D13" s="236" t="s">
        <v>466</v>
      </c>
      <c r="E13" s="233"/>
      <c r="F13" s="233"/>
      <c r="G13" s="233"/>
      <c r="H13" s="233"/>
      <c r="I13" s="233"/>
      <c r="J13" s="233"/>
      <c r="K13" s="231"/>
    </row>
    <row r="14" s="1" customFormat="1" ht="12.75" customHeight="1">
      <c r="B14" s="234"/>
      <c r="C14" s="235"/>
      <c r="D14" s="235"/>
      <c r="E14" s="235"/>
      <c r="F14" s="235"/>
      <c r="G14" s="235"/>
      <c r="H14" s="235"/>
      <c r="I14" s="235"/>
      <c r="J14" s="235"/>
      <c r="K14" s="231"/>
    </row>
    <row r="15" s="1" customFormat="1" ht="15" customHeight="1">
      <c r="B15" s="234"/>
      <c r="C15" s="235"/>
      <c r="D15" s="233" t="s">
        <v>467</v>
      </c>
      <c r="E15" s="233"/>
      <c r="F15" s="233"/>
      <c r="G15" s="233"/>
      <c r="H15" s="233"/>
      <c r="I15" s="233"/>
      <c r="J15" s="233"/>
      <c r="K15" s="231"/>
    </row>
    <row r="16" s="1" customFormat="1" ht="15" customHeight="1">
      <c r="B16" s="234"/>
      <c r="C16" s="235"/>
      <c r="D16" s="233" t="s">
        <v>468</v>
      </c>
      <c r="E16" s="233"/>
      <c r="F16" s="233"/>
      <c r="G16" s="233"/>
      <c r="H16" s="233"/>
      <c r="I16" s="233"/>
      <c r="J16" s="233"/>
      <c r="K16" s="231"/>
    </row>
    <row r="17" s="1" customFormat="1" ht="15" customHeight="1">
      <c r="B17" s="234"/>
      <c r="C17" s="235"/>
      <c r="D17" s="233" t="s">
        <v>469</v>
      </c>
      <c r="E17" s="233"/>
      <c r="F17" s="233"/>
      <c r="G17" s="233"/>
      <c r="H17" s="233"/>
      <c r="I17" s="233"/>
      <c r="J17" s="233"/>
      <c r="K17" s="231"/>
    </row>
    <row r="18" s="1" customFormat="1" ht="15" customHeight="1">
      <c r="B18" s="234"/>
      <c r="C18" s="235"/>
      <c r="D18" s="235"/>
      <c r="E18" s="237" t="s">
        <v>79</v>
      </c>
      <c r="F18" s="233" t="s">
        <v>470</v>
      </c>
      <c r="G18" s="233"/>
      <c r="H18" s="233"/>
      <c r="I18" s="233"/>
      <c r="J18" s="233"/>
      <c r="K18" s="231"/>
    </row>
    <row r="19" s="1" customFormat="1" ht="15" customHeight="1">
      <c r="B19" s="234"/>
      <c r="C19" s="235"/>
      <c r="D19" s="235"/>
      <c r="E19" s="237" t="s">
        <v>471</v>
      </c>
      <c r="F19" s="233" t="s">
        <v>472</v>
      </c>
      <c r="G19" s="233"/>
      <c r="H19" s="233"/>
      <c r="I19" s="233"/>
      <c r="J19" s="233"/>
      <c r="K19" s="231"/>
    </row>
    <row r="20" s="1" customFormat="1" ht="15" customHeight="1">
      <c r="B20" s="234"/>
      <c r="C20" s="235"/>
      <c r="D20" s="235"/>
      <c r="E20" s="237" t="s">
        <v>473</v>
      </c>
      <c r="F20" s="233" t="s">
        <v>474</v>
      </c>
      <c r="G20" s="233"/>
      <c r="H20" s="233"/>
      <c r="I20" s="233"/>
      <c r="J20" s="233"/>
      <c r="K20" s="231"/>
    </row>
    <row r="21" s="1" customFormat="1" ht="15" customHeight="1">
      <c r="B21" s="234"/>
      <c r="C21" s="235"/>
      <c r="D21" s="235"/>
      <c r="E21" s="237" t="s">
        <v>475</v>
      </c>
      <c r="F21" s="233" t="s">
        <v>476</v>
      </c>
      <c r="G21" s="233"/>
      <c r="H21" s="233"/>
      <c r="I21" s="233"/>
      <c r="J21" s="233"/>
      <c r="K21" s="231"/>
    </row>
    <row r="22" s="1" customFormat="1" ht="15" customHeight="1">
      <c r="B22" s="234"/>
      <c r="C22" s="235"/>
      <c r="D22" s="235"/>
      <c r="E22" s="237" t="s">
        <v>477</v>
      </c>
      <c r="F22" s="233" t="s">
        <v>478</v>
      </c>
      <c r="G22" s="233"/>
      <c r="H22" s="233"/>
      <c r="I22" s="233"/>
      <c r="J22" s="233"/>
      <c r="K22" s="231"/>
    </row>
    <row r="23" s="1" customFormat="1" ht="15" customHeight="1">
      <c r="B23" s="234"/>
      <c r="C23" s="235"/>
      <c r="D23" s="235"/>
      <c r="E23" s="237" t="s">
        <v>479</v>
      </c>
      <c r="F23" s="233" t="s">
        <v>480</v>
      </c>
      <c r="G23" s="233"/>
      <c r="H23" s="233"/>
      <c r="I23" s="233"/>
      <c r="J23" s="233"/>
      <c r="K23" s="231"/>
    </row>
    <row r="24" s="1" customFormat="1" ht="12.75" customHeight="1">
      <c r="B24" s="234"/>
      <c r="C24" s="235"/>
      <c r="D24" s="235"/>
      <c r="E24" s="235"/>
      <c r="F24" s="235"/>
      <c r="G24" s="235"/>
      <c r="H24" s="235"/>
      <c r="I24" s="235"/>
      <c r="J24" s="235"/>
      <c r="K24" s="231"/>
    </row>
    <row r="25" s="1" customFormat="1" ht="15" customHeight="1">
      <c r="B25" s="234"/>
      <c r="C25" s="233" t="s">
        <v>481</v>
      </c>
      <c r="D25" s="233"/>
      <c r="E25" s="233"/>
      <c r="F25" s="233"/>
      <c r="G25" s="233"/>
      <c r="H25" s="233"/>
      <c r="I25" s="233"/>
      <c r="J25" s="233"/>
      <c r="K25" s="231"/>
    </row>
    <row r="26" s="1" customFormat="1" ht="15" customHeight="1">
      <c r="B26" s="234"/>
      <c r="C26" s="233" t="s">
        <v>482</v>
      </c>
      <c r="D26" s="233"/>
      <c r="E26" s="233"/>
      <c r="F26" s="233"/>
      <c r="G26" s="233"/>
      <c r="H26" s="233"/>
      <c r="I26" s="233"/>
      <c r="J26" s="233"/>
      <c r="K26" s="231"/>
    </row>
    <row r="27" s="1" customFormat="1" ht="15" customHeight="1">
      <c r="B27" s="234"/>
      <c r="C27" s="233"/>
      <c r="D27" s="233" t="s">
        <v>483</v>
      </c>
      <c r="E27" s="233"/>
      <c r="F27" s="233"/>
      <c r="G27" s="233"/>
      <c r="H27" s="233"/>
      <c r="I27" s="233"/>
      <c r="J27" s="233"/>
      <c r="K27" s="231"/>
    </row>
    <row r="28" s="1" customFormat="1" ht="15" customHeight="1">
      <c r="B28" s="234"/>
      <c r="C28" s="235"/>
      <c r="D28" s="233" t="s">
        <v>484</v>
      </c>
      <c r="E28" s="233"/>
      <c r="F28" s="233"/>
      <c r="G28" s="233"/>
      <c r="H28" s="233"/>
      <c r="I28" s="233"/>
      <c r="J28" s="233"/>
      <c r="K28" s="231"/>
    </row>
    <row r="29" s="1" customFormat="1" ht="12.75" customHeight="1">
      <c r="B29" s="234"/>
      <c r="C29" s="235"/>
      <c r="D29" s="235"/>
      <c r="E29" s="235"/>
      <c r="F29" s="235"/>
      <c r="G29" s="235"/>
      <c r="H29" s="235"/>
      <c r="I29" s="235"/>
      <c r="J29" s="235"/>
      <c r="K29" s="231"/>
    </row>
    <row r="30" s="1" customFormat="1" ht="15" customHeight="1">
      <c r="B30" s="234"/>
      <c r="C30" s="235"/>
      <c r="D30" s="233" t="s">
        <v>485</v>
      </c>
      <c r="E30" s="233"/>
      <c r="F30" s="233"/>
      <c r="G30" s="233"/>
      <c r="H30" s="233"/>
      <c r="I30" s="233"/>
      <c r="J30" s="233"/>
      <c r="K30" s="231"/>
    </row>
    <row r="31" s="1" customFormat="1" ht="15" customHeight="1">
      <c r="B31" s="234"/>
      <c r="C31" s="235"/>
      <c r="D31" s="233" t="s">
        <v>486</v>
      </c>
      <c r="E31" s="233"/>
      <c r="F31" s="233"/>
      <c r="G31" s="233"/>
      <c r="H31" s="233"/>
      <c r="I31" s="233"/>
      <c r="J31" s="233"/>
      <c r="K31" s="231"/>
    </row>
    <row r="32" s="1" customFormat="1" ht="12.75" customHeight="1">
      <c r="B32" s="234"/>
      <c r="C32" s="235"/>
      <c r="D32" s="235"/>
      <c r="E32" s="235"/>
      <c r="F32" s="235"/>
      <c r="G32" s="235"/>
      <c r="H32" s="235"/>
      <c r="I32" s="235"/>
      <c r="J32" s="235"/>
      <c r="K32" s="231"/>
    </row>
    <row r="33" s="1" customFormat="1" ht="15" customHeight="1">
      <c r="B33" s="234"/>
      <c r="C33" s="235"/>
      <c r="D33" s="233" t="s">
        <v>487</v>
      </c>
      <c r="E33" s="233"/>
      <c r="F33" s="233"/>
      <c r="G33" s="233"/>
      <c r="H33" s="233"/>
      <c r="I33" s="233"/>
      <c r="J33" s="233"/>
      <c r="K33" s="231"/>
    </row>
    <row r="34" s="1" customFormat="1" ht="15" customHeight="1">
      <c r="B34" s="234"/>
      <c r="C34" s="235"/>
      <c r="D34" s="233" t="s">
        <v>488</v>
      </c>
      <c r="E34" s="233"/>
      <c r="F34" s="233"/>
      <c r="G34" s="233"/>
      <c r="H34" s="233"/>
      <c r="I34" s="233"/>
      <c r="J34" s="233"/>
      <c r="K34" s="231"/>
    </row>
    <row r="35" s="1" customFormat="1" ht="15" customHeight="1">
      <c r="B35" s="234"/>
      <c r="C35" s="235"/>
      <c r="D35" s="233" t="s">
        <v>489</v>
      </c>
      <c r="E35" s="233"/>
      <c r="F35" s="233"/>
      <c r="G35" s="233"/>
      <c r="H35" s="233"/>
      <c r="I35" s="233"/>
      <c r="J35" s="233"/>
      <c r="K35" s="231"/>
    </row>
    <row r="36" s="1" customFormat="1" ht="15" customHeight="1">
      <c r="B36" s="234"/>
      <c r="C36" s="235"/>
      <c r="D36" s="233"/>
      <c r="E36" s="236" t="s">
        <v>104</v>
      </c>
      <c r="F36" s="233"/>
      <c r="G36" s="233" t="s">
        <v>490</v>
      </c>
      <c r="H36" s="233"/>
      <c r="I36" s="233"/>
      <c r="J36" s="233"/>
      <c r="K36" s="231"/>
    </row>
    <row r="37" s="1" customFormat="1" ht="30.75" customHeight="1">
      <c r="B37" s="234"/>
      <c r="C37" s="235"/>
      <c r="D37" s="233"/>
      <c r="E37" s="236" t="s">
        <v>491</v>
      </c>
      <c r="F37" s="233"/>
      <c r="G37" s="233" t="s">
        <v>492</v>
      </c>
      <c r="H37" s="233"/>
      <c r="I37" s="233"/>
      <c r="J37" s="233"/>
      <c r="K37" s="231"/>
    </row>
    <row r="38" s="1" customFormat="1" ht="15" customHeight="1">
      <c r="B38" s="234"/>
      <c r="C38" s="235"/>
      <c r="D38" s="233"/>
      <c r="E38" s="236" t="s">
        <v>53</v>
      </c>
      <c r="F38" s="233"/>
      <c r="G38" s="233" t="s">
        <v>493</v>
      </c>
      <c r="H38" s="233"/>
      <c r="I38" s="233"/>
      <c r="J38" s="233"/>
      <c r="K38" s="231"/>
    </row>
    <row r="39" s="1" customFormat="1" ht="15" customHeight="1">
      <c r="B39" s="234"/>
      <c r="C39" s="235"/>
      <c r="D39" s="233"/>
      <c r="E39" s="236" t="s">
        <v>54</v>
      </c>
      <c r="F39" s="233"/>
      <c r="G39" s="233" t="s">
        <v>494</v>
      </c>
      <c r="H39" s="233"/>
      <c r="I39" s="233"/>
      <c r="J39" s="233"/>
      <c r="K39" s="231"/>
    </row>
    <row r="40" s="1" customFormat="1" ht="15" customHeight="1">
      <c r="B40" s="234"/>
      <c r="C40" s="235"/>
      <c r="D40" s="233"/>
      <c r="E40" s="236" t="s">
        <v>105</v>
      </c>
      <c r="F40" s="233"/>
      <c r="G40" s="233" t="s">
        <v>495</v>
      </c>
      <c r="H40" s="233"/>
      <c r="I40" s="233"/>
      <c r="J40" s="233"/>
      <c r="K40" s="231"/>
    </row>
    <row r="41" s="1" customFormat="1" ht="15" customHeight="1">
      <c r="B41" s="234"/>
      <c r="C41" s="235"/>
      <c r="D41" s="233"/>
      <c r="E41" s="236" t="s">
        <v>106</v>
      </c>
      <c r="F41" s="233"/>
      <c r="G41" s="233" t="s">
        <v>496</v>
      </c>
      <c r="H41" s="233"/>
      <c r="I41" s="233"/>
      <c r="J41" s="233"/>
      <c r="K41" s="231"/>
    </row>
    <row r="42" s="1" customFormat="1" ht="15" customHeight="1">
      <c r="B42" s="234"/>
      <c r="C42" s="235"/>
      <c r="D42" s="233"/>
      <c r="E42" s="236" t="s">
        <v>497</v>
      </c>
      <c r="F42" s="233"/>
      <c r="G42" s="233" t="s">
        <v>498</v>
      </c>
      <c r="H42" s="233"/>
      <c r="I42" s="233"/>
      <c r="J42" s="233"/>
      <c r="K42" s="231"/>
    </row>
    <row r="43" s="1" customFormat="1" ht="15" customHeight="1">
      <c r="B43" s="234"/>
      <c r="C43" s="235"/>
      <c r="D43" s="233"/>
      <c r="E43" s="236"/>
      <c r="F43" s="233"/>
      <c r="G43" s="233" t="s">
        <v>499</v>
      </c>
      <c r="H43" s="233"/>
      <c r="I43" s="233"/>
      <c r="J43" s="233"/>
      <c r="K43" s="231"/>
    </row>
    <row r="44" s="1" customFormat="1" ht="15" customHeight="1">
      <c r="B44" s="234"/>
      <c r="C44" s="235"/>
      <c r="D44" s="233"/>
      <c r="E44" s="236" t="s">
        <v>500</v>
      </c>
      <c r="F44" s="233"/>
      <c r="G44" s="233" t="s">
        <v>501</v>
      </c>
      <c r="H44" s="233"/>
      <c r="I44" s="233"/>
      <c r="J44" s="233"/>
      <c r="K44" s="231"/>
    </row>
    <row r="45" s="1" customFormat="1" ht="15" customHeight="1">
      <c r="B45" s="234"/>
      <c r="C45" s="235"/>
      <c r="D45" s="233"/>
      <c r="E45" s="236" t="s">
        <v>108</v>
      </c>
      <c r="F45" s="233"/>
      <c r="G45" s="233" t="s">
        <v>502</v>
      </c>
      <c r="H45" s="233"/>
      <c r="I45" s="233"/>
      <c r="J45" s="233"/>
      <c r="K45" s="231"/>
    </row>
    <row r="46" s="1" customFormat="1" ht="12.75" customHeight="1">
      <c r="B46" s="234"/>
      <c r="C46" s="235"/>
      <c r="D46" s="233"/>
      <c r="E46" s="233"/>
      <c r="F46" s="233"/>
      <c r="G46" s="233"/>
      <c r="H46" s="233"/>
      <c r="I46" s="233"/>
      <c r="J46" s="233"/>
      <c r="K46" s="231"/>
    </row>
    <row r="47" s="1" customFormat="1" ht="15" customHeight="1">
      <c r="B47" s="234"/>
      <c r="C47" s="235"/>
      <c r="D47" s="233" t="s">
        <v>503</v>
      </c>
      <c r="E47" s="233"/>
      <c r="F47" s="233"/>
      <c r="G47" s="233"/>
      <c r="H47" s="233"/>
      <c r="I47" s="233"/>
      <c r="J47" s="233"/>
      <c r="K47" s="231"/>
    </row>
    <row r="48" s="1" customFormat="1" ht="15" customHeight="1">
      <c r="B48" s="234"/>
      <c r="C48" s="235"/>
      <c r="D48" s="235"/>
      <c r="E48" s="233" t="s">
        <v>504</v>
      </c>
      <c r="F48" s="233"/>
      <c r="G48" s="233"/>
      <c r="H48" s="233"/>
      <c r="I48" s="233"/>
      <c r="J48" s="233"/>
      <c r="K48" s="231"/>
    </row>
    <row r="49" s="1" customFormat="1" ht="15" customHeight="1">
      <c r="B49" s="234"/>
      <c r="C49" s="235"/>
      <c r="D49" s="235"/>
      <c r="E49" s="233" t="s">
        <v>505</v>
      </c>
      <c r="F49" s="233"/>
      <c r="G49" s="233"/>
      <c r="H49" s="233"/>
      <c r="I49" s="233"/>
      <c r="J49" s="233"/>
      <c r="K49" s="231"/>
    </row>
    <row r="50" s="1" customFormat="1" ht="15" customHeight="1">
      <c r="B50" s="234"/>
      <c r="C50" s="235"/>
      <c r="D50" s="235"/>
      <c r="E50" s="233" t="s">
        <v>506</v>
      </c>
      <c r="F50" s="233"/>
      <c r="G50" s="233"/>
      <c r="H50" s="233"/>
      <c r="I50" s="233"/>
      <c r="J50" s="233"/>
      <c r="K50" s="231"/>
    </row>
    <row r="51" s="1" customFormat="1" ht="15" customHeight="1">
      <c r="B51" s="234"/>
      <c r="C51" s="235"/>
      <c r="D51" s="233" t="s">
        <v>507</v>
      </c>
      <c r="E51" s="233"/>
      <c r="F51" s="233"/>
      <c r="G51" s="233"/>
      <c r="H51" s="233"/>
      <c r="I51" s="233"/>
      <c r="J51" s="233"/>
      <c r="K51" s="231"/>
    </row>
    <row r="52" s="1" customFormat="1" ht="25.5" customHeight="1">
      <c r="B52" s="229"/>
      <c r="C52" s="230" t="s">
        <v>508</v>
      </c>
      <c r="D52" s="230"/>
      <c r="E52" s="230"/>
      <c r="F52" s="230"/>
      <c r="G52" s="230"/>
      <c r="H52" s="230"/>
      <c r="I52" s="230"/>
      <c r="J52" s="230"/>
      <c r="K52" s="231"/>
    </row>
    <row r="53" s="1" customFormat="1" ht="5.25" customHeight="1">
      <c r="B53" s="229"/>
      <c r="C53" s="232"/>
      <c r="D53" s="232"/>
      <c r="E53" s="232"/>
      <c r="F53" s="232"/>
      <c r="G53" s="232"/>
      <c r="H53" s="232"/>
      <c r="I53" s="232"/>
      <c r="J53" s="232"/>
      <c r="K53" s="231"/>
    </row>
    <row r="54" s="1" customFormat="1" ht="15" customHeight="1">
      <c r="B54" s="229"/>
      <c r="C54" s="233" t="s">
        <v>509</v>
      </c>
      <c r="D54" s="233"/>
      <c r="E54" s="233"/>
      <c r="F54" s="233"/>
      <c r="G54" s="233"/>
      <c r="H54" s="233"/>
      <c r="I54" s="233"/>
      <c r="J54" s="233"/>
      <c r="K54" s="231"/>
    </row>
    <row r="55" s="1" customFormat="1" ht="15" customHeight="1">
      <c r="B55" s="229"/>
      <c r="C55" s="233" t="s">
        <v>510</v>
      </c>
      <c r="D55" s="233"/>
      <c r="E55" s="233"/>
      <c r="F55" s="233"/>
      <c r="G55" s="233"/>
      <c r="H55" s="233"/>
      <c r="I55" s="233"/>
      <c r="J55" s="233"/>
      <c r="K55" s="231"/>
    </row>
    <row r="56" s="1" customFormat="1" ht="12.75" customHeight="1">
      <c r="B56" s="229"/>
      <c r="C56" s="233"/>
      <c r="D56" s="233"/>
      <c r="E56" s="233"/>
      <c r="F56" s="233"/>
      <c r="G56" s="233"/>
      <c r="H56" s="233"/>
      <c r="I56" s="233"/>
      <c r="J56" s="233"/>
      <c r="K56" s="231"/>
    </row>
    <row r="57" s="1" customFormat="1" ht="15" customHeight="1">
      <c r="B57" s="229"/>
      <c r="C57" s="233" t="s">
        <v>511</v>
      </c>
      <c r="D57" s="233"/>
      <c r="E57" s="233"/>
      <c r="F57" s="233"/>
      <c r="G57" s="233"/>
      <c r="H57" s="233"/>
      <c r="I57" s="233"/>
      <c r="J57" s="233"/>
      <c r="K57" s="231"/>
    </row>
    <row r="58" s="1" customFormat="1" ht="15" customHeight="1">
      <c r="B58" s="229"/>
      <c r="C58" s="235"/>
      <c r="D58" s="233" t="s">
        <v>512</v>
      </c>
      <c r="E58" s="233"/>
      <c r="F58" s="233"/>
      <c r="G58" s="233"/>
      <c r="H58" s="233"/>
      <c r="I58" s="233"/>
      <c r="J58" s="233"/>
      <c r="K58" s="231"/>
    </row>
    <row r="59" s="1" customFormat="1" ht="15" customHeight="1">
      <c r="B59" s="229"/>
      <c r="C59" s="235"/>
      <c r="D59" s="233" t="s">
        <v>513</v>
      </c>
      <c r="E59" s="233"/>
      <c r="F59" s="233"/>
      <c r="G59" s="233"/>
      <c r="H59" s="233"/>
      <c r="I59" s="233"/>
      <c r="J59" s="233"/>
      <c r="K59" s="231"/>
    </row>
    <row r="60" s="1" customFormat="1" ht="15" customHeight="1">
      <c r="B60" s="229"/>
      <c r="C60" s="235"/>
      <c r="D60" s="233" t="s">
        <v>514</v>
      </c>
      <c r="E60" s="233"/>
      <c r="F60" s="233"/>
      <c r="G60" s="233"/>
      <c r="H60" s="233"/>
      <c r="I60" s="233"/>
      <c r="J60" s="233"/>
      <c r="K60" s="231"/>
    </row>
    <row r="61" s="1" customFormat="1" ht="15" customHeight="1">
      <c r="B61" s="229"/>
      <c r="C61" s="235"/>
      <c r="D61" s="233" t="s">
        <v>515</v>
      </c>
      <c r="E61" s="233"/>
      <c r="F61" s="233"/>
      <c r="G61" s="233"/>
      <c r="H61" s="233"/>
      <c r="I61" s="233"/>
      <c r="J61" s="233"/>
      <c r="K61" s="231"/>
    </row>
    <row r="62" s="1" customFormat="1" ht="15" customHeight="1">
      <c r="B62" s="229"/>
      <c r="C62" s="235"/>
      <c r="D62" s="238" t="s">
        <v>516</v>
      </c>
      <c r="E62" s="238"/>
      <c r="F62" s="238"/>
      <c r="G62" s="238"/>
      <c r="H62" s="238"/>
      <c r="I62" s="238"/>
      <c r="J62" s="238"/>
      <c r="K62" s="231"/>
    </row>
    <row r="63" s="1" customFormat="1" ht="15" customHeight="1">
      <c r="B63" s="229"/>
      <c r="C63" s="235"/>
      <c r="D63" s="233" t="s">
        <v>517</v>
      </c>
      <c r="E63" s="233"/>
      <c r="F63" s="233"/>
      <c r="G63" s="233"/>
      <c r="H63" s="233"/>
      <c r="I63" s="233"/>
      <c r="J63" s="233"/>
      <c r="K63" s="231"/>
    </row>
    <row r="64" s="1" customFormat="1" ht="12.75" customHeight="1">
      <c r="B64" s="229"/>
      <c r="C64" s="235"/>
      <c r="D64" s="235"/>
      <c r="E64" s="239"/>
      <c r="F64" s="235"/>
      <c r="G64" s="235"/>
      <c r="H64" s="235"/>
      <c r="I64" s="235"/>
      <c r="J64" s="235"/>
      <c r="K64" s="231"/>
    </row>
    <row r="65" s="1" customFormat="1" ht="15" customHeight="1">
      <c r="B65" s="229"/>
      <c r="C65" s="235"/>
      <c r="D65" s="233" t="s">
        <v>518</v>
      </c>
      <c r="E65" s="233"/>
      <c r="F65" s="233"/>
      <c r="G65" s="233"/>
      <c r="H65" s="233"/>
      <c r="I65" s="233"/>
      <c r="J65" s="233"/>
      <c r="K65" s="231"/>
    </row>
    <row r="66" s="1" customFormat="1" ht="15" customHeight="1">
      <c r="B66" s="229"/>
      <c r="C66" s="235"/>
      <c r="D66" s="238" t="s">
        <v>519</v>
      </c>
      <c r="E66" s="238"/>
      <c r="F66" s="238"/>
      <c r="G66" s="238"/>
      <c r="H66" s="238"/>
      <c r="I66" s="238"/>
      <c r="J66" s="238"/>
      <c r="K66" s="231"/>
    </row>
    <row r="67" s="1" customFormat="1" ht="15" customHeight="1">
      <c r="B67" s="229"/>
      <c r="C67" s="235"/>
      <c r="D67" s="233" t="s">
        <v>520</v>
      </c>
      <c r="E67" s="233"/>
      <c r="F67" s="233"/>
      <c r="G67" s="233"/>
      <c r="H67" s="233"/>
      <c r="I67" s="233"/>
      <c r="J67" s="233"/>
      <c r="K67" s="231"/>
    </row>
    <row r="68" s="1" customFormat="1" ht="15" customHeight="1">
      <c r="B68" s="229"/>
      <c r="C68" s="235"/>
      <c r="D68" s="233" t="s">
        <v>521</v>
      </c>
      <c r="E68" s="233"/>
      <c r="F68" s="233"/>
      <c r="G68" s="233"/>
      <c r="H68" s="233"/>
      <c r="I68" s="233"/>
      <c r="J68" s="233"/>
      <c r="K68" s="231"/>
    </row>
    <row r="69" s="1" customFormat="1" ht="15" customHeight="1">
      <c r="B69" s="229"/>
      <c r="C69" s="235"/>
      <c r="D69" s="233" t="s">
        <v>522</v>
      </c>
      <c r="E69" s="233"/>
      <c r="F69" s="233"/>
      <c r="G69" s="233"/>
      <c r="H69" s="233"/>
      <c r="I69" s="233"/>
      <c r="J69" s="233"/>
      <c r="K69" s="231"/>
    </row>
    <row r="70" s="1" customFormat="1" ht="15" customHeight="1">
      <c r="B70" s="229"/>
      <c r="C70" s="235"/>
      <c r="D70" s="233" t="s">
        <v>523</v>
      </c>
      <c r="E70" s="233"/>
      <c r="F70" s="233"/>
      <c r="G70" s="233"/>
      <c r="H70" s="233"/>
      <c r="I70" s="233"/>
      <c r="J70" s="233"/>
      <c r="K70" s="231"/>
    </row>
    <row r="71" s="1" customFormat="1" ht="12.75" customHeight="1">
      <c r="B71" s="240"/>
      <c r="C71" s="241"/>
      <c r="D71" s="241"/>
      <c r="E71" s="241"/>
      <c r="F71" s="241"/>
      <c r="G71" s="241"/>
      <c r="H71" s="241"/>
      <c r="I71" s="241"/>
      <c r="J71" s="241"/>
      <c r="K71" s="242"/>
    </row>
    <row r="72" s="1" customFormat="1" ht="18.75" customHeight="1">
      <c r="B72" s="243"/>
      <c r="C72" s="243"/>
      <c r="D72" s="243"/>
      <c r="E72" s="243"/>
      <c r="F72" s="243"/>
      <c r="G72" s="243"/>
      <c r="H72" s="243"/>
      <c r="I72" s="243"/>
      <c r="J72" s="243"/>
      <c r="K72" s="244"/>
    </row>
    <row r="73" s="1" customFormat="1" ht="18.75" customHeight="1">
      <c r="B73" s="244"/>
      <c r="C73" s="244"/>
      <c r="D73" s="244"/>
      <c r="E73" s="244"/>
      <c r="F73" s="244"/>
      <c r="G73" s="244"/>
      <c r="H73" s="244"/>
      <c r="I73" s="244"/>
      <c r="J73" s="244"/>
      <c r="K73" s="244"/>
    </row>
    <row r="74" s="1" customFormat="1" ht="7.5" customHeight="1">
      <c r="B74" s="245"/>
      <c r="C74" s="246"/>
      <c r="D74" s="246"/>
      <c r="E74" s="246"/>
      <c r="F74" s="246"/>
      <c r="G74" s="246"/>
      <c r="H74" s="246"/>
      <c r="I74" s="246"/>
      <c r="J74" s="246"/>
      <c r="K74" s="247"/>
    </row>
    <row r="75" s="1" customFormat="1" ht="45" customHeight="1">
      <c r="B75" s="248"/>
      <c r="C75" s="249" t="s">
        <v>524</v>
      </c>
      <c r="D75" s="249"/>
      <c r="E75" s="249"/>
      <c r="F75" s="249"/>
      <c r="G75" s="249"/>
      <c r="H75" s="249"/>
      <c r="I75" s="249"/>
      <c r="J75" s="249"/>
      <c r="K75" s="250"/>
    </row>
    <row r="76" s="1" customFormat="1" ht="17.25" customHeight="1">
      <c r="B76" s="248"/>
      <c r="C76" s="251" t="s">
        <v>525</v>
      </c>
      <c r="D76" s="251"/>
      <c r="E76" s="251"/>
      <c r="F76" s="251" t="s">
        <v>526</v>
      </c>
      <c r="G76" s="252"/>
      <c r="H76" s="251" t="s">
        <v>54</v>
      </c>
      <c r="I76" s="251" t="s">
        <v>57</v>
      </c>
      <c r="J76" s="251" t="s">
        <v>527</v>
      </c>
      <c r="K76" s="250"/>
    </row>
    <row r="77" s="1" customFormat="1" ht="17.25" customHeight="1">
      <c r="B77" s="248"/>
      <c r="C77" s="253" t="s">
        <v>528</v>
      </c>
      <c r="D77" s="253"/>
      <c r="E77" s="253"/>
      <c r="F77" s="254" t="s">
        <v>529</v>
      </c>
      <c r="G77" s="255"/>
      <c r="H77" s="253"/>
      <c r="I77" s="253"/>
      <c r="J77" s="253" t="s">
        <v>530</v>
      </c>
      <c r="K77" s="250"/>
    </row>
    <row r="78" s="1" customFormat="1" ht="5.25" customHeight="1">
      <c r="B78" s="248"/>
      <c r="C78" s="256"/>
      <c r="D78" s="256"/>
      <c r="E78" s="256"/>
      <c r="F78" s="256"/>
      <c r="G78" s="257"/>
      <c r="H78" s="256"/>
      <c r="I78" s="256"/>
      <c r="J78" s="256"/>
      <c r="K78" s="250"/>
    </row>
    <row r="79" s="1" customFormat="1" ht="15" customHeight="1">
      <c r="B79" s="248"/>
      <c r="C79" s="236" t="s">
        <v>53</v>
      </c>
      <c r="D79" s="258"/>
      <c r="E79" s="258"/>
      <c r="F79" s="259" t="s">
        <v>531</v>
      </c>
      <c r="G79" s="260"/>
      <c r="H79" s="236" t="s">
        <v>532</v>
      </c>
      <c r="I79" s="236" t="s">
        <v>533</v>
      </c>
      <c r="J79" s="236">
        <v>20</v>
      </c>
      <c r="K79" s="250"/>
    </row>
    <row r="80" s="1" customFormat="1" ht="15" customHeight="1">
      <c r="B80" s="248"/>
      <c r="C80" s="236" t="s">
        <v>534</v>
      </c>
      <c r="D80" s="236"/>
      <c r="E80" s="236"/>
      <c r="F80" s="259" t="s">
        <v>531</v>
      </c>
      <c r="G80" s="260"/>
      <c r="H80" s="236" t="s">
        <v>535</v>
      </c>
      <c r="I80" s="236" t="s">
        <v>533</v>
      </c>
      <c r="J80" s="236">
        <v>120</v>
      </c>
      <c r="K80" s="250"/>
    </row>
    <row r="81" s="1" customFormat="1" ht="15" customHeight="1">
      <c r="B81" s="261"/>
      <c r="C81" s="236" t="s">
        <v>536</v>
      </c>
      <c r="D81" s="236"/>
      <c r="E81" s="236"/>
      <c r="F81" s="259" t="s">
        <v>537</v>
      </c>
      <c r="G81" s="260"/>
      <c r="H81" s="236" t="s">
        <v>538</v>
      </c>
      <c r="I81" s="236" t="s">
        <v>533</v>
      </c>
      <c r="J81" s="236">
        <v>50</v>
      </c>
      <c r="K81" s="250"/>
    </row>
    <row r="82" s="1" customFormat="1" ht="15" customHeight="1">
      <c r="B82" s="261"/>
      <c r="C82" s="236" t="s">
        <v>539</v>
      </c>
      <c r="D82" s="236"/>
      <c r="E82" s="236"/>
      <c r="F82" s="259" t="s">
        <v>531</v>
      </c>
      <c r="G82" s="260"/>
      <c r="H82" s="236" t="s">
        <v>540</v>
      </c>
      <c r="I82" s="236" t="s">
        <v>541</v>
      </c>
      <c r="J82" s="236"/>
      <c r="K82" s="250"/>
    </row>
    <row r="83" s="1" customFormat="1" ht="15" customHeight="1">
      <c r="B83" s="261"/>
      <c r="C83" s="262" t="s">
        <v>542</v>
      </c>
      <c r="D83" s="262"/>
      <c r="E83" s="262"/>
      <c r="F83" s="263" t="s">
        <v>537</v>
      </c>
      <c r="G83" s="262"/>
      <c r="H83" s="262" t="s">
        <v>543</v>
      </c>
      <c r="I83" s="262" t="s">
        <v>533</v>
      </c>
      <c r="J83" s="262">
        <v>15</v>
      </c>
      <c r="K83" s="250"/>
    </row>
    <row r="84" s="1" customFormat="1" ht="15" customHeight="1">
      <c r="B84" s="261"/>
      <c r="C84" s="262" t="s">
        <v>544</v>
      </c>
      <c r="D84" s="262"/>
      <c r="E84" s="262"/>
      <c r="F84" s="263" t="s">
        <v>537</v>
      </c>
      <c r="G84" s="262"/>
      <c r="H84" s="262" t="s">
        <v>545</v>
      </c>
      <c r="I84" s="262" t="s">
        <v>533</v>
      </c>
      <c r="J84" s="262">
        <v>15</v>
      </c>
      <c r="K84" s="250"/>
    </row>
    <row r="85" s="1" customFormat="1" ht="15" customHeight="1">
      <c r="B85" s="261"/>
      <c r="C85" s="262" t="s">
        <v>546</v>
      </c>
      <c r="D85" s="262"/>
      <c r="E85" s="262"/>
      <c r="F85" s="263" t="s">
        <v>537</v>
      </c>
      <c r="G85" s="262"/>
      <c r="H85" s="262" t="s">
        <v>547</v>
      </c>
      <c r="I85" s="262" t="s">
        <v>533</v>
      </c>
      <c r="J85" s="262">
        <v>20</v>
      </c>
      <c r="K85" s="250"/>
    </row>
    <row r="86" s="1" customFormat="1" ht="15" customHeight="1">
      <c r="B86" s="261"/>
      <c r="C86" s="262" t="s">
        <v>548</v>
      </c>
      <c r="D86" s="262"/>
      <c r="E86" s="262"/>
      <c r="F86" s="263" t="s">
        <v>537</v>
      </c>
      <c r="G86" s="262"/>
      <c r="H86" s="262" t="s">
        <v>549</v>
      </c>
      <c r="I86" s="262" t="s">
        <v>533</v>
      </c>
      <c r="J86" s="262">
        <v>20</v>
      </c>
      <c r="K86" s="250"/>
    </row>
    <row r="87" s="1" customFormat="1" ht="15" customHeight="1">
      <c r="B87" s="261"/>
      <c r="C87" s="236" t="s">
        <v>550</v>
      </c>
      <c r="D87" s="236"/>
      <c r="E87" s="236"/>
      <c r="F87" s="259" t="s">
        <v>537</v>
      </c>
      <c r="G87" s="260"/>
      <c r="H87" s="236" t="s">
        <v>551</v>
      </c>
      <c r="I87" s="236" t="s">
        <v>533</v>
      </c>
      <c r="J87" s="236">
        <v>50</v>
      </c>
      <c r="K87" s="250"/>
    </row>
    <row r="88" s="1" customFormat="1" ht="15" customHeight="1">
      <c r="B88" s="261"/>
      <c r="C88" s="236" t="s">
        <v>552</v>
      </c>
      <c r="D88" s="236"/>
      <c r="E88" s="236"/>
      <c r="F88" s="259" t="s">
        <v>537</v>
      </c>
      <c r="G88" s="260"/>
      <c r="H88" s="236" t="s">
        <v>553</v>
      </c>
      <c r="I88" s="236" t="s">
        <v>533</v>
      </c>
      <c r="J88" s="236">
        <v>20</v>
      </c>
      <c r="K88" s="250"/>
    </row>
    <row r="89" s="1" customFormat="1" ht="15" customHeight="1">
      <c r="B89" s="261"/>
      <c r="C89" s="236" t="s">
        <v>554</v>
      </c>
      <c r="D89" s="236"/>
      <c r="E89" s="236"/>
      <c r="F89" s="259" t="s">
        <v>537</v>
      </c>
      <c r="G89" s="260"/>
      <c r="H89" s="236" t="s">
        <v>555</v>
      </c>
      <c r="I89" s="236" t="s">
        <v>533</v>
      </c>
      <c r="J89" s="236">
        <v>20</v>
      </c>
      <c r="K89" s="250"/>
    </row>
    <row r="90" s="1" customFormat="1" ht="15" customHeight="1">
      <c r="B90" s="261"/>
      <c r="C90" s="236" t="s">
        <v>556</v>
      </c>
      <c r="D90" s="236"/>
      <c r="E90" s="236"/>
      <c r="F90" s="259" t="s">
        <v>537</v>
      </c>
      <c r="G90" s="260"/>
      <c r="H90" s="236" t="s">
        <v>557</v>
      </c>
      <c r="I90" s="236" t="s">
        <v>533</v>
      </c>
      <c r="J90" s="236">
        <v>50</v>
      </c>
      <c r="K90" s="250"/>
    </row>
    <row r="91" s="1" customFormat="1" ht="15" customHeight="1">
      <c r="B91" s="261"/>
      <c r="C91" s="236" t="s">
        <v>558</v>
      </c>
      <c r="D91" s="236"/>
      <c r="E91" s="236"/>
      <c r="F91" s="259" t="s">
        <v>537</v>
      </c>
      <c r="G91" s="260"/>
      <c r="H91" s="236" t="s">
        <v>558</v>
      </c>
      <c r="I91" s="236" t="s">
        <v>533</v>
      </c>
      <c r="J91" s="236">
        <v>50</v>
      </c>
      <c r="K91" s="250"/>
    </row>
    <row r="92" s="1" customFormat="1" ht="15" customHeight="1">
      <c r="B92" s="261"/>
      <c r="C92" s="236" t="s">
        <v>559</v>
      </c>
      <c r="D92" s="236"/>
      <c r="E92" s="236"/>
      <c r="F92" s="259" t="s">
        <v>537</v>
      </c>
      <c r="G92" s="260"/>
      <c r="H92" s="236" t="s">
        <v>560</v>
      </c>
      <c r="I92" s="236" t="s">
        <v>533</v>
      </c>
      <c r="J92" s="236">
        <v>255</v>
      </c>
      <c r="K92" s="250"/>
    </row>
    <row r="93" s="1" customFormat="1" ht="15" customHeight="1">
      <c r="B93" s="261"/>
      <c r="C93" s="236" t="s">
        <v>561</v>
      </c>
      <c r="D93" s="236"/>
      <c r="E93" s="236"/>
      <c r="F93" s="259" t="s">
        <v>531</v>
      </c>
      <c r="G93" s="260"/>
      <c r="H93" s="236" t="s">
        <v>562</v>
      </c>
      <c r="I93" s="236" t="s">
        <v>563</v>
      </c>
      <c r="J93" s="236"/>
      <c r="K93" s="250"/>
    </row>
    <row r="94" s="1" customFormat="1" ht="15" customHeight="1">
      <c r="B94" s="261"/>
      <c r="C94" s="236" t="s">
        <v>564</v>
      </c>
      <c r="D94" s="236"/>
      <c r="E94" s="236"/>
      <c r="F94" s="259" t="s">
        <v>531</v>
      </c>
      <c r="G94" s="260"/>
      <c r="H94" s="236" t="s">
        <v>565</v>
      </c>
      <c r="I94" s="236" t="s">
        <v>566</v>
      </c>
      <c r="J94" s="236"/>
      <c r="K94" s="250"/>
    </row>
    <row r="95" s="1" customFormat="1" ht="15" customHeight="1">
      <c r="B95" s="261"/>
      <c r="C95" s="236" t="s">
        <v>567</v>
      </c>
      <c r="D95" s="236"/>
      <c r="E95" s="236"/>
      <c r="F95" s="259" t="s">
        <v>531</v>
      </c>
      <c r="G95" s="260"/>
      <c r="H95" s="236" t="s">
        <v>567</v>
      </c>
      <c r="I95" s="236" t="s">
        <v>566</v>
      </c>
      <c r="J95" s="236"/>
      <c r="K95" s="250"/>
    </row>
    <row r="96" s="1" customFormat="1" ht="15" customHeight="1">
      <c r="B96" s="261"/>
      <c r="C96" s="236" t="s">
        <v>38</v>
      </c>
      <c r="D96" s="236"/>
      <c r="E96" s="236"/>
      <c r="F96" s="259" t="s">
        <v>531</v>
      </c>
      <c r="G96" s="260"/>
      <c r="H96" s="236" t="s">
        <v>568</v>
      </c>
      <c r="I96" s="236" t="s">
        <v>566</v>
      </c>
      <c r="J96" s="236"/>
      <c r="K96" s="250"/>
    </row>
    <row r="97" s="1" customFormat="1" ht="15" customHeight="1">
      <c r="B97" s="261"/>
      <c r="C97" s="236" t="s">
        <v>48</v>
      </c>
      <c r="D97" s="236"/>
      <c r="E97" s="236"/>
      <c r="F97" s="259" t="s">
        <v>531</v>
      </c>
      <c r="G97" s="260"/>
      <c r="H97" s="236" t="s">
        <v>569</v>
      </c>
      <c r="I97" s="236" t="s">
        <v>566</v>
      </c>
      <c r="J97" s="236"/>
      <c r="K97" s="250"/>
    </row>
    <row r="98" s="1" customFormat="1" ht="15" customHeight="1">
      <c r="B98" s="264"/>
      <c r="C98" s="265"/>
      <c r="D98" s="265"/>
      <c r="E98" s="265"/>
      <c r="F98" s="265"/>
      <c r="G98" s="265"/>
      <c r="H98" s="265"/>
      <c r="I98" s="265"/>
      <c r="J98" s="265"/>
      <c r="K98" s="266"/>
    </row>
    <row r="99" s="1" customFormat="1" ht="18.7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7"/>
    </row>
    <row r="100" s="1" customFormat="1" ht="18.75" customHeight="1"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</row>
    <row r="101" s="1" customFormat="1" ht="7.5" customHeight="1">
      <c r="B101" s="245"/>
      <c r="C101" s="246"/>
      <c r="D101" s="246"/>
      <c r="E101" s="246"/>
      <c r="F101" s="246"/>
      <c r="G101" s="246"/>
      <c r="H101" s="246"/>
      <c r="I101" s="246"/>
      <c r="J101" s="246"/>
      <c r="K101" s="247"/>
    </row>
    <row r="102" s="1" customFormat="1" ht="45" customHeight="1">
      <c r="B102" s="248"/>
      <c r="C102" s="249" t="s">
        <v>570</v>
      </c>
      <c r="D102" s="249"/>
      <c r="E102" s="249"/>
      <c r="F102" s="249"/>
      <c r="G102" s="249"/>
      <c r="H102" s="249"/>
      <c r="I102" s="249"/>
      <c r="J102" s="249"/>
      <c r="K102" s="250"/>
    </row>
    <row r="103" s="1" customFormat="1" ht="17.25" customHeight="1">
      <c r="B103" s="248"/>
      <c r="C103" s="251" t="s">
        <v>525</v>
      </c>
      <c r="D103" s="251"/>
      <c r="E103" s="251"/>
      <c r="F103" s="251" t="s">
        <v>526</v>
      </c>
      <c r="G103" s="252"/>
      <c r="H103" s="251" t="s">
        <v>54</v>
      </c>
      <c r="I103" s="251" t="s">
        <v>57</v>
      </c>
      <c r="J103" s="251" t="s">
        <v>527</v>
      </c>
      <c r="K103" s="250"/>
    </row>
    <row r="104" s="1" customFormat="1" ht="17.25" customHeight="1">
      <c r="B104" s="248"/>
      <c r="C104" s="253" t="s">
        <v>528</v>
      </c>
      <c r="D104" s="253"/>
      <c r="E104" s="253"/>
      <c r="F104" s="254" t="s">
        <v>529</v>
      </c>
      <c r="G104" s="255"/>
      <c r="H104" s="253"/>
      <c r="I104" s="253"/>
      <c r="J104" s="253" t="s">
        <v>530</v>
      </c>
      <c r="K104" s="250"/>
    </row>
    <row r="105" s="1" customFormat="1" ht="5.25" customHeight="1">
      <c r="B105" s="248"/>
      <c r="C105" s="251"/>
      <c r="D105" s="251"/>
      <c r="E105" s="251"/>
      <c r="F105" s="251"/>
      <c r="G105" s="269"/>
      <c r="H105" s="251"/>
      <c r="I105" s="251"/>
      <c r="J105" s="251"/>
      <c r="K105" s="250"/>
    </row>
    <row r="106" s="1" customFormat="1" ht="15" customHeight="1">
      <c r="B106" s="248"/>
      <c r="C106" s="236" t="s">
        <v>53</v>
      </c>
      <c r="D106" s="258"/>
      <c r="E106" s="258"/>
      <c r="F106" s="259" t="s">
        <v>531</v>
      </c>
      <c r="G106" s="236"/>
      <c r="H106" s="236" t="s">
        <v>571</v>
      </c>
      <c r="I106" s="236" t="s">
        <v>533</v>
      </c>
      <c r="J106" s="236">
        <v>20</v>
      </c>
      <c r="K106" s="250"/>
    </row>
    <row r="107" s="1" customFormat="1" ht="15" customHeight="1">
      <c r="B107" s="248"/>
      <c r="C107" s="236" t="s">
        <v>534</v>
      </c>
      <c r="D107" s="236"/>
      <c r="E107" s="236"/>
      <c r="F107" s="259" t="s">
        <v>531</v>
      </c>
      <c r="G107" s="236"/>
      <c r="H107" s="236" t="s">
        <v>571</v>
      </c>
      <c r="I107" s="236" t="s">
        <v>533</v>
      </c>
      <c r="J107" s="236">
        <v>120</v>
      </c>
      <c r="K107" s="250"/>
    </row>
    <row r="108" s="1" customFormat="1" ht="15" customHeight="1">
      <c r="B108" s="261"/>
      <c r="C108" s="236" t="s">
        <v>536</v>
      </c>
      <c r="D108" s="236"/>
      <c r="E108" s="236"/>
      <c r="F108" s="259" t="s">
        <v>537</v>
      </c>
      <c r="G108" s="236"/>
      <c r="H108" s="236" t="s">
        <v>571</v>
      </c>
      <c r="I108" s="236" t="s">
        <v>533</v>
      </c>
      <c r="J108" s="236">
        <v>50</v>
      </c>
      <c r="K108" s="250"/>
    </row>
    <row r="109" s="1" customFormat="1" ht="15" customHeight="1">
      <c r="B109" s="261"/>
      <c r="C109" s="236" t="s">
        <v>539</v>
      </c>
      <c r="D109" s="236"/>
      <c r="E109" s="236"/>
      <c r="F109" s="259" t="s">
        <v>531</v>
      </c>
      <c r="G109" s="236"/>
      <c r="H109" s="236" t="s">
        <v>571</v>
      </c>
      <c r="I109" s="236" t="s">
        <v>541</v>
      </c>
      <c r="J109" s="236"/>
      <c r="K109" s="250"/>
    </row>
    <row r="110" s="1" customFormat="1" ht="15" customHeight="1">
      <c r="B110" s="261"/>
      <c r="C110" s="236" t="s">
        <v>550</v>
      </c>
      <c r="D110" s="236"/>
      <c r="E110" s="236"/>
      <c r="F110" s="259" t="s">
        <v>537</v>
      </c>
      <c r="G110" s="236"/>
      <c r="H110" s="236" t="s">
        <v>571</v>
      </c>
      <c r="I110" s="236" t="s">
        <v>533</v>
      </c>
      <c r="J110" s="236">
        <v>50</v>
      </c>
      <c r="K110" s="250"/>
    </row>
    <row r="111" s="1" customFormat="1" ht="15" customHeight="1">
      <c r="B111" s="261"/>
      <c r="C111" s="236" t="s">
        <v>558</v>
      </c>
      <c r="D111" s="236"/>
      <c r="E111" s="236"/>
      <c r="F111" s="259" t="s">
        <v>537</v>
      </c>
      <c r="G111" s="236"/>
      <c r="H111" s="236" t="s">
        <v>571</v>
      </c>
      <c r="I111" s="236" t="s">
        <v>533</v>
      </c>
      <c r="J111" s="236">
        <v>50</v>
      </c>
      <c r="K111" s="250"/>
    </row>
    <row r="112" s="1" customFormat="1" ht="15" customHeight="1">
      <c r="B112" s="261"/>
      <c r="C112" s="236" t="s">
        <v>556</v>
      </c>
      <c r="D112" s="236"/>
      <c r="E112" s="236"/>
      <c r="F112" s="259" t="s">
        <v>537</v>
      </c>
      <c r="G112" s="236"/>
      <c r="H112" s="236" t="s">
        <v>571</v>
      </c>
      <c r="I112" s="236" t="s">
        <v>533</v>
      </c>
      <c r="J112" s="236">
        <v>50</v>
      </c>
      <c r="K112" s="250"/>
    </row>
    <row r="113" s="1" customFormat="1" ht="15" customHeight="1">
      <c r="B113" s="261"/>
      <c r="C113" s="236" t="s">
        <v>53</v>
      </c>
      <c r="D113" s="236"/>
      <c r="E113" s="236"/>
      <c r="F113" s="259" t="s">
        <v>531</v>
      </c>
      <c r="G113" s="236"/>
      <c r="H113" s="236" t="s">
        <v>572</v>
      </c>
      <c r="I113" s="236" t="s">
        <v>533</v>
      </c>
      <c r="J113" s="236">
        <v>20</v>
      </c>
      <c r="K113" s="250"/>
    </row>
    <row r="114" s="1" customFormat="1" ht="15" customHeight="1">
      <c r="B114" s="261"/>
      <c r="C114" s="236" t="s">
        <v>573</v>
      </c>
      <c r="D114" s="236"/>
      <c r="E114" s="236"/>
      <c r="F114" s="259" t="s">
        <v>531</v>
      </c>
      <c r="G114" s="236"/>
      <c r="H114" s="236" t="s">
        <v>574</v>
      </c>
      <c r="I114" s="236" t="s">
        <v>533</v>
      </c>
      <c r="J114" s="236">
        <v>120</v>
      </c>
      <c r="K114" s="250"/>
    </row>
    <row r="115" s="1" customFormat="1" ht="15" customHeight="1">
      <c r="B115" s="261"/>
      <c r="C115" s="236" t="s">
        <v>38</v>
      </c>
      <c r="D115" s="236"/>
      <c r="E115" s="236"/>
      <c r="F115" s="259" t="s">
        <v>531</v>
      </c>
      <c r="G115" s="236"/>
      <c r="H115" s="236" t="s">
        <v>575</v>
      </c>
      <c r="I115" s="236" t="s">
        <v>566</v>
      </c>
      <c r="J115" s="236"/>
      <c r="K115" s="250"/>
    </row>
    <row r="116" s="1" customFormat="1" ht="15" customHeight="1">
      <c r="B116" s="261"/>
      <c r="C116" s="236" t="s">
        <v>48</v>
      </c>
      <c r="D116" s="236"/>
      <c r="E116" s="236"/>
      <c r="F116" s="259" t="s">
        <v>531</v>
      </c>
      <c r="G116" s="236"/>
      <c r="H116" s="236" t="s">
        <v>576</v>
      </c>
      <c r="I116" s="236" t="s">
        <v>566</v>
      </c>
      <c r="J116" s="236"/>
      <c r="K116" s="250"/>
    </row>
    <row r="117" s="1" customFormat="1" ht="15" customHeight="1">
      <c r="B117" s="261"/>
      <c r="C117" s="236" t="s">
        <v>57</v>
      </c>
      <c r="D117" s="236"/>
      <c r="E117" s="236"/>
      <c r="F117" s="259" t="s">
        <v>531</v>
      </c>
      <c r="G117" s="236"/>
      <c r="H117" s="236" t="s">
        <v>577</v>
      </c>
      <c r="I117" s="236" t="s">
        <v>578</v>
      </c>
      <c r="J117" s="236"/>
      <c r="K117" s="250"/>
    </row>
    <row r="118" s="1" customFormat="1" ht="15" customHeight="1">
      <c r="B118" s="264"/>
      <c r="C118" s="270"/>
      <c r="D118" s="270"/>
      <c r="E118" s="270"/>
      <c r="F118" s="270"/>
      <c r="G118" s="270"/>
      <c r="H118" s="270"/>
      <c r="I118" s="270"/>
      <c r="J118" s="270"/>
      <c r="K118" s="266"/>
    </row>
    <row r="119" s="1" customFormat="1" ht="18.75" customHeight="1">
      <c r="B119" s="271"/>
      <c r="C119" s="272"/>
      <c r="D119" s="272"/>
      <c r="E119" s="272"/>
      <c r="F119" s="273"/>
      <c r="G119" s="272"/>
      <c r="H119" s="272"/>
      <c r="I119" s="272"/>
      <c r="J119" s="272"/>
      <c r="K119" s="271"/>
    </row>
    <row r="120" s="1" customFormat="1" ht="18.75" customHeight="1"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="1" customFormat="1" ht="7.5" customHeight="1">
      <c r="B121" s="274"/>
      <c r="C121" s="275"/>
      <c r="D121" s="275"/>
      <c r="E121" s="275"/>
      <c r="F121" s="275"/>
      <c r="G121" s="275"/>
      <c r="H121" s="275"/>
      <c r="I121" s="275"/>
      <c r="J121" s="275"/>
      <c r="K121" s="276"/>
    </row>
    <row r="122" s="1" customFormat="1" ht="45" customHeight="1">
      <c r="B122" s="277"/>
      <c r="C122" s="227" t="s">
        <v>579</v>
      </c>
      <c r="D122" s="227"/>
      <c r="E122" s="227"/>
      <c r="F122" s="227"/>
      <c r="G122" s="227"/>
      <c r="H122" s="227"/>
      <c r="I122" s="227"/>
      <c r="J122" s="227"/>
      <c r="K122" s="278"/>
    </row>
    <row r="123" s="1" customFormat="1" ht="17.25" customHeight="1">
      <c r="B123" s="279"/>
      <c r="C123" s="251" t="s">
        <v>525</v>
      </c>
      <c r="D123" s="251"/>
      <c r="E123" s="251"/>
      <c r="F123" s="251" t="s">
        <v>526</v>
      </c>
      <c r="G123" s="252"/>
      <c r="H123" s="251" t="s">
        <v>54</v>
      </c>
      <c r="I123" s="251" t="s">
        <v>57</v>
      </c>
      <c r="J123" s="251" t="s">
        <v>527</v>
      </c>
      <c r="K123" s="280"/>
    </row>
    <row r="124" s="1" customFormat="1" ht="17.25" customHeight="1">
      <c r="B124" s="279"/>
      <c r="C124" s="253" t="s">
        <v>528</v>
      </c>
      <c r="D124" s="253"/>
      <c r="E124" s="253"/>
      <c r="F124" s="254" t="s">
        <v>529</v>
      </c>
      <c r="G124" s="255"/>
      <c r="H124" s="253"/>
      <c r="I124" s="253"/>
      <c r="J124" s="253" t="s">
        <v>530</v>
      </c>
      <c r="K124" s="280"/>
    </row>
    <row r="125" s="1" customFormat="1" ht="5.25" customHeight="1">
      <c r="B125" s="281"/>
      <c r="C125" s="256"/>
      <c r="D125" s="256"/>
      <c r="E125" s="256"/>
      <c r="F125" s="256"/>
      <c r="G125" s="282"/>
      <c r="H125" s="256"/>
      <c r="I125" s="256"/>
      <c r="J125" s="256"/>
      <c r="K125" s="283"/>
    </row>
    <row r="126" s="1" customFormat="1" ht="15" customHeight="1">
      <c r="B126" s="281"/>
      <c r="C126" s="236" t="s">
        <v>534</v>
      </c>
      <c r="D126" s="258"/>
      <c r="E126" s="258"/>
      <c r="F126" s="259" t="s">
        <v>531</v>
      </c>
      <c r="G126" s="236"/>
      <c r="H126" s="236" t="s">
        <v>571</v>
      </c>
      <c r="I126" s="236" t="s">
        <v>533</v>
      </c>
      <c r="J126" s="236">
        <v>120</v>
      </c>
      <c r="K126" s="284"/>
    </row>
    <row r="127" s="1" customFormat="1" ht="15" customHeight="1">
      <c r="B127" s="281"/>
      <c r="C127" s="236" t="s">
        <v>580</v>
      </c>
      <c r="D127" s="236"/>
      <c r="E127" s="236"/>
      <c r="F127" s="259" t="s">
        <v>531</v>
      </c>
      <c r="G127" s="236"/>
      <c r="H127" s="236" t="s">
        <v>581</v>
      </c>
      <c r="I127" s="236" t="s">
        <v>533</v>
      </c>
      <c r="J127" s="236" t="s">
        <v>582</v>
      </c>
      <c r="K127" s="284"/>
    </row>
    <row r="128" s="1" customFormat="1" ht="15" customHeight="1">
      <c r="B128" s="281"/>
      <c r="C128" s="236" t="s">
        <v>479</v>
      </c>
      <c r="D128" s="236"/>
      <c r="E128" s="236"/>
      <c r="F128" s="259" t="s">
        <v>531</v>
      </c>
      <c r="G128" s="236"/>
      <c r="H128" s="236" t="s">
        <v>583</v>
      </c>
      <c r="I128" s="236" t="s">
        <v>533</v>
      </c>
      <c r="J128" s="236" t="s">
        <v>582</v>
      </c>
      <c r="K128" s="284"/>
    </row>
    <row r="129" s="1" customFormat="1" ht="15" customHeight="1">
      <c r="B129" s="281"/>
      <c r="C129" s="236" t="s">
        <v>542</v>
      </c>
      <c r="D129" s="236"/>
      <c r="E129" s="236"/>
      <c r="F129" s="259" t="s">
        <v>537</v>
      </c>
      <c r="G129" s="236"/>
      <c r="H129" s="236" t="s">
        <v>543</v>
      </c>
      <c r="I129" s="236" t="s">
        <v>533</v>
      </c>
      <c r="J129" s="236">
        <v>15</v>
      </c>
      <c r="K129" s="284"/>
    </row>
    <row r="130" s="1" customFormat="1" ht="15" customHeight="1">
      <c r="B130" s="281"/>
      <c r="C130" s="262" t="s">
        <v>544</v>
      </c>
      <c r="D130" s="262"/>
      <c r="E130" s="262"/>
      <c r="F130" s="263" t="s">
        <v>537</v>
      </c>
      <c r="G130" s="262"/>
      <c r="H130" s="262" t="s">
        <v>545</v>
      </c>
      <c r="I130" s="262" t="s">
        <v>533</v>
      </c>
      <c r="J130" s="262">
        <v>15</v>
      </c>
      <c r="K130" s="284"/>
    </row>
    <row r="131" s="1" customFormat="1" ht="15" customHeight="1">
      <c r="B131" s="281"/>
      <c r="C131" s="262" t="s">
        <v>546</v>
      </c>
      <c r="D131" s="262"/>
      <c r="E131" s="262"/>
      <c r="F131" s="263" t="s">
        <v>537</v>
      </c>
      <c r="G131" s="262"/>
      <c r="H131" s="262" t="s">
        <v>547</v>
      </c>
      <c r="I131" s="262" t="s">
        <v>533</v>
      </c>
      <c r="J131" s="262">
        <v>20</v>
      </c>
      <c r="K131" s="284"/>
    </row>
    <row r="132" s="1" customFormat="1" ht="15" customHeight="1">
      <c r="B132" s="281"/>
      <c r="C132" s="262" t="s">
        <v>548</v>
      </c>
      <c r="D132" s="262"/>
      <c r="E132" s="262"/>
      <c r="F132" s="263" t="s">
        <v>537</v>
      </c>
      <c r="G132" s="262"/>
      <c r="H132" s="262" t="s">
        <v>549</v>
      </c>
      <c r="I132" s="262" t="s">
        <v>533</v>
      </c>
      <c r="J132" s="262">
        <v>20</v>
      </c>
      <c r="K132" s="284"/>
    </row>
    <row r="133" s="1" customFormat="1" ht="15" customHeight="1">
      <c r="B133" s="281"/>
      <c r="C133" s="236" t="s">
        <v>536</v>
      </c>
      <c r="D133" s="236"/>
      <c r="E133" s="236"/>
      <c r="F133" s="259" t="s">
        <v>537</v>
      </c>
      <c r="G133" s="236"/>
      <c r="H133" s="236" t="s">
        <v>571</v>
      </c>
      <c r="I133" s="236" t="s">
        <v>533</v>
      </c>
      <c r="J133" s="236">
        <v>50</v>
      </c>
      <c r="K133" s="284"/>
    </row>
    <row r="134" s="1" customFormat="1" ht="15" customHeight="1">
      <c r="B134" s="281"/>
      <c r="C134" s="236" t="s">
        <v>550</v>
      </c>
      <c r="D134" s="236"/>
      <c r="E134" s="236"/>
      <c r="F134" s="259" t="s">
        <v>537</v>
      </c>
      <c r="G134" s="236"/>
      <c r="H134" s="236" t="s">
        <v>571</v>
      </c>
      <c r="I134" s="236" t="s">
        <v>533</v>
      </c>
      <c r="J134" s="236">
        <v>50</v>
      </c>
      <c r="K134" s="284"/>
    </row>
    <row r="135" s="1" customFormat="1" ht="15" customHeight="1">
      <c r="B135" s="281"/>
      <c r="C135" s="236" t="s">
        <v>556</v>
      </c>
      <c r="D135" s="236"/>
      <c r="E135" s="236"/>
      <c r="F135" s="259" t="s">
        <v>537</v>
      </c>
      <c r="G135" s="236"/>
      <c r="H135" s="236" t="s">
        <v>571</v>
      </c>
      <c r="I135" s="236" t="s">
        <v>533</v>
      </c>
      <c r="J135" s="236">
        <v>50</v>
      </c>
      <c r="K135" s="284"/>
    </row>
    <row r="136" s="1" customFormat="1" ht="15" customHeight="1">
      <c r="B136" s="281"/>
      <c r="C136" s="236" t="s">
        <v>558</v>
      </c>
      <c r="D136" s="236"/>
      <c r="E136" s="236"/>
      <c r="F136" s="259" t="s">
        <v>537</v>
      </c>
      <c r="G136" s="236"/>
      <c r="H136" s="236" t="s">
        <v>571</v>
      </c>
      <c r="I136" s="236" t="s">
        <v>533</v>
      </c>
      <c r="J136" s="236">
        <v>50</v>
      </c>
      <c r="K136" s="284"/>
    </row>
    <row r="137" s="1" customFormat="1" ht="15" customHeight="1">
      <c r="B137" s="281"/>
      <c r="C137" s="236" t="s">
        <v>559</v>
      </c>
      <c r="D137" s="236"/>
      <c r="E137" s="236"/>
      <c r="F137" s="259" t="s">
        <v>537</v>
      </c>
      <c r="G137" s="236"/>
      <c r="H137" s="236" t="s">
        <v>584</v>
      </c>
      <c r="I137" s="236" t="s">
        <v>533</v>
      </c>
      <c r="J137" s="236">
        <v>255</v>
      </c>
      <c r="K137" s="284"/>
    </row>
    <row r="138" s="1" customFormat="1" ht="15" customHeight="1">
      <c r="B138" s="281"/>
      <c r="C138" s="236" t="s">
        <v>561</v>
      </c>
      <c r="D138" s="236"/>
      <c r="E138" s="236"/>
      <c r="F138" s="259" t="s">
        <v>531</v>
      </c>
      <c r="G138" s="236"/>
      <c r="H138" s="236" t="s">
        <v>585</v>
      </c>
      <c r="I138" s="236" t="s">
        <v>563</v>
      </c>
      <c r="J138" s="236"/>
      <c r="K138" s="284"/>
    </row>
    <row r="139" s="1" customFormat="1" ht="15" customHeight="1">
      <c r="B139" s="281"/>
      <c r="C139" s="236" t="s">
        <v>564</v>
      </c>
      <c r="D139" s="236"/>
      <c r="E139" s="236"/>
      <c r="F139" s="259" t="s">
        <v>531</v>
      </c>
      <c r="G139" s="236"/>
      <c r="H139" s="236" t="s">
        <v>586</v>
      </c>
      <c r="I139" s="236" t="s">
        <v>566</v>
      </c>
      <c r="J139" s="236"/>
      <c r="K139" s="284"/>
    </row>
    <row r="140" s="1" customFormat="1" ht="15" customHeight="1">
      <c r="B140" s="281"/>
      <c r="C140" s="236" t="s">
        <v>567</v>
      </c>
      <c r="D140" s="236"/>
      <c r="E140" s="236"/>
      <c r="F140" s="259" t="s">
        <v>531</v>
      </c>
      <c r="G140" s="236"/>
      <c r="H140" s="236" t="s">
        <v>567</v>
      </c>
      <c r="I140" s="236" t="s">
        <v>566</v>
      </c>
      <c r="J140" s="236"/>
      <c r="K140" s="284"/>
    </row>
    <row r="141" s="1" customFormat="1" ht="15" customHeight="1">
      <c r="B141" s="281"/>
      <c r="C141" s="236" t="s">
        <v>38</v>
      </c>
      <c r="D141" s="236"/>
      <c r="E141" s="236"/>
      <c r="F141" s="259" t="s">
        <v>531</v>
      </c>
      <c r="G141" s="236"/>
      <c r="H141" s="236" t="s">
        <v>587</v>
      </c>
      <c r="I141" s="236" t="s">
        <v>566</v>
      </c>
      <c r="J141" s="236"/>
      <c r="K141" s="284"/>
    </row>
    <row r="142" s="1" customFormat="1" ht="15" customHeight="1">
      <c r="B142" s="281"/>
      <c r="C142" s="236" t="s">
        <v>588</v>
      </c>
      <c r="D142" s="236"/>
      <c r="E142" s="236"/>
      <c r="F142" s="259" t="s">
        <v>531</v>
      </c>
      <c r="G142" s="236"/>
      <c r="H142" s="236" t="s">
        <v>589</v>
      </c>
      <c r="I142" s="236" t="s">
        <v>566</v>
      </c>
      <c r="J142" s="236"/>
      <c r="K142" s="284"/>
    </row>
    <row r="143" s="1" customFormat="1" ht="15" customHeight="1">
      <c r="B143" s="285"/>
      <c r="C143" s="286"/>
      <c r="D143" s="286"/>
      <c r="E143" s="286"/>
      <c r="F143" s="286"/>
      <c r="G143" s="286"/>
      <c r="H143" s="286"/>
      <c r="I143" s="286"/>
      <c r="J143" s="286"/>
      <c r="K143" s="287"/>
    </row>
    <row r="144" s="1" customFormat="1" ht="18.75" customHeight="1">
      <c r="B144" s="272"/>
      <c r="C144" s="272"/>
      <c r="D144" s="272"/>
      <c r="E144" s="272"/>
      <c r="F144" s="273"/>
      <c r="G144" s="272"/>
      <c r="H144" s="272"/>
      <c r="I144" s="272"/>
      <c r="J144" s="272"/>
      <c r="K144" s="272"/>
    </row>
    <row r="145" s="1" customFormat="1" ht="18.75" customHeight="1"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</row>
    <row r="146" s="1" customFormat="1" ht="7.5" customHeight="1">
      <c r="B146" s="245"/>
      <c r="C146" s="246"/>
      <c r="D146" s="246"/>
      <c r="E146" s="246"/>
      <c r="F146" s="246"/>
      <c r="G146" s="246"/>
      <c r="H146" s="246"/>
      <c r="I146" s="246"/>
      <c r="J146" s="246"/>
      <c r="K146" s="247"/>
    </row>
    <row r="147" s="1" customFormat="1" ht="45" customHeight="1">
      <c r="B147" s="248"/>
      <c r="C147" s="249" t="s">
        <v>590</v>
      </c>
      <c r="D147" s="249"/>
      <c r="E147" s="249"/>
      <c r="F147" s="249"/>
      <c r="G147" s="249"/>
      <c r="H147" s="249"/>
      <c r="I147" s="249"/>
      <c r="J147" s="249"/>
      <c r="K147" s="250"/>
    </row>
    <row r="148" s="1" customFormat="1" ht="17.25" customHeight="1">
      <c r="B148" s="248"/>
      <c r="C148" s="251" t="s">
        <v>525</v>
      </c>
      <c r="D148" s="251"/>
      <c r="E148" s="251"/>
      <c r="F148" s="251" t="s">
        <v>526</v>
      </c>
      <c r="G148" s="252"/>
      <c r="H148" s="251" t="s">
        <v>54</v>
      </c>
      <c r="I148" s="251" t="s">
        <v>57</v>
      </c>
      <c r="J148" s="251" t="s">
        <v>527</v>
      </c>
      <c r="K148" s="250"/>
    </row>
    <row r="149" s="1" customFormat="1" ht="17.25" customHeight="1">
      <c r="B149" s="248"/>
      <c r="C149" s="253" t="s">
        <v>528</v>
      </c>
      <c r="D149" s="253"/>
      <c r="E149" s="253"/>
      <c r="F149" s="254" t="s">
        <v>529</v>
      </c>
      <c r="G149" s="255"/>
      <c r="H149" s="253"/>
      <c r="I149" s="253"/>
      <c r="J149" s="253" t="s">
        <v>530</v>
      </c>
      <c r="K149" s="250"/>
    </row>
    <row r="150" s="1" customFormat="1" ht="5.25" customHeight="1">
      <c r="B150" s="261"/>
      <c r="C150" s="256"/>
      <c r="D150" s="256"/>
      <c r="E150" s="256"/>
      <c r="F150" s="256"/>
      <c r="G150" s="257"/>
      <c r="H150" s="256"/>
      <c r="I150" s="256"/>
      <c r="J150" s="256"/>
      <c r="K150" s="284"/>
    </row>
    <row r="151" s="1" customFormat="1" ht="15" customHeight="1">
      <c r="B151" s="261"/>
      <c r="C151" s="288" t="s">
        <v>534</v>
      </c>
      <c r="D151" s="236"/>
      <c r="E151" s="236"/>
      <c r="F151" s="289" t="s">
        <v>531</v>
      </c>
      <c r="G151" s="236"/>
      <c r="H151" s="288" t="s">
        <v>571</v>
      </c>
      <c r="I151" s="288" t="s">
        <v>533</v>
      </c>
      <c r="J151" s="288">
        <v>120</v>
      </c>
      <c r="K151" s="284"/>
    </row>
    <row r="152" s="1" customFormat="1" ht="15" customHeight="1">
      <c r="B152" s="261"/>
      <c r="C152" s="288" t="s">
        <v>580</v>
      </c>
      <c r="D152" s="236"/>
      <c r="E152" s="236"/>
      <c r="F152" s="289" t="s">
        <v>531</v>
      </c>
      <c r="G152" s="236"/>
      <c r="H152" s="288" t="s">
        <v>591</v>
      </c>
      <c r="I152" s="288" t="s">
        <v>533</v>
      </c>
      <c r="J152" s="288" t="s">
        <v>582</v>
      </c>
      <c r="K152" s="284"/>
    </row>
    <row r="153" s="1" customFormat="1" ht="15" customHeight="1">
      <c r="B153" s="261"/>
      <c r="C153" s="288" t="s">
        <v>479</v>
      </c>
      <c r="D153" s="236"/>
      <c r="E153" s="236"/>
      <c r="F153" s="289" t="s">
        <v>531</v>
      </c>
      <c r="G153" s="236"/>
      <c r="H153" s="288" t="s">
        <v>592</v>
      </c>
      <c r="I153" s="288" t="s">
        <v>533</v>
      </c>
      <c r="J153" s="288" t="s">
        <v>582</v>
      </c>
      <c r="K153" s="284"/>
    </row>
    <row r="154" s="1" customFormat="1" ht="15" customHeight="1">
      <c r="B154" s="261"/>
      <c r="C154" s="288" t="s">
        <v>536</v>
      </c>
      <c r="D154" s="236"/>
      <c r="E154" s="236"/>
      <c r="F154" s="289" t="s">
        <v>537</v>
      </c>
      <c r="G154" s="236"/>
      <c r="H154" s="288" t="s">
        <v>571</v>
      </c>
      <c r="I154" s="288" t="s">
        <v>533</v>
      </c>
      <c r="J154" s="288">
        <v>50</v>
      </c>
      <c r="K154" s="284"/>
    </row>
    <row r="155" s="1" customFormat="1" ht="15" customHeight="1">
      <c r="B155" s="261"/>
      <c r="C155" s="288" t="s">
        <v>539</v>
      </c>
      <c r="D155" s="236"/>
      <c r="E155" s="236"/>
      <c r="F155" s="289" t="s">
        <v>531</v>
      </c>
      <c r="G155" s="236"/>
      <c r="H155" s="288" t="s">
        <v>571</v>
      </c>
      <c r="I155" s="288" t="s">
        <v>541</v>
      </c>
      <c r="J155" s="288"/>
      <c r="K155" s="284"/>
    </row>
    <row r="156" s="1" customFormat="1" ht="15" customHeight="1">
      <c r="B156" s="261"/>
      <c r="C156" s="288" t="s">
        <v>550</v>
      </c>
      <c r="D156" s="236"/>
      <c r="E156" s="236"/>
      <c r="F156" s="289" t="s">
        <v>537</v>
      </c>
      <c r="G156" s="236"/>
      <c r="H156" s="288" t="s">
        <v>571</v>
      </c>
      <c r="I156" s="288" t="s">
        <v>533</v>
      </c>
      <c r="J156" s="288">
        <v>50</v>
      </c>
      <c r="K156" s="284"/>
    </row>
    <row r="157" s="1" customFormat="1" ht="15" customHeight="1">
      <c r="B157" s="261"/>
      <c r="C157" s="288" t="s">
        <v>558</v>
      </c>
      <c r="D157" s="236"/>
      <c r="E157" s="236"/>
      <c r="F157" s="289" t="s">
        <v>537</v>
      </c>
      <c r="G157" s="236"/>
      <c r="H157" s="288" t="s">
        <v>571</v>
      </c>
      <c r="I157" s="288" t="s">
        <v>533</v>
      </c>
      <c r="J157" s="288">
        <v>50</v>
      </c>
      <c r="K157" s="284"/>
    </row>
    <row r="158" s="1" customFormat="1" ht="15" customHeight="1">
      <c r="B158" s="261"/>
      <c r="C158" s="288" t="s">
        <v>556</v>
      </c>
      <c r="D158" s="236"/>
      <c r="E158" s="236"/>
      <c r="F158" s="289" t="s">
        <v>537</v>
      </c>
      <c r="G158" s="236"/>
      <c r="H158" s="288" t="s">
        <v>571</v>
      </c>
      <c r="I158" s="288" t="s">
        <v>533</v>
      </c>
      <c r="J158" s="288">
        <v>50</v>
      </c>
      <c r="K158" s="284"/>
    </row>
    <row r="159" s="1" customFormat="1" ht="15" customHeight="1">
      <c r="B159" s="261"/>
      <c r="C159" s="288" t="s">
        <v>93</v>
      </c>
      <c r="D159" s="236"/>
      <c r="E159" s="236"/>
      <c r="F159" s="289" t="s">
        <v>531</v>
      </c>
      <c r="G159" s="236"/>
      <c r="H159" s="288" t="s">
        <v>593</v>
      </c>
      <c r="I159" s="288" t="s">
        <v>533</v>
      </c>
      <c r="J159" s="288" t="s">
        <v>594</v>
      </c>
      <c r="K159" s="284"/>
    </row>
    <row r="160" s="1" customFormat="1" ht="15" customHeight="1">
      <c r="B160" s="261"/>
      <c r="C160" s="288" t="s">
        <v>595</v>
      </c>
      <c r="D160" s="236"/>
      <c r="E160" s="236"/>
      <c r="F160" s="289" t="s">
        <v>531</v>
      </c>
      <c r="G160" s="236"/>
      <c r="H160" s="288" t="s">
        <v>596</v>
      </c>
      <c r="I160" s="288" t="s">
        <v>566</v>
      </c>
      <c r="J160" s="288"/>
      <c r="K160" s="284"/>
    </row>
    <row r="161" s="1" customFormat="1" ht="15" customHeight="1">
      <c r="B161" s="290"/>
      <c r="C161" s="270"/>
      <c r="D161" s="270"/>
      <c r="E161" s="270"/>
      <c r="F161" s="270"/>
      <c r="G161" s="270"/>
      <c r="H161" s="270"/>
      <c r="I161" s="270"/>
      <c r="J161" s="270"/>
      <c r="K161" s="291"/>
    </row>
    <row r="162" s="1" customFormat="1" ht="18.75" customHeight="1">
      <c r="B162" s="272"/>
      <c r="C162" s="282"/>
      <c r="D162" s="282"/>
      <c r="E162" s="282"/>
      <c r="F162" s="292"/>
      <c r="G162" s="282"/>
      <c r="H162" s="282"/>
      <c r="I162" s="282"/>
      <c r="J162" s="282"/>
      <c r="K162" s="272"/>
    </row>
    <row r="163" s="1" customFormat="1" ht="18.75" customHeight="1"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</row>
    <row r="164" s="1" customFormat="1" ht="7.5" customHeight="1">
      <c r="B164" s="223"/>
      <c r="C164" s="224"/>
      <c r="D164" s="224"/>
      <c r="E164" s="224"/>
      <c r="F164" s="224"/>
      <c r="G164" s="224"/>
      <c r="H164" s="224"/>
      <c r="I164" s="224"/>
      <c r="J164" s="224"/>
      <c r="K164" s="225"/>
    </row>
    <row r="165" s="1" customFormat="1" ht="45" customHeight="1">
      <c r="B165" s="226"/>
      <c r="C165" s="227" t="s">
        <v>597</v>
      </c>
      <c r="D165" s="227"/>
      <c r="E165" s="227"/>
      <c r="F165" s="227"/>
      <c r="G165" s="227"/>
      <c r="H165" s="227"/>
      <c r="I165" s="227"/>
      <c r="J165" s="227"/>
      <c r="K165" s="228"/>
    </row>
    <row r="166" s="1" customFormat="1" ht="17.25" customHeight="1">
      <c r="B166" s="226"/>
      <c r="C166" s="251" t="s">
        <v>525</v>
      </c>
      <c r="D166" s="251"/>
      <c r="E166" s="251"/>
      <c r="F166" s="251" t="s">
        <v>526</v>
      </c>
      <c r="G166" s="293"/>
      <c r="H166" s="294" t="s">
        <v>54</v>
      </c>
      <c r="I166" s="294" t="s">
        <v>57</v>
      </c>
      <c r="J166" s="251" t="s">
        <v>527</v>
      </c>
      <c r="K166" s="228"/>
    </row>
    <row r="167" s="1" customFormat="1" ht="17.25" customHeight="1">
      <c r="B167" s="229"/>
      <c r="C167" s="253" t="s">
        <v>528</v>
      </c>
      <c r="D167" s="253"/>
      <c r="E167" s="253"/>
      <c r="F167" s="254" t="s">
        <v>529</v>
      </c>
      <c r="G167" s="295"/>
      <c r="H167" s="296"/>
      <c r="I167" s="296"/>
      <c r="J167" s="253" t="s">
        <v>530</v>
      </c>
      <c r="K167" s="231"/>
    </row>
    <row r="168" s="1" customFormat="1" ht="5.25" customHeight="1">
      <c r="B168" s="261"/>
      <c r="C168" s="256"/>
      <c r="D168" s="256"/>
      <c r="E168" s="256"/>
      <c r="F168" s="256"/>
      <c r="G168" s="257"/>
      <c r="H168" s="256"/>
      <c r="I168" s="256"/>
      <c r="J168" s="256"/>
      <c r="K168" s="284"/>
    </row>
    <row r="169" s="1" customFormat="1" ht="15" customHeight="1">
      <c r="B169" s="261"/>
      <c r="C169" s="236" t="s">
        <v>534</v>
      </c>
      <c r="D169" s="236"/>
      <c r="E169" s="236"/>
      <c r="F169" s="259" t="s">
        <v>531</v>
      </c>
      <c r="G169" s="236"/>
      <c r="H169" s="236" t="s">
        <v>571</v>
      </c>
      <c r="I169" s="236" t="s">
        <v>533</v>
      </c>
      <c r="J169" s="236">
        <v>120</v>
      </c>
      <c r="K169" s="284"/>
    </row>
    <row r="170" s="1" customFormat="1" ht="15" customHeight="1">
      <c r="B170" s="261"/>
      <c r="C170" s="236" t="s">
        <v>580</v>
      </c>
      <c r="D170" s="236"/>
      <c r="E170" s="236"/>
      <c r="F170" s="259" t="s">
        <v>531</v>
      </c>
      <c r="G170" s="236"/>
      <c r="H170" s="236" t="s">
        <v>581</v>
      </c>
      <c r="I170" s="236" t="s">
        <v>533</v>
      </c>
      <c r="J170" s="236" t="s">
        <v>582</v>
      </c>
      <c r="K170" s="284"/>
    </row>
    <row r="171" s="1" customFormat="1" ht="15" customHeight="1">
      <c r="B171" s="261"/>
      <c r="C171" s="236" t="s">
        <v>479</v>
      </c>
      <c r="D171" s="236"/>
      <c r="E171" s="236"/>
      <c r="F171" s="259" t="s">
        <v>531</v>
      </c>
      <c r="G171" s="236"/>
      <c r="H171" s="236" t="s">
        <v>598</v>
      </c>
      <c r="I171" s="236" t="s">
        <v>533</v>
      </c>
      <c r="J171" s="236" t="s">
        <v>582</v>
      </c>
      <c r="K171" s="284"/>
    </row>
    <row r="172" s="1" customFormat="1" ht="15" customHeight="1">
      <c r="B172" s="261"/>
      <c r="C172" s="236" t="s">
        <v>536</v>
      </c>
      <c r="D172" s="236"/>
      <c r="E172" s="236"/>
      <c r="F172" s="259" t="s">
        <v>537</v>
      </c>
      <c r="G172" s="236"/>
      <c r="H172" s="236" t="s">
        <v>598</v>
      </c>
      <c r="I172" s="236" t="s">
        <v>533</v>
      </c>
      <c r="J172" s="236">
        <v>50</v>
      </c>
      <c r="K172" s="284"/>
    </row>
    <row r="173" s="1" customFormat="1" ht="15" customHeight="1">
      <c r="B173" s="261"/>
      <c r="C173" s="236" t="s">
        <v>539</v>
      </c>
      <c r="D173" s="236"/>
      <c r="E173" s="236"/>
      <c r="F173" s="259" t="s">
        <v>531</v>
      </c>
      <c r="G173" s="236"/>
      <c r="H173" s="236" t="s">
        <v>598</v>
      </c>
      <c r="I173" s="236" t="s">
        <v>541</v>
      </c>
      <c r="J173" s="236"/>
      <c r="K173" s="284"/>
    </row>
    <row r="174" s="1" customFormat="1" ht="15" customHeight="1">
      <c r="B174" s="261"/>
      <c r="C174" s="236" t="s">
        <v>550</v>
      </c>
      <c r="D174" s="236"/>
      <c r="E174" s="236"/>
      <c r="F174" s="259" t="s">
        <v>537</v>
      </c>
      <c r="G174" s="236"/>
      <c r="H174" s="236" t="s">
        <v>598</v>
      </c>
      <c r="I174" s="236" t="s">
        <v>533</v>
      </c>
      <c r="J174" s="236">
        <v>50</v>
      </c>
      <c r="K174" s="284"/>
    </row>
    <row r="175" s="1" customFormat="1" ht="15" customHeight="1">
      <c r="B175" s="261"/>
      <c r="C175" s="236" t="s">
        <v>558</v>
      </c>
      <c r="D175" s="236"/>
      <c r="E175" s="236"/>
      <c r="F175" s="259" t="s">
        <v>537</v>
      </c>
      <c r="G175" s="236"/>
      <c r="H175" s="236" t="s">
        <v>598</v>
      </c>
      <c r="I175" s="236" t="s">
        <v>533</v>
      </c>
      <c r="J175" s="236">
        <v>50</v>
      </c>
      <c r="K175" s="284"/>
    </row>
    <row r="176" s="1" customFormat="1" ht="15" customHeight="1">
      <c r="B176" s="261"/>
      <c r="C176" s="236" t="s">
        <v>556</v>
      </c>
      <c r="D176" s="236"/>
      <c r="E176" s="236"/>
      <c r="F176" s="259" t="s">
        <v>537</v>
      </c>
      <c r="G176" s="236"/>
      <c r="H176" s="236" t="s">
        <v>598</v>
      </c>
      <c r="I176" s="236" t="s">
        <v>533</v>
      </c>
      <c r="J176" s="236">
        <v>50</v>
      </c>
      <c r="K176" s="284"/>
    </row>
    <row r="177" s="1" customFormat="1" ht="15" customHeight="1">
      <c r="B177" s="261"/>
      <c r="C177" s="236" t="s">
        <v>104</v>
      </c>
      <c r="D177" s="236"/>
      <c r="E177" s="236"/>
      <c r="F177" s="259" t="s">
        <v>531</v>
      </c>
      <c r="G177" s="236"/>
      <c r="H177" s="236" t="s">
        <v>599</v>
      </c>
      <c r="I177" s="236" t="s">
        <v>600</v>
      </c>
      <c r="J177" s="236"/>
      <c r="K177" s="284"/>
    </row>
    <row r="178" s="1" customFormat="1" ht="15" customHeight="1">
      <c r="B178" s="261"/>
      <c r="C178" s="236" t="s">
        <v>57</v>
      </c>
      <c r="D178" s="236"/>
      <c r="E178" s="236"/>
      <c r="F178" s="259" t="s">
        <v>531</v>
      </c>
      <c r="G178" s="236"/>
      <c r="H178" s="236" t="s">
        <v>601</v>
      </c>
      <c r="I178" s="236" t="s">
        <v>602</v>
      </c>
      <c r="J178" s="236">
        <v>1</v>
      </c>
      <c r="K178" s="284"/>
    </row>
    <row r="179" s="1" customFormat="1" ht="15" customHeight="1">
      <c r="B179" s="261"/>
      <c r="C179" s="236" t="s">
        <v>53</v>
      </c>
      <c r="D179" s="236"/>
      <c r="E179" s="236"/>
      <c r="F179" s="259" t="s">
        <v>531</v>
      </c>
      <c r="G179" s="236"/>
      <c r="H179" s="236" t="s">
        <v>603</v>
      </c>
      <c r="I179" s="236" t="s">
        <v>533</v>
      </c>
      <c r="J179" s="236">
        <v>20</v>
      </c>
      <c r="K179" s="284"/>
    </row>
    <row r="180" s="1" customFormat="1" ht="15" customHeight="1">
      <c r="B180" s="261"/>
      <c r="C180" s="236" t="s">
        <v>54</v>
      </c>
      <c r="D180" s="236"/>
      <c r="E180" s="236"/>
      <c r="F180" s="259" t="s">
        <v>531</v>
      </c>
      <c r="G180" s="236"/>
      <c r="H180" s="236" t="s">
        <v>604</v>
      </c>
      <c r="I180" s="236" t="s">
        <v>533</v>
      </c>
      <c r="J180" s="236">
        <v>255</v>
      </c>
      <c r="K180" s="284"/>
    </row>
    <row r="181" s="1" customFormat="1" ht="15" customHeight="1">
      <c r="B181" s="261"/>
      <c r="C181" s="236" t="s">
        <v>105</v>
      </c>
      <c r="D181" s="236"/>
      <c r="E181" s="236"/>
      <c r="F181" s="259" t="s">
        <v>531</v>
      </c>
      <c r="G181" s="236"/>
      <c r="H181" s="236" t="s">
        <v>495</v>
      </c>
      <c r="I181" s="236" t="s">
        <v>533</v>
      </c>
      <c r="J181" s="236">
        <v>10</v>
      </c>
      <c r="K181" s="284"/>
    </row>
    <row r="182" s="1" customFormat="1" ht="15" customHeight="1">
      <c r="B182" s="261"/>
      <c r="C182" s="236" t="s">
        <v>106</v>
      </c>
      <c r="D182" s="236"/>
      <c r="E182" s="236"/>
      <c r="F182" s="259" t="s">
        <v>531</v>
      </c>
      <c r="G182" s="236"/>
      <c r="H182" s="236" t="s">
        <v>605</v>
      </c>
      <c r="I182" s="236" t="s">
        <v>566</v>
      </c>
      <c r="J182" s="236"/>
      <c r="K182" s="284"/>
    </row>
    <row r="183" s="1" customFormat="1" ht="15" customHeight="1">
      <c r="B183" s="261"/>
      <c r="C183" s="236" t="s">
        <v>606</v>
      </c>
      <c r="D183" s="236"/>
      <c r="E183" s="236"/>
      <c r="F183" s="259" t="s">
        <v>531</v>
      </c>
      <c r="G183" s="236"/>
      <c r="H183" s="236" t="s">
        <v>607</v>
      </c>
      <c r="I183" s="236" t="s">
        <v>566</v>
      </c>
      <c r="J183" s="236"/>
      <c r="K183" s="284"/>
    </row>
    <row r="184" s="1" customFormat="1" ht="15" customHeight="1">
      <c r="B184" s="261"/>
      <c r="C184" s="236" t="s">
        <v>595</v>
      </c>
      <c r="D184" s="236"/>
      <c r="E184" s="236"/>
      <c r="F184" s="259" t="s">
        <v>531</v>
      </c>
      <c r="G184" s="236"/>
      <c r="H184" s="236" t="s">
        <v>608</v>
      </c>
      <c r="I184" s="236" t="s">
        <v>566</v>
      </c>
      <c r="J184" s="236"/>
      <c r="K184" s="284"/>
    </row>
    <row r="185" s="1" customFormat="1" ht="15" customHeight="1">
      <c r="B185" s="261"/>
      <c r="C185" s="236" t="s">
        <v>108</v>
      </c>
      <c r="D185" s="236"/>
      <c r="E185" s="236"/>
      <c r="F185" s="259" t="s">
        <v>537</v>
      </c>
      <c r="G185" s="236"/>
      <c r="H185" s="236" t="s">
        <v>609</v>
      </c>
      <c r="I185" s="236" t="s">
        <v>533</v>
      </c>
      <c r="J185" s="236">
        <v>50</v>
      </c>
      <c r="K185" s="284"/>
    </row>
    <row r="186" s="1" customFormat="1" ht="15" customHeight="1">
      <c r="B186" s="261"/>
      <c r="C186" s="236" t="s">
        <v>610</v>
      </c>
      <c r="D186" s="236"/>
      <c r="E186" s="236"/>
      <c r="F186" s="259" t="s">
        <v>537</v>
      </c>
      <c r="G186" s="236"/>
      <c r="H186" s="236" t="s">
        <v>611</v>
      </c>
      <c r="I186" s="236" t="s">
        <v>612</v>
      </c>
      <c r="J186" s="236"/>
      <c r="K186" s="284"/>
    </row>
    <row r="187" s="1" customFormat="1" ht="15" customHeight="1">
      <c r="B187" s="261"/>
      <c r="C187" s="236" t="s">
        <v>613</v>
      </c>
      <c r="D187" s="236"/>
      <c r="E187" s="236"/>
      <c r="F187" s="259" t="s">
        <v>537</v>
      </c>
      <c r="G187" s="236"/>
      <c r="H187" s="236" t="s">
        <v>614</v>
      </c>
      <c r="I187" s="236" t="s">
        <v>612</v>
      </c>
      <c r="J187" s="236"/>
      <c r="K187" s="284"/>
    </row>
    <row r="188" s="1" customFormat="1" ht="15" customHeight="1">
      <c r="B188" s="261"/>
      <c r="C188" s="236" t="s">
        <v>615</v>
      </c>
      <c r="D188" s="236"/>
      <c r="E188" s="236"/>
      <c r="F188" s="259" t="s">
        <v>537</v>
      </c>
      <c r="G188" s="236"/>
      <c r="H188" s="236" t="s">
        <v>616</v>
      </c>
      <c r="I188" s="236" t="s">
        <v>612</v>
      </c>
      <c r="J188" s="236"/>
      <c r="K188" s="284"/>
    </row>
    <row r="189" s="1" customFormat="1" ht="15" customHeight="1">
      <c r="B189" s="261"/>
      <c r="C189" s="297" t="s">
        <v>617</v>
      </c>
      <c r="D189" s="236"/>
      <c r="E189" s="236"/>
      <c r="F189" s="259" t="s">
        <v>537</v>
      </c>
      <c r="G189" s="236"/>
      <c r="H189" s="236" t="s">
        <v>618</v>
      </c>
      <c r="I189" s="236" t="s">
        <v>619</v>
      </c>
      <c r="J189" s="298" t="s">
        <v>620</v>
      </c>
      <c r="K189" s="284"/>
    </row>
    <row r="190" s="1" customFormat="1" ht="15" customHeight="1">
      <c r="B190" s="261"/>
      <c r="C190" s="297" t="s">
        <v>42</v>
      </c>
      <c r="D190" s="236"/>
      <c r="E190" s="236"/>
      <c r="F190" s="259" t="s">
        <v>531</v>
      </c>
      <c r="G190" s="236"/>
      <c r="H190" s="233" t="s">
        <v>621</v>
      </c>
      <c r="I190" s="236" t="s">
        <v>622</v>
      </c>
      <c r="J190" s="236"/>
      <c r="K190" s="284"/>
    </row>
    <row r="191" s="1" customFormat="1" ht="15" customHeight="1">
      <c r="B191" s="261"/>
      <c r="C191" s="297" t="s">
        <v>623</v>
      </c>
      <c r="D191" s="236"/>
      <c r="E191" s="236"/>
      <c r="F191" s="259" t="s">
        <v>531</v>
      </c>
      <c r="G191" s="236"/>
      <c r="H191" s="236" t="s">
        <v>624</v>
      </c>
      <c r="I191" s="236" t="s">
        <v>566</v>
      </c>
      <c r="J191" s="236"/>
      <c r="K191" s="284"/>
    </row>
    <row r="192" s="1" customFormat="1" ht="15" customHeight="1">
      <c r="B192" s="261"/>
      <c r="C192" s="297" t="s">
        <v>625</v>
      </c>
      <c r="D192" s="236"/>
      <c r="E192" s="236"/>
      <c r="F192" s="259" t="s">
        <v>531</v>
      </c>
      <c r="G192" s="236"/>
      <c r="H192" s="236" t="s">
        <v>626</v>
      </c>
      <c r="I192" s="236" t="s">
        <v>566</v>
      </c>
      <c r="J192" s="236"/>
      <c r="K192" s="284"/>
    </row>
    <row r="193" s="1" customFormat="1" ht="15" customHeight="1">
      <c r="B193" s="261"/>
      <c r="C193" s="297" t="s">
        <v>627</v>
      </c>
      <c r="D193" s="236"/>
      <c r="E193" s="236"/>
      <c r="F193" s="259" t="s">
        <v>537</v>
      </c>
      <c r="G193" s="236"/>
      <c r="H193" s="236" t="s">
        <v>628</v>
      </c>
      <c r="I193" s="236" t="s">
        <v>566</v>
      </c>
      <c r="J193" s="236"/>
      <c r="K193" s="284"/>
    </row>
    <row r="194" s="1" customFormat="1" ht="15" customHeight="1">
      <c r="B194" s="290"/>
      <c r="C194" s="299"/>
      <c r="D194" s="270"/>
      <c r="E194" s="270"/>
      <c r="F194" s="270"/>
      <c r="G194" s="270"/>
      <c r="H194" s="270"/>
      <c r="I194" s="270"/>
      <c r="J194" s="270"/>
      <c r="K194" s="291"/>
    </row>
    <row r="195" s="1" customFormat="1" ht="18.75" customHeight="1">
      <c r="B195" s="272"/>
      <c r="C195" s="282"/>
      <c r="D195" s="282"/>
      <c r="E195" s="282"/>
      <c r="F195" s="292"/>
      <c r="G195" s="282"/>
      <c r="H195" s="282"/>
      <c r="I195" s="282"/>
      <c r="J195" s="282"/>
      <c r="K195" s="272"/>
    </row>
    <row r="196" s="1" customFormat="1" ht="18.75" customHeight="1">
      <c r="B196" s="272"/>
      <c r="C196" s="282"/>
      <c r="D196" s="282"/>
      <c r="E196" s="282"/>
      <c r="F196" s="292"/>
      <c r="G196" s="282"/>
      <c r="H196" s="282"/>
      <c r="I196" s="282"/>
      <c r="J196" s="282"/>
      <c r="K196" s="272"/>
    </row>
    <row r="197" s="1" customFormat="1" ht="18.75" customHeight="1">
      <c r="B197" s="244"/>
      <c r="C197" s="244"/>
      <c r="D197" s="244"/>
      <c r="E197" s="244"/>
      <c r="F197" s="244"/>
      <c r="G197" s="244"/>
      <c r="H197" s="244"/>
      <c r="I197" s="244"/>
      <c r="J197" s="244"/>
      <c r="K197" s="244"/>
    </row>
    <row r="198" s="1" customFormat="1" ht="13.5">
      <c r="B198" s="223"/>
      <c r="C198" s="224"/>
      <c r="D198" s="224"/>
      <c r="E198" s="224"/>
      <c r="F198" s="224"/>
      <c r="G198" s="224"/>
      <c r="H198" s="224"/>
      <c r="I198" s="224"/>
      <c r="J198" s="224"/>
      <c r="K198" s="225"/>
    </row>
    <row r="199" s="1" customFormat="1" ht="21">
      <c r="B199" s="226"/>
      <c r="C199" s="227" t="s">
        <v>629</v>
      </c>
      <c r="D199" s="227"/>
      <c r="E199" s="227"/>
      <c r="F199" s="227"/>
      <c r="G199" s="227"/>
      <c r="H199" s="227"/>
      <c r="I199" s="227"/>
      <c r="J199" s="227"/>
      <c r="K199" s="228"/>
    </row>
    <row r="200" s="1" customFormat="1" ht="25.5" customHeight="1">
      <c r="B200" s="226"/>
      <c r="C200" s="300" t="s">
        <v>630</v>
      </c>
      <c r="D200" s="300"/>
      <c r="E200" s="300"/>
      <c r="F200" s="300" t="s">
        <v>631</v>
      </c>
      <c r="G200" s="301"/>
      <c r="H200" s="300" t="s">
        <v>632</v>
      </c>
      <c r="I200" s="300"/>
      <c r="J200" s="300"/>
      <c r="K200" s="228"/>
    </row>
    <row r="201" s="1" customFormat="1" ht="5.25" customHeight="1">
      <c r="B201" s="261"/>
      <c r="C201" s="256"/>
      <c r="D201" s="256"/>
      <c r="E201" s="256"/>
      <c r="F201" s="256"/>
      <c r="G201" s="282"/>
      <c r="H201" s="256"/>
      <c r="I201" s="256"/>
      <c r="J201" s="256"/>
      <c r="K201" s="284"/>
    </row>
    <row r="202" s="1" customFormat="1" ht="15" customHeight="1">
      <c r="B202" s="261"/>
      <c r="C202" s="236" t="s">
        <v>622</v>
      </c>
      <c r="D202" s="236"/>
      <c r="E202" s="236"/>
      <c r="F202" s="259" t="s">
        <v>43</v>
      </c>
      <c r="G202" s="236"/>
      <c r="H202" s="236" t="s">
        <v>633</v>
      </c>
      <c r="I202" s="236"/>
      <c r="J202" s="236"/>
      <c r="K202" s="284"/>
    </row>
    <row r="203" s="1" customFormat="1" ht="15" customHeight="1">
      <c r="B203" s="261"/>
      <c r="C203" s="236"/>
      <c r="D203" s="236"/>
      <c r="E203" s="236"/>
      <c r="F203" s="259" t="s">
        <v>44</v>
      </c>
      <c r="G203" s="236"/>
      <c r="H203" s="236" t="s">
        <v>634</v>
      </c>
      <c r="I203" s="236"/>
      <c r="J203" s="236"/>
      <c r="K203" s="284"/>
    </row>
    <row r="204" s="1" customFormat="1" ht="15" customHeight="1">
      <c r="B204" s="261"/>
      <c r="C204" s="236"/>
      <c r="D204" s="236"/>
      <c r="E204" s="236"/>
      <c r="F204" s="259" t="s">
        <v>47</v>
      </c>
      <c r="G204" s="236"/>
      <c r="H204" s="236" t="s">
        <v>635</v>
      </c>
      <c r="I204" s="236"/>
      <c r="J204" s="236"/>
      <c r="K204" s="284"/>
    </row>
    <row r="205" s="1" customFormat="1" ht="15" customHeight="1">
      <c r="B205" s="261"/>
      <c r="C205" s="236"/>
      <c r="D205" s="236"/>
      <c r="E205" s="236"/>
      <c r="F205" s="259" t="s">
        <v>45</v>
      </c>
      <c r="G205" s="236"/>
      <c r="H205" s="236" t="s">
        <v>636</v>
      </c>
      <c r="I205" s="236"/>
      <c r="J205" s="236"/>
      <c r="K205" s="284"/>
    </row>
    <row r="206" s="1" customFormat="1" ht="15" customHeight="1">
      <c r="B206" s="261"/>
      <c r="C206" s="236"/>
      <c r="D206" s="236"/>
      <c r="E206" s="236"/>
      <c r="F206" s="259" t="s">
        <v>46</v>
      </c>
      <c r="G206" s="236"/>
      <c r="H206" s="236" t="s">
        <v>637</v>
      </c>
      <c r="I206" s="236"/>
      <c r="J206" s="236"/>
      <c r="K206" s="284"/>
    </row>
    <row r="207" s="1" customFormat="1" ht="15" customHeight="1">
      <c r="B207" s="261"/>
      <c r="C207" s="236"/>
      <c r="D207" s="236"/>
      <c r="E207" s="236"/>
      <c r="F207" s="259"/>
      <c r="G207" s="236"/>
      <c r="H207" s="236"/>
      <c r="I207" s="236"/>
      <c r="J207" s="236"/>
      <c r="K207" s="284"/>
    </row>
    <row r="208" s="1" customFormat="1" ht="15" customHeight="1">
      <c r="B208" s="261"/>
      <c r="C208" s="236" t="s">
        <v>578</v>
      </c>
      <c r="D208" s="236"/>
      <c r="E208" s="236"/>
      <c r="F208" s="259" t="s">
        <v>79</v>
      </c>
      <c r="G208" s="236"/>
      <c r="H208" s="236" t="s">
        <v>638</v>
      </c>
      <c r="I208" s="236"/>
      <c r="J208" s="236"/>
      <c r="K208" s="284"/>
    </row>
    <row r="209" s="1" customFormat="1" ht="15" customHeight="1">
      <c r="B209" s="261"/>
      <c r="C209" s="236"/>
      <c r="D209" s="236"/>
      <c r="E209" s="236"/>
      <c r="F209" s="259" t="s">
        <v>473</v>
      </c>
      <c r="G209" s="236"/>
      <c r="H209" s="236" t="s">
        <v>474</v>
      </c>
      <c r="I209" s="236"/>
      <c r="J209" s="236"/>
      <c r="K209" s="284"/>
    </row>
    <row r="210" s="1" customFormat="1" ht="15" customHeight="1">
      <c r="B210" s="261"/>
      <c r="C210" s="236"/>
      <c r="D210" s="236"/>
      <c r="E210" s="236"/>
      <c r="F210" s="259" t="s">
        <v>471</v>
      </c>
      <c r="G210" s="236"/>
      <c r="H210" s="236" t="s">
        <v>639</v>
      </c>
      <c r="I210" s="236"/>
      <c r="J210" s="236"/>
      <c r="K210" s="284"/>
    </row>
    <row r="211" s="1" customFormat="1" ht="15" customHeight="1">
      <c r="B211" s="302"/>
      <c r="C211" s="236"/>
      <c r="D211" s="236"/>
      <c r="E211" s="236"/>
      <c r="F211" s="259" t="s">
        <v>475</v>
      </c>
      <c r="G211" s="297"/>
      <c r="H211" s="288" t="s">
        <v>476</v>
      </c>
      <c r="I211" s="288"/>
      <c r="J211" s="288"/>
      <c r="K211" s="303"/>
    </row>
    <row r="212" s="1" customFormat="1" ht="15" customHeight="1">
      <c r="B212" s="302"/>
      <c r="C212" s="236"/>
      <c r="D212" s="236"/>
      <c r="E212" s="236"/>
      <c r="F212" s="259" t="s">
        <v>477</v>
      </c>
      <c r="G212" s="297"/>
      <c r="H212" s="288" t="s">
        <v>640</v>
      </c>
      <c r="I212" s="288"/>
      <c r="J212" s="288"/>
      <c r="K212" s="303"/>
    </row>
    <row r="213" s="1" customFormat="1" ht="15" customHeight="1">
      <c r="B213" s="302"/>
      <c r="C213" s="236"/>
      <c r="D213" s="236"/>
      <c r="E213" s="236"/>
      <c r="F213" s="259"/>
      <c r="G213" s="297"/>
      <c r="H213" s="288"/>
      <c r="I213" s="288"/>
      <c r="J213" s="288"/>
      <c r="K213" s="303"/>
    </row>
    <row r="214" s="1" customFormat="1" ht="15" customHeight="1">
      <c r="B214" s="302"/>
      <c r="C214" s="236" t="s">
        <v>602</v>
      </c>
      <c r="D214" s="236"/>
      <c r="E214" s="236"/>
      <c r="F214" s="259">
        <v>1</v>
      </c>
      <c r="G214" s="297"/>
      <c r="H214" s="288" t="s">
        <v>641</v>
      </c>
      <c r="I214" s="288"/>
      <c r="J214" s="288"/>
      <c r="K214" s="303"/>
    </row>
    <row r="215" s="1" customFormat="1" ht="15" customHeight="1">
      <c r="B215" s="302"/>
      <c r="C215" s="236"/>
      <c r="D215" s="236"/>
      <c r="E215" s="236"/>
      <c r="F215" s="259">
        <v>2</v>
      </c>
      <c r="G215" s="297"/>
      <c r="H215" s="288" t="s">
        <v>642</v>
      </c>
      <c r="I215" s="288"/>
      <c r="J215" s="288"/>
      <c r="K215" s="303"/>
    </row>
    <row r="216" s="1" customFormat="1" ht="15" customHeight="1">
      <c r="B216" s="302"/>
      <c r="C216" s="236"/>
      <c r="D216" s="236"/>
      <c r="E216" s="236"/>
      <c r="F216" s="259">
        <v>3</v>
      </c>
      <c r="G216" s="297"/>
      <c r="H216" s="288" t="s">
        <v>643</v>
      </c>
      <c r="I216" s="288"/>
      <c r="J216" s="288"/>
      <c r="K216" s="303"/>
    </row>
    <row r="217" s="1" customFormat="1" ht="15" customHeight="1">
      <c r="B217" s="302"/>
      <c r="C217" s="236"/>
      <c r="D217" s="236"/>
      <c r="E217" s="236"/>
      <c r="F217" s="259">
        <v>4</v>
      </c>
      <c r="G217" s="297"/>
      <c r="H217" s="288" t="s">
        <v>644</v>
      </c>
      <c r="I217" s="288"/>
      <c r="J217" s="288"/>
      <c r="K217" s="303"/>
    </row>
    <row r="218" s="1" customFormat="1" ht="12.75" customHeight="1">
      <c r="B218" s="304"/>
      <c r="C218" s="305"/>
      <c r="D218" s="305"/>
      <c r="E218" s="305"/>
      <c r="F218" s="305"/>
      <c r="G218" s="305"/>
      <c r="H218" s="305"/>
      <c r="I218" s="305"/>
      <c r="J218" s="305"/>
      <c r="K218" s="306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DESKTOP-HFL4FV8\Petr</dc:creator>
  <cp:lastModifiedBy>DESKTOP-HFL4FV8\Petr</cp:lastModifiedBy>
  <dcterms:created xsi:type="dcterms:W3CDTF">2022-05-03T12:39:36Z</dcterms:created>
  <dcterms:modified xsi:type="dcterms:W3CDTF">2022-05-03T12:39:38Z</dcterms:modified>
</cp:coreProperties>
</file>