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LenkaMencová\Documents\export_rozpocty\vodovod cista\"/>
    </mc:Choice>
  </mc:AlternateContent>
  <bookViews>
    <workbookView xWindow="0" yWindow="0" windowWidth="0" windowHeight="0"/>
  </bookViews>
  <sheets>
    <sheet name="Rekapitulace stavby" sheetId="1" r:id="rId1"/>
    <sheet name="01 - Uznatelné náklady" sheetId="2" r:id="rId2"/>
    <sheet name="02 - Neuznatelné náklady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'01 - Uznatelné náklady'!$C$126:$K$413</definedName>
    <definedName name="_xlnm.Print_Area" localSheetId="1">'01 - Uznatelné náklady'!$C$4:$J$76,'01 - Uznatelné náklady'!$C$82:$J$108,'01 - Uznatelné náklady'!$C$114:$J$413</definedName>
    <definedName name="_xlnm.Print_Titles" localSheetId="1">'01 - Uznatelné náklady'!$126:$126</definedName>
    <definedName name="_xlnm._FilterDatabase" localSheetId="2" hidden="1">'02 - Neuznatelné náklady'!$C$126:$K$297</definedName>
    <definedName name="_xlnm.Print_Area" localSheetId="2">'02 - Neuznatelné náklady'!$C$4:$J$76,'02 - Neuznatelné náklady'!$C$82:$J$108,'02 - Neuznatelné náklady'!$C$114:$J$297</definedName>
    <definedName name="_xlnm.Print_Titles" localSheetId="2">'02 - Neuznatelné náklady'!$126:$126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89"/>
  <c r="BH289"/>
  <c r="BG289"/>
  <c r="BF289"/>
  <c r="T289"/>
  <c r="R289"/>
  <c r="P289"/>
  <c r="BI288"/>
  <c r="BH288"/>
  <c r="BG288"/>
  <c r="BF288"/>
  <c r="T288"/>
  <c r="R288"/>
  <c r="P288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2"/>
  <c r="BH272"/>
  <c r="BG272"/>
  <c r="BF272"/>
  <c r="T272"/>
  <c r="R272"/>
  <c r="P272"/>
  <c r="BI270"/>
  <c r="BH270"/>
  <c r="BG270"/>
  <c r="BF270"/>
  <c r="T270"/>
  <c r="R270"/>
  <c r="P270"/>
  <c r="BI268"/>
  <c r="BH268"/>
  <c r="BG268"/>
  <c r="BF268"/>
  <c r="T268"/>
  <c r="R268"/>
  <c r="P268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2"/>
  <c r="BH182"/>
  <c r="BG182"/>
  <c r="BF182"/>
  <c r="T182"/>
  <c r="T181"/>
  <c r="R182"/>
  <c r="R181"/>
  <c r="P182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2"/>
  <c r="BH172"/>
  <c r="BG172"/>
  <c r="BF172"/>
  <c r="T172"/>
  <c r="R172"/>
  <c r="P172"/>
  <c r="BI168"/>
  <c r="BH168"/>
  <c r="BG168"/>
  <c r="BF168"/>
  <c r="T168"/>
  <c r="R168"/>
  <c r="P168"/>
  <c r="BI164"/>
  <c r="BH164"/>
  <c r="BG164"/>
  <c r="BF164"/>
  <c r="T164"/>
  <c r="R164"/>
  <c r="P164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J124"/>
  <c r="F121"/>
  <c r="E119"/>
  <c r="J92"/>
  <c r="F89"/>
  <c r="E87"/>
  <c r="J21"/>
  <c r="E21"/>
  <c r="J123"/>
  <c r="J20"/>
  <c r="J18"/>
  <c r="E18"/>
  <c r="F124"/>
  <c r="J17"/>
  <c r="J15"/>
  <c r="E15"/>
  <c r="F123"/>
  <c r="J14"/>
  <c r="J12"/>
  <c r="J89"/>
  <c r="E7"/>
  <c r="E117"/>
  <c i="2" r="J37"/>
  <c r="J36"/>
  <c i="1" r="AY95"/>
  <c i="2" r="J35"/>
  <c i="1" r="AX95"/>
  <c i="2" r="BI413"/>
  <c r="BH413"/>
  <c r="BG413"/>
  <c r="BF413"/>
  <c r="T413"/>
  <c r="R413"/>
  <c r="P413"/>
  <c r="BI412"/>
  <c r="BH412"/>
  <c r="BG412"/>
  <c r="BF412"/>
  <c r="T412"/>
  <c r="R412"/>
  <c r="P412"/>
  <c r="BI411"/>
  <c r="BH411"/>
  <c r="BG411"/>
  <c r="BF411"/>
  <c r="T411"/>
  <c r="R411"/>
  <c r="P411"/>
  <c r="BI410"/>
  <c r="BH410"/>
  <c r="BG410"/>
  <c r="BF410"/>
  <c r="T410"/>
  <c r="R410"/>
  <c r="P410"/>
  <c r="BI405"/>
  <c r="BH405"/>
  <c r="BG405"/>
  <c r="BF405"/>
  <c r="T405"/>
  <c r="R405"/>
  <c r="P405"/>
  <c r="BI404"/>
  <c r="BH404"/>
  <c r="BG404"/>
  <c r="BF404"/>
  <c r="T404"/>
  <c r="R404"/>
  <c r="P404"/>
  <c r="BI398"/>
  <c r="BH398"/>
  <c r="BG398"/>
  <c r="BF398"/>
  <c r="T398"/>
  <c r="R398"/>
  <c r="P398"/>
  <c r="BI397"/>
  <c r="BH397"/>
  <c r="BG397"/>
  <c r="BF397"/>
  <c r="T397"/>
  <c r="R397"/>
  <c r="P397"/>
  <c r="BI396"/>
  <c r="BH396"/>
  <c r="BG396"/>
  <c r="BF396"/>
  <c r="T396"/>
  <c r="R396"/>
  <c r="P396"/>
  <c r="BI393"/>
  <c r="BH393"/>
  <c r="BG393"/>
  <c r="BF393"/>
  <c r="T393"/>
  <c r="R393"/>
  <c r="P393"/>
  <c r="BI392"/>
  <c r="BH392"/>
  <c r="BG392"/>
  <c r="BF392"/>
  <c r="T392"/>
  <c r="R392"/>
  <c r="P392"/>
  <c r="BI391"/>
  <c r="BH391"/>
  <c r="BG391"/>
  <c r="BF391"/>
  <c r="T391"/>
  <c r="R391"/>
  <c r="P391"/>
  <c r="BI388"/>
  <c r="BH388"/>
  <c r="BG388"/>
  <c r="BF388"/>
  <c r="T388"/>
  <c r="R388"/>
  <c r="P388"/>
  <c r="BI386"/>
  <c r="BH386"/>
  <c r="BG386"/>
  <c r="BF386"/>
  <c r="T386"/>
  <c r="R386"/>
  <c r="P386"/>
  <c r="BI384"/>
  <c r="BH384"/>
  <c r="BG384"/>
  <c r="BF384"/>
  <c r="T384"/>
  <c r="R384"/>
  <c r="P384"/>
  <c r="BI380"/>
  <c r="BH380"/>
  <c r="BG380"/>
  <c r="BF380"/>
  <c r="T380"/>
  <c r="R380"/>
  <c r="P380"/>
  <c r="BI379"/>
  <c r="BH379"/>
  <c r="BG379"/>
  <c r="BF379"/>
  <c r="T379"/>
  <c r="R379"/>
  <c r="P379"/>
  <c r="BI378"/>
  <c r="BH378"/>
  <c r="BG378"/>
  <c r="BF378"/>
  <c r="T378"/>
  <c r="R378"/>
  <c r="P378"/>
  <c r="BI377"/>
  <c r="BH377"/>
  <c r="BG377"/>
  <c r="BF377"/>
  <c r="T377"/>
  <c r="R377"/>
  <c r="P377"/>
  <c r="BI376"/>
  <c r="BH376"/>
  <c r="BG376"/>
  <c r="BF376"/>
  <c r="T376"/>
  <c r="R376"/>
  <c r="P376"/>
  <c r="BI374"/>
  <c r="BH374"/>
  <c r="BG374"/>
  <c r="BF374"/>
  <c r="T374"/>
  <c r="R374"/>
  <c r="P374"/>
  <c r="BI373"/>
  <c r="BH373"/>
  <c r="BG373"/>
  <c r="BF373"/>
  <c r="T373"/>
  <c r="R373"/>
  <c r="P373"/>
  <c r="BI372"/>
  <c r="BH372"/>
  <c r="BG372"/>
  <c r="BF372"/>
  <c r="T372"/>
  <c r="R372"/>
  <c r="P372"/>
  <c r="BI371"/>
  <c r="BH371"/>
  <c r="BG371"/>
  <c r="BF371"/>
  <c r="T371"/>
  <c r="R371"/>
  <c r="P371"/>
  <c r="BI370"/>
  <c r="BH370"/>
  <c r="BG370"/>
  <c r="BF370"/>
  <c r="T370"/>
  <c r="R370"/>
  <c r="P370"/>
  <c r="BI369"/>
  <c r="BH369"/>
  <c r="BG369"/>
  <c r="BF369"/>
  <c r="T369"/>
  <c r="R369"/>
  <c r="P369"/>
  <c r="BI368"/>
  <c r="BH368"/>
  <c r="BG368"/>
  <c r="BF368"/>
  <c r="T368"/>
  <c r="R368"/>
  <c r="P368"/>
  <c r="BI367"/>
  <c r="BH367"/>
  <c r="BG367"/>
  <c r="BF367"/>
  <c r="T367"/>
  <c r="R367"/>
  <c r="P367"/>
  <c r="BI366"/>
  <c r="BH366"/>
  <c r="BG366"/>
  <c r="BF366"/>
  <c r="T366"/>
  <c r="R366"/>
  <c r="P366"/>
  <c r="BI365"/>
  <c r="BH365"/>
  <c r="BG365"/>
  <c r="BF365"/>
  <c r="T365"/>
  <c r="R365"/>
  <c r="P365"/>
  <c r="BI364"/>
  <c r="BH364"/>
  <c r="BG364"/>
  <c r="BF364"/>
  <c r="T364"/>
  <c r="R364"/>
  <c r="P364"/>
  <c r="BI363"/>
  <c r="BH363"/>
  <c r="BG363"/>
  <c r="BF363"/>
  <c r="T363"/>
  <c r="R363"/>
  <c r="P363"/>
  <c r="BI362"/>
  <c r="BH362"/>
  <c r="BG362"/>
  <c r="BF362"/>
  <c r="T362"/>
  <c r="R362"/>
  <c r="P362"/>
  <c r="BI361"/>
  <c r="BH361"/>
  <c r="BG361"/>
  <c r="BF361"/>
  <c r="T361"/>
  <c r="R361"/>
  <c r="P361"/>
  <c r="BI360"/>
  <c r="BH360"/>
  <c r="BG360"/>
  <c r="BF360"/>
  <c r="T360"/>
  <c r="R360"/>
  <c r="P360"/>
  <c r="BI359"/>
  <c r="BH359"/>
  <c r="BG359"/>
  <c r="BF359"/>
  <c r="T359"/>
  <c r="R359"/>
  <c r="P359"/>
  <c r="BI358"/>
  <c r="BH358"/>
  <c r="BG358"/>
  <c r="BF358"/>
  <c r="T358"/>
  <c r="R358"/>
  <c r="P358"/>
  <c r="BI357"/>
  <c r="BH357"/>
  <c r="BG357"/>
  <c r="BF357"/>
  <c r="T357"/>
  <c r="R357"/>
  <c r="P357"/>
  <c r="BI356"/>
  <c r="BH356"/>
  <c r="BG356"/>
  <c r="BF356"/>
  <c r="T356"/>
  <c r="R356"/>
  <c r="P356"/>
  <c r="BI355"/>
  <c r="BH355"/>
  <c r="BG355"/>
  <c r="BF355"/>
  <c r="T355"/>
  <c r="R355"/>
  <c r="P355"/>
  <c r="BI354"/>
  <c r="BH354"/>
  <c r="BG354"/>
  <c r="BF354"/>
  <c r="T354"/>
  <c r="R354"/>
  <c r="P354"/>
  <c r="BI353"/>
  <c r="BH353"/>
  <c r="BG353"/>
  <c r="BF353"/>
  <c r="T353"/>
  <c r="R353"/>
  <c r="P353"/>
  <c r="BI352"/>
  <c r="BH352"/>
  <c r="BG352"/>
  <c r="BF352"/>
  <c r="T352"/>
  <c r="R352"/>
  <c r="P352"/>
  <c r="BI351"/>
  <c r="BH351"/>
  <c r="BG351"/>
  <c r="BF351"/>
  <c r="T351"/>
  <c r="R351"/>
  <c r="P351"/>
  <c r="BI350"/>
  <c r="BH350"/>
  <c r="BG350"/>
  <c r="BF350"/>
  <c r="T350"/>
  <c r="R350"/>
  <c r="P350"/>
  <c r="BI349"/>
  <c r="BH349"/>
  <c r="BG349"/>
  <c r="BF349"/>
  <c r="T349"/>
  <c r="R349"/>
  <c r="P349"/>
  <c r="BI348"/>
  <c r="BH348"/>
  <c r="BG348"/>
  <c r="BF348"/>
  <c r="T348"/>
  <c r="R348"/>
  <c r="P348"/>
  <c r="BI347"/>
  <c r="BH347"/>
  <c r="BG347"/>
  <c r="BF347"/>
  <c r="T347"/>
  <c r="R347"/>
  <c r="P347"/>
  <c r="BI346"/>
  <c r="BH346"/>
  <c r="BG346"/>
  <c r="BF346"/>
  <c r="T346"/>
  <c r="R346"/>
  <c r="P346"/>
  <c r="BI345"/>
  <c r="BH345"/>
  <c r="BG345"/>
  <c r="BF345"/>
  <c r="T345"/>
  <c r="R345"/>
  <c r="P345"/>
  <c r="BI344"/>
  <c r="BH344"/>
  <c r="BG344"/>
  <c r="BF344"/>
  <c r="T344"/>
  <c r="R344"/>
  <c r="P344"/>
  <c r="BI343"/>
  <c r="BH343"/>
  <c r="BG343"/>
  <c r="BF343"/>
  <c r="T343"/>
  <c r="R343"/>
  <c r="P343"/>
  <c r="BI342"/>
  <c r="BH342"/>
  <c r="BG342"/>
  <c r="BF342"/>
  <c r="T342"/>
  <c r="R342"/>
  <c r="P342"/>
  <c r="BI341"/>
  <c r="BH341"/>
  <c r="BG341"/>
  <c r="BF341"/>
  <c r="T341"/>
  <c r="R341"/>
  <c r="P341"/>
  <c r="BI340"/>
  <c r="BH340"/>
  <c r="BG340"/>
  <c r="BF340"/>
  <c r="T340"/>
  <c r="R340"/>
  <c r="P340"/>
  <c r="BI339"/>
  <c r="BH339"/>
  <c r="BG339"/>
  <c r="BF339"/>
  <c r="T339"/>
  <c r="R339"/>
  <c r="P339"/>
  <c r="BI338"/>
  <c r="BH338"/>
  <c r="BG338"/>
  <c r="BF338"/>
  <c r="T338"/>
  <c r="R338"/>
  <c r="P338"/>
  <c r="BI337"/>
  <c r="BH337"/>
  <c r="BG337"/>
  <c r="BF337"/>
  <c r="T337"/>
  <c r="R337"/>
  <c r="P337"/>
  <c r="BI336"/>
  <c r="BH336"/>
  <c r="BG336"/>
  <c r="BF336"/>
  <c r="T336"/>
  <c r="R336"/>
  <c r="P336"/>
  <c r="BI335"/>
  <c r="BH335"/>
  <c r="BG335"/>
  <c r="BF335"/>
  <c r="T335"/>
  <c r="R335"/>
  <c r="P335"/>
  <c r="BI334"/>
  <c r="BH334"/>
  <c r="BG334"/>
  <c r="BF334"/>
  <c r="T334"/>
  <c r="R334"/>
  <c r="P334"/>
  <c r="BI333"/>
  <c r="BH333"/>
  <c r="BG333"/>
  <c r="BF333"/>
  <c r="T333"/>
  <c r="R333"/>
  <c r="P333"/>
  <c r="BI332"/>
  <c r="BH332"/>
  <c r="BG332"/>
  <c r="BF332"/>
  <c r="T332"/>
  <c r="R332"/>
  <c r="P332"/>
  <c r="BI331"/>
  <c r="BH331"/>
  <c r="BG331"/>
  <c r="BF331"/>
  <c r="T331"/>
  <c r="R331"/>
  <c r="P331"/>
  <c r="BI330"/>
  <c r="BH330"/>
  <c r="BG330"/>
  <c r="BF330"/>
  <c r="T330"/>
  <c r="R330"/>
  <c r="P330"/>
  <c r="BI329"/>
  <c r="BH329"/>
  <c r="BG329"/>
  <c r="BF329"/>
  <c r="T329"/>
  <c r="R329"/>
  <c r="P329"/>
  <c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21"/>
  <c r="BH321"/>
  <c r="BG321"/>
  <c r="BF321"/>
  <c r="T321"/>
  <c r="R321"/>
  <c r="P321"/>
  <c r="BI320"/>
  <c r="BH320"/>
  <c r="BG320"/>
  <c r="BF320"/>
  <c r="T320"/>
  <c r="R320"/>
  <c r="P320"/>
  <c r="BI319"/>
  <c r="BH319"/>
  <c r="BG319"/>
  <c r="BF319"/>
  <c r="T319"/>
  <c r="R319"/>
  <c r="P319"/>
  <c r="BI318"/>
  <c r="BH318"/>
  <c r="BG318"/>
  <c r="BF318"/>
  <c r="T318"/>
  <c r="R318"/>
  <c r="P318"/>
  <c r="BI317"/>
  <c r="BH317"/>
  <c r="BG317"/>
  <c r="BF317"/>
  <c r="T317"/>
  <c r="R317"/>
  <c r="P317"/>
  <c r="BI316"/>
  <c r="BH316"/>
  <c r="BG316"/>
  <c r="BF316"/>
  <c r="T316"/>
  <c r="R316"/>
  <c r="P316"/>
  <c r="BI315"/>
  <c r="BH315"/>
  <c r="BG315"/>
  <c r="BF315"/>
  <c r="T315"/>
  <c r="R315"/>
  <c r="P315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9"/>
  <c r="BH289"/>
  <c r="BG289"/>
  <c r="BF289"/>
  <c r="T289"/>
  <c r="R289"/>
  <c r="P289"/>
  <c r="BI288"/>
  <c r="BH288"/>
  <c r="BG288"/>
  <c r="BF288"/>
  <c r="T288"/>
  <c r="R288"/>
  <c r="P288"/>
  <c r="BI287"/>
  <c r="BH287"/>
  <c r="BG287"/>
  <c r="BF287"/>
  <c r="T287"/>
  <c r="R287"/>
  <c r="P287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0"/>
  <c r="BH230"/>
  <c r="BG230"/>
  <c r="BF230"/>
  <c r="T230"/>
  <c r="T229"/>
  <c r="R230"/>
  <c r="R229"/>
  <c r="P230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18"/>
  <c r="BH218"/>
  <c r="BG218"/>
  <c r="BF218"/>
  <c r="T218"/>
  <c r="R218"/>
  <c r="P218"/>
  <c r="BI213"/>
  <c r="BH213"/>
  <c r="BG213"/>
  <c r="BF213"/>
  <c r="T213"/>
  <c r="R213"/>
  <c r="P213"/>
  <c r="BI211"/>
  <c r="BH211"/>
  <c r="BG211"/>
  <c r="BF211"/>
  <c r="T211"/>
  <c r="R211"/>
  <c r="P211"/>
  <c r="BI207"/>
  <c r="BH207"/>
  <c r="BG207"/>
  <c r="BF207"/>
  <c r="T207"/>
  <c r="R207"/>
  <c r="P207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0"/>
  <c r="BH190"/>
  <c r="BG190"/>
  <c r="BF190"/>
  <c r="T190"/>
  <c r="R190"/>
  <c r="P190"/>
  <c r="BI184"/>
  <c r="BH184"/>
  <c r="BG184"/>
  <c r="BF184"/>
  <c r="T184"/>
  <c r="R184"/>
  <c r="P184"/>
  <c r="BI183"/>
  <c r="BH183"/>
  <c r="BG183"/>
  <c r="BF183"/>
  <c r="T183"/>
  <c r="R183"/>
  <c r="P183"/>
  <c r="BI178"/>
  <c r="BH178"/>
  <c r="BG178"/>
  <c r="BF178"/>
  <c r="T178"/>
  <c r="R178"/>
  <c r="P178"/>
  <c r="BI173"/>
  <c r="BH173"/>
  <c r="BG173"/>
  <c r="BF173"/>
  <c r="T173"/>
  <c r="R173"/>
  <c r="P173"/>
  <c r="BI168"/>
  <c r="BH168"/>
  <c r="BG168"/>
  <c r="BF168"/>
  <c r="T168"/>
  <c r="R168"/>
  <c r="P168"/>
  <c r="BI163"/>
  <c r="BH163"/>
  <c r="BG163"/>
  <c r="BF163"/>
  <c r="T163"/>
  <c r="R163"/>
  <c r="P163"/>
  <c r="BI157"/>
  <c r="BH157"/>
  <c r="BG157"/>
  <c r="BF157"/>
  <c r="T157"/>
  <c r="R157"/>
  <c r="P157"/>
  <c r="BI151"/>
  <c r="BH151"/>
  <c r="BG151"/>
  <c r="BF151"/>
  <c r="T151"/>
  <c r="R151"/>
  <c r="P151"/>
  <c r="BI145"/>
  <c r="BH145"/>
  <c r="BG145"/>
  <c r="BF145"/>
  <c r="T145"/>
  <c r="R145"/>
  <c r="P145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J124"/>
  <c r="F121"/>
  <c r="E119"/>
  <c r="J92"/>
  <c r="F89"/>
  <c r="E87"/>
  <c r="J21"/>
  <c r="E21"/>
  <c r="J123"/>
  <c r="J20"/>
  <c r="J18"/>
  <c r="E18"/>
  <c r="F92"/>
  <c r="J17"/>
  <c r="J15"/>
  <c r="E15"/>
  <c r="F91"/>
  <c r="J14"/>
  <c r="J12"/>
  <c r="J121"/>
  <c r="E7"/>
  <c r="E117"/>
  <c i="1" r="L90"/>
  <c r="AM90"/>
  <c r="AM89"/>
  <c r="L89"/>
  <c r="AM87"/>
  <c r="L87"/>
  <c r="L85"/>
  <c r="L84"/>
  <c i="2" r="BK386"/>
  <c r="J371"/>
  <c r="BK363"/>
  <c r="J353"/>
  <c r="J332"/>
  <c r="BK318"/>
  <c r="J299"/>
  <c r="J287"/>
  <c r="J276"/>
  <c r="BK252"/>
  <c r="J239"/>
  <c r="J218"/>
  <c r="BK133"/>
  <c r="J410"/>
  <c r="J393"/>
  <c r="BK384"/>
  <c r="J372"/>
  <c r="BK362"/>
  <c r="BK346"/>
  <c r="BK337"/>
  <c r="BK326"/>
  <c r="BK320"/>
  <c r="BK311"/>
  <c r="J294"/>
  <c r="BK279"/>
  <c r="BK261"/>
  <c r="J249"/>
  <c r="J211"/>
  <c r="J136"/>
  <c r="BK364"/>
  <c r="BK332"/>
  <c r="J315"/>
  <c r="J305"/>
  <c r="BK288"/>
  <c r="J413"/>
  <c r="J272"/>
  <c r="BK260"/>
  <c r="J252"/>
  <c r="BK207"/>
  <c r="J190"/>
  <c r="J133"/>
  <c i="3" r="BK270"/>
  <c r="J242"/>
  <c r="BK217"/>
  <c r="J198"/>
  <c r="BK177"/>
  <c r="J272"/>
  <c r="J235"/>
  <c r="J193"/>
  <c r="BK180"/>
  <c r="J289"/>
  <c r="BK255"/>
  <c r="J231"/>
  <c r="BK194"/>
  <c r="J143"/>
  <c r="BK263"/>
  <c r="J244"/>
  <c r="J188"/>
  <c r="BK234"/>
  <c r="J212"/>
  <c r="J155"/>
  <c r="J259"/>
  <c r="BK230"/>
  <c r="J209"/>
  <c r="J130"/>
  <c r="BK240"/>
  <c r="J224"/>
  <c r="J199"/>
  <c r="J134"/>
  <c r="J268"/>
  <c r="J226"/>
  <c r="J220"/>
  <c r="J204"/>
  <c r="J294"/>
  <c r="BK268"/>
  <c r="J233"/>
  <c r="J203"/>
  <c r="BK160"/>
  <c r="J131"/>
  <c r="BK264"/>
  <c r="BK242"/>
  <c r="BK199"/>
  <c r="BK164"/>
  <c r="J263"/>
  <c r="J211"/>
  <c i="2" r="F36"/>
  <c r="J236"/>
  <c r="BK145"/>
  <c r="J360"/>
  <c r="BK347"/>
  <c r="BK321"/>
  <c r="BK302"/>
  <c r="BK297"/>
  <c r="J273"/>
  <c r="J245"/>
  <c r="BK183"/>
  <c r="BK135"/>
  <c r="J130"/>
  <c r="BK352"/>
  <c r="BK335"/>
  <c r="J313"/>
  <c r="J270"/>
  <c r="J259"/>
  <c r="J251"/>
  <c r="J244"/>
  <c r="BK224"/>
  <c r="J213"/>
  <c r="BK137"/>
  <c r="F35"/>
  <c i="3" r="BK277"/>
  <c r="BK245"/>
  <c r="J191"/>
  <c r="BK143"/>
  <c r="J256"/>
  <c r="BK212"/>
  <c i="2" r="J384"/>
  <c r="J378"/>
  <c r="BK366"/>
  <c r="BK358"/>
  <c r="BK341"/>
  <c r="J325"/>
  <c r="BK316"/>
  <c r="J312"/>
  <c r="BK282"/>
  <c r="J269"/>
  <c r="BK249"/>
  <c r="J237"/>
  <c r="BK198"/>
  <c r="BK163"/>
  <c r="J396"/>
  <c r="BK388"/>
  <c r="BK377"/>
  <c r="BK371"/>
  <c r="BK360"/>
  <c r="J351"/>
  <c r="J330"/>
  <c r="BK319"/>
  <c r="J309"/>
  <c r="BK295"/>
  <c r="J289"/>
  <c r="BK281"/>
  <c r="BK239"/>
  <c r="J163"/>
  <c r="BK368"/>
  <c r="BK356"/>
  <c r="J341"/>
  <c r="BK334"/>
  <c r="J282"/>
  <c r="J274"/>
  <c r="J255"/>
  <c r="BK237"/>
  <c r="BK227"/>
  <c r="J151"/>
  <c r="J339"/>
  <c r="BK327"/>
  <c r="BK310"/>
  <c r="BK294"/>
  <c r="BK283"/>
  <c r="BK264"/>
  <c r="J258"/>
  <c r="J248"/>
  <c r="J235"/>
  <c r="J222"/>
  <c r="BK184"/>
  <c r="BK131"/>
  <c r="J34"/>
  <c r="BK344"/>
  <c r="J320"/>
  <c r="J308"/>
  <c r="BK303"/>
  <c r="J279"/>
  <c r="BK258"/>
  <c r="J247"/>
  <c r="J227"/>
  <c r="BK173"/>
  <c r="J134"/>
  <c r="BK393"/>
  <c r="J386"/>
  <c r="J376"/>
  <c r="BK369"/>
  <c r="J359"/>
  <c r="BK349"/>
  <c r="J343"/>
  <c r="J321"/>
  <c r="BK305"/>
  <c r="J291"/>
  <c r="J285"/>
  <c r="BK271"/>
  <c r="J226"/>
  <c r="BK132"/>
  <c r="J357"/>
  <c r="BK343"/>
  <c r="J335"/>
  <c r="BK328"/>
  <c r="J316"/>
  <c r="J284"/>
  <c r="BK276"/>
  <c r="BK262"/>
  <c r="J242"/>
  <c r="J224"/>
  <c r="BK168"/>
  <c r="J356"/>
  <c r="BK342"/>
  <c r="J326"/>
  <c r="J297"/>
  <c r="BK268"/>
  <c r="J263"/>
  <c r="J254"/>
  <c r="J246"/>
  <c r="J230"/>
  <c r="BK211"/>
  <c r="BK178"/>
  <c i="1" r="AS94"/>
  <c i="2" r="J267"/>
  <c r="BK255"/>
  <c r="BK247"/>
  <c r="BK200"/>
  <c r="J139"/>
  <c i="3" r="J264"/>
  <c r="BK261"/>
  <c r="BK231"/>
  <c r="J205"/>
  <c r="J178"/>
  <c r="J151"/>
  <c r="J247"/>
  <c r="BK221"/>
  <c r="BK155"/>
  <c r="BK280"/>
  <c r="J251"/>
  <c r="J232"/>
  <c r="BK206"/>
  <c r="J158"/>
  <c r="J277"/>
  <c r="J250"/>
  <c r="BK222"/>
  <c r="BK157"/>
  <c r="J236"/>
  <c r="J206"/>
  <c r="BK132"/>
  <c r="BK244"/>
  <c r="BK227"/>
  <c r="BK202"/>
  <c r="BK151"/>
  <c r="J295"/>
  <c r="J230"/>
  <c r="J210"/>
  <c r="BK176"/>
  <c r="BK295"/>
  <c r="J243"/>
  <c r="J225"/>
  <c r="J214"/>
  <c r="BK196"/>
  <c r="BK275"/>
  <c r="BK258"/>
  <c r="J222"/>
  <c r="J195"/>
  <c r="J149"/>
  <c r="J254"/>
  <c r="J216"/>
  <c r="J180"/>
  <c r="BK141"/>
  <c r="BK257"/>
  <c r="J200"/>
  <c i="2" r="J391"/>
  <c r="BK379"/>
  <c r="J373"/>
  <c r="J369"/>
  <c r="J361"/>
  <c r="J348"/>
  <c r="J333"/>
  <c r="BK313"/>
  <c r="BK304"/>
  <c r="J295"/>
  <c r="J283"/>
  <c r="BK272"/>
  <c r="J264"/>
  <c r="BK238"/>
  <c r="J178"/>
  <c r="BK151"/>
  <c r="BK411"/>
  <c r="J405"/>
  <c r="BK373"/>
  <c r="J363"/>
  <c r="BK357"/>
  <c r="J347"/>
  <c r="BK339"/>
  <c r="J329"/>
  <c r="J292"/>
  <c r="J286"/>
  <c r="BK267"/>
  <c r="BK248"/>
  <c r="J168"/>
  <c r="BK359"/>
  <c r="BK336"/>
  <c r="J323"/>
  <c r="BK308"/>
  <c r="BK298"/>
  <c r="BK289"/>
  <c r="J266"/>
  <c r="BK236"/>
  <c r="J184"/>
  <c r="BK134"/>
  <c r="BK365"/>
  <c r="BK351"/>
  <c r="BK322"/>
  <c r="BK309"/>
  <c r="J290"/>
  <c r="BK412"/>
  <c r="BK274"/>
  <c r="J262"/>
  <c r="BK256"/>
  <c r="J243"/>
  <c r="J173"/>
  <c r="BK130"/>
  <c i="3" r="J262"/>
  <c r="J239"/>
  <c r="J215"/>
  <c r="J194"/>
  <c r="J172"/>
  <c r="J275"/>
  <c r="J234"/>
  <c r="BK191"/>
  <c r="J157"/>
  <c r="J288"/>
  <c r="BK256"/>
  <c r="J238"/>
  <c r="BK223"/>
  <c r="J176"/>
  <c r="J282"/>
  <c r="BK249"/>
  <c r="BK219"/>
  <c r="J153"/>
  <c r="J219"/>
  <c r="BK203"/>
  <c r="J147"/>
  <c r="J240"/>
  <c r="BK211"/>
  <c r="BK190"/>
  <c r="BK149"/>
  <c r="BK294"/>
  <c r="BK213"/>
  <c r="BK200"/>
  <c r="J145"/>
  <c r="J280"/>
  <c r="BK235"/>
  <c r="J221"/>
  <c r="BK205"/>
  <c r="BK289"/>
  <c r="BK262"/>
  <c r="BK229"/>
  <c r="J202"/>
  <c r="J182"/>
  <c r="BK281"/>
  <c r="BK251"/>
  <c r="J213"/>
  <c r="BK172"/>
  <c r="BK276"/>
  <c r="BK220"/>
  <c r="J141"/>
  <c i="2" r="J398"/>
  <c r="J377"/>
  <c r="BK372"/>
  <c r="BK367"/>
  <c r="J354"/>
  <c r="J327"/>
  <c r="J302"/>
  <c r="BK292"/>
  <c r="J278"/>
  <c r="J253"/>
  <c r="BK213"/>
  <c r="BK410"/>
  <c r="BK392"/>
  <c r="BK374"/>
  <c r="J355"/>
  <c r="BK338"/>
  <c r="BK324"/>
  <c r="J304"/>
  <c r="BK287"/>
  <c r="BK275"/>
  <c r="BK250"/>
  <c r="J207"/>
  <c r="J342"/>
  <c r="J324"/>
  <c r="BK306"/>
  <c r="BK278"/>
  <c r="J257"/>
  <c r="BK226"/>
  <c r="BK397"/>
  <c r="J337"/>
  <c r="J301"/>
  <c r="J275"/>
  <c r="BK404"/>
  <c r="J268"/>
  <c r="BK257"/>
  <c r="BK251"/>
  <c r="J198"/>
  <c r="J157"/>
  <c i="3" r="BK259"/>
  <c r="BK252"/>
  <c r="J227"/>
  <c r="J208"/>
  <c r="BK188"/>
  <c r="BK288"/>
  <c r="J248"/>
  <c r="BK224"/>
  <c r="BK182"/>
  <c r="J257"/>
  <c r="BK246"/>
  <c r="BK216"/>
  <c r="J177"/>
  <c r="J133"/>
  <c r="J258"/>
  <c r="BK241"/>
  <c r="BK193"/>
  <c r="J281"/>
  <c r="J218"/>
  <c r="BK179"/>
  <c r="BK137"/>
  <c r="BK243"/>
  <c r="BK225"/>
  <c r="BK197"/>
  <c r="BK133"/>
  <c r="BK296"/>
  <c r="BK237"/>
  <c r="BK209"/>
  <c r="BK158"/>
  <c r="BK297"/>
  <c r="J241"/>
  <c r="J223"/>
  <c r="BK208"/>
  <c r="BK153"/>
  <c r="BK272"/>
  <c r="BK250"/>
  <c r="BK204"/>
  <c r="J179"/>
  <c r="BK130"/>
  <c r="BK253"/>
  <c r="BK226"/>
  <c r="J187"/>
  <c r="BK134"/>
  <c r="J246"/>
  <c r="BK187"/>
  <c i="2" r="BK266"/>
  <c r="J250"/>
  <c r="J238"/>
  <c r="J200"/>
  <c r="F37"/>
  <c r="J388"/>
  <c r="BK376"/>
  <c r="J365"/>
  <c r="BK355"/>
  <c r="J345"/>
  <c r="J331"/>
  <c r="BK314"/>
  <c r="J298"/>
  <c r="BK285"/>
  <c r="J277"/>
  <c r="J256"/>
  <c r="BK246"/>
  <c r="J228"/>
  <c r="J145"/>
  <c r="J412"/>
  <c r="BK405"/>
  <c r="J392"/>
  <c r="BK378"/>
  <c r="BK370"/>
  <c r="BK348"/>
  <c r="J344"/>
  <c r="J336"/>
  <c r="BK323"/>
  <c r="BK317"/>
  <c r="J300"/>
  <c r="BK273"/>
  <c r="J260"/>
  <c r="BK235"/>
  <c r="BK139"/>
  <c r="J362"/>
  <c r="J352"/>
  <c r="BK329"/>
  <c r="J317"/>
  <c r="BK301"/>
  <c r="BK290"/>
  <c r="BK277"/>
  <c r="J265"/>
  <c r="BK243"/>
  <c r="BK228"/>
  <c r="J138"/>
  <c r="J367"/>
  <c r="J328"/>
  <c r="J314"/>
  <c r="BK299"/>
  <c r="BK291"/>
  <c r="J404"/>
  <c r="BK398"/>
  <c r="BK263"/>
  <c r="BK254"/>
  <c r="BK244"/>
  <c r="J196"/>
  <c r="BK138"/>
  <c i="3" r="J261"/>
  <c r="J245"/>
  <c r="BK218"/>
  <c r="J201"/>
  <c r="J160"/>
  <c r="J255"/>
  <c r="J196"/>
  <c r="J135"/>
  <c r="BK282"/>
  <c r="J252"/>
  <c r="BK233"/>
  <c r="J207"/>
  <c r="J164"/>
  <c r="J132"/>
  <c r="BK254"/>
  <c r="BK232"/>
  <c r="BK168"/>
  <c r="BK247"/>
  <c r="J217"/>
  <c r="BK178"/>
  <c r="BK131"/>
  <c r="J237"/>
  <c r="BK210"/>
  <c r="J189"/>
  <c r="J297"/>
  <c r="BK236"/>
  <c r="BK207"/>
  <c r="BK147"/>
  <c r="J296"/>
  <c r="J253"/>
  <c r="BK228"/>
  <c r="BK215"/>
  <c r="J139"/>
  <c r="J270"/>
  <c r="J249"/>
  <c r="BK201"/>
  <c r="BK189"/>
  <c r="BK145"/>
  <c r="BK248"/>
  <c r="BK214"/>
  <c r="J168"/>
  <c r="J137"/>
  <c r="BK239"/>
  <c r="BK195"/>
  <c i="2" r="BK380"/>
  <c r="J374"/>
  <c r="J370"/>
  <c r="J364"/>
  <c r="J349"/>
  <c r="BK340"/>
  <c r="J306"/>
  <c r="BK300"/>
  <c r="BK286"/>
  <c r="J271"/>
  <c r="BK259"/>
  <c r="J241"/>
  <c r="J183"/>
  <c r="BK136"/>
  <c r="J411"/>
  <c r="BK391"/>
  <c r="J380"/>
  <c r="BK361"/>
  <c r="J350"/>
  <c r="BK345"/>
  <c r="BK333"/>
  <c r="J322"/>
  <c r="BK312"/>
  <c r="J288"/>
  <c r="BK280"/>
  <c r="BK265"/>
  <c r="BK245"/>
  <c r="BK196"/>
  <c r="BK413"/>
  <c r="J340"/>
  <c r="BK330"/>
  <c r="J319"/>
  <c r="J307"/>
  <c r="BK269"/>
  <c r="J261"/>
  <c r="BK218"/>
  <c r="J137"/>
  <c r="J397"/>
  <c r="BK350"/>
  <c r="J311"/>
  <c r="J293"/>
  <c r="BK241"/>
  <c r="BK190"/>
  <c r="J135"/>
  <c r="F34"/>
  <c i="3" r="J190"/>
  <c r="J276"/>
  <c r="BK238"/>
  <c r="J197"/>
  <c r="BK135"/>
  <c r="J229"/>
  <c r="BK139"/>
  <c i="2" r="J368"/>
  <c r="J346"/>
  <c r="BK315"/>
  <c r="BK307"/>
  <c r="BK293"/>
  <c r="BK270"/>
  <c r="BK222"/>
  <c r="J131"/>
  <c r="BK396"/>
  <c r="J379"/>
  <c r="J366"/>
  <c r="BK353"/>
  <c r="BK331"/>
  <c r="J318"/>
  <c r="J296"/>
  <c r="BK284"/>
  <c r="BK242"/>
  <c r="J358"/>
  <c r="J338"/>
  <c r="BK325"/>
  <c r="J310"/>
  <c r="J303"/>
  <c r="J281"/>
  <c r="BK253"/>
  <c r="BK230"/>
  <c r="BK157"/>
  <c r="J132"/>
  <c r="BK354"/>
  <c r="J334"/>
  <c r="BK296"/>
  <c r="J280"/>
  <c i="3" r="J228"/>
  <c r="BK198"/>
  <c i="2" l="1" r="P129"/>
  <c r="BK234"/>
  <c r="J234"/>
  <c r="J100"/>
  <c r="T234"/>
  <c r="R375"/>
  <c r="T390"/>
  <c r="P409"/>
  <c r="P240"/>
  <c r="R390"/>
  <c r="T403"/>
  <c r="BK240"/>
  <c r="J240"/>
  <c r="J101"/>
  <c r="T375"/>
  <c r="R395"/>
  <c r="R403"/>
  <c i="3" r="R129"/>
  <c i="2" r="R129"/>
  <c r="P234"/>
  <c r="P375"/>
  <c r="BK395"/>
  <c r="J395"/>
  <c r="J105"/>
  <c r="P403"/>
  <c i="3" r="P129"/>
  <c i="2" r="T240"/>
  <c r="P390"/>
  <c r="T395"/>
  <c r="T409"/>
  <c i="3" r="BK129"/>
  <c r="J129"/>
  <c r="J98"/>
  <c r="BK186"/>
  <c r="J186"/>
  <c r="J100"/>
  <c r="T186"/>
  <c i="2" r="T129"/>
  <c r="R234"/>
  <c r="BK375"/>
  <c r="J375"/>
  <c r="J102"/>
  <c r="P395"/>
  <c r="P394"/>
  <c r="BK409"/>
  <c r="J409"/>
  <c r="J107"/>
  <c i="3" r="T192"/>
  <c r="T129"/>
  <c r="P186"/>
  <c r="R186"/>
  <c r="P260"/>
  <c r="BK279"/>
  <c r="J279"/>
  <c r="J105"/>
  <c i="2" r="BK129"/>
  <c r="J129"/>
  <c r="J98"/>
  <c i="3" r="R192"/>
  <c r="T260"/>
  <c r="T274"/>
  <c r="P279"/>
  <c r="T287"/>
  <c r="BK192"/>
  <c r="J192"/>
  <c r="J101"/>
  <c r="R260"/>
  <c r="P274"/>
  <c r="T279"/>
  <c r="P293"/>
  <c i="2" r="R240"/>
  <c r="BK390"/>
  <c r="J390"/>
  <c r="J103"/>
  <c r="BK403"/>
  <c r="J403"/>
  <c r="J106"/>
  <c r="R409"/>
  <c i="3" r="P192"/>
  <c r="BK260"/>
  <c r="J260"/>
  <c r="J102"/>
  <c r="BK274"/>
  <c r="J274"/>
  <c r="J103"/>
  <c r="R274"/>
  <c r="R279"/>
  <c r="BK287"/>
  <c r="J287"/>
  <c r="J106"/>
  <c r="P287"/>
  <c r="R287"/>
  <c r="BK293"/>
  <c r="J293"/>
  <c r="J107"/>
  <c r="R293"/>
  <c r="T293"/>
  <c i="2" r="BK229"/>
  <c r="J229"/>
  <c r="J99"/>
  <c i="3" r="BK181"/>
  <c r="J181"/>
  <c r="J99"/>
  <c r="E85"/>
  <c r="BE196"/>
  <c r="BE202"/>
  <c r="BE205"/>
  <c r="BE218"/>
  <c r="BE250"/>
  <c r="BE258"/>
  <c r="BE280"/>
  <c r="BE130"/>
  <c r="BE132"/>
  <c r="BE221"/>
  <c r="BE224"/>
  <c r="F91"/>
  <c r="BE151"/>
  <c r="BE177"/>
  <c r="BE193"/>
  <c r="BE206"/>
  <c r="BE212"/>
  <c r="BE214"/>
  <c r="BE223"/>
  <c r="BE243"/>
  <c r="BE246"/>
  <c r="BE247"/>
  <c r="BE281"/>
  <c r="BE288"/>
  <c r="BE289"/>
  <c r="BE295"/>
  <c r="BE296"/>
  <c i="2" r="BK128"/>
  <c r="J128"/>
  <c r="J97"/>
  <c r="BK394"/>
  <c r="J394"/>
  <c r="J104"/>
  <c i="3" r="J121"/>
  <c r="BE131"/>
  <c r="BE134"/>
  <c r="BE143"/>
  <c r="BE155"/>
  <c r="BE172"/>
  <c r="BE191"/>
  <c r="BE217"/>
  <c r="BE230"/>
  <c r="BE239"/>
  <c r="BE244"/>
  <c r="BE248"/>
  <c r="BE254"/>
  <c r="BE276"/>
  <c r="BE294"/>
  <c r="BE149"/>
  <c r="BE164"/>
  <c r="BE168"/>
  <c r="BE178"/>
  <c r="BE182"/>
  <c r="BE188"/>
  <c r="BE190"/>
  <c r="BE201"/>
  <c r="BE233"/>
  <c r="BE238"/>
  <c r="BE297"/>
  <c r="J91"/>
  <c r="BE135"/>
  <c r="BE141"/>
  <c r="BE160"/>
  <c r="BE176"/>
  <c r="BE195"/>
  <c r="BE199"/>
  <c r="BE207"/>
  <c r="BE219"/>
  <c r="BE222"/>
  <c r="BE226"/>
  <c r="BE241"/>
  <c r="BE257"/>
  <c r="BE261"/>
  <c r="BE133"/>
  <c r="BE194"/>
  <c r="BE197"/>
  <c r="BE198"/>
  <c r="BE204"/>
  <c r="BE210"/>
  <c r="BE252"/>
  <c r="BE139"/>
  <c r="BE158"/>
  <c r="BE180"/>
  <c r="BE200"/>
  <c r="BE215"/>
  <c r="BE220"/>
  <c r="BE227"/>
  <c r="BE229"/>
  <c r="BE234"/>
  <c r="BE245"/>
  <c r="BE259"/>
  <c r="BE268"/>
  <c r="BE272"/>
  <c r="BE145"/>
  <c r="BE187"/>
  <c r="BE203"/>
  <c r="BE209"/>
  <c r="BE225"/>
  <c r="BE228"/>
  <c r="BE240"/>
  <c r="BE242"/>
  <c r="BE264"/>
  <c r="BE275"/>
  <c r="BE277"/>
  <c r="BE137"/>
  <c r="BE208"/>
  <c r="BE216"/>
  <c r="BE231"/>
  <c r="BE232"/>
  <c r="BE236"/>
  <c r="BE251"/>
  <c r="BE253"/>
  <c r="BE256"/>
  <c r="BE262"/>
  <c r="BE270"/>
  <c r="BE282"/>
  <c r="F92"/>
  <c r="BE147"/>
  <c r="BE153"/>
  <c r="BE157"/>
  <c r="BE179"/>
  <c r="BE189"/>
  <c r="BE211"/>
  <c r="BE213"/>
  <c r="BE235"/>
  <c r="BE237"/>
  <c r="BE249"/>
  <c r="BE255"/>
  <c r="BE263"/>
  <c i="2" r="J89"/>
  <c r="J91"/>
  <c r="F123"/>
  <c r="BE132"/>
  <c r="BE137"/>
  <c r="BE151"/>
  <c r="BE163"/>
  <c r="BE168"/>
  <c r="BE178"/>
  <c r="BE184"/>
  <c r="BE211"/>
  <c r="BE218"/>
  <c r="BE224"/>
  <c r="BE237"/>
  <c r="BE242"/>
  <c r="BE246"/>
  <c r="BE258"/>
  <c r="BE261"/>
  <c r="BE273"/>
  <c r="BE398"/>
  <c r="BE404"/>
  <c r="BE412"/>
  <c r="BE413"/>
  <c i="1" r="BC95"/>
  <c r="BB95"/>
  <c r="AW95"/>
  <c i="2" r="E85"/>
  <c r="F124"/>
  <c r="BE130"/>
  <c r="BE134"/>
  <c r="BE173"/>
  <c r="BE183"/>
  <c r="BE198"/>
  <c r="BE228"/>
  <c r="BE245"/>
  <c r="BE247"/>
  <c r="BE252"/>
  <c r="BE253"/>
  <c r="BE257"/>
  <c r="BE262"/>
  <c r="BE269"/>
  <c r="BE271"/>
  <c r="BE277"/>
  <c r="BE292"/>
  <c r="BE303"/>
  <c r="BE306"/>
  <c r="BE312"/>
  <c r="BE318"/>
  <c r="BE320"/>
  <c r="BE324"/>
  <c r="BE330"/>
  <c r="BE335"/>
  <c r="BE336"/>
  <c r="BE338"/>
  <c r="BE339"/>
  <c r="BE340"/>
  <c r="BE343"/>
  <c r="BE348"/>
  <c r="BE357"/>
  <c r="BE361"/>
  <c r="BE362"/>
  <c r="BE367"/>
  <c r="BE396"/>
  <c r="BE397"/>
  <c i="1" r="BA95"/>
  <c i="2" r="BE131"/>
  <c r="BE133"/>
  <c r="BE136"/>
  <c r="BE145"/>
  <c r="BE196"/>
  <c r="BE213"/>
  <c r="BE244"/>
  <c r="BE249"/>
  <c r="BE250"/>
  <c r="BE254"/>
  <c r="BE256"/>
  <c r="BE259"/>
  <c r="BE267"/>
  <c r="BE268"/>
  <c r="BE274"/>
  <c r="BE279"/>
  <c r="BE280"/>
  <c r="BE284"/>
  <c r="BE285"/>
  <c r="BE291"/>
  <c r="BE293"/>
  <c r="BE299"/>
  <c r="BE304"/>
  <c r="BE310"/>
  <c r="BE311"/>
  <c r="BE314"/>
  <c r="BE317"/>
  <c r="BE319"/>
  <c r="BE325"/>
  <c r="BE328"/>
  <c r="BE329"/>
  <c r="BE331"/>
  <c r="BE332"/>
  <c r="BE345"/>
  <c r="BE347"/>
  <c r="BE351"/>
  <c r="BE352"/>
  <c r="BE354"/>
  <c r="BE356"/>
  <c r="BE363"/>
  <c r="BE364"/>
  <c r="BE365"/>
  <c r="BE135"/>
  <c r="BE138"/>
  <c r="BE157"/>
  <c r="BE207"/>
  <c r="BE222"/>
  <c r="BE230"/>
  <c r="BE241"/>
  <c r="BE264"/>
  <c r="BE270"/>
  <c r="BE272"/>
  <c r="BE278"/>
  <c r="BE282"/>
  <c r="BE296"/>
  <c r="BE297"/>
  <c r="BE298"/>
  <c r="BE300"/>
  <c r="BE301"/>
  <c r="BE302"/>
  <c r="BE305"/>
  <c r="BE307"/>
  <c r="BE313"/>
  <c r="BE315"/>
  <c r="BE316"/>
  <c r="BE327"/>
  <c r="BE334"/>
  <c r="BE349"/>
  <c r="BE350"/>
  <c r="BE353"/>
  <c r="BE355"/>
  <c r="BE358"/>
  <c r="BE366"/>
  <c r="BE368"/>
  <c r="BE369"/>
  <c r="BE372"/>
  <c r="BE373"/>
  <c r="BE374"/>
  <c r="BE376"/>
  <c r="BE377"/>
  <c r="BE380"/>
  <c r="BE384"/>
  <c r="BE386"/>
  <c r="BE391"/>
  <c r="BE392"/>
  <c r="BE393"/>
  <c r="BE410"/>
  <c r="BE411"/>
  <c r="BE139"/>
  <c r="BE190"/>
  <c r="BE200"/>
  <c r="BE226"/>
  <c r="BE227"/>
  <c r="BE235"/>
  <c r="BE236"/>
  <c r="BE238"/>
  <c r="BE239"/>
  <c r="BE243"/>
  <c r="BE248"/>
  <c r="BE251"/>
  <c r="BE255"/>
  <c r="BE260"/>
  <c r="BE263"/>
  <c r="BE265"/>
  <c r="BE266"/>
  <c r="BE275"/>
  <c r="BE276"/>
  <c r="BE281"/>
  <c r="BE283"/>
  <c r="BE286"/>
  <c r="BE287"/>
  <c r="BE288"/>
  <c r="BE289"/>
  <c r="BE290"/>
  <c r="BE294"/>
  <c r="BE295"/>
  <c r="BE308"/>
  <c r="BE309"/>
  <c r="BE321"/>
  <c r="BE322"/>
  <c r="BE323"/>
  <c r="BE326"/>
  <c r="BE333"/>
  <c r="BE337"/>
  <c r="BE341"/>
  <c r="BE342"/>
  <c r="BE344"/>
  <c r="BE346"/>
  <c r="BE359"/>
  <c r="BE360"/>
  <c r="BE370"/>
  <c r="BE371"/>
  <c r="BE378"/>
  <c r="BE379"/>
  <c r="BE388"/>
  <c r="BE405"/>
  <c i="1" r="BD95"/>
  <c i="3" r="F35"/>
  <c i="1" r="BB96"/>
  <c r="BB94"/>
  <c r="W31"/>
  <c i="3" r="F36"/>
  <c i="1" r="BC96"/>
  <c r="BC94"/>
  <c r="W32"/>
  <c i="3" r="J34"/>
  <c i="1" r="AW96"/>
  <c i="3" r="F34"/>
  <c i="1" r="BA96"/>
  <c r="BA94"/>
  <c r="W30"/>
  <c i="3" r="F37"/>
  <c i="1" r="BD96"/>
  <c r="BD94"/>
  <c r="W33"/>
  <c i="3" l="1" r="T278"/>
  <c i="2" r="T128"/>
  <c i="3" r="R278"/>
  <c r="P278"/>
  <c i="2" r="T394"/>
  <c i="3" r="T128"/>
  <c r="T127"/>
  <c r="R128"/>
  <c r="R127"/>
  <c r="P128"/>
  <c r="P127"/>
  <c i="1" r="AU96"/>
  <c i="2" r="R394"/>
  <c r="R128"/>
  <c r="R127"/>
  <c r="P128"/>
  <c r="P127"/>
  <c i="1" r="AU95"/>
  <c i="3" r="BK128"/>
  <c r="J128"/>
  <c r="J97"/>
  <c r="BK278"/>
  <c r="J278"/>
  <c r="J104"/>
  <c i="2" r="BK127"/>
  <c r="J127"/>
  <c r="F33"/>
  <c i="1" r="AZ95"/>
  <c i="2" r="J30"/>
  <c i="1" r="AG95"/>
  <c i="3" r="F33"/>
  <c i="1" r="AZ96"/>
  <c i="2" r="J33"/>
  <c i="1" r="AV95"/>
  <c r="AT95"/>
  <c i="3" r="J33"/>
  <c i="1" r="AV96"/>
  <c r="AT96"/>
  <c r="AX94"/>
  <c r="AY94"/>
  <c r="AW94"/>
  <c r="AK30"/>
  <c i="2" l="1" r="T127"/>
  <c i="3" r="BK127"/>
  <c r="J127"/>
  <c r="J96"/>
  <c i="1" r="AN95"/>
  <c i="2" r="J96"/>
  <c r="J39"/>
  <c i="1" r="AU94"/>
  <c r="AZ94"/>
  <c r="W29"/>
  <c i="3" l="1" r="J30"/>
  <c i="1" r="AG96"/>
  <c r="AV94"/>
  <c r="AK29"/>
  <c i="3" l="1" r="J39"/>
  <c i="1" r="AG94"/>
  <c r="AK26"/>
  <c r="AN9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<sst xmlns="http://schemas.openxmlformats.org/spreadsheetml/2006/main">
  <si>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</si>
  <si>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</si>
  <si>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</si>
  <si>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</si>
  <si>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</si>
  <si>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{3afdf37e-d996-4a79-bdd8-4a92d519db83}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</si>
  <si>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</si>
  <si>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</si>
  <si>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</si>
  <si>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</si>
  <si>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</si>
  <si>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</si>
  <si>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</si>
  <si>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</si>
  <si>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211118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</si>
  <si>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</si>
  <si>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</si>
  <si>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VÝTLAČNÝ A ZÁSOBOVACÍ ŘAD OBCE ČISTÁ</t>
  </si>
  <si>
    <t>KSO:</t>
  </si>
  <si>
    <t>CC-CZ:</t>
  </si>
  <si>
    <t>Místo:</t>
  </si>
  <si>
    <t>ČIstá</t>
  </si>
  <si>
    <t>Datum:</t>
  </si>
  <si>
    <t>18. 11. 2021</t>
  </si>
  <si>
    <t>Zadavatel:</t>
  </si>
  <si>
    <t>IČ:</t>
  </si>
  <si>
    <t>OBEC ČISTÁ</t>
  </si>
  <si>
    <t>DIČ:</t>
  </si>
  <si>
    <t>Uchazeč:</t>
  </si>
  <si>
    <t>Vyplň údaj</t>
  </si>
  <si>
    <t>Projektant:</t>
  </si>
  <si>
    <t>25963244</t>
  </si>
  <si>
    <t>JAFIS s.r.o.</t>
  </si>
  <si>
    <t>True</t>
  </si>
  <si>
    <t>Zpracovatel:</t>
  </si>
  <si>
    <t>ing. Mencová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</si>
  <si>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</si>
  <si>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</si>
  <si>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</si>
  <si>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</si>
  <si>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</si>
  <si>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</si>
  <si>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</si>
  <si>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</si>
  <si>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</si>
  <si>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</si>
  <si>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</si>
  <si>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</si>
  <si>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</si>
  <si>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</si>
  <si>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</si>
  <si>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</si>
  <si>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</si>
  <si>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</si>
  <si>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</si>
  <si>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</si>
  <si>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</si>
  <si>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</si>
  <si>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</si>
  <si>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</si>
  <si>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</si>
  <si>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</si>
  <si>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</si>
  <si>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</si>
  <si>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</si>
  <si>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</si>
  <si>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</si>
  <si>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</si>
  <si>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</si>
  <si>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</si>
  <si>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</si>
  <si>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</si>
  <si>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</si>
  <si>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</si>
  <si>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</si>
  <si>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</si>
  <si>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</si>
  <si>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</si>
  <si>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</si>
  <si>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</si>
  <si>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</si>
  <si>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</si>
  <si>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</si>
  <si>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Uznatelné náklady</t>
  </si>
  <si>
    <t>STA</t>
  </si>
  <si>
    <t>1</t>
  </si>
  <si>
    <t>{3d61d654-a702-49eb-8fd5-023c2f436f5f}</t>
  </si>
  <si>
    <t>2</t>
  </si>
  <si>
    <t>02</t>
  </si>
  <si>
    <t>Neuznatelné náklady</t>
  </si>
  <si>
    <t>{03353753-4018-4d39-a7f6-85679443801a}</t>
  </si>
  <si>
    <t>KRYCÍ LIST SOUPISU PRACÍ</t>
  </si>
  <si>
    <t>Objekt:</t>
  </si>
  <si>
    <t>01 - Uznatelné náklady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</si>
  <si>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</si>
  <si>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</si>
  <si>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</si>
  <si>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</si>
  <si>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</si>
  <si>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</si>
  <si>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</si>
  <si>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</si>
  <si>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</si>
  <si>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 Komunikace</t>
  </si>
  <si>
    <t xml:space="preserve">    8 - Trubní vedení</t>
  </si>
  <si>
    <t xml:space="preserve">    9 - Ostatní konstrukce a práce-bourání</t>
  </si>
  <si>
    <t xml:space="preserve">    998 - Přesun hmot</t>
  </si>
  <si>
    <t>VRN - Vedlejší rozpočtové náklady</t>
  </si>
  <si>
    <t xml:space="preserve">    0 -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</si>
  <si>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</si>
  <si>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</si>
  <si>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</si>
  <si>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</si>
  <si>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</si>
  <si>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</si>
  <si>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</si>
  <si>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</si>
  <si>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</si>
  <si>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</si>
  <si>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</si>
  <si>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</si>
  <si>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</si>
  <si>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</si>
  <si>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</si>
  <si>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</si>
  <si>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</si>
  <si>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</si>
  <si>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</si>
  <si>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</si>
  <si>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</si>
  <si>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z kameniva drceného tl 200 mm strojně pl přes 200 m2</t>
  </si>
  <si>
    <t>m2</t>
  </si>
  <si>
    <t>4</t>
  </si>
  <si>
    <t>241714440</t>
  </si>
  <si>
    <t>113107243</t>
  </si>
  <si>
    <t>Odstranění podkladu živičného tl přes 100 do 150 mm strojně pl přes 200 m2</t>
  </si>
  <si>
    <t>789286407</t>
  </si>
  <si>
    <t>3</t>
  </si>
  <si>
    <t>119001401</t>
  </si>
  <si>
    <t>Dočasné zajištění potrubí ocelového nebo litinového DN do 200 mm</t>
  </si>
  <si>
    <t>m</t>
  </si>
  <si>
    <t>-1107503254</t>
  </si>
  <si>
    <t>119001422</t>
  </si>
  <si>
    <t>Dočasné zajištění kabelů a kabelových tratí z 6 volně ložených kabelů</t>
  </si>
  <si>
    <t>-137739572</t>
  </si>
  <si>
    <t>5</t>
  </si>
  <si>
    <t>119002411</t>
  </si>
  <si>
    <t xml:space="preserve">Pojezdový ocelový plech pro zabezpčení výkopu  zřízení</t>
  </si>
  <si>
    <t>-183009792</t>
  </si>
  <si>
    <t>6</t>
  </si>
  <si>
    <t>119002412</t>
  </si>
  <si>
    <t>Pojezdový ocelový plech pro zabezpčení výkopu odstranění</t>
  </si>
  <si>
    <t>-1871833906</t>
  </si>
  <si>
    <t>7</t>
  </si>
  <si>
    <t>119003227</t>
  </si>
  <si>
    <t>Mobilní plotová zábrana vyplněná dráty výšky do 2,2 m pro zabezpečení výkopu zřízení</t>
  </si>
  <si>
    <t>1778181515</t>
  </si>
  <si>
    <t>8</t>
  </si>
  <si>
    <t>119003228</t>
  </si>
  <si>
    <t>Mobilní plotová zábrana vyplněná dráty výšky do 2,2 m pro zabezpečení výkopu odstranění</t>
  </si>
  <si>
    <t>1819636251</t>
  </si>
  <si>
    <t>9</t>
  </si>
  <si>
    <t>121151103</t>
  </si>
  <si>
    <t>Sejmutí ornice plochy do 100 m2 tl vrstvy do 200 mm strojně</t>
  </si>
  <si>
    <t>-1247464936</t>
  </si>
  <si>
    <t>10</t>
  </si>
  <si>
    <t>131213101</t>
  </si>
  <si>
    <t>Hloubení jam v soudržných horninách třídy těžitelnosti I, skupiny 3 ručně</t>
  </si>
  <si>
    <t>m3</t>
  </si>
  <si>
    <t>292869296</t>
  </si>
  <si>
    <t>VV</t>
  </si>
  <si>
    <t>6*2*2*2</t>
  </si>
  <si>
    <t>8*2*1,5*2</t>
  </si>
  <si>
    <t>2*2*1*2</t>
  </si>
  <si>
    <t>Mezisoučet</t>
  </si>
  <si>
    <t>0,5*0,4*104</t>
  </si>
  <si>
    <t>11</t>
  </si>
  <si>
    <t>131251102</t>
  </si>
  <si>
    <t>Hloubení jam nezapažených v hornině třídy těžitelnosti I skupiny 3 objem do 50 m3 strojně</t>
  </si>
  <si>
    <t>-1599629121</t>
  </si>
  <si>
    <t>0,5*0,6*104</t>
  </si>
  <si>
    <t>12</t>
  </si>
  <si>
    <t>131313101</t>
  </si>
  <si>
    <t>Hloubení jam v soudržných horninách třídy těžitelnosti II, skupiny 4 ručně</t>
  </si>
  <si>
    <t>-1146190573</t>
  </si>
  <si>
    <t>13</t>
  </si>
  <si>
    <t>131351102</t>
  </si>
  <si>
    <t>Hloubení jam nezapažených v hornině třídy těžitelnosti II, skupiny 4 objem do 50 m3 strojně</t>
  </si>
  <si>
    <t>1962935229</t>
  </si>
  <si>
    <t>14</t>
  </si>
  <si>
    <t>132212211</t>
  </si>
  <si>
    <t>Hloubení rýh š do 2000 mm v soudržných horninách třídy těžitelnosti I, skupiny 3 ručně</t>
  </si>
  <si>
    <t>1319965874</t>
  </si>
  <si>
    <t>439*1,3*1,4</t>
  </si>
  <si>
    <t>1328*1,3*1,55</t>
  </si>
  <si>
    <t>3474,9*0,5*0,4</t>
  </si>
  <si>
    <t>132251256</t>
  </si>
  <si>
    <t>Hloubení rýh nezapažených š do 2000 mm v hornině třídy těžitelnosti I skupiny 3 objem do 5000 m3 strojně</t>
  </si>
  <si>
    <t>-862179634</t>
  </si>
  <si>
    <t>3474,9*0,5*0,6</t>
  </si>
  <si>
    <t>16</t>
  </si>
  <si>
    <t>132312211</t>
  </si>
  <si>
    <t>Hloubení rýh š do 2000 mm v soudržných horninách třídy těžitelnosti II, skupiny 4 ručně</t>
  </si>
  <si>
    <t>-1582925914</t>
  </si>
  <si>
    <t>17</t>
  </si>
  <si>
    <t>132351256</t>
  </si>
  <si>
    <t>Hloubení rýh nezapažených š do 2000 mm v hornině třídy těžitelnosti II skupiny 4 objem do 5000 m3 strojně</t>
  </si>
  <si>
    <t>1926113663</t>
  </si>
  <si>
    <t>18</t>
  </si>
  <si>
    <t>141721214</t>
  </si>
  <si>
    <t>Řízený zemní protlak délky do 50 m hl do 6 m s protlačením potrubí vnějšího průměru vrtu přes 140 do 180 mm v hornině třídy těžitelnosti I a II skupiny 1 až 4</t>
  </si>
  <si>
    <t>2113683456</t>
  </si>
  <si>
    <t>19</t>
  </si>
  <si>
    <t>151101101</t>
  </si>
  <si>
    <t>Zřízení příložného pažení a rozepření stěn rýh hl do 2 m</t>
  </si>
  <si>
    <t>463397070</t>
  </si>
  <si>
    <t>1767*2*1,5</t>
  </si>
  <si>
    <t>6*2*(2+2)*1,5</t>
  </si>
  <si>
    <t>8*2*(2+1,5)*1,5</t>
  </si>
  <si>
    <t>2*2*(2+1)*1,5</t>
  </si>
  <si>
    <t>Součet</t>
  </si>
  <si>
    <t>20</t>
  </si>
  <si>
    <t>151101111</t>
  </si>
  <si>
    <t>Odstranění příložného pažení a rozepření stěn rýh hl do 2 m</t>
  </si>
  <si>
    <t>-341761439</t>
  </si>
  <si>
    <t>162751115</t>
  </si>
  <si>
    <t>Vodorovné přemístění přes 7 000 do 8000 m výkopku/sypaniny z horniny třídy těžitelnosti I skupiny 1 až 3</t>
  </si>
  <si>
    <t>1616809834</t>
  </si>
  <si>
    <t>2144/1,7/2</t>
  </si>
  <si>
    <t>22</t>
  </si>
  <si>
    <t>162751135</t>
  </si>
  <si>
    <t>Vodorovné přemístění přes 7 000 do 8000 m výkopku/sypaniny z horniny třídy těžitelnosti II skupiny 4 a 5</t>
  </si>
  <si>
    <t>-467437805</t>
  </si>
  <si>
    <t>23</t>
  </si>
  <si>
    <t>171201211</t>
  </si>
  <si>
    <t>Poplatek za uložení odpadu ze sypaniny na skládce (skládkovné)</t>
  </si>
  <si>
    <t>t</t>
  </si>
  <si>
    <t>-968553902</t>
  </si>
  <si>
    <t>(6*2*2*+8*2*1,5+2*2*1)*0,1*1,7</t>
  </si>
  <si>
    <t>1767*1,3*0,1*1,7</t>
  </si>
  <si>
    <t>439*1,3*0,9*1,7</t>
  </si>
  <si>
    <t>439*1,3*0,4*1,7</t>
  </si>
  <si>
    <t>(6*2*2*+8*2*1,5+2*2*1)*0,4*1,7</t>
  </si>
  <si>
    <t>24</t>
  </si>
  <si>
    <t>174101101</t>
  </si>
  <si>
    <t>Zásyp jam, šachet rýh nebo kolem objektů sypaninou se zhutněním</t>
  </si>
  <si>
    <t>1501102945</t>
  </si>
  <si>
    <t>439*1,3*0,9</t>
  </si>
  <si>
    <t>1328*1,3*1,05</t>
  </si>
  <si>
    <t>25</t>
  </si>
  <si>
    <t>M</t>
  </si>
  <si>
    <t>583441970</t>
  </si>
  <si>
    <t>štěrkodrť frakce 0/63</t>
  </si>
  <si>
    <t>-1704563607</t>
  </si>
  <si>
    <t>439*1,3*0,9*2</t>
  </si>
  <si>
    <t>26</t>
  </si>
  <si>
    <t>175151101</t>
  </si>
  <si>
    <t>Obsypání potrubí strojně sypaninou bez prohození, uloženou do 3 m</t>
  </si>
  <si>
    <t>-1483238517</t>
  </si>
  <si>
    <t>439*1,3*0,4</t>
  </si>
  <si>
    <t>1328*1,3*0,4</t>
  </si>
  <si>
    <t>(6*2*2*+8*2*1,5+2*2*1)*0,4</t>
  </si>
  <si>
    <t>27</t>
  </si>
  <si>
    <t>58337303</t>
  </si>
  <si>
    <t>štěrkopísek frakce 0/8</t>
  </si>
  <si>
    <t>-553236093</t>
  </si>
  <si>
    <t>439*1,3*0,4*2</t>
  </si>
  <si>
    <t>(6*2*2*+8*2*1,5+2*2*1)*0,4*2</t>
  </si>
  <si>
    <t>28</t>
  </si>
  <si>
    <t>181311103</t>
  </si>
  <si>
    <t>Rozprostření ornice tl vrstvy do 200 mm v rovině nebo ve svahu do 1:5 ručně</t>
  </si>
  <si>
    <t>1400872569</t>
  </si>
  <si>
    <t>1328*1,3</t>
  </si>
  <si>
    <t>29</t>
  </si>
  <si>
    <t>181411131</t>
  </si>
  <si>
    <t>Založení parkového trávníku výsevem plochy do 1000 m2 v rovině a ve svahu do 1:5</t>
  </si>
  <si>
    <t>-258577019</t>
  </si>
  <si>
    <t>30</t>
  </si>
  <si>
    <t>00572410</t>
  </si>
  <si>
    <t>osivo směs travní parková</t>
  </si>
  <si>
    <t>kg</t>
  </si>
  <si>
    <t>-972252860</t>
  </si>
  <si>
    <t>31</t>
  </si>
  <si>
    <t>183403153</t>
  </si>
  <si>
    <t>Obdělání půdy hrabáním v rovině a svahu do 1:5</t>
  </si>
  <si>
    <t>-178210815</t>
  </si>
  <si>
    <t>32</t>
  </si>
  <si>
    <t>r2</t>
  </si>
  <si>
    <t>Ručně kopaná sonda</t>
  </si>
  <si>
    <t>soub</t>
  </si>
  <si>
    <t>-2135933224</t>
  </si>
  <si>
    <t>Vodorovné konstrukce</t>
  </si>
  <si>
    <t>33</t>
  </si>
  <si>
    <t>451572111</t>
  </si>
  <si>
    <t>Lože pod potrubí otevřený výkop z kameniva drobného těženého</t>
  </si>
  <si>
    <t>1209007321</t>
  </si>
  <si>
    <t>(6*2*2*+8*2*1,5+2*2*1)*0,1</t>
  </si>
  <si>
    <t>1767*1,3*0,1</t>
  </si>
  <si>
    <t xml:space="preserve"> Komunikace</t>
  </si>
  <si>
    <t>34</t>
  </si>
  <si>
    <t>564861111</t>
  </si>
  <si>
    <t>Podklad ze štěrkodrtě ŠD tl 200 mm</t>
  </si>
  <si>
    <t>-794646629</t>
  </si>
  <si>
    <t>35</t>
  </si>
  <si>
    <t>565135101</t>
  </si>
  <si>
    <t>Asfaltový beton vrstva podkladní ACP 16 (obalované kamenivo OKS) tl 50 mm š do 1,5 m</t>
  </si>
  <si>
    <t>820399028</t>
  </si>
  <si>
    <t>36</t>
  </si>
  <si>
    <t>573111114</t>
  </si>
  <si>
    <t>Postřik živičný infiltrační s posypem z asfaltu množství 2 kg/m2</t>
  </si>
  <si>
    <t>1521213941</t>
  </si>
  <si>
    <t>37</t>
  </si>
  <si>
    <t>573231106</t>
  </si>
  <si>
    <t>Postřik živičný spojovací ze silniční emulze v množství 0,30 kg/m2</t>
  </si>
  <si>
    <t>-1837032795</t>
  </si>
  <si>
    <t>38</t>
  </si>
  <si>
    <t>577144111</t>
  </si>
  <si>
    <t>Asfaltový beton vrstva obrusná ACO 11 (ABS) tř. I tl 50 mm š do 3 m z nemodifikovaného asfaltu</t>
  </si>
  <si>
    <t>-2002004203</t>
  </si>
  <si>
    <t>Trubní vedení</t>
  </si>
  <si>
    <t>39</t>
  </si>
  <si>
    <t>857242122</t>
  </si>
  <si>
    <t>Montáž litinových tvarovek jednoosých přírubových otevřený výkop DN 80</t>
  </si>
  <si>
    <t>kus</t>
  </si>
  <si>
    <t>127547970</t>
  </si>
  <si>
    <t>40</t>
  </si>
  <si>
    <t>HWL.504908000016</t>
  </si>
  <si>
    <t>8/8 DÍRY KOLENO PATNÍ PŘÍRUBOVÉ 80 - 8/8 DÍRY</t>
  </si>
  <si>
    <t>-520563863</t>
  </si>
  <si>
    <t>41</t>
  </si>
  <si>
    <t>HWL.850008040016</t>
  </si>
  <si>
    <t>TVAROVKA FF KUS 80/400</t>
  </si>
  <si>
    <t>1676943647</t>
  </si>
  <si>
    <t>42</t>
  </si>
  <si>
    <t>HWL.850008020016</t>
  </si>
  <si>
    <t>TVAROVKA FF KUS 80/200</t>
  </si>
  <si>
    <t>1415844392</t>
  </si>
  <si>
    <t>43</t>
  </si>
  <si>
    <t>HWL.797408000016</t>
  </si>
  <si>
    <t>SYNOFLEX - SPOJKA 80 (85-105)</t>
  </si>
  <si>
    <t>-87227531</t>
  </si>
  <si>
    <t>44</t>
  </si>
  <si>
    <t>857244122</t>
  </si>
  <si>
    <t>Montáž litinových tvarovek odbočných přírubových otevřený výkop DN 80</t>
  </si>
  <si>
    <t>-1202751161</t>
  </si>
  <si>
    <t>45</t>
  </si>
  <si>
    <t>HWL.851008008016</t>
  </si>
  <si>
    <t>TVAROVKA T KUS 80-80</t>
  </si>
  <si>
    <t>339513887</t>
  </si>
  <si>
    <t>46</t>
  </si>
  <si>
    <t>857262122</t>
  </si>
  <si>
    <t>Montáž litinových tvarovek jednoosých přírubových otevřený výkop DN 100</t>
  </si>
  <si>
    <t>-69288517</t>
  </si>
  <si>
    <t>47</t>
  </si>
  <si>
    <t>HWL.797410000016</t>
  </si>
  <si>
    <t>SYNOFLEX - SPOJKA 100 (104-132)</t>
  </si>
  <si>
    <t>-1331889695</t>
  </si>
  <si>
    <t>48</t>
  </si>
  <si>
    <t>HWL.850010000016</t>
  </si>
  <si>
    <t>TVAROVKA FF KUS 100/1000</t>
  </si>
  <si>
    <t>2061101800</t>
  </si>
  <si>
    <t>49</t>
  </si>
  <si>
    <t>HWL.855010008016</t>
  </si>
  <si>
    <t>TVAROVKA REDUKČNÍ FFR 100-80</t>
  </si>
  <si>
    <t>-1802028060</t>
  </si>
  <si>
    <t>50</t>
  </si>
  <si>
    <t>857264122</t>
  </si>
  <si>
    <t>Montáž litinových tvarovek odbočných přírubových otevřený výkop DN 100</t>
  </si>
  <si>
    <t>-913362750</t>
  </si>
  <si>
    <t>51</t>
  </si>
  <si>
    <t>HWL.851010008016</t>
  </si>
  <si>
    <t>TVAROVKA T KUS 100-80</t>
  </si>
  <si>
    <t>325079774</t>
  </si>
  <si>
    <t>52</t>
  </si>
  <si>
    <t>857312122.1</t>
  </si>
  <si>
    <t>Montáž litinových tvarovek jednoosých přírubových otevřený výkop DN 125</t>
  </si>
  <si>
    <t>1377518158</t>
  </si>
  <si>
    <t>53</t>
  </si>
  <si>
    <t>HWL.850012510016</t>
  </si>
  <si>
    <t>TVAROVKA FF KUS 125/100</t>
  </si>
  <si>
    <t>-2071015784</t>
  </si>
  <si>
    <t>54</t>
  </si>
  <si>
    <t>HWL.850012560016</t>
  </si>
  <si>
    <t>TVAROVKA FF KUS 125/600</t>
  </si>
  <si>
    <t>-1895013605</t>
  </si>
  <si>
    <t>55</t>
  </si>
  <si>
    <t>HWL.850012500016</t>
  </si>
  <si>
    <t>TVAROVKA FF KUS 125/1000</t>
  </si>
  <si>
    <t>-1721813824</t>
  </si>
  <si>
    <t>56</t>
  </si>
  <si>
    <t>HWL.855012508016</t>
  </si>
  <si>
    <t>TVAROVKA REDUKČNÍ FFR 125-80</t>
  </si>
  <si>
    <t>238505566</t>
  </si>
  <si>
    <t>57</t>
  </si>
  <si>
    <t>HWL.981012500016</t>
  </si>
  <si>
    <t>MEZIKUS MONTÁŽNÍ 125</t>
  </si>
  <si>
    <t>426405333</t>
  </si>
  <si>
    <t>58</t>
  </si>
  <si>
    <t>857314122.1</t>
  </si>
  <si>
    <t>Montáž litinových tvarovek odbočných přírubových otevřený výkop DN 125</t>
  </si>
  <si>
    <t>-2131091285</t>
  </si>
  <si>
    <t>59</t>
  </si>
  <si>
    <t>HWL.851012508016</t>
  </si>
  <si>
    <t>TVAROVKA T KUS 125-80</t>
  </si>
  <si>
    <t>411355884</t>
  </si>
  <si>
    <t>60</t>
  </si>
  <si>
    <t>871161141</t>
  </si>
  <si>
    <t>Montáž potrubí z PE100 SDR 11 otevřený výkop svařovaných na tupo D 32 x 3,0 mm</t>
  </si>
  <si>
    <t>407083158</t>
  </si>
  <si>
    <t>61</t>
  </si>
  <si>
    <t>ELM.19933</t>
  </si>
  <si>
    <t xml:space="preserve">Trubka vodovodní PE RC Protect SDR 11  32x3,0 mm (typ 2 dle PAS 1075); 12 m</t>
  </si>
  <si>
    <t>128</t>
  </si>
  <si>
    <t>67682850</t>
  </si>
  <si>
    <t>62</t>
  </si>
  <si>
    <t>871241141</t>
  </si>
  <si>
    <t>Montáž potrubí z PE100 SDR 11 otevřený výkop svařovaných na tupo D 90 x 8,2 mm</t>
  </si>
  <si>
    <t>670521103</t>
  </si>
  <si>
    <t>63</t>
  </si>
  <si>
    <t>ELM.19411</t>
  </si>
  <si>
    <t xml:space="preserve">Trubka vodovodní PE RC Protect SDR 11  90x8,2 mm (typ 2 dle PAS 1075); 12 m</t>
  </si>
  <si>
    <t>-760316223</t>
  </si>
  <si>
    <t>64</t>
  </si>
  <si>
    <t>871241151</t>
  </si>
  <si>
    <t>Montáž potrubí z PE100 SDR 17 otevřený výkop svařovaných na tupo D 90 x 5,4 mm</t>
  </si>
  <si>
    <t>399564583</t>
  </si>
  <si>
    <t>65</t>
  </si>
  <si>
    <t>ELM.20367</t>
  </si>
  <si>
    <t xml:space="preserve">Trubka vodovodní PE RC Protect SDR 17  90x5,4 mm (typ 2 dle PAS 1075); 12 m</t>
  </si>
  <si>
    <t>1295876686</t>
  </si>
  <si>
    <t>66</t>
  </si>
  <si>
    <t>871251151</t>
  </si>
  <si>
    <t>Montáž potrubí z PE100 SDR 17 otevřený výkop svařovaných na tupo D 110 x 6,6 mm</t>
  </si>
  <si>
    <t>-1254840141</t>
  </si>
  <si>
    <t>67</t>
  </si>
  <si>
    <t>ELM.21024M</t>
  </si>
  <si>
    <t xml:space="preserve">Trubka vodovodní PE RC Protect SDR 17  110x6,6 mm (typ 2 dle PAS 1075); 12 m</t>
  </si>
  <si>
    <t>1470643044</t>
  </si>
  <si>
    <t>68</t>
  </si>
  <si>
    <t>871261151</t>
  </si>
  <si>
    <t>Montáž potrubí z PE100 SDR 17 otevřený výkop svařovaných na tupo D 125 x 7,4 mm</t>
  </si>
  <si>
    <t>206334815</t>
  </si>
  <si>
    <t>69</t>
  </si>
  <si>
    <t>ELM.20029</t>
  </si>
  <si>
    <t xml:space="preserve">Trubka vodovodní PE RC Protect SDR 17  125x7,4 mm (typ 2 dle PAS 1075); 12 m</t>
  </si>
  <si>
    <t>-754380864</t>
  </si>
  <si>
    <t>70</t>
  </si>
  <si>
    <t>871321151</t>
  </si>
  <si>
    <t>Montáž potrubí z PE100 SDR 17 otevřený výkop svařovaných na tupo D 160 x 9,5 mm</t>
  </si>
  <si>
    <t>-2090729670</t>
  </si>
  <si>
    <t>71</t>
  </si>
  <si>
    <t>ELM.19500</t>
  </si>
  <si>
    <t xml:space="preserve">Trubka  PE RC Protect SDR 17  160x9,5 mm (typ 2 dle PAS 1075); 12 m</t>
  </si>
  <si>
    <t>-1243916909</t>
  </si>
  <si>
    <t>72</t>
  </si>
  <si>
    <t>891243321</t>
  </si>
  <si>
    <t>Montáž ventilů odvzdušňovacích přírubových DN 80</t>
  </si>
  <si>
    <t>1393276782</t>
  </si>
  <si>
    <t>73</t>
  </si>
  <si>
    <t>HWL.982208012516</t>
  </si>
  <si>
    <t>HYDRANT ODVZDUŠŇOVACÍ PN 1-16 1305/80</t>
  </si>
  <si>
    <t>-33272086</t>
  </si>
  <si>
    <t>74</t>
  </si>
  <si>
    <t>899913141</t>
  </si>
  <si>
    <t>Uzavírací manžeta chráničky potrubí DN 100 x 150</t>
  </si>
  <si>
    <t>947184176</t>
  </si>
  <si>
    <t>75</t>
  </si>
  <si>
    <t>877161101</t>
  </si>
  <si>
    <t>Montáž elektrospojek na vodovodním potrubí z PE trub d 32</t>
  </si>
  <si>
    <t>569281854</t>
  </si>
  <si>
    <t>76</t>
  </si>
  <si>
    <t>NCL.612682</t>
  </si>
  <si>
    <t>FRIALEN - MB d 32, PE100, SDR11, spojka s lehce vyrazitelným dorazem, elektro</t>
  </si>
  <si>
    <t>1540890015</t>
  </si>
  <si>
    <t>77</t>
  </si>
  <si>
    <t>877161112</t>
  </si>
  <si>
    <t>Montáž elektrokolen 90° na vodovodním potrubí z PE trub d 32</t>
  </si>
  <si>
    <t>-1434851297</t>
  </si>
  <si>
    <t>78</t>
  </si>
  <si>
    <t>NCL.612093</t>
  </si>
  <si>
    <t>FRIALEN - W90 d32, PE100, SDR11, koleno 90°, elektro</t>
  </si>
  <si>
    <t>-1710094500</t>
  </si>
  <si>
    <t>79</t>
  </si>
  <si>
    <t>877241101</t>
  </si>
  <si>
    <t>Montáž elektrospojek na vodovodním potrubí z PE trub d 90</t>
  </si>
  <si>
    <t>-2074938584</t>
  </si>
  <si>
    <t>80</t>
  </si>
  <si>
    <t>NCL.612687</t>
  </si>
  <si>
    <t>FRIALEN - MB d 90, PE100, SDR11, spojka s lehce vyrazitelným dorazem, elektro</t>
  </si>
  <si>
    <t>1478323782</t>
  </si>
  <si>
    <t>81</t>
  </si>
  <si>
    <t>877241110</t>
  </si>
  <si>
    <t>Montáž elektrokolen 45° na vodovodním potrubí z PE trub d 90</t>
  </si>
  <si>
    <t>-490590164</t>
  </si>
  <si>
    <t>82</t>
  </si>
  <si>
    <t>NCL.612102</t>
  </si>
  <si>
    <t>FRIALEN - W45 d90, PE100, SDR11, koleno 45°, elektro</t>
  </si>
  <si>
    <t>-8153933</t>
  </si>
  <si>
    <t>83</t>
  </si>
  <si>
    <t>877241112</t>
  </si>
  <si>
    <t>Montáž elektrokolen 90° na vodovodním potrubí z PE trub d 90</t>
  </si>
  <si>
    <t>-1788100465</t>
  </si>
  <si>
    <t>84</t>
  </si>
  <si>
    <t>NCL.612103</t>
  </si>
  <si>
    <t>FRIALEN - W90 d90, PE100, SDR11, koleno 90°, elektro</t>
  </si>
  <si>
    <t>-441199242</t>
  </si>
  <si>
    <t>85</t>
  </si>
  <si>
    <t>877241201</t>
  </si>
  <si>
    <t>Montáž oblouků svařovaných na tupo na vodovodním potrubí z PE trub d 90</t>
  </si>
  <si>
    <t>73865302</t>
  </si>
  <si>
    <t>86</t>
  </si>
  <si>
    <t>NCL.190963517</t>
  </si>
  <si>
    <t>FRIALEN - BB60, d90, PE100, SDR17, PN10, R = 1,5 x d, oblouk 60° bezešvý na tupo, dlouhý</t>
  </si>
  <si>
    <t>-289579326</t>
  </si>
  <si>
    <t>87</t>
  </si>
  <si>
    <t>NCL.190914517</t>
  </si>
  <si>
    <t>FRIALEN - BB11, d90, PE100, SDR17, PN10, R = 1,5 x d, oblouk 11° bezešvý, na tupo, dlouhý</t>
  </si>
  <si>
    <t>-1027597558</t>
  </si>
  <si>
    <t>88</t>
  </si>
  <si>
    <t>NCL.470904511</t>
  </si>
  <si>
    <t>FRIALEN - BE d90, PE100, SDR11, PN16, lemový nákružek, na tupo, dlouhý</t>
  </si>
  <si>
    <t>236731702</t>
  </si>
  <si>
    <t>89</t>
  </si>
  <si>
    <t>NCL.470909010</t>
  </si>
  <si>
    <t>FRIALEN - BFL d90 / DN80 PN16, PP příruba s ocel.výztuhou, na tupo (8xM16), vrtání PN10/PN16</t>
  </si>
  <si>
    <t>1984771244</t>
  </si>
  <si>
    <t>90</t>
  </si>
  <si>
    <t>NCL.470913710</t>
  </si>
  <si>
    <t>FRIALEN - Ploché těsnění k lemovému nákružku - ocelová výztuha, NBR, DN80, d90 (142/89mm)</t>
  </si>
  <si>
    <t>-1084578009</t>
  </si>
  <si>
    <t>91</t>
  </si>
  <si>
    <t>877241210</t>
  </si>
  <si>
    <t>Montáž kolen 45° svařovaných na tupo na vodovodním potrubí z PE trub d 90</t>
  </si>
  <si>
    <t>1280969828</t>
  </si>
  <si>
    <t>92</t>
  </si>
  <si>
    <t>NCL.130933517</t>
  </si>
  <si>
    <t>FRIALEN - BW30 d90, PE100, SDR17, PN10, koleno 30°, na tupo, dlouhé</t>
  </si>
  <si>
    <t>1987316173</t>
  </si>
  <si>
    <t>93</t>
  </si>
  <si>
    <t>877251101</t>
  </si>
  <si>
    <t>Montáž elektrospojek na vodovodním potrubí z PE trub d 110</t>
  </si>
  <si>
    <t>-1186579482</t>
  </si>
  <si>
    <t>94</t>
  </si>
  <si>
    <t>NCL.612688</t>
  </si>
  <si>
    <t>FRIALEN - MB d110,PE100, SDR11, spojka s lehce vyrazitelným dorazem, elektro</t>
  </si>
  <si>
    <t>-82555969</t>
  </si>
  <si>
    <t>95</t>
  </si>
  <si>
    <t>877251110</t>
  </si>
  <si>
    <t>Montáž elektrokolen 45° na vodovodním potrubí z PE trub d 110</t>
  </si>
  <si>
    <t>1564665770</t>
  </si>
  <si>
    <t>96</t>
  </si>
  <si>
    <t>NCL.612104</t>
  </si>
  <si>
    <t>FRIALEN - W45 d110, PE100, SDR11, koleno 45°, elektro</t>
  </si>
  <si>
    <t>-1182277914</t>
  </si>
  <si>
    <t>97</t>
  </si>
  <si>
    <t>877251112</t>
  </si>
  <si>
    <t>Montáž elektrokolen 90° na vodovodním potrubí z PE trub d 110</t>
  </si>
  <si>
    <t>430552619</t>
  </si>
  <si>
    <t>98</t>
  </si>
  <si>
    <t>NCL.612105</t>
  </si>
  <si>
    <t>FRIALEN - W90 d110, PE100, SDR11, koleno 90°, elektro</t>
  </si>
  <si>
    <t>483637039</t>
  </si>
  <si>
    <t>99</t>
  </si>
  <si>
    <t>877251201</t>
  </si>
  <si>
    <t>Montáž oblouků svařovaných na tupo na vodovodním potrubí z PE trub d 110</t>
  </si>
  <si>
    <t>1652780670</t>
  </si>
  <si>
    <t>100</t>
  </si>
  <si>
    <t>NCL.191114517</t>
  </si>
  <si>
    <t>FRIALEN - BB11, d110, PE100, SDR17, PN10, R = 1,5 x d, oblouk 11° bezešvý, na tupo, dlouhý</t>
  </si>
  <si>
    <t>2118542744</t>
  </si>
  <si>
    <t>101</t>
  </si>
  <si>
    <t>NCL.191163517</t>
  </si>
  <si>
    <t>FRIALEN - BB60, d110, PE100, SDR17, PN10, R = 1,5 x d, oblouk 60° bezešvý na tupo, dlouhý</t>
  </si>
  <si>
    <t>1189725696</t>
  </si>
  <si>
    <t>102</t>
  </si>
  <si>
    <t>NCL.471104511</t>
  </si>
  <si>
    <t>FRIALEN - BE d110, PE100, SDR11, PN16, lemový nákružek, na tupo, dlouhý</t>
  </si>
  <si>
    <t>1952038444</t>
  </si>
  <si>
    <t>103</t>
  </si>
  <si>
    <t>NCL.471109010</t>
  </si>
  <si>
    <t>FRIALEN - BFL d110 / DN100 PN16, PP příruba s ocel.výztuhou, na tupo (8xM16), vrtání PN10/PN16</t>
  </si>
  <si>
    <t>-1969075230</t>
  </si>
  <si>
    <t>104</t>
  </si>
  <si>
    <t>NCL.471113710</t>
  </si>
  <si>
    <t>FRIALEN - Ploché těsnění k lemovému nákružku - ocelová výztuha, NBR, DN100, d110 (162/115mm)</t>
  </si>
  <si>
    <t>236862197</t>
  </si>
  <si>
    <t>105</t>
  </si>
  <si>
    <t>877251210</t>
  </si>
  <si>
    <t>Montáž kolen 45° svařovaných na tupo na vodovodním potrubí z PE trub d 110</t>
  </si>
  <si>
    <t>32762838</t>
  </si>
  <si>
    <t>106</t>
  </si>
  <si>
    <t>NCL.131133517</t>
  </si>
  <si>
    <t>FRIALEN - BW30 d110, PE100, SDR17, PN10, koleno 30°, na tupo, dlouhé</t>
  </si>
  <si>
    <t>-768320498</t>
  </si>
  <si>
    <t>107</t>
  </si>
  <si>
    <t>877271101</t>
  </si>
  <si>
    <t>Montáž elektrospojek na vodovodním potrubí z PE trub d 125</t>
  </si>
  <si>
    <t>1015686379</t>
  </si>
  <si>
    <t>108</t>
  </si>
  <si>
    <t>NCL.612689</t>
  </si>
  <si>
    <t>FRIALEN - MB d125,PE100, SDR11, spojka s lehce vyrazitelným dorazem, elektro</t>
  </si>
  <si>
    <t>-2140229214</t>
  </si>
  <si>
    <t>109</t>
  </si>
  <si>
    <t>877251113</t>
  </si>
  <si>
    <t>Montáž elektro T-kusů na vodovodním potrubí z PE trub d 110</t>
  </si>
  <si>
    <t>1843722423</t>
  </si>
  <si>
    <t>110</t>
  </si>
  <si>
    <t>NCL.612167</t>
  </si>
  <si>
    <t>FRIALEN - T d110, PE100, SDR11, T-kus, elektro</t>
  </si>
  <si>
    <t>-388064810</t>
  </si>
  <si>
    <t>111</t>
  </si>
  <si>
    <t>877271110</t>
  </si>
  <si>
    <t>Montáž elektrokolen 45° na vodovodním potrubí z PE trub d 125</t>
  </si>
  <si>
    <t>907117710</t>
  </si>
  <si>
    <t>112</t>
  </si>
  <si>
    <t>NCL.612106</t>
  </si>
  <si>
    <t>FRIALEN - W45 d125, PE100, SDR11, koleno 45°, elektro</t>
  </si>
  <si>
    <t>1728426118</t>
  </si>
  <si>
    <t>113</t>
  </si>
  <si>
    <t>877271112</t>
  </si>
  <si>
    <t>Montáž elektrokolen 90° na vodovodním potrubí z PE trub d 125</t>
  </si>
  <si>
    <t>-158426799</t>
  </si>
  <si>
    <t>114</t>
  </si>
  <si>
    <t>NCL.612107</t>
  </si>
  <si>
    <t>FRIALEN - W90 d125, PE100, SDR11, koleno 90°, elektro</t>
  </si>
  <si>
    <t>922458556</t>
  </si>
  <si>
    <t>115</t>
  </si>
  <si>
    <t>877271113</t>
  </si>
  <si>
    <t>Montáž elektro T-kusů na vodovodním potrubí z PE trub d 125</t>
  </si>
  <si>
    <t>1824786184</t>
  </si>
  <si>
    <t>116</t>
  </si>
  <si>
    <t>NCL.612168</t>
  </si>
  <si>
    <t>FRIALEN - T d125, PE100, SDR11, T-kus, elektro</t>
  </si>
  <si>
    <t>-142107192</t>
  </si>
  <si>
    <t>117</t>
  </si>
  <si>
    <t>877271201</t>
  </si>
  <si>
    <t>Montáž oblouků svařovaných na tupo na vodovodním potrubí z PE trub d 125</t>
  </si>
  <si>
    <t>1019339818</t>
  </si>
  <si>
    <t>118</t>
  </si>
  <si>
    <t>NCL.191214517</t>
  </si>
  <si>
    <t>FRIALEN - BB11, d125, PE100, SDR17, PN10, R = 1,5 x d, oblouk 11° bezešvý, na tupo, dlouhý</t>
  </si>
  <si>
    <t>-314393854</t>
  </si>
  <si>
    <t>119</t>
  </si>
  <si>
    <t>NCL.451209517</t>
  </si>
  <si>
    <t>FRIALEN - BR d125 / 90, PE100, SDR17, PN10, redukce, na tupo, dlouhá</t>
  </si>
  <si>
    <t>-1175133093</t>
  </si>
  <si>
    <t>120</t>
  </si>
  <si>
    <t>NCL.451211517</t>
  </si>
  <si>
    <t>FRIALEN - BR d125 / 110, PE100, SDR17, PN10, redukce, na tupo, dlouhá</t>
  </si>
  <si>
    <t>97859608</t>
  </si>
  <si>
    <t>121</t>
  </si>
  <si>
    <t>NCL.471204511</t>
  </si>
  <si>
    <t>FRIALEN - BE d125, PE100, SDR11, PN16, lemový nákružek, na tupo, dlouhý</t>
  </si>
  <si>
    <t>1657119993</t>
  </si>
  <si>
    <t>122</t>
  </si>
  <si>
    <t>NCL.471209010</t>
  </si>
  <si>
    <t>FRIALEN - BFL d125 / DN100 PN16, PP příruba s ocel.výztuhou, na tupo (8xM16), vrtání PN10/PN16</t>
  </si>
  <si>
    <t>-1032544241</t>
  </si>
  <si>
    <t>123</t>
  </si>
  <si>
    <t>NCL.471213710</t>
  </si>
  <si>
    <t>FRIALEN - Ploché těsnění k lemovému nákružku - ocelová výztuha, NBR, DN100, d125 (162/115mm)</t>
  </si>
  <si>
    <t>2055605547</t>
  </si>
  <si>
    <t>124</t>
  </si>
  <si>
    <t>891247112</t>
  </si>
  <si>
    <t>Montáž hydrantů podzemních DN 80</t>
  </si>
  <si>
    <t>624495467</t>
  </si>
  <si>
    <t>125</t>
  </si>
  <si>
    <t>HWL.D49008015016</t>
  </si>
  <si>
    <t>HYDRANT PODZEMNÍ PLNOPRŮTOKOVÝ 80/1,50 m</t>
  </si>
  <si>
    <t>1755272845</t>
  </si>
  <si>
    <t>126</t>
  </si>
  <si>
    <t>891247212</t>
  </si>
  <si>
    <t>Montáž hydrantů nadzemních DN 80</t>
  </si>
  <si>
    <t>504215936</t>
  </si>
  <si>
    <t>127</t>
  </si>
  <si>
    <t>HWL.509508015016</t>
  </si>
  <si>
    <t>HYDRANT NADZEMNÍ OBJEZDOVÝ H4 B2C 80/1,5 m</t>
  </si>
  <si>
    <t>1709330121</t>
  </si>
  <si>
    <t>HWL.999900000000</t>
  </si>
  <si>
    <t>DRENÁŽNÍ OBAL K HYDRANTŮM</t>
  </si>
  <si>
    <t>-2034301214</t>
  </si>
  <si>
    <t>129</t>
  </si>
  <si>
    <t>891269111</t>
  </si>
  <si>
    <t>Montáž navrtávacích pasů na potrubí z jakýchkoli trub DN 100</t>
  </si>
  <si>
    <t>1094654951</t>
  </si>
  <si>
    <t>130</t>
  </si>
  <si>
    <t>HWL.525011005416</t>
  </si>
  <si>
    <t>PAS NAVRTÁVACÍ HAKU 110-5/4"</t>
  </si>
  <si>
    <t>-1791652273</t>
  </si>
  <si>
    <t>131</t>
  </si>
  <si>
    <t>891173111</t>
  </si>
  <si>
    <t>Montáž vodovodního ventilu hlavního pro přípojky DN 32</t>
  </si>
  <si>
    <t>-626672660</t>
  </si>
  <si>
    <t>132</t>
  </si>
  <si>
    <t>HWL.630103203216</t>
  </si>
  <si>
    <t>TVAROVKA ISO SPOJKA PRO DODATEČNOU MONTÁŽ 32-32</t>
  </si>
  <si>
    <t>1258915866</t>
  </si>
  <si>
    <t>133</t>
  </si>
  <si>
    <t>HWL.313000103216</t>
  </si>
  <si>
    <t>VENTIL ISO DOMOVNÍ PŘÍPOJKY ROHOVÝ 32-5/4"</t>
  </si>
  <si>
    <t>-686179616</t>
  </si>
  <si>
    <t>134</t>
  </si>
  <si>
    <t>HWL.960113018004</t>
  </si>
  <si>
    <t>SOUPRAVA ZEMNÍ TELESKOPICKÁ DOM. ŠOUPÁTKA-1,3-1,8 3/4"-2" (1,3-1,8m)</t>
  </si>
  <si>
    <t>1571861703</t>
  </si>
  <si>
    <t>135</t>
  </si>
  <si>
    <t>891241112</t>
  </si>
  <si>
    <t>Montáž vodovodních šoupátek otevřený výkop DN 80</t>
  </si>
  <si>
    <t>-1167867131</t>
  </si>
  <si>
    <t>136</t>
  </si>
  <si>
    <t>891241222</t>
  </si>
  <si>
    <t>Montáž vodovodních šoupátek s ručním kolečkem v šachtách DN 80</t>
  </si>
  <si>
    <t>-1209296720</t>
  </si>
  <si>
    <t>137</t>
  </si>
  <si>
    <t>HWL.400308000016</t>
  </si>
  <si>
    <t>ŠOUPĚ E3 PŘÍRUBOVÉ KRÁTKÉ 80</t>
  </si>
  <si>
    <t>158612091</t>
  </si>
  <si>
    <t>138</t>
  </si>
  <si>
    <t>HWL.950108000003</t>
  </si>
  <si>
    <t>SOUPRAVA ZEMNÍ TELESKOPICKÁ E1/A-1,3 -1,8 65-80 E1/80 A (1,3-1,8m)</t>
  </si>
  <si>
    <t>1197475241</t>
  </si>
  <si>
    <t>139</t>
  </si>
  <si>
    <t>HWL.780008000000</t>
  </si>
  <si>
    <t>KOLO RUČNÍ HAWLE 65-80</t>
  </si>
  <si>
    <t>-816131334</t>
  </si>
  <si>
    <t>140</t>
  </si>
  <si>
    <t>891261112</t>
  </si>
  <si>
    <t>Montáž vodovodních šoupátek otevřený výkop DN 100</t>
  </si>
  <si>
    <t>-131737496</t>
  </si>
  <si>
    <t>141</t>
  </si>
  <si>
    <t>HWL.400310000016</t>
  </si>
  <si>
    <t>ŠOUPĚ E3 PŘÍRUBOVÉ KRÁTKÉ 100</t>
  </si>
  <si>
    <t>87190674</t>
  </si>
  <si>
    <t>142</t>
  </si>
  <si>
    <t>HWL.950110000003</t>
  </si>
  <si>
    <t>SOUPRAVA ZEMNÍ TELESKOPICKÁ E1/A-1,3 -1,8 100 (1,3-1,8m)</t>
  </si>
  <si>
    <t>-1361174794</t>
  </si>
  <si>
    <t>143</t>
  </si>
  <si>
    <t>891271112</t>
  </si>
  <si>
    <t>Montáž vodovodních šoupátek otevřený výkop DN 125</t>
  </si>
  <si>
    <t>783389919</t>
  </si>
  <si>
    <t>144</t>
  </si>
  <si>
    <t>891271222</t>
  </si>
  <si>
    <t>Montáž vodovodních šoupátek s ručním kolečkem v šachtách DN 125</t>
  </si>
  <si>
    <t>2088309725</t>
  </si>
  <si>
    <t>145</t>
  </si>
  <si>
    <t>HWL.400312500016</t>
  </si>
  <si>
    <t>ŠOUPĚ E3 PŘÍRUBOVÉ KRÁTKÉ 125</t>
  </si>
  <si>
    <t>1520140334</t>
  </si>
  <si>
    <t>146</t>
  </si>
  <si>
    <t>HWL.950112515003</t>
  </si>
  <si>
    <t>SOUPRAVA ZEMNÍ TELESKOPICKÁ E1/A-1,3 -1,8 125-150 (1,3-1,8m)</t>
  </si>
  <si>
    <t>1678198883</t>
  </si>
  <si>
    <t>147</t>
  </si>
  <si>
    <t>HWL.780012500000</t>
  </si>
  <si>
    <t>KOLO RUČNÍ HAWLE 125-150</t>
  </si>
  <si>
    <t>1938587554</t>
  </si>
  <si>
    <t>148</t>
  </si>
  <si>
    <t>892233122</t>
  </si>
  <si>
    <t>Proplach a dezinfekce vodovodního potrubí DN od 40 do 70</t>
  </si>
  <si>
    <t>-1977740906</t>
  </si>
  <si>
    <t>149</t>
  </si>
  <si>
    <t>892241111</t>
  </si>
  <si>
    <t>Tlaková zkouška vodou potrubí do 80</t>
  </si>
  <si>
    <t>-1393717458</t>
  </si>
  <si>
    <t>150</t>
  </si>
  <si>
    <t>892273122</t>
  </si>
  <si>
    <t>Proplach a dezinfekce vodovodního potrubí DN od 80 do 125</t>
  </si>
  <si>
    <t>-211816130</t>
  </si>
  <si>
    <t>151</t>
  </si>
  <si>
    <t>892271111</t>
  </si>
  <si>
    <t>Tlaková zkouška vodou potrubí DN 100 nebo 125</t>
  </si>
  <si>
    <t>-1680937226</t>
  </si>
  <si>
    <t>152</t>
  </si>
  <si>
    <t>892372111</t>
  </si>
  <si>
    <t>Zabezpečení konců potrubí DN do 300 při tlakových zkouškách vodou</t>
  </si>
  <si>
    <t>KUS</t>
  </si>
  <si>
    <t>131024616</t>
  </si>
  <si>
    <t>153</t>
  </si>
  <si>
    <t>8712411000</t>
  </si>
  <si>
    <t>Montáž vodiče nad potrubím ve výk.</t>
  </si>
  <si>
    <t>1305106887</t>
  </si>
  <si>
    <t>154</t>
  </si>
  <si>
    <t>341110180</t>
  </si>
  <si>
    <t>kabel silový s Cu jádrem CYKY 2x6 mm2</t>
  </si>
  <si>
    <t>1582532052</t>
  </si>
  <si>
    <t>155</t>
  </si>
  <si>
    <t>8997111111</t>
  </si>
  <si>
    <t>Výstražná PE folie bílé barvy</t>
  </si>
  <si>
    <t>bm</t>
  </si>
  <si>
    <t>1794207979</t>
  </si>
  <si>
    <t>156</t>
  </si>
  <si>
    <t>899713111</t>
  </si>
  <si>
    <t>Orientační tabulky na sloupku betonovém nebo ocelovém</t>
  </si>
  <si>
    <t>28465860</t>
  </si>
  <si>
    <t>157</t>
  </si>
  <si>
    <t>5534225001</t>
  </si>
  <si>
    <t>sloupek ocel pozinkovaný 1500 mm</t>
  </si>
  <si>
    <t>-1364779942</t>
  </si>
  <si>
    <t>158</t>
  </si>
  <si>
    <t>899401111</t>
  </si>
  <si>
    <t>Osazení poklopů litinových ventilových</t>
  </si>
  <si>
    <t>1360677182</t>
  </si>
  <si>
    <t>159</t>
  </si>
  <si>
    <t>HWL.1650KASI0000</t>
  </si>
  <si>
    <t>POKLOP ULIČNÍ SAMONIVELAČNÍ PŘÍPOJKOVÝ S LOGEM HAWLE VODA</t>
  </si>
  <si>
    <t>-109068298</t>
  </si>
  <si>
    <t>160</t>
  </si>
  <si>
    <t>899401112</t>
  </si>
  <si>
    <t>Osazení poklopů litinových šoupátkových</t>
  </si>
  <si>
    <t>-482363979</t>
  </si>
  <si>
    <t>161</t>
  </si>
  <si>
    <t>HWL.1750KASI0000</t>
  </si>
  <si>
    <t>POKLOP ULIČNÍ SAMONIVELAČNÍ ŠOUPÁTKOVÝ (Z.S. TELE) HAWLE-VODA</t>
  </si>
  <si>
    <t>980372152</t>
  </si>
  <si>
    <t>162</t>
  </si>
  <si>
    <t>HWL.348100000000</t>
  </si>
  <si>
    <t xml:space="preserve">PODKLAD. DESKA  UNI UNI</t>
  </si>
  <si>
    <t>-1580566034</t>
  </si>
  <si>
    <t>163</t>
  </si>
  <si>
    <t>899401113</t>
  </si>
  <si>
    <t>Osazení poklopů litinových hydrantových</t>
  </si>
  <si>
    <t>38087378</t>
  </si>
  <si>
    <t>164</t>
  </si>
  <si>
    <t>HWL.1950KASI0000</t>
  </si>
  <si>
    <t>POKLOP ULIČNÍ SAMONIVELAČNÍ HYDRANTOVÝ S LOGEM HAWLE HYDRANT</t>
  </si>
  <si>
    <t>2069958436</t>
  </si>
  <si>
    <t>165</t>
  </si>
  <si>
    <t>HWL.348200000000</t>
  </si>
  <si>
    <t xml:space="preserve">PODKLAD. DESKA  POD HYDRANT.POKLOP</t>
  </si>
  <si>
    <t>1612288367</t>
  </si>
  <si>
    <t>166</t>
  </si>
  <si>
    <t>894411311</t>
  </si>
  <si>
    <t>Osazení betonových nebo železobetonových dílců pro šachty skruží rovných</t>
  </si>
  <si>
    <t>605388057</t>
  </si>
  <si>
    <t>167</t>
  </si>
  <si>
    <t>59225545</t>
  </si>
  <si>
    <t>skruž betonová studňová kruhová 100x50x9cm</t>
  </si>
  <si>
    <t>-1832395503</t>
  </si>
  <si>
    <t>168</t>
  </si>
  <si>
    <t>891 - propoj DN80</t>
  </si>
  <si>
    <t>Přepojení a propoj na stávající řad v šachtě na p.p.č. 444/18</t>
  </si>
  <si>
    <t>kpl</t>
  </si>
  <si>
    <t>-608302602</t>
  </si>
  <si>
    <t>169</t>
  </si>
  <si>
    <t>891 - propoj DN 125</t>
  </si>
  <si>
    <t xml:space="preserve">Přepojení a propoj na stavající řad v šachtě u vodojemu </t>
  </si>
  <si>
    <t>972763948</t>
  </si>
  <si>
    <t>170</t>
  </si>
  <si>
    <t>891 - přípojky</t>
  </si>
  <si>
    <t xml:space="preserve">Přepojení stávajících domovních přípojek </t>
  </si>
  <si>
    <t>-415404578</t>
  </si>
  <si>
    <t>171</t>
  </si>
  <si>
    <t>HWL.881001608000</t>
  </si>
  <si>
    <t>ŠROUB S MATICÍ POZINK M16/80</t>
  </si>
  <si>
    <t>717432528</t>
  </si>
  <si>
    <t>172</t>
  </si>
  <si>
    <t>899431111</t>
  </si>
  <si>
    <t>Výšková úprava uličního vstupu nebo vpusti do 200 mm zvýšením krycího hrnce, šoupěte nebo hydrantu</t>
  </si>
  <si>
    <t>513187718</t>
  </si>
  <si>
    <t>Ostatní konstrukce a práce-bourání</t>
  </si>
  <si>
    <t>173</t>
  </si>
  <si>
    <t>891 - šachty úprava</t>
  </si>
  <si>
    <t>Stavební úprava stávajících armaturních šachet</t>
  </si>
  <si>
    <t>-279417400</t>
  </si>
  <si>
    <t>174</t>
  </si>
  <si>
    <t>919112232</t>
  </si>
  <si>
    <t>Řezání spár pro vytvoření komůrky š 20 mm hl 30 mm pro těsnící zálivku v živičném krytu</t>
  </si>
  <si>
    <t>-187167099</t>
  </si>
  <si>
    <t>175</t>
  </si>
  <si>
    <t>919121131</t>
  </si>
  <si>
    <t>Těsnění spár zálivkou za studena pro komůrky š 20 mm hl 30 mm s těsnicím profilem</t>
  </si>
  <si>
    <t>-1116712172</t>
  </si>
  <si>
    <t>176</t>
  </si>
  <si>
    <t>919735112</t>
  </si>
  <si>
    <t>Řezání stávajícího živičného krytu hl do 100 mm</t>
  </si>
  <si>
    <t>656762316</t>
  </si>
  <si>
    <t>177</t>
  </si>
  <si>
    <t>997221551</t>
  </si>
  <si>
    <t>Vodorovná doprava suti ze sypkých materiálů do 1 km</t>
  </si>
  <si>
    <t>-743501738</t>
  </si>
  <si>
    <t>571*0,1*2,2</t>
  </si>
  <si>
    <t>571*0,2*2</t>
  </si>
  <si>
    <t>178</t>
  </si>
  <si>
    <t>997221559</t>
  </si>
  <si>
    <t>Příplatek ZKD 1 km u vodorovné dopravy suti ze sypkých materiálů</t>
  </si>
  <si>
    <t>-1903773646</t>
  </si>
  <si>
    <t>354*7</t>
  </si>
  <si>
    <t>179</t>
  </si>
  <si>
    <t>997221845PA</t>
  </si>
  <si>
    <t>Poplatek za uložení odpadu z asfaltových povrchů na skládce (skládkovné)</t>
  </si>
  <si>
    <t>-984699071</t>
  </si>
  <si>
    <t>180</t>
  </si>
  <si>
    <t>997221855PA</t>
  </si>
  <si>
    <t>Poplatek za uložení odpadu z kameniva na skládce (skládkovné)</t>
  </si>
  <si>
    <t>-92720479</t>
  </si>
  <si>
    <t>998</t>
  </si>
  <si>
    <t>Přesun hmot</t>
  </si>
  <si>
    <t>181</t>
  </si>
  <si>
    <t>998225111</t>
  </si>
  <si>
    <t>Přesun hmot pro pozemní komunikace s krytem z kamene, monolitickým betonovým nebo živičným</t>
  </si>
  <si>
    <t>-1858505451</t>
  </si>
  <si>
    <t>182</t>
  </si>
  <si>
    <t>998225194</t>
  </si>
  <si>
    <t>Příplatek k přesunu hmot pro pozemní komunikace s krytem z kamene, živičným, betonovým do 5000 m</t>
  </si>
  <si>
    <t>54514958</t>
  </si>
  <si>
    <t>183</t>
  </si>
  <si>
    <t>998225195</t>
  </si>
  <si>
    <t>Příplatek k přesunu hmot pro pozemní komunikace s krytem z kamene, živičným, betonovým ZKD 5000 m</t>
  </si>
  <si>
    <t>551467451</t>
  </si>
  <si>
    <t>VRN</t>
  </si>
  <si>
    <t>Vedlejší rozpočtové náklady</t>
  </si>
  <si>
    <t>184</t>
  </si>
  <si>
    <t>012103R00</t>
  </si>
  <si>
    <t xml:space="preserve">Geodetické zaměření </t>
  </si>
  <si>
    <t>1024</t>
  </si>
  <si>
    <t>1140393869</t>
  </si>
  <si>
    <t>185</t>
  </si>
  <si>
    <t>0133540001</t>
  </si>
  <si>
    <t>Dokumentace skutečného provedení stavby</t>
  </si>
  <si>
    <t>619661435</t>
  </si>
  <si>
    <t>186</t>
  </si>
  <si>
    <t>0710020001</t>
  </si>
  <si>
    <t>Provozně technické zabezpečení stavby</t>
  </si>
  <si>
    <t>-208346470</t>
  </si>
  <si>
    <t>"provozně technické zabezpečení stavby"</t>
  </si>
  <si>
    <t>"aktualizace stávajících vyjádření DOSS a vlastníků sítí"</t>
  </si>
  <si>
    <t>"informování vlastníků nemovitostí "</t>
  </si>
  <si>
    <t>VRN3</t>
  </si>
  <si>
    <t>Zařízení staveniště</t>
  </si>
  <si>
    <t>187</t>
  </si>
  <si>
    <t>0300010001</t>
  </si>
  <si>
    <t>-1131793707</t>
  </si>
  <si>
    <t>188</t>
  </si>
  <si>
    <t>0392030001</t>
  </si>
  <si>
    <t>Uvedení pozemků staveb do odpovídajícího stavu</t>
  </si>
  <si>
    <t>-434935514</t>
  </si>
  <si>
    <t>"uvedení pozemků staveb, sítí a komunikací dotčených stavbou do odpovídajícího stavu"</t>
  </si>
  <si>
    <t>"včetně všech protokolů o zpětném předání"</t>
  </si>
  <si>
    <t>VRN4</t>
  </si>
  <si>
    <t>Inženýrská činnost</t>
  </si>
  <si>
    <t>189</t>
  </si>
  <si>
    <t>011114R00</t>
  </si>
  <si>
    <t>Inženýrské sítě, vytýčení stavby, staveniště</t>
  </si>
  <si>
    <t>-1800284117</t>
  </si>
  <si>
    <t>190</t>
  </si>
  <si>
    <t>043194R00</t>
  </si>
  <si>
    <t xml:space="preserve">Fotodokumentace prováděného díla </t>
  </si>
  <si>
    <t>1034184917</t>
  </si>
  <si>
    <t>191</t>
  </si>
  <si>
    <t>0450020001</t>
  </si>
  <si>
    <t>Kompletační a koordinační činnost</t>
  </si>
  <si>
    <t>-1766705653</t>
  </si>
  <si>
    <t>192</t>
  </si>
  <si>
    <t>07210R001</t>
  </si>
  <si>
    <t>Dočasná dopravní opatření - návrh, odsouhlasení, instalace a odstranění</t>
  </si>
  <si>
    <t>469369945</t>
  </si>
  <si>
    <t>02 - Neuznatelné náklady</t>
  </si>
  <si>
    <t>1376920720</t>
  </si>
  <si>
    <t>-228936937</t>
  </si>
  <si>
    <t>551609290</t>
  </si>
  <si>
    <t>42670291</t>
  </si>
  <si>
    <t>-543765594</t>
  </si>
  <si>
    <t>838147676</t>
  </si>
  <si>
    <t>8*2*1,5*1,5*0,5*0,8</t>
  </si>
  <si>
    <t>131251100</t>
  </si>
  <si>
    <t>Hloubení jam nezapažených v hornině třídy těžitelnosti I, skupiny 3 objem do 20 m3 strojně</t>
  </si>
  <si>
    <t>661851597</t>
  </si>
  <si>
    <t>8*2*1,5*1,5*0,5*0,2</t>
  </si>
  <si>
    <t>1966064749</t>
  </si>
  <si>
    <t>714461525</t>
  </si>
  <si>
    <t>-931014560</t>
  </si>
  <si>
    <t>12*1,3*1,4*0,5*0,8</t>
  </si>
  <si>
    <t>132251251</t>
  </si>
  <si>
    <t>Hloubení rýh nezapažených š do 2000 mm v hornině třídy těžitelnosti I skupiny 3 objem do 20 m3 strojně</t>
  </si>
  <si>
    <t>241660793</t>
  </si>
  <si>
    <t>12*1,3*1,4*0,5*0,2</t>
  </si>
  <si>
    <t>-1636692535</t>
  </si>
  <si>
    <t>132351251</t>
  </si>
  <si>
    <t>Hloubení rýh nezapažených š do 2000 mm v hornině třídy těžitelnosti II skupiny 4 objem do 20 m3 strojně</t>
  </si>
  <si>
    <t>1108386607</t>
  </si>
  <si>
    <t>-69281321</t>
  </si>
  <si>
    <t>-1316597158</t>
  </si>
  <si>
    <t>-986432382</t>
  </si>
  <si>
    <t>(35,64+15,84+3,96)/2</t>
  </si>
  <si>
    <t>2096069829</t>
  </si>
  <si>
    <t>-2106767781</t>
  </si>
  <si>
    <t>35,64+15,84+3,96</t>
  </si>
  <si>
    <t>-1256345313</t>
  </si>
  <si>
    <t>12*1,3*0,9</t>
  </si>
  <si>
    <t>8*2*1,5*0,9</t>
  </si>
  <si>
    <t>-30041169</t>
  </si>
  <si>
    <t>12*1,3*0,9*2</t>
  </si>
  <si>
    <t>8*2*1,5*0,9*2</t>
  </si>
  <si>
    <t>-1261563599</t>
  </si>
  <si>
    <t>12*1,3*0,4</t>
  </si>
  <si>
    <t>8*2*1,5*0,4</t>
  </si>
  <si>
    <t>2124195986</t>
  </si>
  <si>
    <t>12*1,3*0,4*2</t>
  </si>
  <si>
    <t>8*2*1,5*0,4*2</t>
  </si>
  <si>
    <t>-1644674861</t>
  </si>
  <si>
    <t>1601621376</t>
  </si>
  <si>
    <t>-243393443</t>
  </si>
  <si>
    <t>855691390</t>
  </si>
  <si>
    <t>1201216488</t>
  </si>
  <si>
    <t>1591597221</t>
  </si>
  <si>
    <t>12*1,3*0,1</t>
  </si>
  <si>
    <t>8*2*1,5*0,1</t>
  </si>
  <si>
    <t>624103425</t>
  </si>
  <si>
    <t>1006504860</t>
  </si>
  <si>
    <t>53425498</t>
  </si>
  <si>
    <t>-1956680097</t>
  </si>
  <si>
    <t>-209057517</t>
  </si>
  <si>
    <t>-1962314793</t>
  </si>
  <si>
    <t>HWL.850008030016</t>
  </si>
  <si>
    <t>TVAROVKA FF KUS 80/300</t>
  </si>
  <si>
    <t>-1061270083</t>
  </si>
  <si>
    <t>HWL.850008060016</t>
  </si>
  <si>
    <t>TVAROVKA FF KUS 80/600</t>
  </si>
  <si>
    <t>1808922932</t>
  </si>
  <si>
    <t>AVK.501750</t>
  </si>
  <si>
    <t>AVK tvarovka litinová, X, zaslepovací příruba, DN 50</t>
  </si>
  <si>
    <t>1811860308</t>
  </si>
  <si>
    <t>1866144920</t>
  </si>
  <si>
    <t>HWL.851005005016</t>
  </si>
  <si>
    <t>TVAROVKA T KUS 50-50</t>
  </si>
  <si>
    <t>-1101023476</t>
  </si>
  <si>
    <t>857314122</t>
  </si>
  <si>
    <t>Montáž litinových tvarovek odbočných přírubových otevřený výkop DN 150</t>
  </si>
  <si>
    <t>-1642118364</t>
  </si>
  <si>
    <t>HWL.797415010016</t>
  </si>
  <si>
    <t>SYNOFLEX - SPOJKA REDUKOVANÁ 150/100 (155-192/104-132)</t>
  </si>
  <si>
    <t>1334136006</t>
  </si>
  <si>
    <t>898131111.63</t>
  </si>
  <si>
    <t>Sanace vodovodního potrubí relining PE 100 SDR11 potrubím dn 63</t>
  </si>
  <si>
    <t>1383063049</t>
  </si>
  <si>
    <t>Rel_čištění</t>
  </si>
  <si>
    <t>čištění sanovaného potrubí před reailizací reliningu</t>
  </si>
  <si>
    <t>-919466633</t>
  </si>
  <si>
    <t>ELM.18185</t>
  </si>
  <si>
    <t xml:space="preserve">Trubka vodovodní PE 100 Gerofit SDR 11  63x5,8 mm,  s ochranným pláštěm z PP (typ 3 dle PAS 1075); 12 m</t>
  </si>
  <si>
    <t>-1758435993</t>
  </si>
  <si>
    <t>-349348577</t>
  </si>
  <si>
    <t>-1555220671</t>
  </si>
  <si>
    <t>1315990005</t>
  </si>
  <si>
    <t>-1248907302</t>
  </si>
  <si>
    <t>425581006</t>
  </si>
  <si>
    <t>-105025169</t>
  </si>
  <si>
    <t>877211101</t>
  </si>
  <si>
    <t>Montáž elektrospojek na vodovodním potrubí z PE trub d 63</t>
  </si>
  <si>
    <t>-1560537945</t>
  </si>
  <si>
    <t>NCL.612685</t>
  </si>
  <si>
    <t>FRIALEN - MB d 63, PE100, SDR11, spojka s lehce vyrazitelným dorazem, elektro</t>
  </si>
  <si>
    <t>-1753512432</t>
  </si>
  <si>
    <t>NCL.190533511</t>
  </si>
  <si>
    <t>FRIALEN - BB30, d50, PE100, SDR11, PN16, R = 1,5 x d, oblouk 30° bezešvý, na tupo, dlouhý</t>
  </si>
  <si>
    <t>104583871</t>
  </si>
  <si>
    <t>NCL.470504511</t>
  </si>
  <si>
    <t>FRIALEN - BE d50, PE100, SDR11, PN16, lemový nákružek, na tupo, dlouhý</t>
  </si>
  <si>
    <t>2117502231</t>
  </si>
  <si>
    <t>NCL.470509010</t>
  </si>
  <si>
    <t>FRIALEN - BFL d50 / DN40 PN16, PP příruba s ocel.výztuhou, na tupo (4xM16), vrtání PN10/PN16, polyfůzně, lepení</t>
  </si>
  <si>
    <t>947184523</t>
  </si>
  <si>
    <t>NCL.470513910</t>
  </si>
  <si>
    <t>FRIALEN - Ploché těsnění k lemovému nákružku, EPDM, DN40, d50 (90/40mm)</t>
  </si>
  <si>
    <t>1612732105</t>
  </si>
  <si>
    <t>877211110</t>
  </si>
  <si>
    <t>Montáž elektrokolen 45° na vodovodním potrubí z PE trub d 63</t>
  </si>
  <si>
    <t>1262694951</t>
  </si>
  <si>
    <t>NCL.612098</t>
  </si>
  <si>
    <t>FRIALEN - W45 d63, PE100, SDR11, koleno 45°, elektro</t>
  </si>
  <si>
    <t>1661191293</t>
  </si>
  <si>
    <t>-170628775</t>
  </si>
  <si>
    <t>NCL.615393</t>
  </si>
  <si>
    <t>FRIALEN - MR d110/63, PE100, SDR11, redukovaná spojka, elektro</t>
  </si>
  <si>
    <t>-1218172219</t>
  </si>
  <si>
    <t>NCL.615693</t>
  </si>
  <si>
    <t>FRIALEN - MR d110/90, PE100, SDR11, redukovaná spojka, elektro</t>
  </si>
  <si>
    <t>43018172</t>
  </si>
  <si>
    <t>-1747500483</t>
  </si>
  <si>
    <t>-792575085</t>
  </si>
  <si>
    <t>1958472469</t>
  </si>
  <si>
    <t>805226435</t>
  </si>
  <si>
    <t>1880221506</t>
  </si>
  <si>
    <t>1467917790</t>
  </si>
  <si>
    <t>-743479189</t>
  </si>
  <si>
    <t>1078559867</t>
  </si>
  <si>
    <t>891219111</t>
  </si>
  <si>
    <t>Montáž navrtávacích pasů na potrubí z jakýchkoli trub DN 50</t>
  </si>
  <si>
    <t>-512123762</t>
  </si>
  <si>
    <t>HWL.525006305416</t>
  </si>
  <si>
    <t>PAS NAVRTÁVACÍ HAKU 63-5/4"</t>
  </si>
  <si>
    <t>-1087780696</t>
  </si>
  <si>
    <t>617131835</t>
  </si>
  <si>
    <t>1270835189</t>
  </si>
  <si>
    <t>891279111</t>
  </si>
  <si>
    <t>Montáž navrtávacích pasů na potrubí z jakýchkoli trub DN 125</t>
  </si>
  <si>
    <t>791637976</t>
  </si>
  <si>
    <t>HWL.525012505416</t>
  </si>
  <si>
    <t>PAS NAVRTÁVACÍ HAKU 125-5/4"</t>
  </si>
  <si>
    <t>1434654309</t>
  </si>
  <si>
    <t>891211112</t>
  </si>
  <si>
    <t>Montáž vodovodních šoupátek otevřený výkop DN 50</t>
  </si>
  <si>
    <t>1280809880</t>
  </si>
  <si>
    <t>HWL.400305000016</t>
  </si>
  <si>
    <t>ŠOUPĚ E3 PŘÍRUBOVÉ KRÁTKÉ 50</t>
  </si>
  <si>
    <t>1512707318</t>
  </si>
  <si>
    <t>HWL.950105000003</t>
  </si>
  <si>
    <t>SOUPRAVA ZEMNÍ TELESKOPICKÁ E1-1,8 -2,5 50 (1,8-2,5m)</t>
  </si>
  <si>
    <t>-1180242981</t>
  </si>
  <si>
    <t>1059159874</t>
  </si>
  <si>
    <t>210885978</t>
  </si>
  <si>
    <t>301569343</t>
  </si>
  <si>
    <t>891213321</t>
  </si>
  <si>
    <t>Montáž ventilů odvzdušňovacích přírubových DN 50</t>
  </si>
  <si>
    <t>611887337</t>
  </si>
  <si>
    <t>HWL.982205012516</t>
  </si>
  <si>
    <t>HYDRANT ODVZDUŠŇOVACÍ PN 1-16 1305/50</t>
  </si>
  <si>
    <t>-702954728</t>
  </si>
  <si>
    <t>-1220245749</t>
  </si>
  <si>
    <t>-195988617</t>
  </si>
  <si>
    <t>513723442</t>
  </si>
  <si>
    <t>419834505</t>
  </si>
  <si>
    <t>-1023208845</t>
  </si>
  <si>
    <t>1001977574</t>
  </si>
  <si>
    <t>1180066178</t>
  </si>
  <si>
    <t>954637378</t>
  </si>
  <si>
    <t>1958414985</t>
  </si>
  <si>
    <t>2001303023</t>
  </si>
  <si>
    <t>331201597</t>
  </si>
  <si>
    <t>2057982199</t>
  </si>
  <si>
    <t>171946325</t>
  </si>
  <si>
    <t>726215619</t>
  </si>
  <si>
    <t>1271813188</t>
  </si>
  <si>
    <t>1071321568</t>
  </si>
  <si>
    <t>01 - šachta</t>
  </si>
  <si>
    <t xml:space="preserve">Vodoměrná šachta pro ZD - pro obetonování 2000x1000x1800 D+M </t>
  </si>
  <si>
    <t xml:space="preserve">soub </t>
  </si>
  <si>
    <t>1783285566</t>
  </si>
  <si>
    <t>-869626448</t>
  </si>
  <si>
    <t>1735183641</t>
  </si>
  <si>
    <t>1200348778</t>
  </si>
  <si>
    <t>633354975</t>
  </si>
  <si>
    <t>9*0,1*2,2</t>
  </si>
  <si>
    <t>9*0,2*2,2</t>
  </si>
  <si>
    <t>-1977857813</t>
  </si>
  <si>
    <t>5,94*7</t>
  </si>
  <si>
    <t>-264870713</t>
  </si>
  <si>
    <t>1833312539</t>
  </si>
  <si>
    <t>-1637478173</t>
  </si>
  <si>
    <t>-1530076338</t>
  </si>
  <si>
    <t>-1697853685</t>
  </si>
  <si>
    <t>-795137621</t>
  </si>
  <si>
    <t>1928876083</t>
  </si>
  <si>
    <t>857561214</t>
  </si>
  <si>
    <t>2039830312</t>
  </si>
  <si>
    <t>-582623133</t>
  </si>
  <si>
    <t>-1311078565</t>
  </si>
  <si>
    <t>2033981160</t>
  </si>
  <si>
    <t>1526773521</t>
  </si>
  <si>
    <t>-362518971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</si>
</sst>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33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211118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VÝTLAČNÝ A ZÁSOBOVACÍ ŘAD OBCE ČISTÁ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ČIstá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18. 11. 2021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OBEC ČISTÁ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JAFIS s.r.o.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>ing. Mencová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="7" customFormat="1" ht="16.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Uznatelné náklady'!J30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'01 - Uznatelné náklady'!P127</f>
        <v>0</v>
      </c>
      <c r="AV95" s="129">
        <f>'01 - Uznatelné náklady'!J33</f>
        <v>0</v>
      </c>
      <c r="AW95" s="129">
        <f>'01 - Uznatelné náklady'!J34</f>
        <v>0</v>
      </c>
      <c r="AX95" s="129">
        <f>'01 - Uznatelné náklady'!J35</f>
        <v>0</v>
      </c>
      <c r="AY95" s="129">
        <f>'01 - Uznatelné náklady'!J36</f>
        <v>0</v>
      </c>
      <c r="AZ95" s="129">
        <f>'01 - Uznatelné náklady'!F33</f>
        <v>0</v>
      </c>
      <c r="BA95" s="129">
        <f>'01 - Uznatelné náklady'!F34</f>
        <v>0</v>
      </c>
      <c r="BB95" s="129">
        <f>'01 - Uznatelné náklady'!F35</f>
        <v>0</v>
      </c>
      <c r="BC95" s="129">
        <f>'01 - Uznatelné náklady'!F36</f>
        <v>0</v>
      </c>
      <c r="BD95" s="131">
        <f>'01 - Uznatelné náklady'!F37</f>
        <v>0</v>
      </c>
      <c r="BE95" s="7"/>
      <c r="BT95" s="132" t="s">
        <v>85</v>
      </c>
      <c r="BV95" s="132" t="s">
        <v>79</v>
      </c>
      <c r="BW95" s="132" t="s">
        <v>86</v>
      </c>
      <c r="BX95" s="132" t="s">
        <v>5</v>
      </c>
      <c r="CL95" s="132" t="s">
        <v>1</v>
      </c>
      <c r="CM95" s="132" t="s">
        <v>87</v>
      </c>
    </row>
    <row r="96" s="7" customFormat="1" ht="16.5" customHeight="1">
      <c r="A96" s="120" t="s">
        <v>81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Neuznatelné náklady'!J30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84</v>
      </c>
      <c r="AR96" s="127"/>
      <c r="AS96" s="133">
        <v>0</v>
      </c>
      <c r="AT96" s="134">
        <f>ROUND(SUM(AV96:AW96),2)</f>
        <v>0</v>
      </c>
      <c r="AU96" s="135">
        <f>'02 - Neuznatelné náklady'!P127</f>
        <v>0</v>
      </c>
      <c r="AV96" s="134">
        <f>'02 - Neuznatelné náklady'!J33</f>
        <v>0</v>
      </c>
      <c r="AW96" s="134">
        <f>'02 - Neuznatelné náklady'!J34</f>
        <v>0</v>
      </c>
      <c r="AX96" s="134">
        <f>'02 - Neuznatelné náklady'!J35</f>
        <v>0</v>
      </c>
      <c r="AY96" s="134">
        <f>'02 - Neuznatelné náklady'!J36</f>
        <v>0</v>
      </c>
      <c r="AZ96" s="134">
        <f>'02 - Neuznatelné náklady'!F33</f>
        <v>0</v>
      </c>
      <c r="BA96" s="134">
        <f>'02 - Neuznatelné náklady'!F34</f>
        <v>0</v>
      </c>
      <c r="BB96" s="134">
        <f>'02 - Neuznatelné náklady'!F35</f>
        <v>0</v>
      </c>
      <c r="BC96" s="134">
        <f>'02 - Neuznatelné náklady'!F36</f>
        <v>0</v>
      </c>
      <c r="BD96" s="136">
        <f>'02 - Neuznatelné náklady'!F37</f>
        <v>0</v>
      </c>
      <c r="BE96" s="7"/>
      <c r="BT96" s="132" t="s">
        <v>85</v>
      </c>
      <c r="BV96" s="132" t="s">
        <v>79</v>
      </c>
      <c r="BW96" s="132" t="s">
        <v>90</v>
      </c>
      <c r="BX96" s="132" t="s">
        <v>5</v>
      </c>
      <c r="CL96" s="132" t="s">
        <v>1</v>
      </c>
      <c r="CM96" s="132" t="s">
        <v>87</v>
      </c>
    </row>
    <row r="9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="2" customFormat="1" ht="6.96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sheet="1" formatColumns="0" formatRows="0" objects="1" scenarios="1" spinCount="100000" saltValue="B7o/6p6WuTJoEmS0r6knox32ei4jQ2WTHw/M+fGFIefcoE/vkGrFbYoC3Tr64LFImZRkgGD+K+0iu28OS2mVMQ==" hashValue="IHmELLBgpan5cwdXuRBavIzOGyEzZZHsur4J1OSiFwgni2IVXf0HqpWMi+fVvp0Zhuhxr1222QvTAUdmBBVc+w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Uznatelné náklady'!C2" display="/"/>
    <hyperlink ref="A96" location="'02 - Neuznatelné náklad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="1" customFormat="1" ht="24.96" customHeight="1">
      <c r="B4" s="21"/>
      <c r="D4" s="139" t="s">
        <v>91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VÝTLAČNÝ A ZÁSOBOVACÍ ŘAD OBCE ČISTÁ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92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93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94</v>
      </c>
      <c r="G12" s="39"/>
      <c r="H12" s="39"/>
      <c r="I12" s="141" t="s">
        <v>22</v>
      </c>
      <c r="J12" s="145" t="str">
        <f>'Rekapitulace stavby'!AN8</f>
        <v>18. 11. 2021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>OBEC ČISTÁ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>25963244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>JAFIS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ROUND(J127,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ROUND((SUM(BE127:BE413)),  2)</f>
        <v>0</v>
      </c>
      <c r="G33" s="39"/>
      <c r="H33" s="39"/>
      <c r="I33" s="156">
        <v>0.20999999999999999</v>
      </c>
      <c r="J33" s="155">
        <f>ROUND(((SUM(BE127:BE413))*I33),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43</v>
      </c>
      <c r="F34" s="155">
        <f>ROUND((SUM(BF127:BF413)),  2)</f>
        <v>0</v>
      </c>
      <c r="G34" s="39"/>
      <c r="H34" s="39"/>
      <c r="I34" s="156">
        <v>0.14999999999999999</v>
      </c>
      <c r="J34" s="155">
        <f>ROUND(((SUM(BF127:BF413))*I34),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44</v>
      </c>
      <c r="F35" s="155">
        <f>ROUND((SUM(BG127:BG413)),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45</v>
      </c>
      <c r="F36" s="155">
        <f>ROUND((SUM(BH127:BH413)),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46</v>
      </c>
      <c r="F37" s="155">
        <f>ROUND((SUM(BI127:BI413)),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95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VÝTLAČNÝ A ZÁSOBOVACÍ ŘAD OBCE ČISTÁ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92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01 - Uznatelné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18. 11. 2021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OBEC ČISTÁ</v>
      </c>
      <c r="G91" s="41"/>
      <c r="H91" s="41"/>
      <c r="I91" s="33" t="s">
        <v>30</v>
      </c>
      <c r="J91" s="37" t="str">
        <f>E21</f>
        <v>JAFIS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ing. Mencová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96</v>
      </c>
      <c r="D94" s="177"/>
      <c r="E94" s="177"/>
      <c r="F94" s="177"/>
      <c r="G94" s="177"/>
      <c r="H94" s="177"/>
      <c r="I94" s="177"/>
      <c r="J94" s="178" t="s">
        <v>97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98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99</v>
      </c>
    </row>
    <row r="97" s="9" customFormat="1" ht="24.96" customHeight="1">
      <c r="A97" s="9"/>
      <c r="B97" s="180"/>
      <c r="C97" s="181"/>
      <c r="D97" s="182" t="s">
        <v>100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101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102</v>
      </c>
      <c r="E99" s="189"/>
      <c r="F99" s="189"/>
      <c r="G99" s="189"/>
      <c r="H99" s="189"/>
      <c r="I99" s="189"/>
      <c r="J99" s="190">
        <f>J229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103</v>
      </c>
      <c r="E100" s="189"/>
      <c r="F100" s="189"/>
      <c r="G100" s="189"/>
      <c r="H100" s="189"/>
      <c r="I100" s="189"/>
      <c r="J100" s="190">
        <f>J234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104</v>
      </c>
      <c r="E101" s="189"/>
      <c r="F101" s="189"/>
      <c r="G101" s="189"/>
      <c r="H101" s="189"/>
      <c r="I101" s="189"/>
      <c r="J101" s="190">
        <f>J240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105</v>
      </c>
      <c r="E102" s="189"/>
      <c r="F102" s="189"/>
      <c r="G102" s="189"/>
      <c r="H102" s="189"/>
      <c r="I102" s="189"/>
      <c r="J102" s="190">
        <f>J375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106</v>
      </c>
      <c r="E103" s="189"/>
      <c r="F103" s="189"/>
      <c r="G103" s="189"/>
      <c r="H103" s="189"/>
      <c r="I103" s="189"/>
      <c r="J103" s="190">
        <f>J390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80"/>
      <c r="C104" s="181"/>
      <c r="D104" s="182" t="s">
        <v>107</v>
      </c>
      <c r="E104" s="183"/>
      <c r="F104" s="183"/>
      <c r="G104" s="183"/>
      <c r="H104" s="183"/>
      <c r="I104" s="183"/>
      <c r="J104" s="184">
        <f>J394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86"/>
      <c r="C105" s="187"/>
      <c r="D105" s="188" t="s">
        <v>108</v>
      </c>
      <c r="E105" s="189"/>
      <c r="F105" s="189"/>
      <c r="G105" s="189"/>
      <c r="H105" s="189"/>
      <c r="I105" s="189"/>
      <c r="J105" s="190">
        <f>J395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6"/>
      <c r="C106" s="187"/>
      <c r="D106" s="188" t="s">
        <v>109</v>
      </c>
      <c r="E106" s="189"/>
      <c r="F106" s="189"/>
      <c r="G106" s="189"/>
      <c r="H106" s="189"/>
      <c r="I106" s="189"/>
      <c r="J106" s="190">
        <f>J403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6"/>
      <c r="C107" s="187"/>
      <c r="D107" s="188" t="s">
        <v>110</v>
      </c>
      <c r="E107" s="189"/>
      <c r="F107" s="189"/>
      <c r="G107" s="189"/>
      <c r="H107" s="189"/>
      <c r="I107" s="189"/>
      <c r="J107" s="190">
        <f>J409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="2" customFormat="1" ht="6.96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111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6.5" customHeight="1">
      <c r="A117" s="39"/>
      <c r="B117" s="40"/>
      <c r="C117" s="41"/>
      <c r="D117" s="41"/>
      <c r="E117" s="175" t="str">
        <f>E7</f>
        <v>VÝTLAČNÝ A ZÁSOBOVACÍ ŘAD OBCE ČISTÁ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92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6.5" customHeight="1">
      <c r="A119" s="39"/>
      <c r="B119" s="40"/>
      <c r="C119" s="41"/>
      <c r="D119" s="41"/>
      <c r="E119" s="77" t="str">
        <f>E9</f>
        <v>01 - Uznatelné náklady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 xml:space="preserve"> </v>
      </c>
      <c r="G121" s="41"/>
      <c r="H121" s="41"/>
      <c r="I121" s="33" t="s">
        <v>22</v>
      </c>
      <c r="J121" s="80" t="str">
        <f>IF(J12="","",J12)</f>
        <v>18. 11. 2021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>OBEC ČISTÁ</v>
      </c>
      <c r="G123" s="41"/>
      <c r="H123" s="41"/>
      <c r="I123" s="33" t="s">
        <v>30</v>
      </c>
      <c r="J123" s="37" t="str">
        <f>E21</f>
        <v>JAFIS s.r.o.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5.15" customHeight="1">
      <c r="A124" s="39"/>
      <c r="B124" s="40"/>
      <c r="C124" s="33" t="s">
        <v>28</v>
      </c>
      <c r="D124" s="41"/>
      <c r="E124" s="41"/>
      <c r="F124" s="28" t="str">
        <f>IF(E18="","",E18)</f>
        <v>Vyplň údaj</v>
      </c>
      <c r="G124" s="41"/>
      <c r="H124" s="41"/>
      <c r="I124" s="33" t="s">
        <v>34</v>
      </c>
      <c r="J124" s="37" t="str">
        <f>E24</f>
        <v>ing. Mencová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0.32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11" customFormat="1" ht="29.28" customHeight="1">
      <c r="A126" s="192"/>
      <c r="B126" s="193"/>
      <c r="C126" s="194" t="s">
        <v>112</v>
      </c>
      <c r="D126" s="195" t="s">
        <v>62</v>
      </c>
      <c r="E126" s="195" t="s">
        <v>58</v>
      </c>
      <c r="F126" s="195" t="s">
        <v>59</v>
      </c>
      <c r="G126" s="195" t="s">
        <v>113</v>
      </c>
      <c r="H126" s="195" t="s">
        <v>114</v>
      </c>
      <c r="I126" s="195" t="s">
        <v>115</v>
      </c>
      <c r="J126" s="196" t="s">
        <v>97</v>
      </c>
      <c r="K126" s="197" t="s">
        <v>116</v>
      </c>
      <c r="L126" s="198"/>
      <c r="M126" s="101" t="s">
        <v>1</v>
      </c>
      <c r="N126" s="102" t="s">
        <v>41</v>
      </c>
      <c r="O126" s="102" t="s">
        <v>117</v>
      </c>
      <c r="P126" s="102" t="s">
        <v>118</v>
      </c>
      <c r="Q126" s="102" t="s">
        <v>119</v>
      </c>
      <c r="R126" s="102" t="s">
        <v>120</v>
      </c>
      <c r="S126" s="102" t="s">
        <v>121</v>
      </c>
      <c r="T126" s="103" t="s">
        <v>122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="2" customFormat="1" ht="22.8" customHeight="1">
      <c r="A127" s="39"/>
      <c r="B127" s="40"/>
      <c r="C127" s="108" t="s">
        <v>123</v>
      </c>
      <c r="D127" s="41"/>
      <c r="E127" s="41"/>
      <c r="F127" s="41"/>
      <c r="G127" s="41"/>
      <c r="H127" s="41"/>
      <c r="I127" s="41"/>
      <c r="J127" s="199">
        <f>BK127</f>
        <v>0</v>
      </c>
      <c r="K127" s="41"/>
      <c r="L127" s="45"/>
      <c r="M127" s="104"/>
      <c r="N127" s="200"/>
      <c r="O127" s="105"/>
      <c r="P127" s="201">
        <f>P128+P394</f>
        <v>0</v>
      </c>
      <c r="Q127" s="105"/>
      <c r="R127" s="201">
        <f>R128+R394</f>
        <v>1066.47558</v>
      </c>
      <c r="S127" s="105"/>
      <c r="T127" s="202">
        <f>T128+T394</f>
        <v>346.02599999999995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76</v>
      </c>
      <c r="AU127" s="18" t="s">
        <v>99</v>
      </c>
      <c r="BK127" s="203">
        <f>BK128+BK394</f>
        <v>0</v>
      </c>
    </row>
    <row r="128" s="12" customFormat="1" ht="25.92" customHeight="1">
      <c r="A128" s="12"/>
      <c r="B128" s="204"/>
      <c r="C128" s="205"/>
      <c r="D128" s="206" t="s">
        <v>76</v>
      </c>
      <c r="E128" s="207" t="s">
        <v>124</v>
      </c>
      <c r="F128" s="207" t="s">
        <v>125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P129+P229+P234+P240+P375+P390</f>
        <v>0</v>
      </c>
      <c r="Q128" s="212"/>
      <c r="R128" s="213">
        <f>R129+R229+R234+R240+R375+R390</f>
        <v>1066.47558</v>
      </c>
      <c r="S128" s="212"/>
      <c r="T128" s="214">
        <f>T129+T229+T234+T240+T375+T390</f>
        <v>346.02599999999995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85</v>
      </c>
      <c r="AT128" s="216" t="s">
        <v>76</v>
      </c>
      <c r="AU128" s="216" t="s">
        <v>77</v>
      </c>
      <c r="AY128" s="215" t="s">
        <v>126</v>
      </c>
      <c r="BK128" s="217">
        <f>BK129+BK229+BK234+BK240+BK375+BK390</f>
        <v>0</v>
      </c>
    </row>
    <row r="129" s="12" customFormat="1" ht="22.8" customHeight="1">
      <c r="A129" s="12"/>
      <c r="B129" s="204"/>
      <c r="C129" s="205"/>
      <c r="D129" s="206" t="s">
        <v>76</v>
      </c>
      <c r="E129" s="218" t="s">
        <v>85</v>
      </c>
      <c r="F129" s="218" t="s">
        <v>127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SUM(P130:P228)</f>
        <v>0</v>
      </c>
      <c r="Q129" s="212"/>
      <c r="R129" s="213">
        <f>SUM(R130:R228)</f>
        <v>1040.6459000000002</v>
      </c>
      <c r="S129" s="212"/>
      <c r="T129" s="214">
        <f>SUM(T130:T228)</f>
        <v>346.02599999999995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85</v>
      </c>
      <c r="AT129" s="216" t="s">
        <v>76</v>
      </c>
      <c r="AU129" s="216" t="s">
        <v>85</v>
      </c>
      <c r="AY129" s="215" t="s">
        <v>126</v>
      </c>
      <c r="BK129" s="217">
        <f>SUM(BK130:BK228)</f>
        <v>0</v>
      </c>
    </row>
    <row r="130" s="2" customFormat="1" ht="24.15" customHeight="1">
      <c r="A130" s="39"/>
      <c r="B130" s="40"/>
      <c r="C130" s="220" t="s">
        <v>85</v>
      </c>
      <c r="D130" s="220" t="s">
        <v>128</v>
      </c>
      <c r="E130" s="221" t="s">
        <v>129</v>
      </c>
      <c r="F130" s="222" t="s">
        <v>130</v>
      </c>
      <c r="G130" s="223" t="s">
        <v>131</v>
      </c>
      <c r="H130" s="224">
        <v>571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0.28999999999999998</v>
      </c>
      <c r="T130" s="231">
        <f>S130*H130</f>
        <v>165.58999999999998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132</v>
      </c>
      <c r="AT130" s="232" t="s">
        <v>128</v>
      </c>
      <c r="AU130" s="232" t="s">
        <v>87</v>
      </c>
      <c r="AY130" s="18" t="s">
        <v>126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132</v>
      </c>
      <c r="BM130" s="232" t="s">
        <v>133</v>
      </c>
    </row>
    <row r="131" s="2" customFormat="1" ht="24.15" customHeight="1">
      <c r="A131" s="39"/>
      <c r="B131" s="40"/>
      <c r="C131" s="220" t="s">
        <v>87</v>
      </c>
      <c r="D131" s="220" t="s">
        <v>128</v>
      </c>
      <c r="E131" s="221" t="s">
        <v>134</v>
      </c>
      <c r="F131" s="222" t="s">
        <v>135</v>
      </c>
      <c r="G131" s="223" t="s">
        <v>131</v>
      </c>
      <c r="H131" s="224">
        <v>571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0.316</v>
      </c>
      <c r="T131" s="231">
        <f>S131*H131</f>
        <v>180.43600000000001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132</v>
      </c>
      <c r="AT131" s="232" t="s">
        <v>128</v>
      </c>
      <c r="AU131" s="232" t="s">
        <v>87</v>
      </c>
      <c r="AY131" s="18" t="s">
        <v>126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132</v>
      </c>
      <c r="BM131" s="232" t="s">
        <v>136</v>
      </c>
    </row>
    <row r="132" s="2" customFormat="1" ht="24.15" customHeight="1">
      <c r="A132" s="39"/>
      <c r="B132" s="40"/>
      <c r="C132" s="220" t="s">
        <v>137</v>
      </c>
      <c r="D132" s="220" t="s">
        <v>128</v>
      </c>
      <c r="E132" s="221" t="s">
        <v>138</v>
      </c>
      <c r="F132" s="222" t="s">
        <v>139</v>
      </c>
      <c r="G132" s="223" t="s">
        <v>140</v>
      </c>
      <c r="H132" s="224">
        <v>92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42</v>
      </c>
      <c r="O132" s="92"/>
      <c r="P132" s="230">
        <f>O132*H132</f>
        <v>0</v>
      </c>
      <c r="Q132" s="230">
        <v>0.0086800000000000002</v>
      </c>
      <c r="R132" s="230">
        <f>Q132*H132</f>
        <v>0.79856000000000005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132</v>
      </c>
      <c r="AT132" s="232" t="s">
        <v>128</v>
      </c>
      <c r="AU132" s="232" t="s">
        <v>87</v>
      </c>
      <c r="AY132" s="18" t="s">
        <v>126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85</v>
      </c>
      <c r="BK132" s="233">
        <f>ROUND(I132*H132,2)</f>
        <v>0</v>
      </c>
      <c r="BL132" s="18" t="s">
        <v>132</v>
      </c>
      <c r="BM132" s="232" t="s">
        <v>141</v>
      </c>
    </row>
    <row r="133" s="2" customFormat="1" ht="24.15" customHeight="1">
      <c r="A133" s="39"/>
      <c r="B133" s="40"/>
      <c r="C133" s="220" t="s">
        <v>132</v>
      </c>
      <c r="D133" s="220" t="s">
        <v>128</v>
      </c>
      <c r="E133" s="221" t="s">
        <v>142</v>
      </c>
      <c r="F133" s="222" t="s">
        <v>143</v>
      </c>
      <c r="G133" s="223" t="s">
        <v>140</v>
      </c>
      <c r="H133" s="224">
        <v>126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0.06053</v>
      </c>
      <c r="R133" s="230">
        <f>Q133*H133</f>
        <v>7.6267800000000001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132</v>
      </c>
      <c r="AT133" s="232" t="s">
        <v>128</v>
      </c>
      <c r="AU133" s="232" t="s">
        <v>87</v>
      </c>
      <c r="AY133" s="18" t="s">
        <v>126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132</v>
      </c>
      <c r="BM133" s="232" t="s">
        <v>144</v>
      </c>
    </row>
    <row r="134" s="2" customFormat="1" ht="21.75" customHeight="1">
      <c r="A134" s="39"/>
      <c r="B134" s="40"/>
      <c r="C134" s="220" t="s">
        <v>145</v>
      </c>
      <c r="D134" s="220" t="s">
        <v>128</v>
      </c>
      <c r="E134" s="221" t="s">
        <v>146</v>
      </c>
      <c r="F134" s="222" t="s">
        <v>147</v>
      </c>
      <c r="G134" s="223" t="s">
        <v>131</v>
      </c>
      <c r="H134" s="224">
        <v>24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0.00064000000000000005</v>
      </c>
      <c r="R134" s="230">
        <f>Q134*H134</f>
        <v>0.015360000000000002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132</v>
      </c>
      <c r="AT134" s="232" t="s">
        <v>128</v>
      </c>
      <c r="AU134" s="232" t="s">
        <v>87</v>
      </c>
      <c r="AY134" s="18" t="s">
        <v>126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132</v>
      </c>
      <c r="BM134" s="232" t="s">
        <v>148</v>
      </c>
    </row>
    <row r="135" s="2" customFormat="1" ht="24.15" customHeight="1">
      <c r="A135" s="39"/>
      <c r="B135" s="40"/>
      <c r="C135" s="220" t="s">
        <v>149</v>
      </c>
      <c r="D135" s="220" t="s">
        <v>128</v>
      </c>
      <c r="E135" s="221" t="s">
        <v>150</v>
      </c>
      <c r="F135" s="222" t="s">
        <v>151</v>
      </c>
      <c r="G135" s="223" t="s">
        <v>131</v>
      </c>
      <c r="H135" s="224">
        <v>24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132</v>
      </c>
      <c r="AT135" s="232" t="s">
        <v>128</v>
      </c>
      <c r="AU135" s="232" t="s">
        <v>87</v>
      </c>
      <c r="AY135" s="18" t="s">
        <v>126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132</v>
      </c>
      <c r="BM135" s="232" t="s">
        <v>152</v>
      </c>
    </row>
    <row r="136" s="2" customFormat="1" ht="24.15" customHeight="1">
      <c r="A136" s="39"/>
      <c r="B136" s="40"/>
      <c r="C136" s="220" t="s">
        <v>153</v>
      </c>
      <c r="D136" s="220" t="s">
        <v>128</v>
      </c>
      <c r="E136" s="221" t="s">
        <v>154</v>
      </c>
      <c r="F136" s="222" t="s">
        <v>155</v>
      </c>
      <c r="G136" s="223" t="s">
        <v>140</v>
      </c>
      <c r="H136" s="224">
        <v>100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42</v>
      </c>
      <c r="O136" s="92"/>
      <c r="P136" s="230">
        <f>O136*H136</f>
        <v>0</v>
      </c>
      <c r="Q136" s="230">
        <v>0.00014999999999999999</v>
      </c>
      <c r="R136" s="230">
        <f>Q136*H136</f>
        <v>0.014999999999999999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132</v>
      </c>
      <c r="AT136" s="232" t="s">
        <v>128</v>
      </c>
      <c r="AU136" s="232" t="s">
        <v>87</v>
      </c>
      <c r="AY136" s="18" t="s">
        <v>126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85</v>
      </c>
      <c r="BK136" s="233">
        <f>ROUND(I136*H136,2)</f>
        <v>0</v>
      </c>
      <c r="BL136" s="18" t="s">
        <v>132</v>
      </c>
      <c r="BM136" s="232" t="s">
        <v>156</v>
      </c>
    </row>
    <row r="137" s="2" customFormat="1" ht="24.15" customHeight="1">
      <c r="A137" s="39"/>
      <c r="B137" s="40"/>
      <c r="C137" s="220" t="s">
        <v>157</v>
      </c>
      <c r="D137" s="220" t="s">
        <v>128</v>
      </c>
      <c r="E137" s="221" t="s">
        <v>158</v>
      </c>
      <c r="F137" s="222" t="s">
        <v>159</v>
      </c>
      <c r="G137" s="223" t="s">
        <v>140</v>
      </c>
      <c r="H137" s="224">
        <v>100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132</v>
      </c>
      <c r="AT137" s="232" t="s">
        <v>128</v>
      </c>
      <c r="AU137" s="232" t="s">
        <v>87</v>
      </c>
      <c r="AY137" s="18" t="s">
        <v>126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132</v>
      </c>
      <c r="BM137" s="232" t="s">
        <v>160</v>
      </c>
    </row>
    <row r="138" s="2" customFormat="1" ht="24.15" customHeight="1">
      <c r="A138" s="39"/>
      <c r="B138" s="40"/>
      <c r="C138" s="220" t="s">
        <v>161</v>
      </c>
      <c r="D138" s="220" t="s">
        <v>128</v>
      </c>
      <c r="E138" s="221" t="s">
        <v>162</v>
      </c>
      <c r="F138" s="222" t="s">
        <v>163</v>
      </c>
      <c r="G138" s="223" t="s">
        <v>131</v>
      </c>
      <c r="H138" s="224">
        <v>1726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42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132</v>
      </c>
      <c r="AT138" s="232" t="s">
        <v>128</v>
      </c>
      <c r="AU138" s="232" t="s">
        <v>87</v>
      </c>
      <c r="AY138" s="18" t="s">
        <v>126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85</v>
      </c>
      <c r="BK138" s="233">
        <f>ROUND(I138*H138,2)</f>
        <v>0</v>
      </c>
      <c r="BL138" s="18" t="s">
        <v>132</v>
      </c>
      <c r="BM138" s="232" t="s">
        <v>164</v>
      </c>
    </row>
    <row r="139" s="2" customFormat="1" ht="24.15" customHeight="1">
      <c r="A139" s="39"/>
      <c r="B139" s="40"/>
      <c r="C139" s="220" t="s">
        <v>165</v>
      </c>
      <c r="D139" s="220" t="s">
        <v>128</v>
      </c>
      <c r="E139" s="221" t="s">
        <v>166</v>
      </c>
      <c r="F139" s="222" t="s">
        <v>167</v>
      </c>
      <c r="G139" s="223" t="s">
        <v>168</v>
      </c>
      <c r="H139" s="224">
        <v>20.800000000000001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132</v>
      </c>
      <c r="AT139" s="232" t="s">
        <v>128</v>
      </c>
      <c r="AU139" s="232" t="s">
        <v>87</v>
      </c>
      <c r="AY139" s="18" t="s">
        <v>126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132</v>
      </c>
      <c r="BM139" s="232" t="s">
        <v>169</v>
      </c>
    </row>
    <row r="140" s="13" customFormat="1">
      <c r="A140" s="13"/>
      <c r="B140" s="234"/>
      <c r="C140" s="235"/>
      <c r="D140" s="236" t="s">
        <v>170</v>
      </c>
      <c r="E140" s="237" t="s">
        <v>1</v>
      </c>
      <c r="F140" s="238" t="s">
        <v>171</v>
      </c>
      <c r="G140" s="235"/>
      <c r="H140" s="239">
        <v>48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170</v>
      </c>
      <c r="AU140" s="245" t="s">
        <v>87</v>
      </c>
      <c r="AV140" s="13" t="s">
        <v>87</v>
      </c>
      <c r="AW140" s="13" t="s">
        <v>33</v>
      </c>
      <c r="AX140" s="13" t="s">
        <v>77</v>
      </c>
      <c r="AY140" s="245" t="s">
        <v>126</v>
      </c>
    </row>
    <row r="141" s="13" customFormat="1">
      <c r="A141" s="13"/>
      <c r="B141" s="234"/>
      <c r="C141" s="235"/>
      <c r="D141" s="236" t="s">
        <v>170</v>
      </c>
      <c r="E141" s="237" t="s">
        <v>1</v>
      </c>
      <c r="F141" s="238" t="s">
        <v>172</v>
      </c>
      <c r="G141" s="235"/>
      <c r="H141" s="239">
        <v>48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170</v>
      </c>
      <c r="AU141" s="245" t="s">
        <v>87</v>
      </c>
      <c r="AV141" s="13" t="s">
        <v>87</v>
      </c>
      <c r="AW141" s="13" t="s">
        <v>33</v>
      </c>
      <c r="AX141" s="13" t="s">
        <v>77</v>
      </c>
      <c r="AY141" s="245" t="s">
        <v>126</v>
      </c>
    </row>
    <row r="142" s="13" customFormat="1">
      <c r="A142" s="13"/>
      <c r="B142" s="234"/>
      <c r="C142" s="235"/>
      <c r="D142" s="236" t="s">
        <v>170</v>
      </c>
      <c r="E142" s="237" t="s">
        <v>1</v>
      </c>
      <c r="F142" s="238" t="s">
        <v>173</v>
      </c>
      <c r="G142" s="235"/>
      <c r="H142" s="239">
        <v>8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170</v>
      </c>
      <c r="AU142" s="245" t="s">
        <v>87</v>
      </c>
      <c r="AV142" s="13" t="s">
        <v>87</v>
      </c>
      <c r="AW142" s="13" t="s">
        <v>33</v>
      </c>
      <c r="AX142" s="13" t="s">
        <v>77</v>
      </c>
      <c r="AY142" s="245" t="s">
        <v>126</v>
      </c>
    </row>
    <row r="143" s="14" customFormat="1">
      <c r="A143" s="14"/>
      <c r="B143" s="246"/>
      <c r="C143" s="247"/>
      <c r="D143" s="236" t="s">
        <v>170</v>
      </c>
      <c r="E143" s="248" t="s">
        <v>1</v>
      </c>
      <c r="F143" s="249" t="s">
        <v>174</v>
      </c>
      <c r="G143" s="247"/>
      <c r="H143" s="250">
        <v>104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170</v>
      </c>
      <c r="AU143" s="256" t="s">
        <v>87</v>
      </c>
      <c r="AV143" s="14" t="s">
        <v>137</v>
      </c>
      <c r="AW143" s="14" t="s">
        <v>33</v>
      </c>
      <c r="AX143" s="14" t="s">
        <v>77</v>
      </c>
      <c r="AY143" s="256" t="s">
        <v>126</v>
      </c>
    </row>
    <row r="144" s="13" customFormat="1">
      <c r="A144" s="13"/>
      <c r="B144" s="234"/>
      <c r="C144" s="235"/>
      <c r="D144" s="236" t="s">
        <v>170</v>
      </c>
      <c r="E144" s="237" t="s">
        <v>1</v>
      </c>
      <c r="F144" s="238" t="s">
        <v>175</v>
      </c>
      <c r="G144" s="235"/>
      <c r="H144" s="239">
        <v>20.800000000000001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170</v>
      </c>
      <c r="AU144" s="245" t="s">
        <v>87</v>
      </c>
      <c r="AV144" s="13" t="s">
        <v>87</v>
      </c>
      <c r="AW144" s="13" t="s">
        <v>33</v>
      </c>
      <c r="AX144" s="13" t="s">
        <v>85</v>
      </c>
      <c r="AY144" s="245" t="s">
        <v>126</v>
      </c>
    </row>
    <row r="145" s="2" customFormat="1" ht="24.15" customHeight="1">
      <c r="A145" s="39"/>
      <c r="B145" s="40"/>
      <c r="C145" s="220" t="s">
        <v>176</v>
      </c>
      <c r="D145" s="220" t="s">
        <v>128</v>
      </c>
      <c r="E145" s="221" t="s">
        <v>177</v>
      </c>
      <c r="F145" s="222" t="s">
        <v>178</v>
      </c>
      <c r="G145" s="223" t="s">
        <v>168</v>
      </c>
      <c r="H145" s="224">
        <v>31.199999999999999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42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132</v>
      </c>
      <c r="AT145" s="232" t="s">
        <v>128</v>
      </c>
      <c r="AU145" s="232" t="s">
        <v>87</v>
      </c>
      <c r="AY145" s="18" t="s">
        <v>126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85</v>
      </c>
      <c r="BK145" s="233">
        <f>ROUND(I145*H145,2)</f>
        <v>0</v>
      </c>
      <c r="BL145" s="18" t="s">
        <v>132</v>
      </c>
      <c r="BM145" s="232" t="s">
        <v>179</v>
      </c>
    </row>
    <row r="146" s="13" customFormat="1">
      <c r="A146" s="13"/>
      <c r="B146" s="234"/>
      <c r="C146" s="235"/>
      <c r="D146" s="236" t="s">
        <v>170</v>
      </c>
      <c r="E146" s="237" t="s">
        <v>1</v>
      </c>
      <c r="F146" s="238" t="s">
        <v>171</v>
      </c>
      <c r="G146" s="235"/>
      <c r="H146" s="239">
        <v>48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170</v>
      </c>
      <c r="AU146" s="245" t="s">
        <v>87</v>
      </c>
      <c r="AV146" s="13" t="s">
        <v>87</v>
      </c>
      <c r="AW146" s="13" t="s">
        <v>33</v>
      </c>
      <c r="AX146" s="13" t="s">
        <v>77</v>
      </c>
      <c r="AY146" s="245" t="s">
        <v>126</v>
      </c>
    </row>
    <row r="147" s="13" customFormat="1">
      <c r="A147" s="13"/>
      <c r="B147" s="234"/>
      <c r="C147" s="235"/>
      <c r="D147" s="236" t="s">
        <v>170</v>
      </c>
      <c r="E147" s="237" t="s">
        <v>1</v>
      </c>
      <c r="F147" s="238" t="s">
        <v>172</v>
      </c>
      <c r="G147" s="235"/>
      <c r="H147" s="239">
        <v>48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170</v>
      </c>
      <c r="AU147" s="245" t="s">
        <v>87</v>
      </c>
      <c r="AV147" s="13" t="s">
        <v>87</v>
      </c>
      <c r="AW147" s="13" t="s">
        <v>33</v>
      </c>
      <c r="AX147" s="13" t="s">
        <v>77</v>
      </c>
      <c r="AY147" s="245" t="s">
        <v>126</v>
      </c>
    </row>
    <row r="148" s="13" customFormat="1">
      <c r="A148" s="13"/>
      <c r="B148" s="234"/>
      <c r="C148" s="235"/>
      <c r="D148" s="236" t="s">
        <v>170</v>
      </c>
      <c r="E148" s="237" t="s">
        <v>1</v>
      </c>
      <c r="F148" s="238" t="s">
        <v>173</v>
      </c>
      <c r="G148" s="235"/>
      <c r="H148" s="239">
        <v>8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170</v>
      </c>
      <c r="AU148" s="245" t="s">
        <v>87</v>
      </c>
      <c r="AV148" s="13" t="s">
        <v>87</v>
      </c>
      <c r="AW148" s="13" t="s">
        <v>33</v>
      </c>
      <c r="AX148" s="13" t="s">
        <v>77</v>
      </c>
      <c r="AY148" s="245" t="s">
        <v>126</v>
      </c>
    </row>
    <row r="149" s="14" customFormat="1">
      <c r="A149" s="14"/>
      <c r="B149" s="246"/>
      <c r="C149" s="247"/>
      <c r="D149" s="236" t="s">
        <v>170</v>
      </c>
      <c r="E149" s="248" t="s">
        <v>1</v>
      </c>
      <c r="F149" s="249" t="s">
        <v>174</v>
      </c>
      <c r="G149" s="247"/>
      <c r="H149" s="250">
        <v>104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170</v>
      </c>
      <c r="AU149" s="256" t="s">
        <v>87</v>
      </c>
      <c r="AV149" s="14" t="s">
        <v>137</v>
      </c>
      <c r="AW149" s="14" t="s">
        <v>33</v>
      </c>
      <c r="AX149" s="14" t="s">
        <v>77</v>
      </c>
      <c r="AY149" s="256" t="s">
        <v>126</v>
      </c>
    </row>
    <row r="150" s="13" customFormat="1">
      <c r="A150" s="13"/>
      <c r="B150" s="234"/>
      <c r="C150" s="235"/>
      <c r="D150" s="236" t="s">
        <v>170</v>
      </c>
      <c r="E150" s="237" t="s">
        <v>1</v>
      </c>
      <c r="F150" s="238" t="s">
        <v>180</v>
      </c>
      <c r="G150" s="235"/>
      <c r="H150" s="239">
        <v>31.199999999999999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170</v>
      </c>
      <c r="AU150" s="245" t="s">
        <v>87</v>
      </c>
      <c r="AV150" s="13" t="s">
        <v>87</v>
      </c>
      <c r="AW150" s="13" t="s">
        <v>33</v>
      </c>
      <c r="AX150" s="13" t="s">
        <v>85</v>
      </c>
      <c r="AY150" s="245" t="s">
        <v>126</v>
      </c>
    </row>
    <row r="151" s="2" customFormat="1" ht="24.15" customHeight="1">
      <c r="A151" s="39"/>
      <c r="B151" s="40"/>
      <c r="C151" s="220" t="s">
        <v>181</v>
      </c>
      <c r="D151" s="220" t="s">
        <v>128</v>
      </c>
      <c r="E151" s="221" t="s">
        <v>182</v>
      </c>
      <c r="F151" s="222" t="s">
        <v>183</v>
      </c>
      <c r="G151" s="223" t="s">
        <v>168</v>
      </c>
      <c r="H151" s="224">
        <v>20.800000000000001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42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132</v>
      </c>
      <c r="AT151" s="232" t="s">
        <v>128</v>
      </c>
      <c r="AU151" s="232" t="s">
        <v>87</v>
      </c>
      <c r="AY151" s="18" t="s">
        <v>126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85</v>
      </c>
      <c r="BK151" s="233">
        <f>ROUND(I151*H151,2)</f>
        <v>0</v>
      </c>
      <c r="BL151" s="18" t="s">
        <v>132</v>
      </c>
      <c r="BM151" s="232" t="s">
        <v>184</v>
      </c>
    </row>
    <row r="152" s="13" customFormat="1">
      <c r="A152" s="13"/>
      <c r="B152" s="234"/>
      <c r="C152" s="235"/>
      <c r="D152" s="236" t="s">
        <v>170</v>
      </c>
      <c r="E152" s="237" t="s">
        <v>1</v>
      </c>
      <c r="F152" s="238" t="s">
        <v>171</v>
      </c>
      <c r="G152" s="235"/>
      <c r="H152" s="239">
        <v>48</v>
      </c>
      <c r="I152" s="240"/>
      <c r="J152" s="235"/>
      <c r="K152" s="235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170</v>
      </c>
      <c r="AU152" s="245" t="s">
        <v>87</v>
      </c>
      <c r="AV152" s="13" t="s">
        <v>87</v>
      </c>
      <c r="AW152" s="13" t="s">
        <v>33</v>
      </c>
      <c r="AX152" s="13" t="s">
        <v>77</v>
      </c>
      <c r="AY152" s="245" t="s">
        <v>126</v>
      </c>
    </row>
    <row r="153" s="13" customFormat="1">
      <c r="A153" s="13"/>
      <c r="B153" s="234"/>
      <c r="C153" s="235"/>
      <c r="D153" s="236" t="s">
        <v>170</v>
      </c>
      <c r="E153" s="237" t="s">
        <v>1</v>
      </c>
      <c r="F153" s="238" t="s">
        <v>172</v>
      </c>
      <c r="G153" s="235"/>
      <c r="H153" s="239">
        <v>48</v>
      </c>
      <c r="I153" s="240"/>
      <c r="J153" s="235"/>
      <c r="K153" s="235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170</v>
      </c>
      <c r="AU153" s="245" t="s">
        <v>87</v>
      </c>
      <c r="AV153" s="13" t="s">
        <v>87</v>
      </c>
      <c r="AW153" s="13" t="s">
        <v>33</v>
      </c>
      <c r="AX153" s="13" t="s">
        <v>77</v>
      </c>
      <c r="AY153" s="245" t="s">
        <v>126</v>
      </c>
    </row>
    <row r="154" s="13" customFormat="1">
      <c r="A154" s="13"/>
      <c r="B154" s="234"/>
      <c r="C154" s="235"/>
      <c r="D154" s="236" t="s">
        <v>170</v>
      </c>
      <c r="E154" s="237" t="s">
        <v>1</v>
      </c>
      <c r="F154" s="238" t="s">
        <v>173</v>
      </c>
      <c r="G154" s="235"/>
      <c r="H154" s="239">
        <v>8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170</v>
      </c>
      <c r="AU154" s="245" t="s">
        <v>87</v>
      </c>
      <c r="AV154" s="13" t="s">
        <v>87</v>
      </c>
      <c r="AW154" s="13" t="s">
        <v>33</v>
      </c>
      <c r="AX154" s="13" t="s">
        <v>77</v>
      </c>
      <c r="AY154" s="245" t="s">
        <v>126</v>
      </c>
    </row>
    <row r="155" s="14" customFormat="1">
      <c r="A155" s="14"/>
      <c r="B155" s="246"/>
      <c r="C155" s="247"/>
      <c r="D155" s="236" t="s">
        <v>170</v>
      </c>
      <c r="E155" s="248" t="s">
        <v>1</v>
      </c>
      <c r="F155" s="249" t="s">
        <v>174</v>
      </c>
      <c r="G155" s="247"/>
      <c r="H155" s="250">
        <v>104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170</v>
      </c>
      <c r="AU155" s="256" t="s">
        <v>87</v>
      </c>
      <c r="AV155" s="14" t="s">
        <v>137</v>
      </c>
      <c r="AW155" s="14" t="s">
        <v>33</v>
      </c>
      <c r="AX155" s="14" t="s">
        <v>77</v>
      </c>
      <c r="AY155" s="256" t="s">
        <v>126</v>
      </c>
    </row>
    <row r="156" s="13" customFormat="1">
      <c r="A156" s="13"/>
      <c r="B156" s="234"/>
      <c r="C156" s="235"/>
      <c r="D156" s="236" t="s">
        <v>170</v>
      </c>
      <c r="E156" s="237" t="s">
        <v>1</v>
      </c>
      <c r="F156" s="238" t="s">
        <v>175</v>
      </c>
      <c r="G156" s="235"/>
      <c r="H156" s="239">
        <v>20.800000000000001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170</v>
      </c>
      <c r="AU156" s="245" t="s">
        <v>87</v>
      </c>
      <c r="AV156" s="13" t="s">
        <v>87</v>
      </c>
      <c r="AW156" s="13" t="s">
        <v>33</v>
      </c>
      <c r="AX156" s="13" t="s">
        <v>85</v>
      </c>
      <c r="AY156" s="245" t="s">
        <v>126</v>
      </c>
    </row>
    <row r="157" s="2" customFormat="1" ht="33" customHeight="1">
      <c r="A157" s="39"/>
      <c r="B157" s="40"/>
      <c r="C157" s="220" t="s">
        <v>185</v>
      </c>
      <c r="D157" s="220" t="s">
        <v>128</v>
      </c>
      <c r="E157" s="221" t="s">
        <v>186</v>
      </c>
      <c r="F157" s="222" t="s">
        <v>187</v>
      </c>
      <c r="G157" s="223" t="s">
        <v>168</v>
      </c>
      <c r="H157" s="224">
        <v>31.199999999999999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132</v>
      </c>
      <c r="AT157" s="232" t="s">
        <v>128</v>
      </c>
      <c r="AU157" s="232" t="s">
        <v>87</v>
      </c>
      <c r="AY157" s="18" t="s">
        <v>126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132</v>
      </c>
      <c r="BM157" s="232" t="s">
        <v>188</v>
      </c>
    </row>
    <row r="158" s="13" customFormat="1">
      <c r="A158" s="13"/>
      <c r="B158" s="234"/>
      <c r="C158" s="235"/>
      <c r="D158" s="236" t="s">
        <v>170</v>
      </c>
      <c r="E158" s="237" t="s">
        <v>1</v>
      </c>
      <c r="F158" s="238" t="s">
        <v>171</v>
      </c>
      <c r="G158" s="235"/>
      <c r="H158" s="239">
        <v>48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170</v>
      </c>
      <c r="AU158" s="245" t="s">
        <v>87</v>
      </c>
      <c r="AV158" s="13" t="s">
        <v>87</v>
      </c>
      <c r="AW158" s="13" t="s">
        <v>33</v>
      </c>
      <c r="AX158" s="13" t="s">
        <v>77</v>
      </c>
      <c r="AY158" s="245" t="s">
        <v>126</v>
      </c>
    </row>
    <row r="159" s="13" customFormat="1">
      <c r="A159" s="13"/>
      <c r="B159" s="234"/>
      <c r="C159" s="235"/>
      <c r="D159" s="236" t="s">
        <v>170</v>
      </c>
      <c r="E159" s="237" t="s">
        <v>1</v>
      </c>
      <c r="F159" s="238" t="s">
        <v>172</v>
      </c>
      <c r="G159" s="235"/>
      <c r="H159" s="239">
        <v>48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170</v>
      </c>
      <c r="AU159" s="245" t="s">
        <v>87</v>
      </c>
      <c r="AV159" s="13" t="s">
        <v>87</v>
      </c>
      <c r="AW159" s="13" t="s">
        <v>33</v>
      </c>
      <c r="AX159" s="13" t="s">
        <v>77</v>
      </c>
      <c r="AY159" s="245" t="s">
        <v>126</v>
      </c>
    </row>
    <row r="160" s="13" customFormat="1">
      <c r="A160" s="13"/>
      <c r="B160" s="234"/>
      <c r="C160" s="235"/>
      <c r="D160" s="236" t="s">
        <v>170</v>
      </c>
      <c r="E160" s="237" t="s">
        <v>1</v>
      </c>
      <c r="F160" s="238" t="s">
        <v>173</v>
      </c>
      <c r="G160" s="235"/>
      <c r="H160" s="239">
        <v>8</v>
      </c>
      <c r="I160" s="240"/>
      <c r="J160" s="235"/>
      <c r="K160" s="235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170</v>
      </c>
      <c r="AU160" s="245" t="s">
        <v>87</v>
      </c>
      <c r="AV160" s="13" t="s">
        <v>87</v>
      </c>
      <c r="AW160" s="13" t="s">
        <v>33</v>
      </c>
      <c r="AX160" s="13" t="s">
        <v>77</v>
      </c>
      <c r="AY160" s="245" t="s">
        <v>126</v>
      </c>
    </row>
    <row r="161" s="14" customFormat="1">
      <c r="A161" s="14"/>
      <c r="B161" s="246"/>
      <c r="C161" s="247"/>
      <c r="D161" s="236" t="s">
        <v>170</v>
      </c>
      <c r="E161" s="248" t="s">
        <v>1</v>
      </c>
      <c r="F161" s="249" t="s">
        <v>174</v>
      </c>
      <c r="G161" s="247"/>
      <c r="H161" s="250">
        <v>104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6" t="s">
        <v>170</v>
      </c>
      <c r="AU161" s="256" t="s">
        <v>87</v>
      </c>
      <c r="AV161" s="14" t="s">
        <v>137</v>
      </c>
      <c r="AW161" s="14" t="s">
        <v>33</v>
      </c>
      <c r="AX161" s="14" t="s">
        <v>77</v>
      </c>
      <c r="AY161" s="256" t="s">
        <v>126</v>
      </c>
    </row>
    <row r="162" s="13" customFormat="1">
      <c r="A162" s="13"/>
      <c r="B162" s="234"/>
      <c r="C162" s="235"/>
      <c r="D162" s="236" t="s">
        <v>170</v>
      </c>
      <c r="E162" s="237" t="s">
        <v>1</v>
      </c>
      <c r="F162" s="238" t="s">
        <v>180</v>
      </c>
      <c r="G162" s="235"/>
      <c r="H162" s="239">
        <v>31.199999999999999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170</v>
      </c>
      <c r="AU162" s="245" t="s">
        <v>87</v>
      </c>
      <c r="AV162" s="13" t="s">
        <v>87</v>
      </c>
      <c r="AW162" s="13" t="s">
        <v>33</v>
      </c>
      <c r="AX162" s="13" t="s">
        <v>85</v>
      </c>
      <c r="AY162" s="245" t="s">
        <v>126</v>
      </c>
    </row>
    <row r="163" s="2" customFormat="1" ht="24.15" customHeight="1">
      <c r="A163" s="39"/>
      <c r="B163" s="40"/>
      <c r="C163" s="220" t="s">
        <v>189</v>
      </c>
      <c r="D163" s="220" t="s">
        <v>128</v>
      </c>
      <c r="E163" s="221" t="s">
        <v>190</v>
      </c>
      <c r="F163" s="222" t="s">
        <v>191</v>
      </c>
      <c r="G163" s="223" t="s">
        <v>168</v>
      </c>
      <c r="H163" s="224">
        <v>694.98000000000002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42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132</v>
      </c>
      <c r="AT163" s="232" t="s">
        <v>128</v>
      </c>
      <c r="AU163" s="232" t="s">
        <v>87</v>
      </c>
      <c r="AY163" s="18" t="s">
        <v>126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132</v>
      </c>
      <c r="BM163" s="232" t="s">
        <v>192</v>
      </c>
    </row>
    <row r="164" s="13" customFormat="1">
      <c r="A164" s="13"/>
      <c r="B164" s="234"/>
      <c r="C164" s="235"/>
      <c r="D164" s="236" t="s">
        <v>170</v>
      </c>
      <c r="E164" s="237" t="s">
        <v>1</v>
      </c>
      <c r="F164" s="238" t="s">
        <v>193</v>
      </c>
      <c r="G164" s="235"/>
      <c r="H164" s="239">
        <v>798.98000000000002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170</v>
      </c>
      <c r="AU164" s="245" t="s">
        <v>87</v>
      </c>
      <c r="AV164" s="13" t="s">
        <v>87</v>
      </c>
      <c r="AW164" s="13" t="s">
        <v>33</v>
      </c>
      <c r="AX164" s="13" t="s">
        <v>77</v>
      </c>
      <c r="AY164" s="245" t="s">
        <v>126</v>
      </c>
    </row>
    <row r="165" s="13" customFormat="1">
      <c r="A165" s="13"/>
      <c r="B165" s="234"/>
      <c r="C165" s="235"/>
      <c r="D165" s="236" t="s">
        <v>170</v>
      </c>
      <c r="E165" s="237" t="s">
        <v>1</v>
      </c>
      <c r="F165" s="238" t="s">
        <v>194</v>
      </c>
      <c r="G165" s="235"/>
      <c r="H165" s="239">
        <v>2675.9200000000001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170</v>
      </c>
      <c r="AU165" s="245" t="s">
        <v>87</v>
      </c>
      <c r="AV165" s="13" t="s">
        <v>87</v>
      </c>
      <c r="AW165" s="13" t="s">
        <v>33</v>
      </c>
      <c r="AX165" s="13" t="s">
        <v>77</v>
      </c>
      <c r="AY165" s="245" t="s">
        <v>126</v>
      </c>
    </row>
    <row r="166" s="14" customFormat="1">
      <c r="A166" s="14"/>
      <c r="B166" s="246"/>
      <c r="C166" s="247"/>
      <c r="D166" s="236" t="s">
        <v>170</v>
      </c>
      <c r="E166" s="248" t="s">
        <v>1</v>
      </c>
      <c r="F166" s="249" t="s">
        <v>174</v>
      </c>
      <c r="G166" s="247"/>
      <c r="H166" s="250">
        <v>3474.9000000000001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6" t="s">
        <v>170</v>
      </c>
      <c r="AU166" s="256" t="s">
        <v>87</v>
      </c>
      <c r="AV166" s="14" t="s">
        <v>137</v>
      </c>
      <c r="AW166" s="14" t="s">
        <v>33</v>
      </c>
      <c r="AX166" s="14" t="s">
        <v>77</v>
      </c>
      <c r="AY166" s="256" t="s">
        <v>126</v>
      </c>
    </row>
    <row r="167" s="13" customFormat="1">
      <c r="A167" s="13"/>
      <c r="B167" s="234"/>
      <c r="C167" s="235"/>
      <c r="D167" s="236" t="s">
        <v>170</v>
      </c>
      <c r="E167" s="237" t="s">
        <v>1</v>
      </c>
      <c r="F167" s="238" t="s">
        <v>195</v>
      </c>
      <c r="G167" s="235"/>
      <c r="H167" s="239">
        <v>694.98000000000002</v>
      </c>
      <c r="I167" s="240"/>
      <c r="J167" s="235"/>
      <c r="K167" s="235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170</v>
      </c>
      <c r="AU167" s="245" t="s">
        <v>87</v>
      </c>
      <c r="AV167" s="13" t="s">
        <v>87</v>
      </c>
      <c r="AW167" s="13" t="s">
        <v>33</v>
      </c>
      <c r="AX167" s="13" t="s">
        <v>85</v>
      </c>
      <c r="AY167" s="245" t="s">
        <v>126</v>
      </c>
    </row>
    <row r="168" s="2" customFormat="1" ht="33" customHeight="1">
      <c r="A168" s="39"/>
      <c r="B168" s="40"/>
      <c r="C168" s="220" t="s">
        <v>8</v>
      </c>
      <c r="D168" s="220" t="s">
        <v>128</v>
      </c>
      <c r="E168" s="221" t="s">
        <v>196</v>
      </c>
      <c r="F168" s="222" t="s">
        <v>197</v>
      </c>
      <c r="G168" s="223" t="s">
        <v>168</v>
      </c>
      <c r="H168" s="224">
        <v>1042.47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42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132</v>
      </c>
      <c r="AT168" s="232" t="s">
        <v>128</v>
      </c>
      <c r="AU168" s="232" t="s">
        <v>87</v>
      </c>
      <c r="AY168" s="18" t="s">
        <v>126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85</v>
      </c>
      <c r="BK168" s="233">
        <f>ROUND(I168*H168,2)</f>
        <v>0</v>
      </c>
      <c r="BL168" s="18" t="s">
        <v>132</v>
      </c>
      <c r="BM168" s="232" t="s">
        <v>198</v>
      </c>
    </row>
    <row r="169" s="13" customFormat="1">
      <c r="A169" s="13"/>
      <c r="B169" s="234"/>
      <c r="C169" s="235"/>
      <c r="D169" s="236" t="s">
        <v>170</v>
      </c>
      <c r="E169" s="237" t="s">
        <v>1</v>
      </c>
      <c r="F169" s="238" t="s">
        <v>193</v>
      </c>
      <c r="G169" s="235"/>
      <c r="H169" s="239">
        <v>798.98000000000002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170</v>
      </c>
      <c r="AU169" s="245" t="s">
        <v>87</v>
      </c>
      <c r="AV169" s="13" t="s">
        <v>87</v>
      </c>
      <c r="AW169" s="13" t="s">
        <v>33</v>
      </c>
      <c r="AX169" s="13" t="s">
        <v>77</v>
      </c>
      <c r="AY169" s="245" t="s">
        <v>126</v>
      </c>
    </row>
    <row r="170" s="13" customFormat="1">
      <c r="A170" s="13"/>
      <c r="B170" s="234"/>
      <c r="C170" s="235"/>
      <c r="D170" s="236" t="s">
        <v>170</v>
      </c>
      <c r="E170" s="237" t="s">
        <v>1</v>
      </c>
      <c r="F170" s="238" t="s">
        <v>194</v>
      </c>
      <c r="G170" s="235"/>
      <c r="H170" s="239">
        <v>2675.9200000000001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170</v>
      </c>
      <c r="AU170" s="245" t="s">
        <v>87</v>
      </c>
      <c r="AV170" s="13" t="s">
        <v>87</v>
      </c>
      <c r="AW170" s="13" t="s">
        <v>33</v>
      </c>
      <c r="AX170" s="13" t="s">
        <v>77</v>
      </c>
      <c r="AY170" s="245" t="s">
        <v>126</v>
      </c>
    </row>
    <row r="171" s="14" customFormat="1">
      <c r="A171" s="14"/>
      <c r="B171" s="246"/>
      <c r="C171" s="247"/>
      <c r="D171" s="236" t="s">
        <v>170</v>
      </c>
      <c r="E171" s="248" t="s">
        <v>1</v>
      </c>
      <c r="F171" s="249" t="s">
        <v>174</v>
      </c>
      <c r="G171" s="247"/>
      <c r="H171" s="250">
        <v>3474.9000000000001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170</v>
      </c>
      <c r="AU171" s="256" t="s">
        <v>87</v>
      </c>
      <c r="AV171" s="14" t="s">
        <v>137</v>
      </c>
      <c r="AW171" s="14" t="s">
        <v>33</v>
      </c>
      <c r="AX171" s="14" t="s">
        <v>77</v>
      </c>
      <c r="AY171" s="256" t="s">
        <v>126</v>
      </c>
    </row>
    <row r="172" s="13" customFormat="1">
      <c r="A172" s="13"/>
      <c r="B172" s="234"/>
      <c r="C172" s="235"/>
      <c r="D172" s="236" t="s">
        <v>170</v>
      </c>
      <c r="E172" s="237" t="s">
        <v>1</v>
      </c>
      <c r="F172" s="238" t="s">
        <v>199</v>
      </c>
      <c r="G172" s="235"/>
      <c r="H172" s="239">
        <v>1042.47</v>
      </c>
      <c r="I172" s="240"/>
      <c r="J172" s="235"/>
      <c r="K172" s="235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170</v>
      </c>
      <c r="AU172" s="245" t="s">
        <v>87</v>
      </c>
      <c r="AV172" s="13" t="s">
        <v>87</v>
      </c>
      <c r="AW172" s="13" t="s">
        <v>33</v>
      </c>
      <c r="AX172" s="13" t="s">
        <v>85</v>
      </c>
      <c r="AY172" s="245" t="s">
        <v>126</v>
      </c>
    </row>
    <row r="173" s="2" customFormat="1" ht="24.15" customHeight="1">
      <c r="A173" s="39"/>
      <c r="B173" s="40"/>
      <c r="C173" s="220" t="s">
        <v>200</v>
      </c>
      <c r="D173" s="220" t="s">
        <v>128</v>
      </c>
      <c r="E173" s="221" t="s">
        <v>201</v>
      </c>
      <c r="F173" s="222" t="s">
        <v>202</v>
      </c>
      <c r="G173" s="223" t="s">
        <v>168</v>
      </c>
      <c r="H173" s="224">
        <v>694.98000000000002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42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132</v>
      </c>
      <c r="AT173" s="232" t="s">
        <v>128</v>
      </c>
      <c r="AU173" s="232" t="s">
        <v>87</v>
      </c>
      <c r="AY173" s="18" t="s">
        <v>126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132</v>
      </c>
      <c r="BM173" s="232" t="s">
        <v>203</v>
      </c>
    </row>
    <row r="174" s="13" customFormat="1">
      <c r="A174" s="13"/>
      <c r="B174" s="234"/>
      <c r="C174" s="235"/>
      <c r="D174" s="236" t="s">
        <v>170</v>
      </c>
      <c r="E174" s="237" t="s">
        <v>1</v>
      </c>
      <c r="F174" s="238" t="s">
        <v>193</v>
      </c>
      <c r="G174" s="235"/>
      <c r="H174" s="239">
        <v>798.98000000000002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170</v>
      </c>
      <c r="AU174" s="245" t="s">
        <v>87</v>
      </c>
      <c r="AV174" s="13" t="s">
        <v>87</v>
      </c>
      <c r="AW174" s="13" t="s">
        <v>33</v>
      </c>
      <c r="AX174" s="13" t="s">
        <v>77</v>
      </c>
      <c r="AY174" s="245" t="s">
        <v>126</v>
      </c>
    </row>
    <row r="175" s="13" customFormat="1">
      <c r="A175" s="13"/>
      <c r="B175" s="234"/>
      <c r="C175" s="235"/>
      <c r="D175" s="236" t="s">
        <v>170</v>
      </c>
      <c r="E175" s="237" t="s">
        <v>1</v>
      </c>
      <c r="F175" s="238" t="s">
        <v>194</v>
      </c>
      <c r="G175" s="235"/>
      <c r="H175" s="239">
        <v>2675.9200000000001</v>
      </c>
      <c r="I175" s="240"/>
      <c r="J175" s="235"/>
      <c r="K175" s="235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170</v>
      </c>
      <c r="AU175" s="245" t="s">
        <v>87</v>
      </c>
      <c r="AV175" s="13" t="s">
        <v>87</v>
      </c>
      <c r="AW175" s="13" t="s">
        <v>33</v>
      </c>
      <c r="AX175" s="13" t="s">
        <v>77</v>
      </c>
      <c r="AY175" s="245" t="s">
        <v>126</v>
      </c>
    </row>
    <row r="176" s="14" customFormat="1">
      <c r="A176" s="14"/>
      <c r="B176" s="246"/>
      <c r="C176" s="247"/>
      <c r="D176" s="236" t="s">
        <v>170</v>
      </c>
      <c r="E176" s="248" t="s">
        <v>1</v>
      </c>
      <c r="F176" s="249" t="s">
        <v>174</v>
      </c>
      <c r="G176" s="247"/>
      <c r="H176" s="250">
        <v>3474.9000000000001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6" t="s">
        <v>170</v>
      </c>
      <c r="AU176" s="256" t="s">
        <v>87</v>
      </c>
      <c r="AV176" s="14" t="s">
        <v>137</v>
      </c>
      <c r="AW176" s="14" t="s">
        <v>33</v>
      </c>
      <c r="AX176" s="14" t="s">
        <v>77</v>
      </c>
      <c r="AY176" s="256" t="s">
        <v>126</v>
      </c>
    </row>
    <row r="177" s="13" customFormat="1">
      <c r="A177" s="13"/>
      <c r="B177" s="234"/>
      <c r="C177" s="235"/>
      <c r="D177" s="236" t="s">
        <v>170</v>
      </c>
      <c r="E177" s="237" t="s">
        <v>1</v>
      </c>
      <c r="F177" s="238" t="s">
        <v>195</v>
      </c>
      <c r="G177" s="235"/>
      <c r="H177" s="239">
        <v>694.98000000000002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170</v>
      </c>
      <c r="AU177" s="245" t="s">
        <v>87</v>
      </c>
      <c r="AV177" s="13" t="s">
        <v>87</v>
      </c>
      <c r="AW177" s="13" t="s">
        <v>33</v>
      </c>
      <c r="AX177" s="13" t="s">
        <v>85</v>
      </c>
      <c r="AY177" s="245" t="s">
        <v>126</v>
      </c>
    </row>
    <row r="178" s="2" customFormat="1" ht="33" customHeight="1">
      <c r="A178" s="39"/>
      <c r="B178" s="40"/>
      <c r="C178" s="220" t="s">
        <v>204</v>
      </c>
      <c r="D178" s="220" t="s">
        <v>128</v>
      </c>
      <c r="E178" s="221" t="s">
        <v>205</v>
      </c>
      <c r="F178" s="222" t="s">
        <v>206</v>
      </c>
      <c r="G178" s="223" t="s">
        <v>168</v>
      </c>
      <c r="H178" s="224">
        <v>1042.47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42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132</v>
      </c>
      <c r="AT178" s="232" t="s">
        <v>128</v>
      </c>
      <c r="AU178" s="232" t="s">
        <v>87</v>
      </c>
      <c r="AY178" s="18" t="s">
        <v>126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85</v>
      </c>
      <c r="BK178" s="233">
        <f>ROUND(I178*H178,2)</f>
        <v>0</v>
      </c>
      <c r="BL178" s="18" t="s">
        <v>132</v>
      </c>
      <c r="BM178" s="232" t="s">
        <v>207</v>
      </c>
    </row>
    <row r="179" s="13" customFormat="1">
      <c r="A179" s="13"/>
      <c r="B179" s="234"/>
      <c r="C179" s="235"/>
      <c r="D179" s="236" t="s">
        <v>170</v>
      </c>
      <c r="E179" s="237" t="s">
        <v>1</v>
      </c>
      <c r="F179" s="238" t="s">
        <v>193</v>
      </c>
      <c r="G179" s="235"/>
      <c r="H179" s="239">
        <v>798.98000000000002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170</v>
      </c>
      <c r="AU179" s="245" t="s">
        <v>87</v>
      </c>
      <c r="AV179" s="13" t="s">
        <v>87</v>
      </c>
      <c r="AW179" s="13" t="s">
        <v>33</v>
      </c>
      <c r="AX179" s="13" t="s">
        <v>77</v>
      </c>
      <c r="AY179" s="245" t="s">
        <v>126</v>
      </c>
    </row>
    <row r="180" s="13" customFormat="1">
      <c r="A180" s="13"/>
      <c r="B180" s="234"/>
      <c r="C180" s="235"/>
      <c r="D180" s="236" t="s">
        <v>170</v>
      </c>
      <c r="E180" s="237" t="s">
        <v>1</v>
      </c>
      <c r="F180" s="238" t="s">
        <v>194</v>
      </c>
      <c r="G180" s="235"/>
      <c r="H180" s="239">
        <v>2675.9200000000001</v>
      </c>
      <c r="I180" s="240"/>
      <c r="J180" s="235"/>
      <c r="K180" s="235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170</v>
      </c>
      <c r="AU180" s="245" t="s">
        <v>87</v>
      </c>
      <c r="AV180" s="13" t="s">
        <v>87</v>
      </c>
      <c r="AW180" s="13" t="s">
        <v>33</v>
      </c>
      <c r="AX180" s="13" t="s">
        <v>77</v>
      </c>
      <c r="AY180" s="245" t="s">
        <v>126</v>
      </c>
    </row>
    <row r="181" s="14" customFormat="1">
      <c r="A181" s="14"/>
      <c r="B181" s="246"/>
      <c r="C181" s="247"/>
      <c r="D181" s="236" t="s">
        <v>170</v>
      </c>
      <c r="E181" s="248" t="s">
        <v>1</v>
      </c>
      <c r="F181" s="249" t="s">
        <v>174</v>
      </c>
      <c r="G181" s="247"/>
      <c r="H181" s="250">
        <v>3474.9000000000001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6" t="s">
        <v>170</v>
      </c>
      <c r="AU181" s="256" t="s">
        <v>87</v>
      </c>
      <c r="AV181" s="14" t="s">
        <v>137</v>
      </c>
      <c r="AW181" s="14" t="s">
        <v>33</v>
      </c>
      <c r="AX181" s="14" t="s">
        <v>77</v>
      </c>
      <c r="AY181" s="256" t="s">
        <v>126</v>
      </c>
    </row>
    <row r="182" s="13" customFormat="1">
      <c r="A182" s="13"/>
      <c r="B182" s="234"/>
      <c r="C182" s="235"/>
      <c r="D182" s="236" t="s">
        <v>170</v>
      </c>
      <c r="E182" s="237" t="s">
        <v>1</v>
      </c>
      <c r="F182" s="238" t="s">
        <v>199</v>
      </c>
      <c r="G182" s="235"/>
      <c r="H182" s="239">
        <v>1042.47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170</v>
      </c>
      <c r="AU182" s="245" t="s">
        <v>87</v>
      </c>
      <c r="AV182" s="13" t="s">
        <v>87</v>
      </c>
      <c r="AW182" s="13" t="s">
        <v>33</v>
      </c>
      <c r="AX182" s="13" t="s">
        <v>85</v>
      </c>
      <c r="AY182" s="245" t="s">
        <v>126</v>
      </c>
    </row>
    <row r="183" s="2" customFormat="1" ht="44.25" customHeight="1">
      <c r="A183" s="39"/>
      <c r="B183" s="40"/>
      <c r="C183" s="220" t="s">
        <v>208</v>
      </c>
      <c r="D183" s="220" t="s">
        <v>128</v>
      </c>
      <c r="E183" s="221" t="s">
        <v>209</v>
      </c>
      <c r="F183" s="222" t="s">
        <v>210</v>
      </c>
      <c r="G183" s="223" t="s">
        <v>140</v>
      </c>
      <c r="H183" s="224">
        <v>77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42</v>
      </c>
      <c r="O183" s="92"/>
      <c r="P183" s="230">
        <f>O183*H183</f>
        <v>0</v>
      </c>
      <c r="Q183" s="230">
        <v>0.0035999999999999999</v>
      </c>
      <c r="R183" s="230">
        <f>Q183*H183</f>
        <v>0.2772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132</v>
      </c>
      <c r="AT183" s="232" t="s">
        <v>128</v>
      </c>
      <c r="AU183" s="232" t="s">
        <v>87</v>
      </c>
      <c r="AY183" s="18" t="s">
        <v>126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85</v>
      </c>
      <c r="BK183" s="233">
        <f>ROUND(I183*H183,2)</f>
        <v>0</v>
      </c>
      <c r="BL183" s="18" t="s">
        <v>132</v>
      </c>
      <c r="BM183" s="232" t="s">
        <v>211</v>
      </c>
    </row>
    <row r="184" s="2" customFormat="1" ht="21.75" customHeight="1">
      <c r="A184" s="39"/>
      <c r="B184" s="40"/>
      <c r="C184" s="220" t="s">
        <v>212</v>
      </c>
      <c r="D184" s="220" t="s">
        <v>128</v>
      </c>
      <c r="E184" s="221" t="s">
        <v>213</v>
      </c>
      <c r="F184" s="222" t="s">
        <v>214</v>
      </c>
      <c r="G184" s="223" t="s">
        <v>131</v>
      </c>
      <c r="H184" s="224">
        <v>5475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42</v>
      </c>
      <c r="O184" s="92"/>
      <c r="P184" s="230">
        <f>O184*H184</f>
        <v>0</v>
      </c>
      <c r="Q184" s="230">
        <v>0.00084000000000000003</v>
      </c>
      <c r="R184" s="230">
        <f>Q184*H184</f>
        <v>4.5990000000000002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132</v>
      </c>
      <c r="AT184" s="232" t="s">
        <v>128</v>
      </c>
      <c r="AU184" s="232" t="s">
        <v>87</v>
      </c>
      <c r="AY184" s="18" t="s">
        <v>126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85</v>
      </c>
      <c r="BK184" s="233">
        <f>ROUND(I184*H184,2)</f>
        <v>0</v>
      </c>
      <c r="BL184" s="18" t="s">
        <v>132</v>
      </c>
      <c r="BM184" s="232" t="s">
        <v>215</v>
      </c>
    </row>
    <row r="185" s="13" customFormat="1">
      <c r="A185" s="13"/>
      <c r="B185" s="234"/>
      <c r="C185" s="235"/>
      <c r="D185" s="236" t="s">
        <v>170</v>
      </c>
      <c r="E185" s="237" t="s">
        <v>1</v>
      </c>
      <c r="F185" s="238" t="s">
        <v>216</v>
      </c>
      <c r="G185" s="235"/>
      <c r="H185" s="239">
        <v>5301</v>
      </c>
      <c r="I185" s="240"/>
      <c r="J185" s="235"/>
      <c r="K185" s="235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170</v>
      </c>
      <c r="AU185" s="245" t="s">
        <v>87</v>
      </c>
      <c r="AV185" s="13" t="s">
        <v>87</v>
      </c>
      <c r="AW185" s="13" t="s">
        <v>33</v>
      </c>
      <c r="AX185" s="13" t="s">
        <v>77</v>
      </c>
      <c r="AY185" s="245" t="s">
        <v>126</v>
      </c>
    </row>
    <row r="186" s="13" customFormat="1">
      <c r="A186" s="13"/>
      <c r="B186" s="234"/>
      <c r="C186" s="235"/>
      <c r="D186" s="236" t="s">
        <v>170</v>
      </c>
      <c r="E186" s="237" t="s">
        <v>1</v>
      </c>
      <c r="F186" s="238" t="s">
        <v>217</v>
      </c>
      <c r="G186" s="235"/>
      <c r="H186" s="239">
        <v>72</v>
      </c>
      <c r="I186" s="240"/>
      <c r="J186" s="235"/>
      <c r="K186" s="235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170</v>
      </c>
      <c r="AU186" s="245" t="s">
        <v>87</v>
      </c>
      <c r="AV186" s="13" t="s">
        <v>87</v>
      </c>
      <c r="AW186" s="13" t="s">
        <v>33</v>
      </c>
      <c r="AX186" s="13" t="s">
        <v>77</v>
      </c>
      <c r="AY186" s="245" t="s">
        <v>126</v>
      </c>
    </row>
    <row r="187" s="13" customFormat="1">
      <c r="A187" s="13"/>
      <c r="B187" s="234"/>
      <c r="C187" s="235"/>
      <c r="D187" s="236" t="s">
        <v>170</v>
      </c>
      <c r="E187" s="237" t="s">
        <v>1</v>
      </c>
      <c r="F187" s="238" t="s">
        <v>218</v>
      </c>
      <c r="G187" s="235"/>
      <c r="H187" s="239">
        <v>84</v>
      </c>
      <c r="I187" s="240"/>
      <c r="J187" s="235"/>
      <c r="K187" s="235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170</v>
      </c>
      <c r="AU187" s="245" t="s">
        <v>87</v>
      </c>
      <c r="AV187" s="13" t="s">
        <v>87</v>
      </c>
      <c r="AW187" s="13" t="s">
        <v>33</v>
      </c>
      <c r="AX187" s="13" t="s">
        <v>77</v>
      </c>
      <c r="AY187" s="245" t="s">
        <v>126</v>
      </c>
    </row>
    <row r="188" s="13" customFormat="1">
      <c r="A188" s="13"/>
      <c r="B188" s="234"/>
      <c r="C188" s="235"/>
      <c r="D188" s="236" t="s">
        <v>170</v>
      </c>
      <c r="E188" s="237" t="s">
        <v>1</v>
      </c>
      <c r="F188" s="238" t="s">
        <v>219</v>
      </c>
      <c r="G188" s="235"/>
      <c r="H188" s="239">
        <v>18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170</v>
      </c>
      <c r="AU188" s="245" t="s">
        <v>87</v>
      </c>
      <c r="AV188" s="13" t="s">
        <v>87</v>
      </c>
      <c r="AW188" s="13" t="s">
        <v>33</v>
      </c>
      <c r="AX188" s="13" t="s">
        <v>77</v>
      </c>
      <c r="AY188" s="245" t="s">
        <v>126</v>
      </c>
    </row>
    <row r="189" s="15" customFormat="1">
      <c r="A189" s="15"/>
      <c r="B189" s="257"/>
      <c r="C189" s="258"/>
      <c r="D189" s="236" t="s">
        <v>170</v>
      </c>
      <c r="E189" s="259" t="s">
        <v>1</v>
      </c>
      <c r="F189" s="260" t="s">
        <v>220</v>
      </c>
      <c r="G189" s="258"/>
      <c r="H189" s="261">
        <v>5475</v>
      </c>
      <c r="I189" s="262"/>
      <c r="J189" s="258"/>
      <c r="K189" s="258"/>
      <c r="L189" s="263"/>
      <c r="M189" s="264"/>
      <c r="N189" s="265"/>
      <c r="O189" s="265"/>
      <c r="P189" s="265"/>
      <c r="Q189" s="265"/>
      <c r="R189" s="265"/>
      <c r="S189" s="265"/>
      <c r="T189" s="26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7" t="s">
        <v>170</v>
      </c>
      <c r="AU189" s="267" t="s">
        <v>87</v>
      </c>
      <c r="AV189" s="15" t="s">
        <v>132</v>
      </c>
      <c r="AW189" s="15" t="s">
        <v>33</v>
      </c>
      <c r="AX189" s="15" t="s">
        <v>85</v>
      </c>
      <c r="AY189" s="267" t="s">
        <v>126</v>
      </c>
    </row>
    <row r="190" s="2" customFormat="1" ht="24.15" customHeight="1">
      <c r="A190" s="39"/>
      <c r="B190" s="40"/>
      <c r="C190" s="220" t="s">
        <v>221</v>
      </c>
      <c r="D190" s="220" t="s">
        <v>128</v>
      </c>
      <c r="E190" s="221" t="s">
        <v>222</v>
      </c>
      <c r="F190" s="222" t="s">
        <v>223</v>
      </c>
      <c r="G190" s="223" t="s">
        <v>131</v>
      </c>
      <c r="H190" s="224">
        <v>5475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42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132</v>
      </c>
      <c r="AT190" s="232" t="s">
        <v>128</v>
      </c>
      <c r="AU190" s="232" t="s">
        <v>87</v>
      </c>
      <c r="AY190" s="18" t="s">
        <v>126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85</v>
      </c>
      <c r="BK190" s="233">
        <f>ROUND(I190*H190,2)</f>
        <v>0</v>
      </c>
      <c r="BL190" s="18" t="s">
        <v>132</v>
      </c>
      <c r="BM190" s="232" t="s">
        <v>224</v>
      </c>
    </row>
    <row r="191" s="13" customFormat="1">
      <c r="A191" s="13"/>
      <c r="B191" s="234"/>
      <c r="C191" s="235"/>
      <c r="D191" s="236" t="s">
        <v>170</v>
      </c>
      <c r="E191" s="237" t="s">
        <v>1</v>
      </c>
      <c r="F191" s="238" t="s">
        <v>216</v>
      </c>
      <c r="G191" s="235"/>
      <c r="H191" s="239">
        <v>5301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170</v>
      </c>
      <c r="AU191" s="245" t="s">
        <v>87</v>
      </c>
      <c r="AV191" s="13" t="s">
        <v>87</v>
      </c>
      <c r="AW191" s="13" t="s">
        <v>33</v>
      </c>
      <c r="AX191" s="13" t="s">
        <v>77</v>
      </c>
      <c r="AY191" s="245" t="s">
        <v>126</v>
      </c>
    </row>
    <row r="192" s="13" customFormat="1">
      <c r="A192" s="13"/>
      <c r="B192" s="234"/>
      <c r="C192" s="235"/>
      <c r="D192" s="236" t="s">
        <v>170</v>
      </c>
      <c r="E192" s="237" t="s">
        <v>1</v>
      </c>
      <c r="F192" s="238" t="s">
        <v>217</v>
      </c>
      <c r="G192" s="235"/>
      <c r="H192" s="239">
        <v>72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170</v>
      </c>
      <c r="AU192" s="245" t="s">
        <v>87</v>
      </c>
      <c r="AV192" s="13" t="s">
        <v>87</v>
      </c>
      <c r="AW192" s="13" t="s">
        <v>33</v>
      </c>
      <c r="AX192" s="13" t="s">
        <v>77</v>
      </c>
      <c r="AY192" s="245" t="s">
        <v>126</v>
      </c>
    </row>
    <row r="193" s="13" customFormat="1">
      <c r="A193" s="13"/>
      <c r="B193" s="234"/>
      <c r="C193" s="235"/>
      <c r="D193" s="236" t="s">
        <v>170</v>
      </c>
      <c r="E193" s="237" t="s">
        <v>1</v>
      </c>
      <c r="F193" s="238" t="s">
        <v>218</v>
      </c>
      <c r="G193" s="235"/>
      <c r="H193" s="239">
        <v>84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170</v>
      </c>
      <c r="AU193" s="245" t="s">
        <v>87</v>
      </c>
      <c r="AV193" s="13" t="s">
        <v>87</v>
      </c>
      <c r="AW193" s="13" t="s">
        <v>33</v>
      </c>
      <c r="AX193" s="13" t="s">
        <v>77</v>
      </c>
      <c r="AY193" s="245" t="s">
        <v>126</v>
      </c>
    </row>
    <row r="194" s="13" customFormat="1">
      <c r="A194" s="13"/>
      <c r="B194" s="234"/>
      <c r="C194" s="235"/>
      <c r="D194" s="236" t="s">
        <v>170</v>
      </c>
      <c r="E194" s="237" t="s">
        <v>1</v>
      </c>
      <c r="F194" s="238" t="s">
        <v>219</v>
      </c>
      <c r="G194" s="235"/>
      <c r="H194" s="239">
        <v>18</v>
      </c>
      <c r="I194" s="240"/>
      <c r="J194" s="235"/>
      <c r="K194" s="235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170</v>
      </c>
      <c r="AU194" s="245" t="s">
        <v>87</v>
      </c>
      <c r="AV194" s="13" t="s">
        <v>87</v>
      </c>
      <c r="AW194" s="13" t="s">
        <v>33</v>
      </c>
      <c r="AX194" s="13" t="s">
        <v>77</v>
      </c>
      <c r="AY194" s="245" t="s">
        <v>126</v>
      </c>
    </row>
    <row r="195" s="15" customFormat="1">
      <c r="A195" s="15"/>
      <c r="B195" s="257"/>
      <c r="C195" s="258"/>
      <c r="D195" s="236" t="s">
        <v>170</v>
      </c>
      <c r="E195" s="259" t="s">
        <v>1</v>
      </c>
      <c r="F195" s="260" t="s">
        <v>220</v>
      </c>
      <c r="G195" s="258"/>
      <c r="H195" s="261">
        <v>5475</v>
      </c>
      <c r="I195" s="262"/>
      <c r="J195" s="258"/>
      <c r="K195" s="258"/>
      <c r="L195" s="263"/>
      <c r="M195" s="264"/>
      <c r="N195" s="265"/>
      <c r="O195" s="265"/>
      <c r="P195" s="265"/>
      <c r="Q195" s="265"/>
      <c r="R195" s="265"/>
      <c r="S195" s="265"/>
      <c r="T195" s="26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7" t="s">
        <v>170</v>
      </c>
      <c r="AU195" s="267" t="s">
        <v>87</v>
      </c>
      <c r="AV195" s="15" t="s">
        <v>132</v>
      </c>
      <c r="AW195" s="15" t="s">
        <v>33</v>
      </c>
      <c r="AX195" s="15" t="s">
        <v>85</v>
      </c>
      <c r="AY195" s="267" t="s">
        <v>126</v>
      </c>
    </row>
    <row r="196" s="2" customFormat="1" ht="37.8" customHeight="1">
      <c r="A196" s="39"/>
      <c r="B196" s="40"/>
      <c r="C196" s="220" t="s">
        <v>7</v>
      </c>
      <c r="D196" s="220" t="s">
        <v>128</v>
      </c>
      <c r="E196" s="221" t="s">
        <v>225</v>
      </c>
      <c r="F196" s="222" t="s">
        <v>226</v>
      </c>
      <c r="G196" s="223" t="s">
        <v>168</v>
      </c>
      <c r="H196" s="224">
        <v>630.58799999999997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42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132</v>
      </c>
      <c r="AT196" s="232" t="s">
        <v>128</v>
      </c>
      <c r="AU196" s="232" t="s">
        <v>87</v>
      </c>
      <c r="AY196" s="18" t="s">
        <v>126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85</v>
      </c>
      <c r="BK196" s="233">
        <f>ROUND(I196*H196,2)</f>
        <v>0</v>
      </c>
      <c r="BL196" s="18" t="s">
        <v>132</v>
      </c>
      <c r="BM196" s="232" t="s">
        <v>227</v>
      </c>
    </row>
    <row r="197" s="13" customFormat="1">
      <c r="A197" s="13"/>
      <c r="B197" s="234"/>
      <c r="C197" s="235"/>
      <c r="D197" s="236" t="s">
        <v>170</v>
      </c>
      <c r="E197" s="237" t="s">
        <v>1</v>
      </c>
      <c r="F197" s="238" t="s">
        <v>228</v>
      </c>
      <c r="G197" s="235"/>
      <c r="H197" s="239">
        <v>630.58799999999997</v>
      </c>
      <c r="I197" s="240"/>
      <c r="J197" s="235"/>
      <c r="K197" s="235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170</v>
      </c>
      <c r="AU197" s="245" t="s">
        <v>87</v>
      </c>
      <c r="AV197" s="13" t="s">
        <v>87</v>
      </c>
      <c r="AW197" s="13" t="s">
        <v>33</v>
      </c>
      <c r="AX197" s="13" t="s">
        <v>85</v>
      </c>
      <c r="AY197" s="245" t="s">
        <v>126</v>
      </c>
    </row>
    <row r="198" s="2" customFormat="1" ht="37.8" customHeight="1">
      <c r="A198" s="39"/>
      <c r="B198" s="40"/>
      <c r="C198" s="220" t="s">
        <v>229</v>
      </c>
      <c r="D198" s="220" t="s">
        <v>128</v>
      </c>
      <c r="E198" s="221" t="s">
        <v>230</v>
      </c>
      <c r="F198" s="222" t="s">
        <v>231</v>
      </c>
      <c r="G198" s="223" t="s">
        <v>168</v>
      </c>
      <c r="H198" s="224">
        <v>630.58799999999997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42</v>
      </c>
      <c r="O198" s="92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132</v>
      </c>
      <c r="AT198" s="232" t="s">
        <v>128</v>
      </c>
      <c r="AU198" s="232" t="s">
        <v>87</v>
      </c>
      <c r="AY198" s="18" t="s">
        <v>126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85</v>
      </c>
      <c r="BK198" s="233">
        <f>ROUND(I198*H198,2)</f>
        <v>0</v>
      </c>
      <c r="BL198" s="18" t="s">
        <v>132</v>
      </c>
      <c r="BM198" s="232" t="s">
        <v>232</v>
      </c>
    </row>
    <row r="199" s="13" customFormat="1">
      <c r="A199" s="13"/>
      <c r="B199" s="234"/>
      <c r="C199" s="235"/>
      <c r="D199" s="236" t="s">
        <v>170</v>
      </c>
      <c r="E199" s="237" t="s">
        <v>1</v>
      </c>
      <c r="F199" s="238" t="s">
        <v>228</v>
      </c>
      <c r="G199" s="235"/>
      <c r="H199" s="239">
        <v>630.58799999999997</v>
      </c>
      <c r="I199" s="240"/>
      <c r="J199" s="235"/>
      <c r="K199" s="235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170</v>
      </c>
      <c r="AU199" s="245" t="s">
        <v>87</v>
      </c>
      <c r="AV199" s="13" t="s">
        <v>87</v>
      </c>
      <c r="AW199" s="13" t="s">
        <v>33</v>
      </c>
      <c r="AX199" s="13" t="s">
        <v>85</v>
      </c>
      <c r="AY199" s="245" t="s">
        <v>126</v>
      </c>
    </row>
    <row r="200" s="2" customFormat="1" ht="24.15" customHeight="1">
      <c r="A200" s="39"/>
      <c r="B200" s="40"/>
      <c r="C200" s="220" t="s">
        <v>233</v>
      </c>
      <c r="D200" s="220" t="s">
        <v>128</v>
      </c>
      <c r="E200" s="221" t="s">
        <v>234</v>
      </c>
      <c r="F200" s="222" t="s">
        <v>235</v>
      </c>
      <c r="G200" s="223" t="s">
        <v>236</v>
      </c>
      <c r="H200" s="224">
        <v>2144.7539999999999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42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132</v>
      </c>
      <c r="AT200" s="232" t="s">
        <v>128</v>
      </c>
      <c r="AU200" s="232" t="s">
        <v>87</v>
      </c>
      <c r="AY200" s="18" t="s">
        <v>126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85</v>
      </c>
      <c r="BK200" s="233">
        <f>ROUND(I200*H200,2)</f>
        <v>0</v>
      </c>
      <c r="BL200" s="18" t="s">
        <v>132</v>
      </c>
      <c r="BM200" s="232" t="s">
        <v>237</v>
      </c>
    </row>
    <row r="201" s="13" customFormat="1">
      <c r="A201" s="13"/>
      <c r="B201" s="234"/>
      <c r="C201" s="235"/>
      <c r="D201" s="236" t="s">
        <v>170</v>
      </c>
      <c r="E201" s="237" t="s">
        <v>1</v>
      </c>
      <c r="F201" s="238" t="s">
        <v>238</v>
      </c>
      <c r="G201" s="235"/>
      <c r="H201" s="239">
        <v>98.599999999999994</v>
      </c>
      <c r="I201" s="240"/>
      <c r="J201" s="235"/>
      <c r="K201" s="235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170</v>
      </c>
      <c r="AU201" s="245" t="s">
        <v>87</v>
      </c>
      <c r="AV201" s="13" t="s">
        <v>87</v>
      </c>
      <c r="AW201" s="13" t="s">
        <v>33</v>
      </c>
      <c r="AX201" s="13" t="s">
        <v>77</v>
      </c>
      <c r="AY201" s="245" t="s">
        <v>126</v>
      </c>
    </row>
    <row r="202" s="13" customFormat="1">
      <c r="A202" s="13"/>
      <c r="B202" s="234"/>
      <c r="C202" s="235"/>
      <c r="D202" s="236" t="s">
        <v>170</v>
      </c>
      <c r="E202" s="237" t="s">
        <v>1</v>
      </c>
      <c r="F202" s="238" t="s">
        <v>239</v>
      </c>
      <c r="G202" s="235"/>
      <c r="H202" s="239">
        <v>390.507</v>
      </c>
      <c r="I202" s="240"/>
      <c r="J202" s="235"/>
      <c r="K202" s="235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170</v>
      </c>
      <c r="AU202" s="245" t="s">
        <v>87</v>
      </c>
      <c r="AV202" s="13" t="s">
        <v>87</v>
      </c>
      <c r="AW202" s="13" t="s">
        <v>33</v>
      </c>
      <c r="AX202" s="13" t="s">
        <v>77</v>
      </c>
      <c r="AY202" s="245" t="s">
        <v>126</v>
      </c>
    </row>
    <row r="203" s="13" customFormat="1">
      <c r="A203" s="13"/>
      <c r="B203" s="234"/>
      <c r="C203" s="235"/>
      <c r="D203" s="236" t="s">
        <v>170</v>
      </c>
      <c r="E203" s="237" t="s">
        <v>1</v>
      </c>
      <c r="F203" s="238" t="s">
        <v>240</v>
      </c>
      <c r="G203" s="235"/>
      <c r="H203" s="239">
        <v>873.17100000000005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170</v>
      </c>
      <c r="AU203" s="245" t="s">
        <v>87</v>
      </c>
      <c r="AV203" s="13" t="s">
        <v>87</v>
      </c>
      <c r="AW203" s="13" t="s">
        <v>33</v>
      </c>
      <c r="AX203" s="13" t="s">
        <v>77</v>
      </c>
      <c r="AY203" s="245" t="s">
        <v>126</v>
      </c>
    </row>
    <row r="204" s="13" customFormat="1">
      <c r="A204" s="13"/>
      <c r="B204" s="234"/>
      <c r="C204" s="235"/>
      <c r="D204" s="236" t="s">
        <v>170</v>
      </c>
      <c r="E204" s="237" t="s">
        <v>1</v>
      </c>
      <c r="F204" s="238" t="s">
        <v>241</v>
      </c>
      <c r="G204" s="235"/>
      <c r="H204" s="239">
        <v>388.07600000000002</v>
      </c>
      <c r="I204" s="240"/>
      <c r="J204" s="235"/>
      <c r="K204" s="235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170</v>
      </c>
      <c r="AU204" s="245" t="s">
        <v>87</v>
      </c>
      <c r="AV204" s="13" t="s">
        <v>87</v>
      </c>
      <c r="AW204" s="13" t="s">
        <v>33</v>
      </c>
      <c r="AX204" s="13" t="s">
        <v>77</v>
      </c>
      <c r="AY204" s="245" t="s">
        <v>126</v>
      </c>
    </row>
    <row r="205" s="13" customFormat="1">
      <c r="A205" s="13"/>
      <c r="B205" s="234"/>
      <c r="C205" s="235"/>
      <c r="D205" s="236" t="s">
        <v>170</v>
      </c>
      <c r="E205" s="237" t="s">
        <v>1</v>
      </c>
      <c r="F205" s="238" t="s">
        <v>242</v>
      </c>
      <c r="G205" s="235"/>
      <c r="H205" s="239">
        <v>394.39999999999998</v>
      </c>
      <c r="I205" s="240"/>
      <c r="J205" s="235"/>
      <c r="K205" s="235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170</v>
      </c>
      <c r="AU205" s="245" t="s">
        <v>87</v>
      </c>
      <c r="AV205" s="13" t="s">
        <v>87</v>
      </c>
      <c r="AW205" s="13" t="s">
        <v>33</v>
      </c>
      <c r="AX205" s="13" t="s">
        <v>77</v>
      </c>
      <c r="AY205" s="245" t="s">
        <v>126</v>
      </c>
    </row>
    <row r="206" s="15" customFormat="1">
      <c r="A206" s="15"/>
      <c r="B206" s="257"/>
      <c r="C206" s="258"/>
      <c r="D206" s="236" t="s">
        <v>170</v>
      </c>
      <c r="E206" s="259" t="s">
        <v>1</v>
      </c>
      <c r="F206" s="260" t="s">
        <v>220</v>
      </c>
      <c r="G206" s="258"/>
      <c r="H206" s="261">
        <v>2144.7539999999999</v>
      </c>
      <c r="I206" s="262"/>
      <c r="J206" s="258"/>
      <c r="K206" s="258"/>
      <c r="L206" s="263"/>
      <c r="M206" s="264"/>
      <c r="N206" s="265"/>
      <c r="O206" s="265"/>
      <c r="P206" s="265"/>
      <c r="Q206" s="265"/>
      <c r="R206" s="265"/>
      <c r="S206" s="265"/>
      <c r="T206" s="26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7" t="s">
        <v>170</v>
      </c>
      <c r="AU206" s="267" t="s">
        <v>87</v>
      </c>
      <c r="AV206" s="15" t="s">
        <v>132</v>
      </c>
      <c r="AW206" s="15" t="s">
        <v>33</v>
      </c>
      <c r="AX206" s="15" t="s">
        <v>85</v>
      </c>
      <c r="AY206" s="267" t="s">
        <v>126</v>
      </c>
    </row>
    <row r="207" s="2" customFormat="1" ht="24.15" customHeight="1">
      <c r="A207" s="39"/>
      <c r="B207" s="40"/>
      <c r="C207" s="220" t="s">
        <v>243</v>
      </c>
      <c r="D207" s="220" t="s">
        <v>128</v>
      </c>
      <c r="E207" s="221" t="s">
        <v>244</v>
      </c>
      <c r="F207" s="222" t="s">
        <v>245</v>
      </c>
      <c r="G207" s="223" t="s">
        <v>168</v>
      </c>
      <c r="H207" s="224">
        <v>2326.3499999999999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42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132</v>
      </c>
      <c r="AT207" s="232" t="s">
        <v>128</v>
      </c>
      <c r="AU207" s="232" t="s">
        <v>87</v>
      </c>
      <c r="AY207" s="18" t="s">
        <v>126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85</v>
      </c>
      <c r="BK207" s="233">
        <f>ROUND(I207*H207,2)</f>
        <v>0</v>
      </c>
      <c r="BL207" s="18" t="s">
        <v>132</v>
      </c>
      <c r="BM207" s="232" t="s">
        <v>246</v>
      </c>
    </row>
    <row r="208" s="13" customFormat="1">
      <c r="A208" s="13"/>
      <c r="B208" s="234"/>
      <c r="C208" s="235"/>
      <c r="D208" s="236" t="s">
        <v>170</v>
      </c>
      <c r="E208" s="237" t="s">
        <v>1</v>
      </c>
      <c r="F208" s="238" t="s">
        <v>247</v>
      </c>
      <c r="G208" s="235"/>
      <c r="H208" s="239">
        <v>513.63</v>
      </c>
      <c r="I208" s="240"/>
      <c r="J208" s="235"/>
      <c r="K208" s="235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170</v>
      </c>
      <c r="AU208" s="245" t="s">
        <v>87</v>
      </c>
      <c r="AV208" s="13" t="s">
        <v>87</v>
      </c>
      <c r="AW208" s="13" t="s">
        <v>33</v>
      </c>
      <c r="AX208" s="13" t="s">
        <v>77</v>
      </c>
      <c r="AY208" s="245" t="s">
        <v>126</v>
      </c>
    </row>
    <row r="209" s="13" customFormat="1">
      <c r="A209" s="13"/>
      <c r="B209" s="234"/>
      <c r="C209" s="235"/>
      <c r="D209" s="236" t="s">
        <v>170</v>
      </c>
      <c r="E209" s="237" t="s">
        <v>1</v>
      </c>
      <c r="F209" s="238" t="s">
        <v>248</v>
      </c>
      <c r="G209" s="235"/>
      <c r="H209" s="239">
        <v>1812.72</v>
      </c>
      <c r="I209" s="240"/>
      <c r="J209" s="235"/>
      <c r="K209" s="235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170</v>
      </c>
      <c r="AU209" s="245" t="s">
        <v>87</v>
      </c>
      <c r="AV209" s="13" t="s">
        <v>87</v>
      </c>
      <c r="AW209" s="13" t="s">
        <v>33</v>
      </c>
      <c r="AX209" s="13" t="s">
        <v>77</v>
      </c>
      <c r="AY209" s="245" t="s">
        <v>126</v>
      </c>
    </row>
    <row r="210" s="15" customFormat="1">
      <c r="A210" s="15"/>
      <c r="B210" s="257"/>
      <c r="C210" s="258"/>
      <c r="D210" s="236" t="s">
        <v>170</v>
      </c>
      <c r="E210" s="259" t="s">
        <v>1</v>
      </c>
      <c r="F210" s="260" t="s">
        <v>220</v>
      </c>
      <c r="G210" s="258"/>
      <c r="H210" s="261">
        <v>2326.3499999999999</v>
      </c>
      <c r="I210" s="262"/>
      <c r="J210" s="258"/>
      <c r="K210" s="258"/>
      <c r="L210" s="263"/>
      <c r="M210" s="264"/>
      <c r="N210" s="265"/>
      <c r="O210" s="265"/>
      <c r="P210" s="265"/>
      <c r="Q210" s="265"/>
      <c r="R210" s="265"/>
      <c r="S210" s="265"/>
      <c r="T210" s="26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7" t="s">
        <v>170</v>
      </c>
      <c r="AU210" s="267" t="s">
        <v>87</v>
      </c>
      <c r="AV210" s="15" t="s">
        <v>132</v>
      </c>
      <c r="AW210" s="15" t="s">
        <v>33</v>
      </c>
      <c r="AX210" s="15" t="s">
        <v>85</v>
      </c>
      <c r="AY210" s="267" t="s">
        <v>126</v>
      </c>
    </row>
    <row r="211" s="2" customFormat="1" ht="16.5" customHeight="1">
      <c r="A211" s="39"/>
      <c r="B211" s="40"/>
      <c r="C211" s="268" t="s">
        <v>249</v>
      </c>
      <c r="D211" s="268" t="s">
        <v>250</v>
      </c>
      <c r="E211" s="269" t="s">
        <v>251</v>
      </c>
      <c r="F211" s="270" t="s">
        <v>252</v>
      </c>
      <c r="G211" s="271" t="s">
        <v>236</v>
      </c>
      <c r="H211" s="272">
        <v>1027.26</v>
      </c>
      <c r="I211" s="273"/>
      <c r="J211" s="274">
        <f>ROUND(I211*H211,2)</f>
        <v>0</v>
      </c>
      <c r="K211" s="275"/>
      <c r="L211" s="276"/>
      <c r="M211" s="277" t="s">
        <v>1</v>
      </c>
      <c r="N211" s="278" t="s">
        <v>42</v>
      </c>
      <c r="O211" s="92"/>
      <c r="P211" s="230">
        <f>O211*H211</f>
        <v>0</v>
      </c>
      <c r="Q211" s="230">
        <v>1</v>
      </c>
      <c r="R211" s="230">
        <f>Q211*H211</f>
        <v>1027.26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157</v>
      </c>
      <c r="AT211" s="232" t="s">
        <v>250</v>
      </c>
      <c r="AU211" s="232" t="s">
        <v>87</v>
      </c>
      <c r="AY211" s="18" t="s">
        <v>126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85</v>
      </c>
      <c r="BK211" s="233">
        <f>ROUND(I211*H211,2)</f>
        <v>0</v>
      </c>
      <c r="BL211" s="18" t="s">
        <v>132</v>
      </c>
      <c r="BM211" s="232" t="s">
        <v>253</v>
      </c>
    </row>
    <row r="212" s="13" customFormat="1">
      <c r="A212" s="13"/>
      <c r="B212" s="234"/>
      <c r="C212" s="235"/>
      <c r="D212" s="236" t="s">
        <v>170</v>
      </c>
      <c r="E212" s="237" t="s">
        <v>1</v>
      </c>
      <c r="F212" s="238" t="s">
        <v>254</v>
      </c>
      <c r="G212" s="235"/>
      <c r="H212" s="239">
        <v>1027.26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170</v>
      </c>
      <c r="AU212" s="245" t="s">
        <v>87</v>
      </c>
      <c r="AV212" s="13" t="s">
        <v>87</v>
      </c>
      <c r="AW212" s="13" t="s">
        <v>33</v>
      </c>
      <c r="AX212" s="13" t="s">
        <v>85</v>
      </c>
      <c r="AY212" s="245" t="s">
        <v>126</v>
      </c>
    </row>
    <row r="213" s="2" customFormat="1" ht="24.15" customHeight="1">
      <c r="A213" s="39"/>
      <c r="B213" s="40"/>
      <c r="C213" s="220" t="s">
        <v>255</v>
      </c>
      <c r="D213" s="220" t="s">
        <v>128</v>
      </c>
      <c r="E213" s="221" t="s">
        <v>256</v>
      </c>
      <c r="F213" s="222" t="s">
        <v>257</v>
      </c>
      <c r="G213" s="223" t="s">
        <v>168</v>
      </c>
      <c r="H213" s="224">
        <v>1150.8399999999999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42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132</v>
      </c>
      <c r="AT213" s="232" t="s">
        <v>128</v>
      </c>
      <c r="AU213" s="232" t="s">
        <v>87</v>
      </c>
      <c r="AY213" s="18" t="s">
        <v>126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85</v>
      </c>
      <c r="BK213" s="233">
        <f>ROUND(I213*H213,2)</f>
        <v>0</v>
      </c>
      <c r="BL213" s="18" t="s">
        <v>132</v>
      </c>
      <c r="BM213" s="232" t="s">
        <v>258</v>
      </c>
    </row>
    <row r="214" s="13" customFormat="1">
      <c r="A214" s="13"/>
      <c r="B214" s="234"/>
      <c r="C214" s="235"/>
      <c r="D214" s="236" t="s">
        <v>170</v>
      </c>
      <c r="E214" s="237" t="s">
        <v>1</v>
      </c>
      <c r="F214" s="238" t="s">
        <v>259</v>
      </c>
      <c r="G214" s="235"/>
      <c r="H214" s="239">
        <v>228.28</v>
      </c>
      <c r="I214" s="240"/>
      <c r="J214" s="235"/>
      <c r="K214" s="235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170</v>
      </c>
      <c r="AU214" s="245" t="s">
        <v>87</v>
      </c>
      <c r="AV214" s="13" t="s">
        <v>87</v>
      </c>
      <c r="AW214" s="13" t="s">
        <v>33</v>
      </c>
      <c r="AX214" s="13" t="s">
        <v>77</v>
      </c>
      <c r="AY214" s="245" t="s">
        <v>126</v>
      </c>
    </row>
    <row r="215" s="13" customFormat="1">
      <c r="A215" s="13"/>
      <c r="B215" s="234"/>
      <c r="C215" s="235"/>
      <c r="D215" s="236" t="s">
        <v>170</v>
      </c>
      <c r="E215" s="237" t="s">
        <v>1</v>
      </c>
      <c r="F215" s="238" t="s">
        <v>260</v>
      </c>
      <c r="G215" s="235"/>
      <c r="H215" s="239">
        <v>690.55999999999995</v>
      </c>
      <c r="I215" s="240"/>
      <c r="J215" s="235"/>
      <c r="K215" s="235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170</v>
      </c>
      <c r="AU215" s="245" t="s">
        <v>87</v>
      </c>
      <c r="AV215" s="13" t="s">
        <v>87</v>
      </c>
      <c r="AW215" s="13" t="s">
        <v>33</v>
      </c>
      <c r="AX215" s="13" t="s">
        <v>77</v>
      </c>
      <c r="AY215" s="245" t="s">
        <v>126</v>
      </c>
    </row>
    <row r="216" s="13" customFormat="1">
      <c r="A216" s="13"/>
      <c r="B216" s="234"/>
      <c r="C216" s="235"/>
      <c r="D216" s="236" t="s">
        <v>170</v>
      </c>
      <c r="E216" s="237" t="s">
        <v>1</v>
      </c>
      <c r="F216" s="238" t="s">
        <v>261</v>
      </c>
      <c r="G216" s="235"/>
      <c r="H216" s="239">
        <v>232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170</v>
      </c>
      <c r="AU216" s="245" t="s">
        <v>87</v>
      </c>
      <c r="AV216" s="13" t="s">
        <v>87</v>
      </c>
      <c r="AW216" s="13" t="s">
        <v>33</v>
      </c>
      <c r="AX216" s="13" t="s">
        <v>77</v>
      </c>
      <c r="AY216" s="245" t="s">
        <v>126</v>
      </c>
    </row>
    <row r="217" s="15" customFormat="1">
      <c r="A217" s="15"/>
      <c r="B217" s="257"/>
      <c r="C217" s="258"/>
      <c r="D217" s="236" t="s">
        <v>170</v>
      </c>
      <c r="E217" s="259" t="s">
        <v>1</v>
      </c>
      <c r="F217" s="260" t="s">
        <v>220</v>
      </c>
      <c r="G217" s="258"/>
      <c r="H217" s="261">
        <v>1150.8399999999999</v>
      </c>
      <c r="I217" s="262"/>
      <c r="J217" s="258"/>
      <c r="K217" s="258"/>
      <c r="L217" s="263"/>
      <c r="M217" s="264"/>
      <c r="N217" s="265"/>
      <c r="O217" s="265"/>
      <c r="P217" s="265"/>
      <c r="Q217" s="265"/>
      <c r="R217" s="265"/>
      <c r="S217" s="265"/>
      <c r="T217" s="26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7" t="s">
        <v>170</v>
      </c>
      <c r="AU217" s="267" t="s">
        <v>87</v>
      </c>
      <c r="AV217" s="15" t="s">
        <v>132</v>
      </c>
      <c r="AW217" s="15" t="s">
        <v>33</v>
      </c>
      <c r="AX217" s="15" t="s">
        <v>85</v>
      </c>
      <c r="AY217" s="267" t="s">
        <v>126</v>
      </c>
    </row>
    <row r="218" s="2" customFormat="1" ht="16.5" customHeight="1">
      <c r="A218" s="39"/>
      <c r="B218" s="40"/>
      <c r="C218" s="268" t="s">
        <v>262</v>
      </c>
      <c r="D218" s="268" t="s">
        <v>250</v>
      </c>
      <c r="E218" s="269" t="s">
        <v>263</v>
      </c>
      <c r="F218" s="270" t="s">
        <v>264</v>
      </c>
      <c r="G218" s="271" t="s">
        <v>236</v>
      </c>
      <c r="H218" s="272">
        <v>920.55999999999995</v>
      </c>
      <c r="I218" s="273"/>
      <c r="J218" s="274">
        <f>ROUND(I218*H218,2)</f>
        <v>0</v>
      </c>
      <c r="K218" s="275"/>
      <c r="L218" s="276"/>
      <c r="M218" s="277" t="s">
        <v>1</v>
      </c>
      <c r="N218" s="278" t="s">
        <v>42</v>
      </c>
      <c r="O218" s="92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157</v>
      </c>
      <c r="AT218" s="232" t="s">
        <v>250</v>
      </c>
      <c r="AU218" s="232" t="s">
        <v>87</v>
      </c>
      <c r="AY218" s="18" t="s">
        <v>126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85</v>
      </c>
      <c r="BK218" s="233">
        <f>ROUND(I218*H218,2)</f>
        <v>0</v>
      </c>
      <c r="BL218" s="18" t="s">
        <v>132</v>
      </c>
      <c r="BM218" s="232" t="s">
        <v>265</v>
      </c>
    </row>
    <row r="219" s="13" customFormat="1">
      <c r="A219" s="13"/>
      <c r="B219" s="234"/>
      <c r="C219" s="235"/>
      <c r="D219" s="236" t="s">
        <v>170</v>
      </c>
      <c r="E219" s="237" t="s">
        <v>1</v>
      </c>
      <c r="F219" s="238" t="s">
        <v>266</v>
      </c>
      <c r="G219" s="235"/>
      <c r="H219" s="239">
        <v>456.56</v>
      </c>
      <c r="I219" s="240"/>
      <c r="J219" s="235"/>
      <c r="K219" s="235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170</v>
      </c>
      <c r="AU219" s="245" t="s">
        <v>87</v>
      </c>
      <c r="AV219" s="13" t="s">
        <v>87</v>
      </c>
      <c r="AW219" s="13" t="s">
        <v>33</v>
      </c>
      <c r="AX219" s="13" t="s">
        <v>77</v>
      </c>
      <c r="AY219" s="245" t="s">
        <v>126</v>
      </c>
    </row>
    <row r="220" s="13" customFormat="1">
      <c r="A220" s="13"/>
      <c r="B220" s="234"/>
      <c r="C220" s="235"/>
      <c r="D220" s="236" t="s">
        <v>170</v>
      </c>
      <c r="E220" s="237" t="s">
        <v>1</v>
      </c>
      <c r="F220" s="238" t="s">
        <v>267</v>
      </c>
      <c r="G220" s="235"/>
      <c r="H220" s="239">
        <v>464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170</v>
      </c>
      <c r="AU220" s="245" t="s">
        <v>87</v>
      </c>
      <c r="AV220" s="13" t="s">
        <v>87</v>
      </c>
      <c r="AW220" s="13" t="s">
        <v>33</v>
      </c>
      <c r="AX220" s="13" t="s">
        <v>77</v>
      </c>
      <c r="AY220" s="245" t="s">
        <v>126</v>
      </c>
    </row>
    <row r="221" s="15" customFormat="1">
      <c r="A221" s="15"/>
      <c r="B221" s="257"/>
      <c r="C221" s="258"/>
      <c r="D221" s="236" t="s">
        <v>170</v>
      </c>
      <c r="E221" s="259" t="s">
        <v>1</v>
      </c>
      <c r="F221" s="260" t="s">
        <v>220</v>
      </c>
      <c r="G221" s="258"/>
      <c r="H221" s="261">
        <v>920.55999999999995</v>
      </c>
      <c r="I221" s="262"/>
      <c r="J221" s="258"/>
      <c r="K221" s="258"/>
      <c r="L221" s="263"/>
      <c r="M221" s="264"/>
      <c r="N221" s="265"/>
      <c r="O221" s="265"/>
      <c r="P221" s="265"/>
      <c r="Q221" s="265"/>
      <c r="R221" s="265"/>
      <c r="S221" s="265"/>
      <c r="T221" s="26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7" t="s">
        <v>170</v>
      </c>
      <c r="AU221" s="267" t="s">
        <v>87</v>
      </c>
      <c r="AV221" s="15" t="s">
        <v>132</v>
      </c>
      <c r="AW221" s="15" t="s">
        <v>33</v>
      </c>
      <c r="AX221" s="15" t="s">
        <v>85</v>
      </c>
      <c r="AY221" s="267" t="s">
        <v>126</v>
      </c>
    </row>
    <row r="222" s="2" customFormat="1" ht="24.15" customHeight="1">
      <c r="A222" s="39"/>
      <c r="B222" s="40"/>
      <c r="C222" s="220" t="s">
        <v>268</v>
      </c>
      <c r="D222" s="220" t="s">
        <v>128</v>
      </c>
      <c r="E222" s="221" t="s">
        <v>269</v>
      </c>
      <c r="F222" s="222" t="s">
        <v>270</v>
      </c>
      <c r="G222" s="223" t="s">
        <v>131</v>
      </c>
      <c r="H222" s="224">
        <v>1726.4000000000001</v>
      </c>
      <c r="I222" s="225"/>
      <c r="J222" s="226">
        <f>ROUND(I222*H222,2)</f>
        <v>0</v>
      </c>
      <c r="K222" s="227"/>
      <c r="L222" s="45"/>
      <c r="M222" s="228" t="s">
        <v>1</v>
      </c>
      <c r="N222" s="229" t="s">
        <v>42</v>
      </c>
      <c r="O222" s="92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132</v>
      </c>
      <c r="AT222" s="232" t="s">
        <v>128</v>
      </c>
      <c r="AU222" s="232" t="s">
        <v>87</v>
      </c>
      <c r="AY222" s="18" t="s">
        <v>126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85</v>
      </c>
      <c r="BK222" s="233">
        <f>ROUND(I222*H222,2)</f>
        <v>0</v>
      </c>
      <c r="BL222" s="18" t="s">
        <v>132</v>
      </c>
      <c r="BM222" s="232" t="s">
        <v>271</v>
      </c>
    </row>
    <row r="223" s="13" customFormat="1">
      <c r="A223" s="13"/>
      <c r="B223" s="234"/>
      <c r="C223" s="235"/>
      <c r="D223" s="236" t="s">
        <v>170</v>
      </c>
      <c r="E223" s="237" t="s">
        <v>1</v>
      </c>
      <c r="F223" s="238" t="s">
        <v>272</v>
      </c>
      <c r="G223" s="235"/>
      <c r="H223" s="239">
        <v>1726.4000000000001</v>
      </c>
      <c r="I223" s="240"/>
      <c r="J223" s="235"/>
      <c r="K223" s="235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170</v>
      </c>
      <c r="AU223" s="245" t="s">
        <v>87</v>
      </c>
      <c r="AV223" s="13" t="s">
        <v>87</v>
      </c>
      <c r="AW223" s="13" t="s">
        <v>33</v>
      </c>
      <c r="AX223" s="13" t="s">
        <v>85</v>
      </c>
      <c r="AY223" s="245" t="s">
        <v>126</v>
      </c>
    </row>
    <row r="224" s="2" customFormat="1" ht="24.15" customHeight="1">
      <c r="A224" s="39"/>
      <c r="B224" s="40"/>
      <c r="C224" s="220" t="s">
        <v>273</v>
      </c>
      <c r="D224" s="220" t="s">
        <v>128</v>
      </c>
      <c r="E224" s="221" t="s">
        <v>274</v>
      </c>
      <c r="F224" s="222" t="s">
        <v>275</v>
      </c>
      <c r="G224" s="223" t="s">
        <v>131</v>
      </c>
      <c r="H224" s="224">
        <v>1726.4000000000001</v>
      </c>
      <c r="I224" s="225"/>
      <c r="J224" s="226">
        <f>ROUND(I224*H224,2)</f>
        <v>0</v>
      </c>
      <c r="K224" s="227"/>
      <c r="L224" s="45"/>
      <c r="M224" s="228" t="s">
        <v>1</v>
      </c>
      <c r="N224" s="229" t="s">
        <v>42</v>
      </c>
      <c r="O224" s="92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132</v>
      </c>
      <c r="AT224" s="232" t="s">
        <v>128</v>
      </c>
      <c r="AU224" s="232" t="s">
        <v>87</v>
      </c>
      <c r="AY224" s="18" t="s">
        <v>126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85</v>
      </c>
      <c r="BK224" s="233">
        <f>ROUND(I224*H224,2)</f>
        <v>0</v>
      </c>
      <c r="BL224" s="18" t="s">
        <v>132</v>
      </c>
      <c r="BM224" s="232" t="s">
        <v>276</v>
      </c>
    </row>
    <row r="225" s="13" customFormat="1">
      <c r="A225" s="13"/>
      <c r="B225" s="234"/>
      <c r="C225" s="235"/>
      <c r="D225" s="236" t="s">
        <v>170</v>
      </c>
      <c r="E225" s="237" t="s">
        <v>1</v>
      </c>
      <c r="F225" s="238" t="s">
        <v>272</v>
      </c>
      <c r="G225" s="235"/>
      <c r="H225" s="239">
        <v>1726.4000000000001</v>
      </c>
      <c r="I225" s="240"/>
      <c r="J225" s="235"/>
      <c r="K225" s="235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170</v>
      </c>
      <c r="AU225" s="245" t="s">
        <v>87</v>
      </c>
      <c r="AV225" s="13" t="s">
        <v>87</v>
      </c>
      <c r="AW225" s="13" t="s">
        <v>33</v>
      </c>
      <c r="AX225" s="13" t="s">
        <v>85</v>
      </c>
      <c r="AY225" s="245" t="s">
        <v>126</v>
      </c>
    </row>
    <row r="226" s="2" customFormat="1" ht="16.5" customHeight="1">
      <c r="A226" s="39"/>
      <c r="B226" s="40"/>
      <c r="C226" s="268" t="s">
        <v>277</v>
      </c>
      <c r="D226" s="268" t="s">
        <v>250</v>
      </c>
      <c r="E226" s="269" t="s">
        <v>278</v>
      </c>
      <c r="F226" s="270" t="s">
        <v>279</v>
      </c>
      <c r="G226" s="271" t="s">
        <v>280</v>
      </c>
      <c r="H226" s="272">
        <v>54</v>
      </c>
      <c r="I226" s="273"/>
      <c r="J226" s="274">
        <f>ROUND(I226*H226,2)</f>
        <v>0</v>
      </c>
      <c r="K226" s="275"/>
      <c r="L226" s="276"/>
      <c r="M226" s="277" t="s">
        <v>1</v>
      </c>
      <c r="N226" s="278" t="s">
        <v>42</v>
      </c>
      <c r="O226" s="92"/>
      <c r="P226" s="230">
        <f>O226*H226</f>
        <v>0</v>
      </c>
      <c r="Q226" s="230">
        <v>0.001</v>
      </c>
      <c r="R226" s="230">
        <f>Q226*H226</f>
        <v>0.053999999999999999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157</v>
      </c>
      <c r="AT226" s="232" t="s">
        <v>250</v>
      </c>
      <c r="AU226" s="232" t="s">
        <v>87</v>
      </c>
      <c r="AY226" s="18" t="s">
        <v>126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85</v>
      </c>
      <c r="BK226" s="233">
        <f>ROUND(I226*H226,2)</f>
        <v>0</v>
      </c>
      <c r="BL226" s="18" t="s">
        <v>132</v>
      </c>
      <c r="BM226" s="232" t="s">
        <v>281</v>
      </c>
    </row>
    <row r="227" s="2" customFormat="1" ht="21.75" customHeight="1">
      <c r="A227" s="39"/>
      <c r="B227" s="40"/>
      <c r="C227" s="220" t="s">
        <v>282</v>
      </c>
      <c r="D227" s="220" t="s">
        <v>128</v>
      </c>
      <c r="E227" s="221" t="s">
        <v>283</v>
      </c>
      <c r="F227" s="222" t="s">
        <v>284</v>
      </c>
      <c r="G227" s="223" t="s">
        <v>131</v>
      </c>
      <c r="H227" s="224">
        <v>1726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42</v>
      </c>
      <c r="O227" s="92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132</v>
      </c>
      <c r="AT227" s="232" t="s">
        <v>128</v>
      </c>
      <c r="AU227" s="232" t="s">
        <v>87</v>
      </c>
      <c r="AY227" s="18" t="s">
        <v>126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85</v>
      </c>
      <c r="BK227" s="233">
        <f>ROUND(I227*H227,2)</f>
        <v>0</v>
      </c>
      <c r="BL227" s="18" t="s">
        <v>132</v>
      </c>
      <c r="BM227" s="232" t="s">
        <v>285</v>
      </c>
    </row>
    <row r="228" s="2" customFormat="1" ht="16.5" customHeight="1">
      <c r="A228" s="39"/>
      <c r="B228" s="40"/>
      <c r="C228" s="220" t="s">
        <v>286</v>
      </c>
      <c r="D228" s="220" t="s">
        <v>128</v>
      </c>
      <c r="E228" s="221" t="s">
        <v>287</v>
      </c>
      <c r="F228" s="222" t="s">
        <v>288</v>
      </c>
      <c r="G228" s="223" t="s">
        <v>289</v>
      </c>
      <c r="H228" s="224">
        <v>5</v>
      </c>
      <c r="I228" s="225"/>
      <c r="J228" s="226">
        <f>ROUND(I228*H228,2)</f>
        <v>0</v>
      </c>
      <c r="K228" s="227"/>
      <c r="L228" s="45"/>
      <c r="M228" s="228" t="s">
        <v>1</v>
      </c>
      <c r="N228" s="229" t="s">
        <v>42</v>
      </c>
      <c r="O228" s="92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132</v>
      </c>
      <c r="AT228" s="232" t="s">
        <v>128</v>
      </c>
      <c r="AU228" s="232" t="s">
        <v>87</v>
      </c>
      <c r="AY228" s="18" t="s">
        <v>126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85</v>
      </c>
      <c r="BK228" s="233">
        <f>ROUND(I228*H228,2)</f>
        <v>0</v>
      </c>
      <c r="BL228" s="18" t="s">
        <v>132</v>
      </c>
      <c r="BM228" s="232" t="s">
        <v>290</v>
      </c>
    </row>
    <row r="229" s="12" customFormat="1" ht="22.8" customHeight="1">
      <c r="A229" s="12"/>
      <c r="B229" s="204"/>
      <c r="C229" s="205"/>
      <c r="D229" s="206" t="s">
        <v>76</v>
      </c>
      <c r="E229" s="218" t="s">
        <v>132</v>
      </c>
      <c r="F229" s="218" t="s">
        <v>291</v>
      </c>
      <c r="G229" s="205"/>
      <c r="H229" s="205"/>
      <c r="I229" s="208"/>
      <c r="J229" s="219">
        <f>BK229</f>
        <v>0</v>
      </c>
      <c r="K229" s="205"/>
      <c r="L229" s="210"/>
      <c r="M229" s="211"/>
      <c r="N229" s="212"/>
      <c r="O229" s="212"/>
      <c r="P229" s="213">
        <f>SUM(P230:P233)</f>
        <v>0</v>
      </c>
      <c r="Q229" s="212"/>
      <c r="R229" s="213">
        <f>SUM(R230:R233)</f>
        <v>0</v>
      </c>
      <c r="S229" s="212"/>
      <c r="T229" s="214">
        <f>SUM(T230:T233)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5" t="s">
        <v>85</v>
      </c>
      <c r="AT229" s="216" t="s">
        <v>76</v>
      </c>
      <c r="AU229" s="216" t="s">
        <v>85</v>
      </c>
      <c r="AY229" s="215" t="s">
        <v>126</v>
      </c>
      <c r="BK229" s="217">
        <f>SUM(BK230:BK233)</f>
        <v>0</v>
      </c>
    </row>
    <row r="230" s="2" customFormat="1" ht="24.15" customHeight="1">
      <c r="A230" s="39"/>
      <c r="B230" s="40"/>
      <c r="C230" s="220" t="s">
        <v>292</v>
      </c>
      <c r="D230" s="220" t="s">
        <v>128</v>
      </c>
      <c r="E230" s="221" t="s">
        <v>293</v>
      </c>
      <c r="F230" s="222" t="s">
        <v>294</v>
      </c>
      <c r="G230" s="223" t="s">
        <v>168</v>
      </c>
      <c r="H230" s="224">
        <v>287.70999999999998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42</v>
      </c>
      <c r="O230" s="92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132</v>
      </c>
      <c r="AT230" s="232" t="s">
        <v>128</v>
      </c>
      <c r="AU230" s="232" t="s">
        <v>87</v>
      </c>
      <c r="AY230" s="18" t="s">
        <v>126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85</v>
      </c>
      <c r="BK230" s="233">
        <f>ROUND(I230*H230,2)</f>
        <v>0</v>
      </c>
      <c r="BL230" s="18" t="s">
        <v>132</v>
      </c>
      <c r="BM230" s="232" t="s">
        <v>295</v>
      </c>
    </row>
    <row r="231" s="13" customFormat="1">
      <c r="A231" s="13"/>
      <c r="B231" s="234"/>
      <c r="C231" s="235"/>
      <c r="D231" s="236" t="s">
        <v>170</v>
      </c>
      <c r="E231" s="237" t="s">
        <v>1</v>
      </c>
      <c r="F231" s="238" t="s">
        <v>296</v>
      </c>
      <c r="G231" s="235"/>
      <c r="H231" s="239">
        <v>58</v>
      </c>
      <c r="I231" s="240"/>
      <c r="J231" s="235"/>
      <c r="K231" s="235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170</v>
      </c>
      <c r="AU231" s="245" t="s">
        <v>87</v>
      </c>
      <c r="AV231" s="13" t="s">
        <v>87</v>
      </c>
      <c r="AW231" s="13" t="s">
        <v>33</v>
      </c>
      <c r="AX231" s="13" t="s">
        <v>77</v>
      </c>
      <c r="AY231" s="245" t="s">
        <v>126</v>
      </c>
    </row>
    <row r="232" s="13" customFormat="1">
      <c r="A232" s="13"/>
      <c r="B232" s="234"/>
      <c r="C232" s="235"/>
      <c r="D232" s="236" t="s">
        <v>170</v>
      </c>
      <c r="E232" s="237" t="s">
        <v>1</v>
      </c>
      <c r="F232" s="238" t="s">
        <v>297</v>
      </c>
      <c r="G232" s="235"/>
      <c r="H232" s="239">
        <v>229.71000000000001</v>
      </c>
      <c r="I232" s="240"/>
      <c r="J232" s="235"/>
      <c r="K232" s="235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170</v>
      </c>
      <c r="AU232" s="245" t="s">
        <v>87</v>
      </c>
      <c r="AV232" s="13" t="s">
        <v>87</v>
      </c>
      <c r="AW232" s="13" t="s">
        <v>33</v>
      </c>
      <c r="AX232" s="13" t="s">
        <v>77</v>
      </c>
      <c r="AY232" s="245" t="s">
        <v>126</v>
      </c>
    </row>
    <row r="233" s="15" customFormat="1">
      <c r="A233" s="15"/>
      <c r="B233" s="257"/>
      <c r="C233" s="258"/>
      <c r="D233" s="236" t="s">
        <v>170</v>
      </c>
      <c r="E233" s="259" t="s">
        <v>1</v>
      </c>
      <c r="F233" s="260" t="s">
        <v>220</v>
      </c>
      <c r="G233" s="258"/>
      <c r="H233" s="261">
        <v>287.70999999999998</v>
      </c>
      <c r="I233" s="262"/>
      <c r="J233" s="258"/>
      <c r="K233" s="258"/>
      <c r="L233" s="263"/>
      <c r="M233" s="264"/>
      <c r="N233" s="265"/>
      <c r="O233" s="265"/>
      <c r="P233" s="265"/>
      <c r="Q233" s="265"/>
      <c r="R233" s="265"/>
      <c r="S233" s="265"/>
      <c r="T233" s="26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7" t="s">
        <v>170</v>
      </c>
      <c r="AU233" s="267" t="s">
        <v>87</v>
      </c>
      <c r="AV233" s="15" t="s">
        <v>132</v>
      </c>
      <c r="AW233" s="15" t="s">
        <v>33</v>
      </c>
      <c r="AX233" s="15" t="s">
        <v>85</v>
      </c>
      <c r="AY233" s="267" t="s">
        <v>126</v>
      </c>
    </row>
    <row r="234" s="12" customFormat="1" ht="22.8" customHeight="1">
      <c r="A234" s="12"/>
      <c r="B234" s="204"/>
      <c r="C234" s="205"/>
      <c r="D234" s="206" t="s">
        <v>76</v>
      </c>
      <c r="E234" s="218" t="s">
        <v>145</v>
      </c>
      <c r="F234" s="218" t="s">
        <v>298</v>
      </c>
      <c r="G234" s="205"/>
      <c r="H234" s="205"/>
      <c r="I234" s="208"/>
      <c r="J234" s="219">
        <f>BK234</f>
        <v>0</v>
      </c>
      <c r="K234" s="205"/>
      <c r="L234" s="210"/>
      <c r="M234" s="211"/>
      <c r="N234" s="212"/>
      <c r="O234" s="212"/>
      <c r="P234" s="213">
        <f>SUM(P235:P239)</f>
        <v>0</v>
      </c>
      <c r="Q234" s="212"/>
      <c r="R234" s="213">
        <f>SUM(R235:R239)</f>
        <v>0</v>
      </c>
      <c r="S234" s="212"/>
      <c r="T234" s="214">
        <f>SUM(T235:T239)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5" t="s">
        <v>85</v>
      </c>
      <c r="AT234" s="216" t="s">
        <v>76</v>
      </c>
      <c r="AU234" s="216" t="s">
        <v>85</v>
      </c>
      <c r="AY234" s="215" t="s">
        <v>126</v>
      </c>
      <c r="BK234" s="217">
        <f>SUM(BK235:BK239)</f>
        <v>0</v>
      </c>
    </row>
    <row r="235" s="2" customFormat="1" ht="16.5" customHeight="1">
      <c r="A235" s="39"/>
      <c r="B235" s="40"/>
      <c r="C235" s="220" t="s">
        <v>299</v>
      </c>
      <c r="D235" s="220" t="s">
        <v>128</v>
      </c>
      <c r="E235" s="221" t="s">
        <v>300</v>
      </c>
      <c r="F235" s="222" t="s">
        <v>301</v>
      </c>
      <c r="G235" s="223" t="s">
        <v>131</v>
      </c>
      <c r="H235" s="224">
        <v>571</v>
      </c>
      <c r="I235" s="225"/>
      <c r="J235" s="226">
        <f>ROUND(I235*H235,2)</f>
        <v>0</v>
      </c>
      <c r="K235" s="227"/>
      <c r="L235" s="45"/>
      <c r="M235" s="228" t="s">
        <v>1</v>
      </c>
      <c r="N235" s="229" t="s">
        <v>42</v>
      </c>
      <c r="O235" s="92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132</v>
      </c>
      <c r="AT235" s="232" t="s">
        <v>128</v>
      </c>
      <c r="AU235" s="232" t="s">
        <v>87</v>
      </c>
      <c r="AY235" s="18" t="s">
        <v>126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85</v>
      </c>
      <c r="BK235" s="233">
        <f>ROUND(I235*H235,2)</f>
        <v>0</v>
      </c>
      <c r="BL235" s="18" t="s">
        <v>132</v>
      </c>
      <c r="BM235" s="232" t="s">
        <v>302</v>
      </c>
    </row>
    <row r="236" s="2" customFormat="1" ht="33" customHeight="1">
      <c r="A236" s="39"/>
      <c r="B236" s="40"/>
      <c r="C236" s="220" t="s">
        <v>303</v>
      </c>
      <c r="D236" s="220" t="s">
        <v>128</v>
      </c>
      <c r="E236" s="221" t="s">
        <v>304</v>
      </c>
      <c r="F236" s="222" t="s">
        <v>305</v>
      </c>
      <c r="G236" s="223" t="s">
        <v>131</v>
      </c>
      <c r="H236" s="224">
        <v>571</v>
      </c>
      <c r="I236" s="225"/>
      <c r="J236" s="226">
        <f>ROUND(I236*H236,2)</f>
        <v>0</v>
      </c>
      <c r="K236" s="227"/>
      <c r="L236" s="45"/>
      <c r="M236" s="228" t="s">
        <v>1</v>
      </c>
      <c r="N236" s="229" t="s">
        <v>42</v>
      </c>
      <c r="O236" s="92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2" t="s">
        <v>132</v>
      </c>
      <c r="AT236" s="232" t="s">
        <v>128</v>
      </c>
      <c r="AU236" s="232" t="s">
        <v>87</v>
      </c>
      <c r="AY236" s="18" t="s">
        <v>126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8" t="s">
        <v>85</v>
      </c>
      <c r="BK236" s="233">
        <f>ROUND(I236*H236,2)</f>
        <v>0</v>
      </c>
      <c r="BL236" s="18" t="s">
        <v>132</v>
      </c>
      <c r="BM236" s="232" t="s">
        <v>306</v>
      </c>
    </row>
    <row r="237" s="2" customFormat="1" ht="24.15" customHeight="1">
      <c r="A237" s="39"/>
      <c r="B237" s="40"/>
      <c r="C237" s="220" t="s">
        <v>307</v>
      </c>
      <c r="D237" s="220" t="s">
        <v>128</v>
      </c>
      <c r="E237" s="221" t="s">
        <v>308</v>
      </c>
      <c r="F237" s="222" t="s">
        <v>309</v>
      </c>
      <c r="G237" s="223" t="s">
        <v>131</v>
      </c>
      <c r="H237" s="224">
        <v>571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42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132</v>
      </c>
      <c r="AT237" s="232" t="s">
        <v>128</v>
      </c>
      <c r="AU237" s="232" t="s">
        <v>87</v>
      </c>
      <c r="AY237" s="18" t="s">
        <v>126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85</v>
      </c>
      <c r="BK237" s="233">
        <f>ROUND(I237*H237,2)</f>
        <v>0</v>
      </c>
      <c r="BL237" s="18" t="s">
        <v>132</v>
      </c>
      <c r="BM237" s="232" t="s">
        <v>310</v>
      </c>
    </row>
    <row r="238" s="2" customFormat="1" ht="24.15" customHeight="1">
      <c r="A238" s="39"/>
      <c r="B238" s="40"/>
      <c r="C238" s="220" t="s">
        <v>311</v>
      </c>
      <c r="D238" s="220" t="s">
        <v>128</v>
      </c>
      <c r="E238" s="221" t="s">
        <v>312</v>
      </c>
      <c r="F238" s="222" t="s">
        <v>313</v>
      </c>
      <c r="G238" s="223" t="s">
        <v>131</v>
      </c>
      <c r="H238" s="224">
        <v>571</v>
      </c>
      <c r="I238" s="225"/>
      <c r="J238" s="226">
        <f>ROUND(I238*H238,2)</f>
        <v>0</v>
      </c>
      <c r="K238" s="227"/>
      <c r="L238" s="45"/>
      <c r="M238" s="228" t="s">
        <v>1</v>
      </c>
      <c r="N238" s="229" t="s">
        <v>42</v>
      </c>
      <c r="O238" s="92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132</v>
      </c>
      <c r="AT238" s="232" t="s">
        <v>128</v>
      </c>
      <c r="AU238" s="232" t="s">
        <v>87</v>
      </c>
      <c r="AY238" s="18" t="s">
        <v>126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85</v>
      </c>
      <c r="BK238" s="233">
        <f>ROUND(I238*H238,2)</f>
        <v>0</v>
      </c>
      <c r="BL238" s="18" t="s">
        <v>132</v>
      </c>
      <c r="BM238" s="232" t="s">
        <v>314</v>
      </c>
    </row>
    <row r="239" s="2" customFormat="1" ht="33" customHeight="1">
      <c r="A239" s="39"/>
      <c r="B239" s="40"/>
      <c r="C239" s="220" t="s">
        <v>315</v>
      </c>
      <c r="D239" s="220" t="s">
        <v>128</v>
      </c>
      <c r="E239" s="221" t="s">
        <v>316</v>
      </c>
      <c r="F239" s="222" t="s">
        <v>317</v>
      </c>
      <c r="G239" s="223" t="s">
        <v>131</v>
      </c>
      <c r="H239" s="224">
        <v>571</v>
      </c>
      <c r="I239" s="225"/>
      <c r="J239" s="226">
        <f>ROUND(I239*H239,2)</f>
        <v>0</v>
      </c>
      <c r="K239" s="227"/>
      <c r="L239" s="45"/>
      <c r="M239" s="228" t="s">
        <v>1</v>
      </c>
      <c r="N239" s="229" t="s">
        <v>42</v>
      </c>
      <c r="O239" s="92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132</v>
      </c>
      <c r="AT239" s="232" t="s">
        <v>128</v>
      </c>
      <c r="AU239" s="232" t="s">
        <v>87</v>
      </c>
      <c r="AY239" s="18" t="s">
        <v>126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85</v>
      </c>
      <c r="BK239" s="233">
        <f>ROUND(I239*H239,2)</f>
        <v>0</v>
      </c>
      <c r="BL239" s="18" t="s">
        <v>132</v>
      </c>
      <c r="BM239" s="232" t="s">
        <v>318</v>
      </c>
    </row>
    <row r="240" s="12" customFormat="1" ht="22.8" customHeight="1">
      <c r="A240" s="12"/>
      <c r="B240" s="204"/>
      <c r="C240" s="205"/>
      <c r="D240" s="206" t="s">
        <v>76</v>
      </c>
      <c r="E240" s="218" t="s">
        <v>157</v>
      </c>
      <c r="F240" s="218" t="s">
        <v>319</v>
      </c>
      <c r="G240" s="205"/>
      <c r="H240" s="205"/>
      <c r="I240" s="208"/>
      <c r="J240" s="219">
        <f>BK240</f>
        <v>0</v>
      </c>
      <c r="K240" s="205"/>
      <c r="L240" s="210"/>
      <c r="M240" s="211"/>
      <c r="N240" s="212"/>
      <c r="O240" s="212"/>
      <c r="P240" s="213">
        <f>SUM(P241:P374)</f>
        <v>0</v>
      </c>
      <c r="Q240" s="212"/>
      <c r="R240" s="213">
        <f>SUM(R241:R374)</f>
        <v>25.726980000000001</v>
      </c>
      <c r="S240" s="212"/>
      <c r="T240" s="214">
        <f>SUM(T241:T374)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5" t="s">
        <v>85</v>
      </c>
      <c r="AT240" s="216" t="s">
        <v>76</v>
      </c>
      <c r="AU240" s="216" t="s">
        <v>85</v>
      </c>
      <c r="AY240" s="215" t="s">
        <v>126</v>
      </c>
      <c r="BK240" s="217">
        <f>SUM(BK241:BK374)</f>
        <v>0</v>
      </c>
    </row>
    <row r="241" s="2" customFormat="1" ht="24.15" customHeight="1">
      <c r="A241" s="39"/>
      <c r="B241" s="40"/>
      <c r="C241" s="220" t="s">
        <v>320</v>
      </c>
      <c r="D241" s="220" t="s">
        <v>128</v>
      </c>
      <c r="E241" s="221" t="s">
        <v>321</v>
      </c>
      <c r="F241" s="222" t="s">
        <v>322</v>
      </c>
      <c r="G241" s="223" t="s">
        <v>323</v>
      </c>
      <c r="H241" s="224">
        <v>8</v>
      </c>
      <c r="I241" s="225"/>
      <c r="J241" s="226">
        <f>ROUND(I241*H241,2)</f>
        <v>0</v>
      </c>
      <c r="K241" s="227"/>
      <c r="L241" s="45"/>
      <c r="M241" s="228" t="s">
        <v>1</v>
      </c>
      <c r="N241" s="229" t="s">
        <v>42</v>
      </c>
      <c r="O241" s="92"/>
      <c r="P241" s="230">
        <f>O241*H241</f>
        <v>0</v>
      </c>
      <c r="Q241" s="230">
        <v>0.00167</v>
      </c>
      <c r="R241" s="230">
        <f>Q241*H241</f>
        <v>0.01336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132</v>
      </c>
      <c r="AT241" s="232" t="s">
        <v>128</v>
      </c>
      <c r="AU241" s="232" t="s">
        <v>87</v>
      </c>
      <c r="AY241" s="18" t="s">
        <v>126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85</v>
      </c>
      <c r="BK241" s="233">
        <f>ROUND(I241*H241,2)</f>
        <v>0</v>
      </c>
      <c r="BL241" s="18" t="s">
        <v>132</v>
      </c>
      <c r="BM241" s="232" t="s">
        <v>324</v>
      </c>
    </row>
    <row r="242" s="2" customFormat="1" ht="24.15" customHeight="1">
      <c r="A242" s="39"/>
      <c r="B242" s="40"/>
      <c r="C242" s="268" t="s">
        <v>325</v>
      </c>
      <c r="D242" s="268" t="s">
        <v>250</v>
      </c>
      <c r="E242" s="269" t="s">
        <v>326</v>
      </c>
      <c r="F242" s="270" t="s">
        <v>327</v>
      </c>
      <c r="G242" s="271" t="s">
        <v>323</v>
      </c>
      <c r="H242" s="272">
        <v>5</v>
      </c>
      <c r="I242" s="273"/>
      <c r="J242" s="274">
        <f>ROUND(I242*H242,2)</f>
        <v>0</v>
      </c>
      <c r="K242" s="275"/>
      <c r="L242" s="276"/>
      <c r="M242" s="277" t="s">
        <v>1</v>
      </c>
      <c r="N242" s="278" t="s">
        <v>42</v>
      </c>
      <c r="O242" s="92"/>
      <c r="P242" s="230">
        <f>O242*H242</f>
        <v>0</v>
      </c>
      <c r="Q242" s="230">
        <v>0.013400000000000001</v>
      </c>
      <c r="R242" s="230">
        <f>Q242*H242</f>
        <v>0.067000000000000004</v>
      </c>
      <c r="S242" s="230">
        <v>0</v>
      </c>
      <c r="T242" s="23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2" t="s">
        <v>157</v>
      </c>
      <c r="AT242" s="232" t="s">
        <v>250</v>
      </c>
      <c r="AU242" s="232" t="s">
        <v>87</v>
      </c>
      <c r="AY242" s="18" t="s">
        <v>126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8" t="s">
        <v>85</v>
      </c>
      <c r="BK242" s="233">
        <f>ROUND(I242*H242,2)</f>
        <v>0</v>
      </c>
      <c r="BL242" s="18" t="s">
        <v>132</v>
      </c>
      <c r="BM242" s="232" t="s">
        <v>328</v>
      </c>
    </row>
    <row r="243" s="2" customFormat="1" ht="24.15" customHeight="1">
      <c r="A243" s="39"/>
      <c r="B243" s="40"/>
      <c r="C243" s="268" t="s">
        <v>329</v>
      </c>
      <c r="D243" s="268" t="s">
        <v>250</v>
      </c>
      <c r="E243" s="269" t="s">
        <v>330</v>
      </c>
      <c r="F243" s="270" t="s">
        <v>331</v>
      </c>
      <c r="G243" s="271" t="s">
        <v>323</v>
      </c>
      <c r="H243" s="272">
        <v>1</v>
      </c>
      <c r="I243" s="273"/>
      <c r="J243" s="274">
        <f>ROUND(I243*H243,2)</f>
        <v>0</v>
      </c>
      <c r="K243" s="275"/>
      <c r="L243" s="276"/>
      <c r="M243" s="277" t="s">
        <v>1</v>
      </c>
      <c r="N243" s="278" t="s">
        <v>42</v>
      </c>
      <c r="O243" s="92"/>
      <c r="P243" s="230">
        <f>O243*H243</f>
        <v>0</v>
      </c>
      <c r="Q243" s="230">
        <v>0.012500000000000001</v>
      </c>
      <c r="R243" s="230">
        <f>Q243*H243</f>
        <v>0.012500000000000001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157</v>
      </c>
      <c r="AT243" s="232" t="s">
        <v>250</v>
      </c>
      <c r="AU243" s="232" t="s">
        <v>87</v>
      </c>
      <c r="AY243" s="18" t="s">
        <v>126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85</v>
      </c>
      <c r="BK243" s="233">
        <f>ROUND(I243*H243,2)</f>
        <v>0</v>
      </c>
      <c r="BL243" s="18" t="s">
        <v>132</v>
      </c>
      <c r="BM243" s="232" t="s">
        <v>332</v>
      </c>
    </row>
    <row r="244" s="2" customFormat="1" ht="24.15" customHeight="1">
      <c r="A244" s="39"/>
      <c r="B244" s="40"/>
      <c r="C244" s="268" t="s">
        <v>333</v>
      </c>
      <c r="D244" s="268" t="s">
        <v>250</v>
      </c>
      <c r="E244" s="269" t="s">
        <v>334</v>
      </c>
      <c r="F244" s="270" t="s">
        <v>335</v>
      </c>
      <c r="G244" s="271" t="s">
        <v>323</v>
      </c>
      <c r="H244" s="272">
        <v>1</v>
      </c>
      <c r="I244" s="273"/>
      <c r="J244" s="274">
        <f>ROUND(I244*H244,2)</f>
        <v>0</v>
      </c>
      <c r="K244" s="275"/>
      <c r="L244" s="276"/>
      <c r="M244" s="277" t="s">
        <v>1</v>
      </c>
      <c r="N244" s="278" t="s">
        <v>42</v>
      </c>
      <c r="O244" s="92"/>
      <c r="P244" s="230">
        <f>O244*H244</f>
        <v>0</v>
      </c>
      <c r="Q244" s="230">
        <v>0.0091999999999999998</v>
      </c>
      <c r="R244" s="230">
        <f>Q244*H244</f>
        <v>0.0091999999999999998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157</v>
      </c>
      <c r="AT244" s="232" t="s">
        <v>250</v>
      </c>
      <c r="AU244" s="232" t="s">
        <v>87</v>
      </c>
      <c r="AY244" s="18" t="s">
        <v>126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85</v>
      </c>
      <c r="BK244" s="233">
        <f>ROUND(I244*H244,2)</f>
        <v>0</v>
      </c>
      <c r="BL244" s="18" t="s">
        <v>132</v>
      </c>
      <c r="BM244" s="232" t="s">
        <v>336</v>
      </c>
    </row>
    <row r="245" s="2" customFormat="1" ht="24.15" customHeight="1">
      <c r="A245" s="39"/>
      <c r="B245" s="40"/>
      <c r="C245" s="268" t="s">
        <v>337</v>
      </c>
      <c r="D245" s="268" t="s">
        <v>250</v>
      </c>
      <c r="E245" s="269" t="s">
        <v>338</v>
      </c>
      <c r="F245" s="270" t="s">
        <v>339</v>
      </c>
      <c r="G245" s="271" t="s">
        <v>323</v>
      </c>
      <c r="H245" s="272">
        <v>1</v>
      </c>
      <c r="I245" s="273"/>
      <c r="J245" s="274">
        <f>ROUND(I245*H245,2)</f>
        <v>0</v>
      </c>
      <c r="K245" s="275"/>
      <c r="L245" s="276"/>
      <c r="M245" s="277" t="s">
        <v>1</v>
      </c>
      <c r="N245" s="278" t="s">
        <v>42</v>
      </c>
      <c r="O245" s="92"/>
      <c r="P245" s="230">
        <f>O245*H245</f>
        <v>0</v>
      </c>
      <c r="Q245" s="230">
        <v>0.0068999999999999999</v>
      </c>
      <c r="R245" s="230">
        <f>Q245*H245</f>
        <v>0.0068999999999999999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157</v>
      </c>
      <c r="AT245" s="232" t="s">
        <v>250</v>
      </c>
      <c r="AU245" s="232" t="s">
        <v>87</v>
      </c>
      <c r="AY245" s="18" t="s">
        <v>126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85</v>
      </c>
      <c r="BK245" s="233">
        <f>ROUND(I245*H245,2)</f>
        <v>0</v>
      </c>
      <c r="BL245" s="18" t="s">
        <v>132</v>
      </c>
      <c r="BM245" s="232" t="s">
        <v>340</v>
      </c>
    </row>
    <row r="246" s="2" customFormat="1" ht="24.15" customHeight="1">
      <c r="A246" s="39"/>
      <c r="B246" s="40"/>
      <c r="C246" s="220" t="s">
        <v>341</v>
      </c>
      <c r="D246" s="220" t="s">
        <v>128</v>
      </c>
      <c r="E246" s="221" t="s">
        <v>342</v>
      </c>
      <c r="F246" s="222" t="s">
        <v>343</v>
      </c>
      <c r="G246" s="223" t="s">
        <v>323</v>
      </c>
      <c r="H246" s="224">
        <v>2</v>
      </c>
      <c r="I246" s="225"/>
      <c r="J246" s="226">
        <f>ROUND(I246*H246,2)</f>
        <v>0</v>
      </c>
      <c r="K246" s="227"/>
      <c r="L246" s="45"/>
      <c r="M246" s="228" t="s">
        <v>1</v>
      </c>
      <c r="N246" s="229" t="s">
        <v>42</v>
      </c>
      <c r="O246" s="92"/>
      <c r="P246" s="230">
        <f>O246*H246</f>
        <v>0</v>
      </c>
      <c r="Q246" s="230">
        <v>0.0017099999999999999</v>
      </c>
      <c r="R246" s="230">
        <f>Q246*H246</f>
        <v>0.0034199999999999999</v>
      </c>
      <c r="S246" s="230">
        <v>0</v>
      </c>
      <c r="T246" s="23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2" t="s">
        <v>132</v>
      </c>
      <c r="AT246" s="232" t="s">
        <v>128</v>
      </c>
      <c r="AU246" s="232" t="s">
        <v>87</v>
      </c>
      <c r="AY246" s="18" t="s">
        <v>126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8" t="s">
        <v>85</v>
      </c>
      <c r="BK246" s="233">
        <f>ROUND(I246*H246,2)</f>
        <v>0</v>
      </c>
      <c r="BL246" s="18" t="s">
        <v>132</v>
      </c>
      <c r="BM246" s="232" t="s">
        <v>344</v>
      </c>
    </row>
    <row r="247" s="2" customFormat="1" ht="24.15" customHeight="1">
      <c r="A247" s="39"/>
      <c r="B247" s="40"/>
      <c r="C247" s="268" t="s">
        <v>345</v>
      </c>
      <c r="D247" s="268" t="s">
        <v>250</v>
      </c>
      <c r="E247" s="269" t="s">
        <v>346</v>
      </c>
      <c r="F247" s="270" t="s">
        <v>347</v>
      </c>
      <c r="G247" s="271" t="s">
        <v>323</v>
      </c>
      <c r="H247" s="272">
        <v>2</v>
      </c>
      <c r="I247" s="273"/>
      <c r="J247" s="274">
        <f>ROUND(I247*H247,2)</f>
        <v>0</v>
      </c>
      <c r="K247" s="275"/>
      <c r="L247" s="276"/>
      <c r="M247" s="277" t="s">
        <v>1</v>
      </c>
      <c r="N247" s="278" t="s">
        <v>42</v>
      </c>
      <c r="O247" s="92"/>
      <c r="P247" s="230">
        <f>O247*H247</f>
        <v>0</v>
      </c>
      <c r="Q247" s="230">
        <v>0.016</v>
      </c>
      <c r="R247" s="230">
        <f>Q247*H247</f>
        <v>0.032000000000000001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157</v>
      </c>
      <c r="AT247" s="232" t="s">
        <v>250</v>
      </c>
      <c r="AU247" s="232" t="s">
        <v>87</v>
      </c>
      <c r="AY247" s="18" t="s">
        <v>126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85</v>
      </c>
      <c r="BK247" s="233">
        <f>ROUND(I247*H247,2)</f>
        <v>0</v>
      </c>
      <c r="BL247" s="18" t="s">
        <v>132</v>
      </c>
      <c r="BM247" s="232" t="s">
        <v>348</v>
      </c>
    </row>
    <row r="248" s="2" customFormat="1" ht="24.15" customHeight="1">
      <c r="A248" s="39"/>
      <c r="B248" s="40"/>
      <c r="C248" s="220" t="s">
        <v>349</v>
      </c>
      <c r="D248" s="220" t="s">
        <v>128</v>
      </c>
      <c r="E248" s="221" t="s">
        <v>350</v>
      </c>
      <c r="F248" s="222" t="s">
        <v>351</v>
      </c>
      <c r="G248" s="223" t="s">
        <v>323</v>
      </c>
      <c r="H248" s="224">
        <v>3</v>
      </c>
      <c r="I248" s="225"/>
      <c r="J248" s="226">
        <f>ROUND(I248*H248,2)</f>
        <v>0</v>
      </c>
      <c r="K248" s="227"/>
      <c r="L248" s="45"/>
      <c r="M248" s="228" t="s">
        <v>1</v>
      </c>
      <c r="N248" s="229" t="s">
        <v>42</v>
      </c>
      <c r="O248" s="92"/>
      <c r="P248" s="230">
        <f>O248*H248</f>
        <v>0</v>
      </c>
      <c r="Q248" s="230">
        <v>0.00167</v>
      </c>
      <c r="R248" s="230">
        <f>Q248*H248</f>
        <v>0.0050100000000000006</v>
      </c>
      <c r="S248" s="230">
        <v>0</v>
      </c>
      <c r="T248" s="23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2" t="s">
        <v>132</v>
      </c>
      <c r="AT248" s="232" t="s">
        <v>128</v>
      </c>
      <c r="AU248" s="232" t="s">
        <v>87</v>
      </c>
      <c r="AY248" s="18" t="s">
        <v>126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8" t="s">
        <v>85</v>
      </c>
      <c r="BK248" s="233">
        <f>ROUND(I248*H248,2)</f>
        <v>0</v>
      </c>
      <c r="BL248" s="18" t="s">
        <v>132</v>
      </c>
      <c r="BM248" s="232" t="s">
        <v>352</v>
      </c>
    </row>
    <row r="249" s="2" customFormat="1" ht="24.15" customHeight="1">
      <c r="A249" s="39"/>
      <c r="B249" s="40"/>
      <c r="C249" s="268" t="s">
        <v>353</v>
      </c>
      <c r="D249" s="268" t="s">
        <v>250</v>
      </c>
      <c r="E249" s="269" t="s">
        <v>354</v>
      </c>
      <c r="F249" s="270" t="s">
        <v>355</v>
      </c>
      <c r="G249" s="271" t="s">
        <v>323</v>
      </c>
      <c r="H249" s="272">
        <v>1</v>
      </c>
      <c r="I249" s="273"/>
      <c r="J249" s="274">
        <f>ROUND(I249*H249,2)</f>
        <v>0</v>
      </c>
      <c r="K249" s="275"/>
      <c r="L249" s="276"/>
      <c r="M249" s="277" t="s">
        <v>1</v>
      </c>
      <c r="N249" s="278" t="s">
        <v>42</v>
      </c>
      <c r="O249" s="92"/>
      <c r="P249" s="230">
        <f>O249*H249</f>
        <v>0</v>
      </c>
      <c r="Q249" s="230">
        <v>0.012500000000000001</v>
      </c>
      <c r="R249" s="230">
        <f>Q249*H249</f>
        <v>0.012500000000000001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157</v>
      </c>
      <c r="AT249" s="232" t="s">
        <v>250</v>
      </c>
      <c r="AU249" s="232" t="s">
        <v>87</v>
      </c>
      <c r="AY249" s="18" t="s">
        <v>126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85</v>
      </c>
      <c r="BK249" s="233">
        <f>ROUND(I249*H249,2)</f>
        <v>0</v>
      </c>
      <c r="BL249" s="18" t="s">
        <v>132</v>
      </c>
      <c r="BM249" s="232" t="s">
        <v>356</v>
      </c>
    </row>
    <row r="250" s="2" customFormat="1" ht="24.15" customHeight="1">
      <c r="A250" s="39"/>
      <c r="B250" s="40"/>
      <c r="C250" s="268" t="s">
        <v>357</v>
      </c>
      <c r="D250" s="268" t="s">
        <v>250</v>
      </c>
      <c r="E250" s="269" t="s">
        <v>358</v>
      </c>
      <c r="F250" s="270" t="s">
        <v>359</v>
      </c>
      <c r="G250" s="271" t="s">
        <v>323</v>
      </c>
      <c r="H250" s="272">
        <v>1</v>
      </c>
      <c r="I250" s="273"/>
      <c r="J250" s="274">
        <f>ROUND(I250*H250,2)</f>
        <v>0</v>
      </c>
      <c r="K250" s="275"/>
      <c r="L250" s="276"/>
      <c r="M250" s="277" t="s">
        <v>1</v>
      </c>
      <c r="N250" s="278" t="s">
        <v>42</v>
      </c>
      <c r="O250" s="92"/>
      <c r="P250" s="230">
        <f>O250*H250</f>
        <v>0</v>
      </c>
      <c r="Q250" s="230">
        <v>0.027</v>
      </c>
      <c r="R250" s="230">
        <f>Q250*H250</f>
        <v>0.027</v>
      </c>
      <c r="S250" s="230">
        <v>0</v>
      </c>
      <c r="T250" s="23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2" t="s">
        <v>157</v>
      </c>
      <c r="AT250" s="232" t="s">
        <v>250</v>
      </c>
      <c r="AU250" s="232" t="s">
        <v>87</v>
      </c>
      <c r="AY250" s="18" t="s">
        <v>126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8" t="s">
        <v>85</v>
      </c>
      <c r="BK250" s="233">
        <f>ROUND(I250*H250,2)</f>
        <v>0</v>
      </c>
      <c r="BL250" s="18" t="s">
        <v>132</v>
      </c>
      <c r="BM250" s="232" t="s">
        <v>360</v>
      </c>
    </row>
    <row r="251" s="2" customFormat="1" ht="24.15" customHeight="1">
      <c r="A251" s="39"/>
      <c r="B251" s="40"/>
      <c r="C251" s="268" t="s">
        <v>361</v>
      </c>
      <c r="D251" s="268" t="s">
        <v>250</v>
      </c>
      <c r="E251" s="269" t="s">
        <v>362</v>
      </c>
      <c r="F251" s="270" t="s">
        <v>363</v>
      </c>
      <c r="G251" s="271" t="s">
        <v>323</v>
      </c>
      <c r="H251" s="272">
        <v>1</v>
      </c>
      <c r="I251" s="273"/>
      <c r="J251" s="274">
        <f>ROUND(I251*H251,2)</f>
        <v>0</v>
      </c>
      <c r="K251" s="275"/>
      <c r="L251" s="276"/>
      <c r="M251" s="277" t="s">
        <v>1</v>
      </c>
      <c r="N251" s="278" t="s">
        <v>42</v>
      </c>
      <c r="O251" s="92"/>
      <c r="P251" s="230">
        <f>O251*H251</f>
        <v>0</v>
      </c>
      <c r="Q251" s="230">
        <v>0.0094999999999999998</v>
      </c>
      <c r="R251" s="230">
        <f>Q251*H251</f>
        <v>0.0094999999999999998</v>
      </c>
      <c r="S251" s="230">
        <v>0</v>
      </c>
      <c r="T251" s="23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2" t="s">
        <v>157</v>
      </c>
      <c r="AT251" s="232" t="s">
        <v>250</v>
      </c>
      <c r="AU251" s="232" t="s">
        <v>87</v>
      </c>
      <c r="AY251" s="18" t="s">
        <v>126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8" t="s">
        <v>85</v>
      </c>
      <c r="BK251" s="233">
        <f>ROUND(I251*H251,2)</f>
        <v>0</v>
      </c>
      <c r="BL251" s="18" t="s">
        <v>132</v>
      </c>
      <c r="BM251" s="232" t="s">
        <v>364</v>
      </c>
    </row>
    <row r="252" s="2" customFormat="1" ht="24.15" customHeight="1">
      <c r="A252" s="39"/>
      <c r="B252" s="40"/>
      <c r="C252" s="220" t="s">
        <v>365</v>
      </c>
      <c r="D252" s="220" t="s">
        <v>128</v>
      </c>
      <c r="E252" s="221" t="s">
        <v>366</v>
      </c>
      <c r="F252" s="222" t="s">
        <v>367</v>
      </c>
      <c r="G252" s="223" t="s">
        <v>323</v>
      </c>
      <c r="H252" s="224">
        <v>3</v>
      </c>
      <c r="I252" s="225"/>
      <c r="J252" s="226">
        <f>ROUND(I252*H252,2)</f>
        <v>0</v>
      </c>
      <c r="K252" s="227"/>
      <c r="L252" s="45"/>
      <c r="M252" s="228" t="s">
        <v>1</v>
      </c>
      <c r="N252" s="229" t="s">
        <v>42</v>
      </c>
      <c r="O252" s="92"/>
      <c r="P252" s="230">
        <f>O252*H252</f>
        <v>0</v>
      </c>
      <c r="Q252" s="230">
        <v>0.0017099999999999999</v>
      </c>
      <c r="R252" s="230">
        <f>Q252*H252</f>
        <v>0.00513</v>
      </c>
      <c r="S252" s="230">
        <v>0</v>
      </c>
      <c r="T252" s="23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2" t="s">
        <v>132</v>
      </c>
      <c r="AT252" s="232" t="s">
        <v>128</v>
      </c>
      <c r="AU252" s="232" t="s">
        <v>87</v>
      </c>
      <c r="AY252" s="18" t="s">
        <v>126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8" t="s">
        <v>85</v>
      </c>
      <c r="BK252" s="233">
        <f>ROUND(I252*H252,2)</f>
        <v>0</v>
      </c>
      <c r="BL252" s="18" t="s">
        <v>132</v>
      </c>
      <c r="BM252" s="232" t="s">
        <v>368</v>
      </c>
    </row>
    <row r="253" s="2" customFormat="1" ht="24.15" customHeight="1">
      <c r="A253" s="39"/>
      <c r="B253" s="40"/>
      <c r="C253" s="268" t="s">
        <v>369</v>
      </c>
      <c r="D253" s="268" t="s">
        <v>250</v>
      </c>
      <c r="E253" s="269" t="s">
        <v>370</v>
      </c>
      <c r="F253" s="270" t="s">
        <v>371</v>
      </c>
      <c r="G253" s="271" t="s">
        <v>323</v>
      </c>
      <c r="H253" s="272">
        <v>3</v>
      </c>
      <c r="I253" s="273"/>
      <c r="J253" s="274">
        <f>ROUND(I253*H253,2)</f>
        <v>0</v>
      </c>
      <c r="K253" s="275"/>
      <c r="L253" s="276"/>
      <c r="M253" s="277" t="s">
        <v>1</v>
      </c>
      <c r="N253" s="278" t="s">
        <v>42</v>
      </c>
      <c r="O253" s="92"/>
      <c r="P253" s="230">
        <f>O253*H253</f>
        <v>0</v>
      </c>
      <c r="Q253" s="230">
        <v>0.018599999999999998</v>
      </c>
      <c r="R253" s="230">
        <f>Q253*H253</f>
        <v>0.055799999999999995</v>
      </c>
      <c r="S253" s="230">
        <v>0</v>
      </c>
      <c r="T253" s="23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2" t="s">
        <v>157</v>
      </c>
      <c r="AT253" s="232" t="s">
        <v>250</v>
      </c>
      <c r="AU253" s="232" t="s">
        <v>87</v>
      </c>
      <c r="AY253" s="18" t="s">
        <v>126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8" t="s">
        <v>85</v>
      </c>
      <c r="BK253" s="233">
        <f>ROUND(I253*H253,2)</f>
        <v>0</v>
      </c>
      <c r="BL253" s="18" t="s">
        <v>132</v>
      </c>
      <c r="BM253" s="232" t="s">
        <v>372</v>
      </c>
    </row>
    <row r="254" s="2" customFormat="1" ht="24.15" customHeight="1">
      <c r="A254" s="39"/>
      <c r="B254" s="40"/>
      <c r="C254" s="220" t="s">
        <v>373</v>
      </c>
      <c r="D254" s="220" t="s">
        <v>128</v>
      </c>
      <c r="E254" s="221" t="s">
        <v>374</v>
      </c>
      <c r="F254" s="222" t="s">
        <v>375</v>
      </c>
      <c r="G254" s="223" t="s">
        <v>323</v>
      </c>
      <c r="H254" s="224">
        <v>7</v>
      </c>
      <c r="I254" s="225"/>
      <c r="J254" s="226">
        <f>ROUND(I254*H254,2)</f>
        <v>0</v>
      </c>
      <c r="K254" s="227"/>
      <c r="L254" s="45"/>
      <c r="M254" s="228" t="s">
        <v>1</v>
      </c>
      <c r="N254" s="229" t="s">
        <v>42</v>
      </c>
      <c r="O254" s="92"/>
      <c r="P254" s="230">
        <f>O254*H254</f>
        <v>0</v>
      </c>
      <c r="Q254" s="230">
        <v>0.00296</v>
      </c>
      <c r="R254" s="230">
        <f>Q254*H254</f>
        <v>0.020719999999999999</v>
      </c>
      <c r="S254" s="230">
        <v>0</v>
      </c>
      <c r="T254" s="23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2" t="s">
        <v>132</v>
      </c>
      <c r="AT254" s="232" t="s">
        <v>128</v>
      </c>
      <c r="AU254" s="232" t="s">
        <v>87</v>
      </c>
      <c r="AY254" s="18" t="s">
        <v>126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8" t="s">
        <v>85</v>
      </c>
      <c r="BK254" s="233">
        <f>ROUND(I254*H254,2)</f>
        <v>0</v>
      </c>
      <c r="BL254" s="18" t="s">
        <v>132</v>
      </c>
      <c r="BM254" s="232" t="s">
        <v>376</v>
      </c>
    </row>
    <row r="255" s="2" customFormat="1" ht="24.15" customHeight="1">
      <c r="A255" s="39"/>
      <c r="B255" s="40"/>
      <c r="C255" s="268" t="s">
        <v>377</v>
      </c>
      <c r="D255" s="268" t="s">
        <v>250</v>
      </c>
      <c r="E255" s="269" t="s">
        <v>378</v>
      </c>
      <c r="F255" s="270" t="s">
        <v>379</v>
      </c>
      <c r="G255" s="271" t="s">
        <v>323</v>
      </c>
      <c r="H255" s="272">
        <v>1</v>
      </c>
      <c r="I255" s="273"/>
      <c r="J255" s="274">
        <f>ROUND(I255*H255,2)</f>
        <v>0</v>
      </c>
      <c r="K255" s="275"/>
      <c r="L255" s="276"/>
      <c r="M255" s="277" t="s">
        <v>1</v>
      </c>
      <c r="N255" s="278" t="s">
        <v>42</v>
      </c>
      <c r="O255" s="92"/>
      <c r="P255" s="230">
        <f>O255*H255</f>
        <v>0</v>
      </c>
      <c r="Q255" s="230">
        <v>0.0080000000000000002</v>
      </c>
      <c r="R255" s="230">
        <f>Q255*H255</f>
        <v>0.0080000000000000002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157</v>
      </c>
      <c r="AT255" s="232" t="s">
        <v>250</v>
      </c>
      <c r="AU255" s="232" t="s">
        <v>87</v>
      </c>
      <c r="AY255" s="18" t="s">
        <v>126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85</v>
      </c>
      <c r="BK255" s="233">
        <f>ROUND(I255*H255,2)</f>
        <v>0</v>
      </c>
      <c r="BL255" s="18" t="s">
        <v>132</v>
      </c>
      <c r="BM255" s="232" t="s">
        <v>380</v>
      </c>
    </row>
    <row r="256" s="2" customFormat="1" ht="24.15" customHeight="1">
      <c r="A256" s="39"/>
      <c r="B256" s="40"/>
      <c r="C256" s="268" t="s">
        <v>381</v>
      </c>
      <c r="D256" s="268" t="s">
        <v>250</v>
      </c>
      <c r="E256" s="269" t="s">
        <v>382</v>
      </c>
      <c r="F256" s="270" t="s">
        <v>383</v>
      </c>
      <c r="G256" s="271" t="s">
        <v>323</v>
      </c>
      <c r="H256" s="272">
        <v>1</v>
      </c>
      <c r="I256" s="273"/>
      <c r="J256" s="274">
        <f>ROUND(I256*H256,2)</f>
        <v>0</v>
      </c>
      <c r="K256" s="275"/>
      <c r="L256" s="276"/>
      <c r="M256" s="277" t="s">
        <v>1</v>
      </c>
      <c r="N256" s="278" t="s">
        <v>42</v>
      </c>
      <c r="O256" s="92"/>
      <c r="P256" s="230">
        <f>O256*H256</f>
        <v>0</v>
      </c>
      <c r="Q256" s="230">
        <v>0.024</v>
      </c>
      <c r="R256" s="230">
        <f>Q256*H256</f>
        <v>0.024</v>
      </c>
      <c r="S256" s="230">
        <v>0</v>
      </c>
      <c r="T256" s="23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2" t="s">
        <v>157</v>
      </c>
      <c r="AT256" s="232" t="s">
        <v>250</v>
      </c>
      <c r="AU256" s="232" t="s">
        <v>87</v>
      </c>
      <c r="AY256" s="18" t="s">
        <v>126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8" t="s">
        <v>85</v>
      </c>
      <c r="BK256" s="233">
        <f>ROUND(I256*H256,2)</f>
        <v>0</v>
      </c>
      <c r="BL256" s="18" t="s">
        <v>132</v>
      </c>
      <c r="BM256" s="232" t="s">
        <v>384</v>
      </c>
    </row>
    <row r="257" s="2" customFormat="1" ht="24.15" customHeight="1">
      <c r="A257" s="39"/>
      <c r="B257" s="40"/>
      <c r="C257" s="268" t="s">
        <v>385</v>
      </c>
      <c r="D257" s="268" t="s">
        <v>250</v>
      </c>
      <c r="E257" s="269" t="s">
        <v>386</v>
      </c>
      <c r="F257" s="270" t="s">
        <v>387</v>
      </c>
      <c r="G257" s="271" t="s">
        <v>323</v>
      </c>
      <c r="H257" s="272">
        <v>2</v>
      </c>
      <c r="I257" s="273"/>
      <c r="J257" s="274">
        <f>ROUND(I257*H257,2)</f>
        <v>0</v>
      </c>
      <c r="K257" s="275"/>
      <c r="L257" s="276"/>
      <c r="M257" s="277" t="s">
        <v>1</v>
      </c>
      <c r="N257" s="278" t="s">
        <v>42</v>
      </c>
      <c r="O257" s="92"/>
      <c r="P257" s="230">
        <f>O257*H257</f>
        <v>0</v>
      </c>
      <c r="Q257" s="230">
        <v>0.034500000000000003</v>
      </c>
      <c r="R257" s="230">
        <f>Q257*H257</f>
        <v>0.069000000000000006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157</v>
      </c>
      <c r="AT257" s="232" t="s">
        <v>250</v>
      </c>
      <c r="AU257" s="232" t="s">
        <v>87</v>
      </c>
      <c r="AY257" s="18" t="s">
        <v>126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85</v>
      </c>
      <c r="BK257" s="233">
        <f>ROUND(I257*H257,2)</f>
        <v>0</v>
      </c>
      <c r="BL257" s="18" t="s">
        <v>132</v>
      </c>
      <c r="BM257" s="232" t="s">
        <v>388</v>
      </c>
    </row>
    <row r="258" s="2" customFormat="1" ht="24.15" customHeight="1">
      <c r="A258" s="39"/>
      <c r="B258" s="40"/>
      <c r="C258" s="268" t="s">
        <v>389</v>
      </c>
      <c r="D258" s="268" t="s">
        <v>250</v>
      </c>
      <c r="E258" s="269" t="s">
        <v>390</v>
      </c>
      <c r="F258" s="270" t="s">
        <v>391</v>
      </c>
      <c r="G258" s="271" t="s">
        <v>323</v>
      </c>
      <c r="H258" s="272">
        <v>1</v>
      </c>
      <c r="I258" s="273"/>
      <c r="J258" s="274">
        <f>ROUND(I258*H258,2)</f>
        <v>0</v>
      </c>
      <c r="K258" s="275"/>
      <c r="L258" s="276"/>
      <c r="M258" s="277" t="s">
        <v>1</v>
      </c>
      <c r="N258" s="278" t="s">
        <v>42</v>
      </c>
      <c r="O258" s="92"/>
      <c r="P258" s="230">
        <f>O258*H258</f>
        <v>0</v>
      </c>
      <c r="Q258" s="230">
        <v>0.010699999999999999</v>
      </c>
      <c r="R258" s="230">
        <f>Q258*H258</f>
        <v>0.010699999999999999</v>
      </c>
      <c r="S258" s="230">
        <v>0</v>
      </c>
      <c r="T258" s="23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2" t="s">
        <v>157</v>
      </c>
      <c r="AT258" s="232" t="s">
        <v>250</v>
      </c>
      <c r="AU258" s="232" t="s">
        <v>87</v>
      </c>
      <c r="AY258" s="18" t="s">
        <v>126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8" t="s">
        <v>85</v>
      </c>
      <c r="BK258" s="233">
        <f>ROUND(I258*H258,2)</f>
        <v>0</v>
      </c>
      <c r="BL258" s="18" t="s">
        <v>132</v>
      </c>
      <c r="BM258" s="232" t="s">
        <v>392</v>
      </c>
    </row>
    <row r="259" s="2" customFormat="1" ht="24.15" customHeight="1">
      <c r="A259" s="39"/>
      <c r="B259" s="40"/>
      <c r="C259" s="268" t="s">
        <v>393</v>
      </c>
      <c r="D259" s="268" t="s">
        <v>250</v>
      </c>
      <c r="E259" s="269" t="s">
        <v>394</v>
      </c>
      <c r="F259" s="270" t="s">
        <v>395</v>
      </c>
      <c r="G259" s="271" t="s">
        <v>323</v>
      </c>
      <c r="H259" s="272">
        <v>2</v>
      </c>
      <c r="I259" s="273"/>
      <c r="J259" s="274">
        <f>ROUND(I259*H259,2)</f>
        <v>0</v>
      </c>
      <c r="K259" s="275"/>
      <c r="L259" s="276"/>
      <c r="M259" s="277" t="s">
        <v>1</v>
      </c>
      <c r="N259" s="278" t="s">
        <v>42</v>
      </c>
      <c r="O259" s="92"/>
      <c r="P259" s="230">
        <f>O259*H259</f>
        <v>0</v>
      </c>
      <c r="Q259" s="230">
        <v>0.025999999999999999</v>
      </c>
      <c r="R259" s="230">
        <f>Q259*H259</f>
        <v>0.051999999999999998</v>
      </c>
      <c r="S259" s="230">
        <v>0</v>
      </c>
      <c r="T259" s="23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2" t="s">
        <v>157</v>
      </c>
      <c r="AT259" s="232" t="s">
        <v>250</v>
      </c>
      <c r="AU259" s="232" t="s">
        <v>87</v>
      </c>
      <c r="AY259" s="18" t="s">
        <v>126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8" t="s">
        <v>85</v>
      </c>
      <c r="BK259" s="233">
        <f>ROUND(I259*H259,2)</f>
        <v>0</v>
      </c>
      <c r="BL259" s="18" t="s">
        <v>132</v>
      </c>
      <c r="BM259" s="232" t="s">
        <v>396</v>
      </c>
    </row>
    <row r="260" s="2" customFormat="1" ht="24.15" customHeight="1">
      <c r="A260" s="39"/>
      <c r="B260" s="40"/>
      <c r="C260" s="220" t="s">
        <v>397</v>
      </c>
      <c r="D260" s="220" t="s">
        <v>128</v>
      </c>
      <c r="E260" s="221" t="s">
        <v>398</v>
      </c>
      <c r="F260" s="222" t="s">
        <v>399</v>
      </c>
      <c r="G260" s="223" t="s">
        <v>323</v>
      </c>
      <c r="H260" s="224">
        <v>1</v>
      </c>
      <c r="I260" s="225"/>
      <c r="J260" s="226">
        <f>ROUND(I260*H260,2)</f>
        <v>0</v>
      </c>
      <c r="K260" s="227"/>
      <c r="L260" s="45"/>
      <c r="M260" s="228" t="s">
        <v>1</v>
      </c>
      <c r="N260" s="229" t="s">
        <v>42</v>
      </c>
      <c r="O260" s="92"/>
      <c r="P260" s="230">
        <f>O260*H260</f>
        <v>0</v>
      </c>
      <c r="Q260" s="230">
        <v>0.0038</v>
      </c>
      <c r="R260" s="230">
        <f>Q260*H260</f>
        <v>0.0038</v>
      </c>
      <c r="S260" s="230">
        <v>0</v>
      </c>
      <c r="T260" s="23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2" t="s">
        <v>132</v>
      </c>
      <c r="AT260" s="232" t="s">
        <v>128</v>
      </c>
      <c r="AU260" s="232" t="s">
        <v>87</v>
      </c>
      <c r="AY260" s="18" t="s">
        <v>126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8" t="s">
        <v>85</v>
      </c>
      <c r="BK260" s="233">
        <f>ROUND(I260*H260,2)</f>
        <v>0</v>
      </c>
      <c r="BL260" s="18" t="s">
        <v>132</v>
      </c>
      <c r="BM260" s="232" t="s">
        <v>400</v>
      </c>
    </row>
    <row r="261" s="2" customFormat="1" ht="24.15" customHeight="1">
      <c r="A261" s="39"/>
      <c r="B261" s="40"/>
      <c r="C261" s="268" t="s">
        <v>401</v>
      </c>
      <c r="D261" s="268" t="s">
        <v>250</v>
      </c>
      <c r="E261" s="269" t="s">
        <v>402</v>
      </c>
      <c r="F261" s="270" t="s">
        <v>403</v>
      </c>
      <c r="G261" s="271" t="s">
        <v>323</v>
      </c>
      <c r="H261" s="272">
        <v>1</v>
      </c>
      <c r="I261" s="273"/>
      <c r="J261" s="274">
        <f>ROUND(I261*H261,2)</f>
        <v>0</v>
      </c>
      <c r="K261" s="275"/>
      <c r="L261" s="276"/>
      <c r="M261" s="277" t="s">
        <v>1</v>
      </c>
      <c r="N261" s="278" t="s">
        <v>42</v>
      </c>
      <c r="O261" s="92"/>
      <c r="P261" s="230">
        <f>O261*H261</f>
        <v>0</v>
      </c>
      <c r="Q261" s="230">
        <v>0.023</v>
      </c>
      <c r="R261" s="230">
        <f>Q261*H261</f>
        <v>0.023</v>
      </c>
      <c r="S261" s="230">
        <v>0</v>
      </c>
      <c r="T261" s="23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2" t="s">
        <v>157</v>
      </c>
      <c r="AT261" s="232" t="s">
        <v>250</v>
      </c>
      <c r="AU261" s="232" t="s">
        <v>87</v>
      </c>
      <c r="AY261" s="18" t="s">
        <v>126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8" t="s">
        <v>85</v>
      </c>
      <c r="BK261" s="233">
        <f>ROUND(I261*H261,2)</f>
        <v>0</v>
      </c>
      <c r="BL261" s="18" t="s">
        <v>132</v>
      </c>
      <c r="BM261" s="232" t="s">
        <v>404</v>
      </c>
    </row>
    <row r="262" s="2" customFormat="1" ht="24.15" customHeight="1">
      <c r="A262" s="39"/>
      <c r="B262" s="40"/>
      <c r="C262" s="220" t="s">
        <v>405</v>
      </c>
      <c r="D262" s="220" t="s">
        <v>128</v>
      </c>
      <c r="E262" s="221" t="s">
        <v>406</v>
      </c>
      <c r="F262" s="222" t="s">
        <v>407</v>
      </c>
      <c r="G262" s="223" t="s">
        <v>140</v>
      </c>
      <c r="H262" s="224">
        <v>43</v>
      </c>
      <c r="I262" s="225"/>
      <c r="J262" s="226">
        <f>ROUND(I262*H262,2)</f>
        <v>0</v>
      </c>
      <c r="K262" s="227"/>
      <c r="L262" s="45"/>
      <c r="M262" s="228" t="s">
        <v>1</v>
      </c>
      <c r="N262" s="229" t="s">
        <v>42</v>
      </c>
      <c r="O262" s="92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132</v>
      </c>
      <c r="AT262" s="232" t="s">
        <v>128</v>
      </c>
      <c r="AU262" s="232" t="s">
        <v>87</v>
      </c>
      <c r="AY262" s="18" t="s">
        <v>126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85</v>
      </c>
      <c r="BK262" s="233">
        <f>ROUND(I262*H262,2)</f>
        <v>0</v>
      </c>
      <c r="BL262" s="18" t="s">
        <v>132</v>
      </c>
      <c r="BM262" s="232" t="s">
        <v>408</v>
      </c>
    </row>
    <row r="263" s="2" customFormat="1" ht="24.15" customHeight="1">
      <c r="A263" s="39"/>
      <c r="B263" s="40"/>
      <c r="C263" s="268" t="s">
        <v>409</v>
      </c>
      <c r="D263" s="268" t="s">
        <v>250</v>
      </c>
      <c r="E263" s="269" t="s">
        <v>410</v>
      </c>
      <c r="F263" s="270" t="s">
        <v>411</v>
      </c>
      <c r="G263" s="271" t="s">
        <v>140</v>
      </c>
      <c r="H263" s="272">
        <v>43</v>
      </c>
      <c r="I263" s="273"/>
      <c r="J263" s="274">
        <f>ROUND(I263*H263,2)</f>
        <v>0</v>
      </c>
      <c r="K263" s="275"/>
      <c r="L263" s="276"/>
      <c r="M263" s="277" t="s">
        <v>1</v>
      </c>
      <c r="N263" s="278" t="s">
        <v>42</v>
      </c>
      <c r="O263" s="92"/>
      <c r="P263" s="230">
        <f>O263*H263</f>
        <v>0</v>
      </c>
      <c r="Q263" s="230">
        <v>0.00029999999999999997</v>
      </c>
      <c r="R263" s="230">
        <f>Q263*H263</f>
        <v>0.012899999999999998</v>
      </c>
      <c r="S263" s="230">
        <v>0</v>
      </c>
      <c r="T263" s="23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2" t="s">
        <v>412</v>
      </c>
      <c r="AT263" s="232" t="s">
        <v>250</v>
      </c>
      <c r="AU263" s="232" t="s">
        <v>87</v>
      </c>
      <c r="AY263" s="18" t="s">
        <v>126</v>
      </c>
      <c r="BE263" s="233">
        <f>IF(N263="základní",J263,0)</f>
        <v>0</v>
      </c>
      <c r="BF263" s="233">
        <f>IF(N263="snížená",J263,0)</f>
        <v>0</v>
      </c>
      <c r="BG263" s="233">
        <f>IF(N263="zákl. přenesená",J263,0)</f>
        <v>0</v>
      </c>
      <c r="BH263" s="233">
        <f>IF(N263="sníž. přenesená",J263,0)</f>
        <v>0</v>
      </c>
      <c r="BI263" s="233">
        <f>IF(N263="nulová",J263,0)</f>
        <v>0</v>
      </c>
      <c r="BJ263" s="18" t="s">
        <v>85</v>
      </c>
      <c r="BK263" s="233">
        <f>ROUND(I263*H263,2)</f>
        <v>0</v>
      </c>
      <c r="BL263" s="18" t="s">
        <v>412</v>
      </c>
      <c r="BM263" s="232" t="s">
        <v>413</v>
      </c>
    </row>
    <row r="264" s="2" customFormat="1" ht="24.15" customHeight="1">
      <c r="A264" s="39"/>
      <c r="B264" s="40"/>
      <c r="C264" s="220" t="s">
        <v>414</v>
      </c>
      <c r="D264" s="220" t="s">
        <v>128</v>
      </c>
      <c r="E264" s="221" t="s">
        <v>415</v>
      </c>
      <c r="F264" s="222" t="s">
        <v>416</v>
      </c>
      <c r="G264" s="223" t="s">
        <v>140</v>
      </c>
      <c r="H264" s="224">
        <v>1721</v>
      </c>
      <c r="I264" s="225"/>
      <c r="J264" s="226">
        <f>ROUND(I264*H264,2)</f>
        <v>0</v>
      </c>
      <c r="K264" s="227"/>
      <c r="L264" s="45"/>
      <c r="M264" s="228" t="s">
        <v>1</v>
      </c>
      <c r="N264" s="229" t="s">
        <v>42</v>
      </c>
      <c r="O264" s="92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132</v>
      </c>
      <c r="AT264" s="232" t="s">
        <v>128</v>
      </c>
      <c r="AU264" s="232" t="s">
        <v>87</v>
      </c>
      <c r="AY264" s="18" t="s">
        <v>126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85</v>
      </c>
      <c r="BK264" s="233">
        <f>ROUND(I264*H264,2)</f>
        <v>0</v>
      </c>
      <c r="BL264" s="18" t="s">
        <v>132</v>
      </c>
      <c r="BM264" s="232" t="s">
        <v>417</v>
      </c>
    </row>
    <row r="265" s="2" customFormat="1" ht="24.15" customHeight="1">
      <c r="A265" s="39"/>
      <c r="B265" s="40"/>
      <c r="C265" s="268" t="s">
        <v>418</v>
      </c>
      <c r="D265" s="268" t="s">
        <v>250</v>
      </c>
      <c r="E265" s="269" t="s">
        <v>419</v>
      </c>
      <c r="F265" s="270" t="s">
        <v>420</v>
      </c>
      <c r="G265" s="271" t="s">
        <v>140</v>
      </c>
      <c r="H265" s="272">
        <v>1721</v>
      </c>
      <c r="I265" s="273"/>
      <c r="J265" s="274">
        <f>ROUND(I265*H265,2)</f>
        <v>0</v>
      </c>
      <c r="K265" s="275"/>
      <c r="L265" s="276"/>
      <c r="M265" s="277" t="s">
        <v>1</v>
      </c>
      <c r="N265" s="278" t="s">
        <v>42</v>
      </c>
      <c r="O265" s="92"/>
      <c r="P265" s="230">
        <f>O265*H265</f>
        <v>0</v>
      </c>
      <c r="Q265" s="230">
        <v>0.0020999999999999999</v>
      </c>
      <c r="R265" s="230">
        <f>Q265*H265</f>
        <v>3.6140999999999996</v>
      </c>
      <c r="S265" s="230">
        <v>0</v>
      </c>
      <c r="T265" s="23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2" t="s">
        <v>412</v>
      </c>
      <c r="AT265" s="232" t="s">
        <v>250</v>
      </c>
      <c r="AU265" s="232" t="s">
        <v>87</v>
      </c>
      <c r="AY265" s="18" t="s">
        <v>126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8" t="s">
        <v>85</v>
      </c>
      <c r="BK265" s="233">
        <f>ROUND(I265*H265,2)</f>
        <v>0</v>
      </c>
      <c r="BL265" s="18" t="s">
        <v>412</v>
      </c>
      <c r="BM265" s="232" t="s">
        <v>421</v>
      </c>
    </row>
    <row r="266" s="2" customFormat="1" ht="24.15" customHeight="1">
      <c r="A266" s="39"/>
      <c r="B266" s="40"/>
      <c r="C266" s="220" t="s">
        <v>422</v>
      </c>
      <c r="D266" s="220" t="s">
        <v>128</v>
      </c>
      <c r="E266" s="221" t="s">
        <v>423</v>
      </c>
      <c r="F266" s="222" t="s">
        <v>424</v>
      </c>
      <c r="G266" s="223" t="s">
        <v>140</v>
      </c>
      <c r="H266" s="224">
        <v>2</v>
      </c>
      <c r="I266" s="225"/>
      <c r="J266" s="226">
        <f>ROUND(I266*H266,2)</f>
        <v>0</v>
      </c>
      <c r="K266" s="227"/>
      <c r="L266" s="45"/>
      <c r="M266" s="228" t="s">
        <v>1</v>
      </c>
      <c r="N266" s="229" t="s">
        <v>42</v>
      </c>
      <c r="O266" s="92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2" t="s">
        <v>132</v>
      </c>
      <c r="AT266" s="232" t="s">
        <v>128</v>
      </c>
      <c r="AU266" s="232" t="s">
        <v>87</v>
      </c>
      <c r="AY266" s="18" t="s">
        <v>126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8" t="s">
        <v>85</v>
      </c>
      <c r="BK266" s="233">
        <f>ROUND(I266*H266,2)</f>
        <v>0</v>
      </c>
      <c r="BL266" s="18" t="s">
        <v>132</v>
      </c>
      <c r="BM266" s="232" t="s">
        <v>425</v>
      </c>
    </row>
    <row r="267" s="2" customFormat="1" ht="24.15" customHeight="1">
      <c r="A267" s="39"/>
      <c r="B267" s="40"/>
      <c r="C267" s="268" t="s">
        <v>426</v>
      </c>
      <c r="D267" s="268" t="s">
        <v>250</v>
      </c>
      <c r="E267" s="269" t="s">
        <v>427</v>
      </c>
      <c r="F267" s="270" t="s">
        <v>428</v>
      </c>
      <c r="G267" s="271" t="s">
        <v>140</v>
      </c>
      <c r="H267" s="272">
        <v>2</v>
      </c>
      <c r="I267" s="273"/>
      <c r="J267" s="274">
        <f>ROUND(I267*H267,2)</f>
        <v>0</v>
      </c>
      <c r="K267" s="275"/>
      <c r="L267" s="276"/>
      <c r="M267" s="277" t="s">
        <v>1</v>
      </c>
      <c r="N267" s="278" t="s">
        <v>42</v>
      </c>
      <c r="O267" s="92"/>
      <c r="P267" s="230">
        <f>O267*H267</f>
        <v>0</v>
      </c>
      <c r="Q267" s="230">
        <v>0.0015</v>
      </c>
      <c r="R267" s="230">
        <f>Q267*H267</f>
        <v>0.0030000000000000001</v>
      </c>
      <c r="S267" s="230">
        <v>0</v>
      </c>
      <c r="T267" s="23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2" t="s">
        <v>412</v>
      </c>
      <c r="AT267" s="232" t="s">
        <v>250</v>
      </c>
      <c r="AU267" s="232" t="s">
        <v>87</v>
      </c>
      <c r="AY267" s="18" t="s">
        <v>126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8" t="s">
        <v>85</v>
      </c>
      <c r="BK267" s="233">
        <f>ROUND(I267*H267,2)</f>
        <v>0</v>
      </c>
      <c r="BL267" s="18" t="s">
        <v>412</v>
      </c>
      <c r="BM267" s="232" t="s">
        <v>429</v>
      </c>
    </row>
    <row r="268" s="2" customFormat="1" ht="24.15" customHeight="1">
      <c r="A268" s="39"/>
      <c r="B268" s="40"/>
      <c r="C268" s="220" t="s">
        <v>430</v>
      </c>
      <c r="D268" s="220" t="s">
        <v>128</v>
      </c>
      <c r="E268" s="221" t="s">
        <v>431</v>
      </c>
      <c r="F268" s="222" t="s">
        <v>432</v>
      </c>
      <c r="G268" s="223" t="s">
        <v>140</v>
      </c>
      <c r="H268" s="224">
        <v>578</v>
      </c>
      <c r="I268" s="225"/>
      <c r="J268" s="226">
        <f>ROUND(I268*H268,2)</f>
        <v>0</v>
      </c>
      <c r="K268" s="227"/>
      <c r="L268" s="45"/>
      <c r="M268" s="228" t="s">
        <v>1</v>
      </c>
      <c r="N268" s="229" t="s">
        <v>42</v>
      </c>
      <c r="O268" s="92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132</v>
      </c>
      <c r="AT268" s="232" t="s">
        <v>128</v>
      </c>
      <c r="AU268" s="232" t="s">
        <v>87</v>
      </c>
      <c r="AY268" s="18" t="s">
        <v>126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85</v>
      </c>
      <c r="BK268" s="233">
        <f>ROUND(I268*H268,2)</f>
        <v>0</v>
      </c>
      <c r="BL268" s="18" t="s">
        <v>132</v>
      </c>
      <c r="BM268" s="232" t="s">
        <v>433</v>
      </c>
    </row>
    <row r="269" s="2" customFormat="1" ht="24.15" customHeight="1">
      <c r="A269" s="39"/>
      <c r="B269" s="40"/>
      <c r="C269" s="268" t="s">
        <v>434</v>
      </c>
      <c r="D269" s="268" t="s">
        <v>250</v>
      </c>
      <c r="E269" s="269" t="s">
        <v>435</v>
      </c>
      <c r="F269" s="270" t="s">
        <v>436</v>
      </c>
      <c r="G269" s="271" t="s">
        <v>140</v>
      </c>
      <c r="H269" s="272">
        <v>578</v>
      </c>
      <c r="I269" s="273"/>
      <c r="J269" s="274">
        <f>ROUND(I269*H269,2)</f>
        <v>0</v>
      </c>
      <c r="K269" s="275"/>
      <c r="L269" s="276"/>
      <c r="M269" s="277" t="s">
        <v>1</v>
      </c>
      <c r="N269" s="278" t="s">
        <v>42</v>
      </c>
      <c r="O269" s="92"/>
      <c r="P269" s="230">
        <f>O269*H269</f>
        <v>0</v>
      </c>
      <c r="Q269" s="230">
        <v>0.0022000000000000001</v>
      </c>
      <c r="R269" s="230">
        <f>Q269*H269</f>
        <v>1.2716000000000001</v>
      </c>
      <c r="S269" s="230">
        <v>0</v>
      </c>
      <c r="T269" s="23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2" t="s">
        <v>412</v>
      </c>
      <c r="AT269" s="232" t="s">
        <v>250</v>
      </c>
      <c r="AU269" s="232" t="s">
        <v>87</v>
      </c>
      <c r="AY269" s="18" t="s">
        <v>126</v>
      </c>
      <c r="BE269" s="233">
        <f>IF(N269="základní",J269,0)</f>
        <v>0</v>
      </c>
      <c r="BF269" s="233">
        <f>IF(N269="snížená",J269,0)</f>
        <v>0</v>
      </c>
      <c r="BG269" s="233">
        <f>IF(N269="zákl. přenesená",J269,0)</f>
        <v>0</v>
      </c>
      <c r="BH269" s="233">
        <f>IF(N269="sníž. přenesená",J269,0)</f>
        <v>0</v>
      </c>
      <c r="BI269" s="233">
        <f>IF(N269="nulová",J269,0)</f>
        <v>0</v>
      </c>
      <c r="BJ269" s="18" t="s">
        <v>85</v>
      </c>
      <c r="BK269" s="233">
        <f>ROUND(I269*H269,2)</f>
        <v>0</v>
      </c>
      <c r="BL269" s="18" t="s">
        <v>412</v>
      </c>
      <c r="BM269" s="232" t="s">
        <v>437</v>
      </c>
    </row>
    <row r="270" s="2" customFormat="1" ht="24.15" customHeight="1">
      <c r="A270" s="39"/>
      <c r="B270" s="40"/>
      <c r="C270" s="220" t="s">
        <v>438</v>
      </c>
      <c r="D270" s="220" t="s">
        <v>128</v>
      </c>
      <c r="E270" s="221" t="s">
        <v>439</v>
      </c>
      <c r="F270" s="222" t="s">
        <v>440</v>
      </c>
      <c r="G270" s="223" t="s">
        <v>140</v>
      </c>
      <c r="H270" s="224">
        <v>1168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42</v>
      </c>
      <c r="O270" s="92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132</v>
      </c>
      <c r="AT270" s="232" t="s">
        <v>128</v>
      </c>
      <c r="AU270" s="232" t="s">
        <v>87</v>
      </c>
      <c r="AY270" s="18" t="s">
        <v>126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85</v>
      </c>
      <c r="BK270" s="233">
        <f>ROUND(I270*H270,2)</f>
        <v>0</v>
      </c>
      <c r="BL270" s="18" t="s">
        <v>132</v>
      </c>
      <c r="BM270" s="232" t="s">
        <v>441</v>
      </c>
    </row>
    <row r="271" s="2" customFormat="1" ht="24.15" customHeight="1">
      <c r="A271" s="39"/>
      <c r="B271" s="40"/>
      <c r="C271" s="268" t="s">
        <v>442</v>
      </c>
      <c r="D271" s="268" t="s">
        <v>250</v>
      </c>
      <c r="E271" s="269" t="s">
        <v>443</v>
      </c>
      <c r="F271" s="270" t="s">
        <v>444</v>
      </c>
      <c r="G271" s="271" t="s">
        <v>140</v>
      </c>
      <c r="H271" s="272">
        <v>1168</v>
      </c>
      <c r="I271" s="273"/>
      <c r="J271" s="274">
        <f>ROUND(I271*H271,2)</f>
        <v>0</v>
      </c>
      <c r="K271" s="275"/>
      <c r="L271" s="276"/>
      <c r="M271" s="277" t="s">
        <v>1</v>
      </c>
      <c r="N271" s="278" t="s">
        <v>42</v>
      </c>
      <c r="O271" s="92"/>
      <c r="P271" s="230">
        <f>O271*H271</f>
        <v>0</v>
      </c>
      <c r="Q271" s="230">
        <v>0.0028</v>
      </c>
      <c r="R271" s="230">
        <f>Q271*H271</f>
        <v>3.2704</v>
      </c>
      <c r="S271" s="230">
        <v>0</v>
      </c>
      <c r="T271" s="23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2" t="s">
        <v>412</v>
      </c>
      <c r="AT271" s="232" t="s">
        <v>250</v>
      </c>
      <c r="AU271" s="232" t="s">
        <v>87</v>
      </c>
      <c r="AY271" s="18" t="s">
        <v>126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8" t="s">
        <v>85</v>
      </c>
      <c r="BK271" s="233">
        <f>ROUND(I271*H271,2)</f>
        <v>0</v>
      </c>
      <c r="BL271" s="18" t="s">
        <v>412</v>
      </c>
      <c r="BM271" s="232" t="s">
        <v>445</v>
      </c>
    </row>
    <row r="272" s="2" customFormat="1" ht="24.15" customHeight="1">
      <c r="A272" s="39"/>
      <c r="B272" s="40"/>
      <c r="C272" s="220" t="s">
        <v>446</v>
      </c>
      <c r="D272" s="220" t="s">
        <v>128</v>
      </c>
      <c r="E272" s="221" t="s">
        <v>447</v>
      </c>
      <c r="F272" s="222" t="s">
        <v>448</v>
      </c>
      <c r="G272" s="223" t="s">
        <v>140</v>
      </c>
      <c r="H272" s="224">
        <v>140</v>
      </c>
      <c r="I272" s="225"/>
      <c r="J272" s="226">
        <f>ROUND(I272*H272,2)</f>
        <v>0</v>
      </c>
      <c r="K272" s="227"/>
      <c r="L272" s="45"/>
      <c r="M272" s="228" t="s">
        <v>1</v>
      </c>
      <c r="N272" s="229" t="s">
        <v>42</v>
      </c>
      <c r="O272" s="92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2" t="s">
        <v>132</v>
      </c>
      <c r="AT272" s="232" t="s">
        <v>128</v>
      </c>
      <c r="AU272" s="232" t="s">
        <v>87</v>
      </c>
      <c r="AY272" s="18" t="s">
        <v>126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8" t="s">
        <v>85</v>
      </c>
      <c r="BK272" s="233">
        <f>ROUND(I272*H272,2)</f>
        <v>0</v>
      </c>
      <c r="BL272" s="18" t="s">
        <v>132</v>
      </c>
      <c r="BM272" s="232" t="s">
        <v>449</v>
      </c>
    </row>
    <row r="273" s="2" customFormat="1" ht="24.15" customHeight="1">
      <c r="A273" s="39"/>
      <c r="B273" s="40"/>
      <c r="C273" s="268" t="s">
        <v>450</v>
      </c>
      <c r="D273" s="268" t="s">
        <v>250</v>
      </c>
      <c r="E273" s="269" t="s">
        <v>451</v>
      </c>
      <c r="F273" s="270" t="s">
        <v>452</v>
      </c>
      <c r="G273" s="271" t="s">
        <v>140</v>
      </c>
      <c r="H273" s="272">
        <v>140</v>
      </c>
      <c r="I273" s="273"/>
      <c r="J273" s="274">
        <f>ROUND(I273*H273,2)</f>
        <v>0</v>
      </c>
      <c r="K273" s="275"/>
      <c r="L273" s="276"/>
      <c r="M273" s="277" t="s">
        <v>1</v>
      </c>
      <c r="N273" s="278" t="s">
        <v>42</v>
      </c>
      <c r="O273" s="92"/>
      <c r="P273" s="230">
        <f>O273*H273</f>
        <v>0</v>
      </c>
      <c r="Q273" s="230">
        <v>0.0045199999999999997</v>
      </c>
      <c r="R273" s="230">
        <f>Q273*H273</f>
        <v>0.63279999999999992</v>
      </c>
      <c r="S273" s="230">
        <v>0</v>
      </c>
      <c r="T273" s="23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2" t="s">
        <v>412</v>
      </c>
      <c r="AT273" s="232" t="s">
        <v>250</v>
      </c>
      <c r="AU273" s="232" t="s">
        <v>87</v>
      </c>
      <c r="AY273" s="18" t="s">
        <v>126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8" t="s">
        <v>85</v>
      </c>
      <c r="BK273" s="233">
        <f>ROUND(I273*H273,2)</f>
        <v>0</v>
      </c>
      <c r="BL273" s="18" t="s">
        <v>412</v>
      </c>
      <c r="BM273" s="232" t="s">
        <v>453</v>
      </c>
    </row>
    <row r="274" s="2" customFormat="1" ht="21.75" customHeight="1">
      <c r="A274" s="39"/>
      <c r="B274" s="40"/>
      <c r="C274" s="220" t="s">
        <v>454</v>
      </c>
      <c r="D274" s="220" t="s">
        <v>128</v>
      </c>
      <c r="E274" s="221" t="s">
        <v>455</v>
      </c>
      <c r="F274" s="222" t="s">
        <v>456</v>
      </c>
      <c r="G274" s="223" t="s">
        <v>323</v>
      </c>
      <c r="H274" s="224">
        <v>1</v>
      </c>
      <c r="I274" s="225"/>
      <c r="J274" s="226">
        <f>ROUND(I274*H274,2)</f>
        <v>0</v>
      </c>
      <c r="K274" s="227"/>
      <c r="L274" s="45"/>
      <c r="M274" s="228" t="s">
        <v>1</v>
      </c>
      <c r="N274" s="229" t="s">
        <v>42</v>
      </c>
      <c r="O274" s="92"/>
      <c r="P274" s="230">
        <f>O274*H274</f>
        <v>0</v>
      </c>
      <c r="Q274" s="230">
        <v>0.0015900000000000001</v>
      </c>
      <c r="R274" s="230">
        <f>Q274*H274</f>
        <v>0.0015900000000000001</v>
      </c>
      <c r="S274" s="230">
        <v>0</v>
      </c>
      <c r="T274" s="23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2" t="s">
        <v>132</v>
      </c>
      <c r="AT274" s="232" t="s">
        <v>128</v>
      </c>
      <c r="AU274" s="232" t="s">
        <v>87</v>
      </c>
      <c r="AY274" s="18" t="s">
        <v>126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8" t="s">
        <v>85</v>
      </c>
      <c r="BK274" s="233">
        <f>ROUND(I274*H274,2)</f>
        <v>0</v>
      </c>
      <c r="BL274" s="18" t="s">
        <v>132</v>
      </c>
      <c r="BM274" s="232" t="s">
        <v>457</v>
      </c>
    </row>
    <row r="275" s="2" customFormat="1" ht="24.15" customHeight="1">
      <c r="A275" s="39"/>
      <c r="B275" s="40"/>
      <c r="C275" s="268" t="s">
        <v>458</v>
      </c>
      <c r="D275" s="268" t="s">
        <v>250</v>
      </c>
      <c r="E275" s="269" t="s">
        <v>459</v>
      </c>
      <c r="F275" s="270" t="s">
        <v>460</v>
      </c>
      <c r="G275" s="271" t="s">
        <v>323</v>
      </c>
      <c r="H275" s="272">
        <v>1</v>
      </c>
      <c r="I275" s="273"/>
      <c r="J275" s="274">
        <f>ROUND(I275*H275,2)</f>
        <v>0</v>
      </c>
      <c r="K275" s="275"/>
      <c r="L275" s="276"/>
      <c r="M275" s="277" t="s">
        <v>1</v>
      </c>
      <c r="N275" s="278" t="s">
        <v>42</v>
      </c>
      <c r="O275" s="92"/>
      <c r="P275" s="230">
        <f>O275*H275</f>
        <v>0</v>
      </c>
      <c r="Q275" s="230">
        <v>0.031</v>
      </c>
      <c r="R275" s="230">
        <f>Q275*H275</f>
        <v>0.031</v>
      </c>
      <c r="S275" s="230">
        <v>0</v>
      </c>
      <c r="T275" s="23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2" t="s">
        <v>157</v>
      </c>
      <c r="AT275" s="232" t="s">
        <v>250</v>
      </c>
      <c r="AU275" s="232" t="s">
        <v>87</v>
      </c>
      <c r="AY275" s="18" t="s">
        <v>126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8" t="s">
        <v>85</v>
      </c>
      <c r="BK275" s="233">
        <f>ROUND(I275*H275,2)</f>
        <v>0</v>
      </c>
      <c r="BL275" s="18" t="s">
        <v>132</v>
      </c>
      <c r="BM275" s="232" t="s">
        <v>461</v>
      </c>
    </row>
    <row r="276" s="2" customFormat="1" ht="21.75" customHeight="1">
      <c r="A276" s="39"/>
      <c r="B276" s="40"/>
      <c r="C276" s="220" t="s">
        <v>462</v>
      </c>
      <c r="D276" s="220" t="s">
        <v>128</v>
      </c>
      <c r="E276" s="221" t="s">
        <v>463</v>
      </c>
      <c r="F276" s="222" t="s">
        <v>464</v>
      </c>
      <c r="G276" s="223" t="s">
        <v>323</v>
      </c>
      <c r="H276" s="224">
        <v>24</v>
      </c>
      <c r="I276" s="225"/>
      <c r="J276" s="226">
        <f>ROUND(I276*H276,2)</f>
        <v>0</v>
      </c>
      <c r="K276" s="227"/>
      <c r="L276" s="45"/>
      <c r="M276" s="228" t="s">
        <v>1</v>
      </c>
      <c r="N276" s="229" t="s">
        <v>42</v>
      </c>
      <c r="O276" s="92"/>
      <c r="P276" s="230">
        <f>O276*H276</f>
        <v>0</v>
      </c>
      <c r="Q276" s="230">
        <v>0.00040000000000000002</v>
      </c>
      <c r="R276" s="230">
        <f>Q276*H276</f>
        <v>0.0096000000000000009</v>
      </c>
      <c r="S276" s="230">
        <v>0</v>
      </c>
      <c r="T276" s="23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2" t="s">
        <v>132</v>
      </c>
      <c r="AT276" s="232" t="s">
        <v>128</v>
      </c>
      <c r="AU276" s="232" t="s">
        <v>87</v>
      </c>
      <c r="AY276" s="18" t="s">
        <v>126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8" t="s">
        <v>85</v>
      </c>
      <c r="BK276" s="233">
        <f>ROUND(I276*H276,2)</f>
        <v>0</v>
      </c>
      <c r="BL276" s="18" t="s">
        <v>132</v>
      </c>
      <c r="BM276" s="232" t="s">
        <v>465</v>
      </c>
    </row>
    <row r="277" s="2" customFormat="1" ht="24.15" customHeight="1">
      <c r="A277" s="39"/>
      <c r="B277" s="40"/>
      <c r="C277" s="220" t="s">
        <v>466</v>
      </c>
      <c r="D277" s="220" t="s">
        <v>128</v>
      </c>
      <c r="E277" s="221" t="s">
        <v>467</v>
      </c>
      <c r="F277" s="222" t="s">
        <v>468</v>
      </c>
      <c r="G277" s="223" t="s">
        <v>323</v>
      </c>
      <c r="H277" s="224">
        <v>21</v>
      </c>
      <c r="I277" s="225"/>
      <c r="J277" s="226">
        <f>ROUND(I277*H277,2)</f>
        <v>0</v>
      </c>
      <c r="K277" s="227"/>
      <c r="L277" s="45"/>
      <c r="M277" s="228" t="s">
        <v>1</v>
      </c>
      <c r="N277" s="229" t="s">
        <v>42</v>
      </c>
      <c r="O277" s="92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2" t="s">
        <v>132</v>
      </c>
      <c r="AT277" s="232" t="s">
        <v>128</v>
      </c>
      <c r="AU277" s="232" t="s">
        <v>87</v>
      </c>
      <c r="AY277" s="18" t="s">
        <v>126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8" t="s">
        <v>85</v>
      </c>
      <c r="BK277" s="233">
        <f>ROUND(I277*H277,2)</f>
        <v>0</v>
      </c>
      <c r="BL277" s="18" t="s">
        <v>132</v>
      </c>
      <c r="BM277" s="232" t="s">
        <v>469</v>
      </c>
    </row>
    <row r="278" s="2" customFormat="1" ht="24.15" customHeight="1">
      <c r="A278" s="39"/>
      <c r="B278" s="40"/>
      <c r="C278" s="268" t="s">
        <v>470</v>
      </c>
      <c r="D278" s="268" t="s">
        <v>250</v>
      </c>
      <c r="E278" s="269" t="s">
        <v>471</v>
      </c>
      <c r="F278" s="270" t="s">
        <v>472</v>
      </c>
      <c r="G278" s="271" t="s">
        <v>323</v>
      </c>
      <c r="H278" s="272">
        <v>21</v>
      </c>
      <c r="I278" s="273"/>
      <c r="J278" s="274">
        <f>ROUND(I278*H278,2)</f>
        <v>0</v>
      </c>
      <c r="K278" s="275"/>
      <c r="L278" s="276"/>
      <c r="M278" s="277" t="s">
        <v>1</v>
      </c>
      <c r="N278" s="278" t="s">
        <v>42</v>
      </c>
      <c r="O278" s="92"/>
      <c r="P278" s="230">
        <f>O278*H278</f>
        <v>0</v>
      </c>
      <c r="Q278" s="230">
        <v>6.0000000000000002E-05</v>
      </c>
      <c r="R278" s="230">
        <f>Q278*H278</f>
        <v>0.0012600000000000001</v>
      </c>
      <c r="S278" s="230">
        <v>0</v>
      </c>
      <c r="T278" s="23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2" t="s">
        <v>157</v>
      </c>
      <c r="AT278" s="232" t="s">
        <v>250</v>
      </c>
      <c r="AU278" s="232" t="s">
        <v>87</v>
      </c>
      <c r="AY278" s="18" t="s">
        <v>126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8" t="s">
        <v>85</v>
      </c>
      <c r="BK278" s="233">
        <f>ROUND(I278*H278,2)</f>
        <v>0</v>
      </c>
      <c r="BL278" s="18" t="s">
        <v>132</v>
      </c>
      <c r="BM278" s="232" t="s">
        <v>473</v>
      </c>
    </row>
    <row r="279" s="2" customFormat="1" ht="24.15" customHeight="1">
      <c r="A279" s="39"/>
      <c r="B279" s="40"/>
      <c r="C279" s="220" t="s">
        <v>474</v>
      </c>
      <c r="D279" s="220" t="s">
        <v>128</v>
      </c>
      <c r="E279" s="221" t="s">
        <v>475</v>
      </c>
      <c r="F279" s="222" t="s">
        <v>476</v>
      </c>
      <c r="G279" s="223" t="s">
        <v>323</v>
      </c>
      <c r="H279" s="224">
        <v>21</v>
      </c>
      <c r="I279" s="225"/>
      <c r="J279" s="226">
        <f>ROUND(I279*H279,2)</f>
        <v>0</v>
      </c>
      <c r="K279" s="227"/>
      <c r="L279" s="45"/>
      <c r="M279" s="228" t="s">
        <v>1</v>
      </c>
      <c r="N279" s="229" t="s">
        <v>42</v>
      </c>
      <c r="O279" s="92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2" t="s">
        <v>132</v>
      </c>
      <c r="AT279" s="232" t="s">
        <v>128</v>
      </c>
      <c r="AU279" s="232" t="s">
        <v>87</v>
      </c>
      <c r="AY279" s="18" t="s">
        <v>126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8" t="s">
        <v>85</v>
      </c>
      <c r="BK279" s="233">
        <f>ROUND(I279*H279,2)</f>
        <v>0</v>
      </c>
      <c r="BL279" s="18" t="s">
        <v>132</v>
      </c>
      <c r="BM279" s="232" t="s">
        <v>477</v>
      </c>
    </row>
    <row r="280" s="2" customFormat="1" ht="24.15" customHeight="1">
      <c r="A280" s="39"/>
      <c r="B280" s="40"/>
      <c r="C280" s="268" t="s">
        <v>478</v>
      </c>
      <c r="D280" s="268" t="s">
        <v>250</v>
      </c>
      <c r="E280" s="269" t="s">
        <v>479</v>
      </c>
      <c r="F280" s="270" t="s">
        <v>480</v>
      </c>
      <c r="G280" s="271" t="s">
        <v>323</v>
      </c>
      <c r="H280" s="272">
        <v>21</v>
      </c>
      <c r="I280" s="273"/>
      <c r="J280" s="274">
        <f>ROUND(I280*H280,2)</f>
        <v>0</v>
      </c>
      <c r="K280" s="275"/>
      <c r="L280" s="276"/>
      <c r="M280" s="277" t="s">
        <v>1</v>
      </c>
      <c r="N280" s="278" t="s">
        <v>42</v>
      </c>
      <c r="O280" s="92"/>
      <c r="P280" s="230">
        <f>O280*H280</f>
        <v>0</v>
      </c>
      <c r="Q280" s="230">
        <v>6.9999999999999994E-05</v>
      </c>
      <c r="R280" s="230">
        <f>Q280*H280</f>
        <v>0.00147</v>
      </c>
      <c r="S280" s="230">
        <v>0</v>
      </c>
      <c r="T280" s="23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2" t="s">
        <v>157</v>
      </c>
      <c r="AT280" s="232" t="s">
        <v>250</v>
      </c>
      <c r="AU280" s="232" t="s">
        <v>87</v>
      </c>
      <c r="AY280" s="18" t="s">
        <v>126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8" t="s">
        <v>85</v>
      </c>
      <c r="BK280" s="233">
        <f>ROUND(I280*H280,2)</f>
        <v>0</v>
      </c>
      <c r="BL280" s="18" t="s">
        <v>132</v>
      </c>
      <c r="BM280" s="232" t="s">
        <v>481</v>
      </c>
    </row>
    <row r="281" s="2" customFormat="1" ht="24.15" customHeight="1">
      <c r="A281" s="39"/>
      <c r="B281" s="40"/>
      <c r="C281" s="220" t="s">
        <v>482</v>
      </c>
      <c r="D281" s="220" t="s">
        <v>128</v>
      </c>
      <c r="E281" s="221" t="s">
        <v>483</v>
      </c>
      <c r="F281" s="222" t="s">
        <v>484</v>
      </c>
      <c r="G281" s="223" t="s">
        <v>323</v>
      </c>
      <c r="H281" s="224">
        <v>17</v>
      </c>
      <c r="I281" s="225"/>
      <c r="J281" s="226">
        <f>ROUND(I281*H281,2)</f>
        <v>0</v>
      </c>
      <c r="K281" s="227"/>
      <c r="L281" s="45"/>
      <c r="M281" s="228" t="s">
        <v>1</v>
      </c>
      <c r="N281" s="229" t="s">
        <v>42</v>
      </c>
      <c r="O281" s="92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2" t="s">
        <v>132</v>
      </c>
      <c r="AT281" s="232" t="s">
        <v>128</v>
      </c>
      <c r="AU281" s="232" t="s">
        <v>87</v>
      </c>
      <c r="AY281" s="18" t="s">
        <v>126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8" t="s">
        <v>85</v>
      </c>
      <c r="BK281" s="233">
        <f>ROUND(I281*H281,2)</f>
        <v>0</v>
      </c>
      <c r="BL281" s="18" t="s">
        <v>132</v>
      </c>
      <c r="BM281" s="232" t="s">
        <v>485</v>
      </c>
    </row>
    <row r="282" s="2" customFormat="1" ht="24.15" customHeight="1">
      <c r="A282" s="39"/>
      <c r="B282" s="40"/>
      <c r="C282" s="268" t="s">
        <v>486</v>
      </c>
      <c r="D282" s="268" t="s">
        <v>250</v>
      </c>
      <c r="E282" s="269" t="s">
        <v>487</v>
      </c>
      <c r="F282" s="270" t="s">
        <v>488</v>
      </c>
      <c r="G282" s="271" t="s">
        <v>323</v>
      </c>
      <c r="H282" s="272">
        <v>17</v>
      </c>
      <c r="I282" s="273"/>
      <c r="J282" s="274">
        <f>ROUND(I282*H282,2)</f>
        <v>0</v>
      </c>
      <c r="K282" s="275"/>
      <c r="L282" s="276"/>
      <c r="M282" s="277" t="s">
        <v>1</v>
      </c>
      <c r="N282" s="278" t="s">
        <v>42</v>
      </c>
      <c r="O282" s="92"/>
      <c r="P282" s="230">
        <f>O282*H282</f>
        <v>0</v>
      </c>
      <c r="Q282" s="230">
        <v>0.00044000000000000002</v>
      </c>
      <c r="R282" s="230">
        <f>Q282*H282</f>
        <v>0.0074800000000000005</v>
      </c>
      <c r="S282" s="230">
        <v>0</v>
      </c>
      <c r="T282" s="23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2" t="s">
        <v>157</v>
      </c>
      <c r="AT282" s="232" t="s">
        <v>250</v>
      </c>
      <c r="AU282" s="232" t="s">
        <v>87</v>
      </c>
      <c r="AY282" s="18" t="s">
        <v>126</v>
      </c>
      <c r="BE282" s="233">
        <f>IF(N282="základní",J282,0)</f>
        <v>0</v>
      </c>
      <c r="BF282" s="233">
        <f>IF(N282="snížená",J282,0)</f>
        <v>0</v>
      </c>
      <c r="BG282" s="233">
        <f>IF(N282="zákl. přenesená",J282,0)</f>
        <v>0</v>
      </c>
      <c r="BH282" s="233">
        <f>IF(N282="sníž. přenesená",J282,0)</f>
        <v>0</v>
      </c>
      <c r="BI282" s="233">
        <f>IF(N282="nulová",J282,0)</f>
        <v>0</v>
      </c>
      <c r="BJ282" s="18" t="s">
        <v>85</v>
      </c>
      <c r="BK282" s="233">
        <f>ROUND(I282*H282,2)</f>
        <v>0</v>
      </c>
      <c r="BL282" s="18" t="s">
        <v>132</v>
      </c>
      <c r="BM282" s="232" t="s">
        <v>489</v>
      </c>
    </row>
    <row r="283" s="2" customFormat="1" ht="24.15" customHeight="1">
      <c r="A283" s="39"/>
      <c r="B283" s="40"/>
      <c r="C283" s="220" t="s">
        <v>490</v>
      </c>
      <c r="D283" s="220" t="s">
        <v>128</v>
      </c>
      <c r="E283" s="221" t="s">
        <v>491</v>
      </c>
      <c r="F283" s="222" t="s">
        <v>492</v>
      </c>
      <c r="G283" s="223" t="s">
        <v>323</v>
      </c>
      <c r="H283" s="224">
        <v>4</v>
      </c>
      <c r="I283" s="225"/>
      <c r="J283" s="226">
        <f>ROUND(I283*H283,2)</f>
        <v>0</v>
      </c>
      <c r="K283" s="227"/>
      <c r="L283" s="45"/>
      <c r="M283" s="228" t="s">
        <v>1</v>
      </c>
      <c r="N283" s="229" t="s">
        <v>42</v>
      </c>
      <c r="O283" s="92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132</v>
      </c>
      <c r="AT283" s="232" t="s">
        <v>128</v>
      </c>
      <c r="AU283" s="232" t="s">
        <v>87</v>
      </c>
      <c r="AY283" s="18" t="s">
        <v>126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85</v>
      </c>
      <c r="BK283" s="233">
        <f>ROUND(I283*H283,2)</f>
        <v>0</v>
      </c>
      <c r="BL283" s="18" t="s">
        <v>132</v>
      </c>
      <c r="BM283" s="232" t="s">
        <v>493</v>
      </c>
    </row>
    <row r="284" s="2" customFormat="1" ht="24.15" customHeight="1">
      <c r="A284" s="39"/>
      <c r="B284" s="40"/>
      <c r="C284" s="268" t="s">
        <v>494</v>
      </c>
      <c r="D284" s="268" t="s">
        <v>250</v>
      </c>
      <c r="E284" s="269" t="s">
        <v>495</v>
      </c>
      <c r="F284" s="270" t="s">
        <v>496</v>
      </c>
      <c r="G284" s="271" t="s">
        <v>323</v>
      </c>
      <c r="H284" s="272">
        <v>4</v>
      </c>
      <c r="I284" s="273"/>
      <c r="J284" s="274">
        <f>ROUND(I284*H284,2)</f>
        <v>0</v>
      </c>
      <c r="K284" s="275"/>
      <c r="L284" s="276"/>
      <c r="M284" s="277" t="s">
        <v>1</v>
      </c>
      <c r="N284" s="278" t="s">
        <v>42</v>
      </c>
      <c r="O284" s="92"/>
      <c r="P284" s="230">
        <f>O284*H284</f>
        <v>0</v>
      </c>
      <c r="Q284" s="230">
        <v>0.00080999999999999996</v>
      </c>
      <c r="R284" s="230">
        <f>Q284*H284</f>
        <v>0.0032399999999999998</v>
      </c>
      <c r="S284" s="230">
        <v>0</v>
      </c>
      <c r="T284" s="23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2" t="s">
        <v>157</v>
      </c>
      <c r="AT284" s="232" t="s">
        <v>250</v>
      </c>
      <c r="AU284" s="232" t="s">
        <v>87</v>
      </c>
      <c r="AY284" s="18" t="s">
        <v>126</v>
      </c>
      <c r="BE284" s="233">
        <f>IF(N284="základní",J284,0)</f>
        <v>0</v>
      </c>
      <c r="BF284" s="233">
        <f>IF(N284="snížená",J284,0)</f>
        <v>0</v>
      </c>
      <c r="BG284" s="233">
        <f>IF(N284="zákl. přenesená",J284,0)</f>
        <v>0</v>
      </c>
      <c r="BH284" s="233">
        <f>IF(N284="sníž. přenesená",J284,0)</f>
        <v>0</v>
      </c>
      <c r="BI284" s="233">
        <f>IF(N284="nulová",J284,0)</f>
        <v>0</v>
      </c>
      <c r="BJ284" s="18" t="s">
        <v>85</v>
      </c>
      <c r="BK284" s="233">
        <f>ROUND(I284*H284,2)</f>
        <v>0</v>
      </c>
      <c r="BL284" s="18" t="s">
        <v>132</v>
      </c>
      <c r="BM284" s="232" t="s">
        <v>497</v>
      </c>
    </row>
    <row r="285" s="2" customFormat="1" ht="24.15" customHeight="1">
      <c r="A285" s="39"/>
      <c r="B285" s="40"/>
      <c r="C285" s="220" t="s">
        <v>498</v>
      </c>
      <c r="D285" s="220" t="s">
        <v>128</v>
      </c>
      <c r="E285" s="221" t="s">
        <v>499</v>
      </c>
      <c r="F285" s="222" t="s">
        <v>500</v>
      </c>
      <c r="G285" s="223" t="s">
        <v>323</v>
      </c>
      <c r="H285" s="224">
        <v>9</v>
      </c>
      <c r="I285" s="225"/>
      <c r="J285" s="226">
        <f>ROUND(I285*H285,2)</f>
        <v>0</v>
      </c>
      <c r="K285" s="227"/>
      <c r="L285" s="45"/>
      <c r="M285" s="228" t="s">
        <v>1</v>
      </c>
      <c r="N285" s="229" t="s">
        <v>42</v>
      </c>
      <c r="O285" s="92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2" t="s">
        <v>132</v>
      </c>
      <c r="AT285" s="232" t="s">
        <v>128</v>
      </c>
      <c r="AU285" s="232" t="s">
        <v>87</v>
      </c>
      <c r="AY285" s="18" t="s">
        <v>126</v>
      </c>
      <c r="BE285" s="233">
        <f>IF(N285="základní",J285,0)</f>
        <v>0</v>
      </c>
      <c r="BF285" s="233">
        <f>IF(N285="snížená",J285,0)</f>
        <v>0</v>
      </c>
      <c r="BG285" s="233">
        <f>IF(N285="zákl. přenesená",J285,0)</f>
        <v>0</v>
      </c>
      <c r="BH285" s="233">
        <f>IF(N285="sníž. přenesená",J285,0)</f>
        <v>0</v>
      </c>
      <c r="BI285" s="233">
        <f>IF(N285="nulová",J285,0)</f>
        <v>0</v>
      </c>
      <c r="BJ285" s="18" t="s">
        <v>85</v>
      </c>
      <c r="BK285" s="233">
        <f>ROUND(I285*H285,2)</f>
        <v>0</v>
      </c>
      <c r="BL285" s="18" t="s">
        <v>132</v>
      </c>
      <c r="BM285" s="232" t="s">
        <v>501</v>
      </c>
    </row>
    <row r="286" s="2" customFormat="1" ht="24.15" customHeight="1">
      <c r="A286" s="39"/>
      <c r="B286" s="40"/>
      <c r="C286" s="268" t="s">
        <v>502</v>
      </c>
      <c r="D286" s="268" t="s">
        <v>250</v>
      </c>
      <c r="E286" s="269" t="s">
        <v>503</v>
      </c>
      <c r="F286" s="270" t="s">
        <v>504</v>
      </c>
      <c r="G286" s="271" t="s">
        <v>323</v>
      </c>
      <c r="H286" s="272">
        <v>9</v>
      </c>
      <c r="I286" s="273"/>
      <c r="J286" s="274">
        <f>ROUND(I286*H286,2)</f>
        <v>0</v>
      </c>
      <c r="K286" s="275"/>
      <c r="L286" s="276"/>
      <c r="M286" s="277" t="s">
        <v>1</v>
      </c>
      <c r="N286" s="278" t="s">
        <v>42</v>
      </c>
      <c r="O286" s="92"/>
      <c r="P286" s="230">
        <f>O286*H286</f>
        <v>0</v>
      </c>
      <c r="Q286" s="230">
        <v>0.00095</v>
      </c>
      <c r="R286" s="230">
        <f>Q286*H286</f>
        <v>0.0085500000000000003</v>
      </c>
      <c r="S286" s="230">
        <v>0</v>
      </c>
      <c r="T286" s="23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2" t="s">
        <v>157</v>
      </c>
      <c r="AT286" s="232" t="s">
        <v>250</v>
      </c>
      <c r="AU286" s="232" t="s">
        <v>87</v>
      </c>
      <c r="AY286" s="18" t="s">
        <v>126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8" t="s">
        <v>85</v>
      </c>
      <c r="BK286" s="233">
        <f>ROUND(I286*H286,2)</f>
        <v>0</v>
      </c>
      <c r="BL286" s="18" t="s">
        <v>132</v>
      </c>
      <c r="BM286" s="232" t="s">
        <v>505</v>
      </c>
    </row>
    <row r="287" s="2" customFormat="1" ht="24.15" customHeight="1">
      <c r="A287" s="39"/>
      <c r="B287" s="40"/>
      <c r="C287" s="220" t="s">
        <v>506</v>
      </c>
      <c r="D287" s="220" t="s">
        <v>128</v>
      </c>
      <c r="E287" s="221" t="s">
        <v>507</v>
      </c>
      <c r="F287" s="222" t="s">
        <v>508</v>
      </c>
      <c r="G287" s="223" t="s">
        <v>323</v>
      </c>
      <c r="H287" s="224">
        <v>19</v>
      </c>
      <c r="I287" s="225"/>
      <c r="J287" s="226">
        <f>ROUND(I287*H287,2)</f>
        <v>0</v>
      </c>
      <c r="K287" s="227"/>
      <c r="L287" s="45"/>
      <c r="M287" s="228" t="s">
        <v>1</v>
      </c>
      <c r="N287" s="229" t="s">
        <v>42</v>
      </c>
      <c r="O287" s="92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2" t="s">
        <v>132</v>
      </c>
      <c r="AT287" s="232" t="s">
        <v>128</v>
      </c>
      <c r="AU287" s="232" t="s">
        <v>87</v>
      </c>
      <c r="AY287" s="18" t="s">
        <v>126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8" t="s">
        <v>85</v>
      </c>
      <c r="BK287" s="233">
        <f>ROUND(I287*H287,2)</f>
        <v>0</v>
      </c>
      <c r="BL287" s="18" t="s">
        <v>132</v>
      </c>
      <c r="BM287" s="232" t="s">
        <v>509</v>
      </c>
    </row>
    <row r="288" s="2" customFormat="1" ht="33" customHeight="1">
      <c r="A288" s="39"/>
      <c r="B288" s="40"/>
      <c r="C288" s="268" t="s">
        <v>510</v>
      </c>
      <c r="D288" s="268" t="s">
        <v>250</v>
      </c>
      <c r="E288" s="269" t="s">
        <v>511</v>
      </c>
      <c r="F288" s="270" t="s">
        <v>512</v>
      </c>
      <c r="G288" s="271" t="s">
        <v>323</v>
      </c>
      <c r="H288" s="272">
        <v>2</v>
      </c>
      <c r="I288" s="273"/>
      <c r="J288" s="274">
        <f>ROUND(I288*H288,2)</f>
        <v>0</v>
      </c>
      <c r="K288" s="275"/>
      <c r="L288" s="276"/>
      <c r="M288" s="277" t="s">
        <v>1</v>
      </c>
      <c r="N288" s="278" t="s">
        <v>42</v>
      </c>
      <c r="O288" s="92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2" t="s">
        <v>157</v>
      </c>
      <c r="AT288" s="232" t="s">
        <v>250</v>
      </c>
      <c r="AU288" s="232" t="s">
        <v>87</v>
      </c>
      <c r="AY288" s="18" t="s">
        <v>126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8" t="s">
        <v>85</v>
      </c>
      <c r="BK288" s="233">
        <f>ROUND(I288*H288,2)</f>
        <v>0</v>
      </c>
      <c r="BL288" s="18" t="s">
        <v>132</v>
      </c>
      <c r="BM288" s="232" t="s">
        <v>513</v>
      </c>
    </row>
    <row r="289" s="2" customFormat="1" ht="33" customHeight="1">
      <c r="A289" s="39"/>
      <c r="B289" s="40"/>
      <c r="C289" s="268" t="s">
        <v>514</v>
      </c>
      <c r="D289" s="268" t="s">
        <v>250</v>
      </c>
      <c r="E289" s="269" t="s">
        <v>515</v>
      </c>
      <c r="F289" s="270" t="s">
        <v>516</v>
      </c>
      <c r="G289" s="271" t="s">
        <v>323</v>
      </c>
      <c r="H289" s="272">
        <v>6</v>
      </c>
      <c r="I289" s="273"/>
      <c r="J289" s="274">
        <f>ROUND(I289*H289,2)</f>
        <v>0</v>
      </c>
      <c r="K289" s="275"/>
      <c r="L289" s="276"/>
      <c r="M289" s="277" t="s">
        <v>1</v>
      </c>
      <c r="N289" s="278" t="s">
        <v>42</v>
      </c>
      <c r="O289" s="92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2" t="s">
        <v>157</v>
      </c>
      <c r="AT289" s="232" t="s">
        <v>250</v>
      </c>
      <c r="AU289" s="232" t="s">
        <v>87</v>
      </c>
      <c r="AY289" s="18" t="s">
        <v>126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8" t="s">
        <v>85</v>
      </c>
      <c r="BK289" s="233">
        <f>ROUND(I289*H289,2)</f>
        <v>0</v>
      </c>
      <c r="BL289" s="18" t="s">
        <v>132</v>
      </c>
      <c r="BM289" s="232" t="s">
        <v>517</v>
      </c>
    </row>
    <row r="290" s="2" customFormat="1" ht="24.15" customHeight="1">
      <c r="A290" s="39"/>
      <c r="B290" s="40"/>
      <c r="C290" s="268" t="s">
        <v>518</v>
      </c>
      <c r="D290" s="268" t="s">
        <v>250</v>
      </c>
      <c r="E290" s="269" t="s">
        <v>519</v>
      </c>
      <c r="F290" s="270" t="s">
        <v>520</v>
      </c>
      <c r="G290" s="271" t="s">
        <v>323</v>
      </c>
      <c r="H290" s="272">
        <v>11</v>
      </c>
      <c r="I290" s="273"/>
      <c r="J290" s="274">
        <f>ROUND(I290*H290,2)</f>
        <v>0</v>
      </c>
      <c r="K290" s="275"/>
      <c r="L290" s="276"/>
      <c r="M290" s="277" t="s">
        <v>1</v>
      </c>
      <c r="N290" s="278" t="s">
        <v>42</v>
      </c>
      <c r="O290" s="92"/>
      <c r="P290" s="230">
        <f>O290*H290</f>
        <v>0</v>
      </c>
      <c r="Q290" s="230">
        <v>0.00046000000000000001</v>
      </c>
      <c r="R290" s="230">
        <f>Q290*H290</f>
        <v>0.0050600000000000003</v>
      </c>
      <c r="S290" s="230">
        <v>0</v>
      </c>
      <c r="T290" s="23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2" t="s">
        <v>157</v>
      </c>
      <c r="AT290" s="232" t="s">
        <v>250</v>
      </c>
      <c r="AU290" s="232" t="s">
        <v>87</v>
      </c>
      <c r="AY290" s="18" t="s">
        <v>126</v>
      </c>
      <c r="BE290" s="233">
        <f>IF(N290="základní",J290,0)</f>
        <v>0</v>
      </c>
      <c r="BF290" s="233">
        <f>IF(N290="snížená",J290,0)</f>
        <v>0</v>
      </c>
      <c r="BG290" s="233">
        <f>IF(N290="zákl. přenesená",J290,0)</f>
        <v>0</v>
      </c>
      <c r="BH290" s="233">
        <f>IF(N290="sníž. přenesená",J290,0)</f>
        <v>0</v>
      </c>
      <c r="BI290" s="233">
        <f>IF(N290="nulová",J290,0)</f>
        <v>0</v>
      </c>
      <c r="BJ290" s="18" t="s">
        <v>85</v>
      </c>
      <c r="BK290" s="233">
        <f>ROUND(I290*H290,2)</f>
        <v>0</v>
      </c>
      <c r="BL290" s="18" t="s">
        <v>132</v>
      </c>
      <c r="BM290" s="232" t="s">
        <v>521</v>
      </c>
    </row>
    <row r="291" s="2" customFormat="1" ht="33" customHeight="1">
      <c r="A291" s="39"/>
      <c r="B291" s="40"/>
      <c r="C291" s="268" t="s">
        <v>522</v>
      </c>
      <c r="D291" s="268" t="s">
        <v>250</v>
      </c>
      <c r="E291" s="269" t="s">
        <v>523</v>
      </c>
      <c r="F291" s="270" t="s">
        <v>524</v>
      </c>
      <c r="G291" s="271" t="s">
        <v>323</v>
      </c>
      <c r="H291" s="272">
        <v>11</v>
      </c>
      <c r="I291" s="273"/>
      <c r="J291" s="274">
        <f>ROUND(I291*H291,2)</f>
        <v>0</v>
      </c>
      <c r="K291" s="275"/>
      <c r="L291" s="276"/>
      <c r="M291" s="277" t="s">
        <v>1</v>
      </c>
      <c r="N291" s="278" t="s">
        <v>42</v>
      </c>
      <c r="O291" s="92"/>
      <c r="P291" s="230">
        <f>O291*H291</f>
        <v>0</v>
      </c>
      <c r="Q291" s="230">
        <v>0.0011800000000000001</v>
      </c>
      <c r="R291" s="230">
        <f>Q291*H291</f>
        <v>0.01298</v>
      </c>
      <c r="S291" s="230">
        <v>0</v>
      </c>
      <c r="T291" s="23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2" t="s">
        <v>157</v>
      </c>
      <c r="AT291" s="232" t="s">
        <v>250</v>
      </c>
      <c r="AU291" s="232" t="s">
        <v>87</v>
      </c>
      <c r="AY291" s="18" t="s">
        <v>126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8" t="s">
        <v>85</v>
      </c>
      <c r="BK291" s="233">
        <f>ROUND(I291*H291,2)</f>
        <v>0</v>
      </c>
      <c r="BL291" s="18" t="s">
        <v>132</v>
      </c>
      <c r="BM291" s="232" t="s">
        <v>525</v>
      </c>
    </row>
    <row r="292" s="2" customFormat="1" ht="33" customHeight="1">
      <c r="A292" s="39"/>
      <c r="B292" s="40"/>
      <c r="C292" s="268" t="s">
        <v>526</v>
      </c>
      <c r="D292" s="268" t="s">
        <v>250</v>
      </c>
      <c r="E292" s="269" t="s">
        <v>527</v>
      </c>
      <c r="F292" s="270" t="s">
        <v>528</v>
      </c>
      <c r="G292" s="271" t="s">
        <v>323</v>
      </c>
      <c r="H292" s="272">
        <v>23</v>
      </c>
      <c r="I292" s="273"/>
      <c r="J292" s="274">
        <f>ROUND(I292*H292,2)</f>
        <v>0</v>
      </c>
      <c r="K292" s="275"/>
      <c r="L292" s="276"/>
      <c r="M292" s="277" t="s">
        <v>1</v>
      </c>
      <c r="N292" s="278" t="s">
        <v>42</v>
      </c>
      <c r="O292" s="92"/>
      <c r="P292" s="230">
        <f>O292*H292</f>
        <v>0</v>
      </c>
      <c r="Q292" s="230">
        <v>3.0000000000000001E-05</v>
      </c>
      <c r="R292" s="230">
        <f>Q292*H292</f>
        <v>0.00068999999999999997</v>
      </c>
      <c r="S292" s="230">
        <v>0</v>
      </c>
      <c r="T292" s="23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2" t="s">
        <v>157</v>
      </c>
      <c r="AT292" s="232" t="s">
        <v>250</v>
      </c>
      <c r="AU292" s="232" t="s">
        <v>87</v>
      </c>
      <c r="AY292" s="18" t="s">
        <v>126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8" t="s">
        <v>85</v>
      </c>
      <c r="BK292" s="233">
        <f>ROUND(I292*H292,2)</f>
        <v>0</v>
      </c>
      <c r="BL292" s="18" t="s">
        <v>132</v>
      </c>
      <c r="BM292" s="232" t="s">
        <v>529</v>
      </c>
    </row>
    <row r="293" s="2" customFormat="1" ht="24.15" customHeight="1">
      <c r="A293" s="39"/>
      <c r="B293" s="40"/>
      <c r="C293" s="220" t="s">
        <v>530</v>
      </c>
      <c r="D293" s="220" t="s">
        <v>128</v>
      </c>
      <c r="E293" s="221" t="s">
        <v>531</v>
      </c>
      <c r="F293" s="222" t="s">
        <v>532</v>
      </c>
      <c r="G293" s="223" t="s">
        <v>323</v>
      </c>
      <c r="H293" s="224">
        <v>2</v>
      </c>
      <c r="I293" s="225"/>
      <c r="J293" s="226">
        <f>ROUND(I293*H293,2)</f>
        <v>0</v>
      </c>
      <c r="K293" s="227"/>
      <c r="L293" s="45"/>
      <c r="M293" s="228" t="s">
        <v>1</v>
      </c>
      <c r="N293" s="229" t="s">
        <v>42</v>
      </c>
      <c r="O293" s="92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2" t="s">
        <v>132</v>
      </c>
      <c r="AT293" s="232" t="s">
        <v>128</v>
      </c>
      <c r="AU293" s="232" t="s">
        <v>87</v>
      </c>
      <c r="AY293" s="18" t="s">
        <v>126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8" t="s">
        <v>85</v>
      </c>
      <c r="BK293" s="233">
        <f>ROUND(I293*H293,2)</f>
        <v>0</v>
      </c>
      <c r="BL293" s="18" t="s">
        <v>132</v>
      </c>
      <c r="BM293" s="232" t="s">
        <v>533</v>
      </c>
    </row>
    <row r="294" s="2" customFormat="1" ht="24.15" customHeight="1">
      <c r="A294" s="39"/>
      <c r="B294" s="40"/>
      <c r="C294" s="268" t="s">
        <v>534</v>
      </c>
      <c r="D294" s="268" t="s">
        <v>250</v>
      </c>
      <c r="E294" s="269" t="s">
        <v>535</v>
      </c>
      <c r="F294" s="270" t="s">
        <v>536</v>
      </c>
      <c r="G294" s="271" t="s">
        <v>323</v>
      </c>
      <c r="H294" s="272">
        <v>2</v>
      </c>
      <c r="I294" s="273"/>
      <c r="J294" s="274">
        <f>ROUND(I294*H294,2)</f>
        <v>0</v>
      </c>
      <c r="K294" s="275"/>
      <c r="L294" s="276"/>
      <c r="M294" s="277" t="s">
        <v>1</v>
      </c>
      <c r="N294" s="278" t="s">
        <v>42</v>
      </c>
      <c r="O294" s="92"/>
      <c r="P294" s="230">
        <f>O294*H294</f>
        <v>0</v>
      </c>
      <c r="Q294" s="230">
        <v>0.00068999999999999997</v>
      </c>
      <c r="R294" s="230">
        <f>Q294*H294</f>
        <v>0.0013799999999999999</v>
      </c>
      <c r="S294" s="230">
        <v>0</v>
      </c>
      <c r="T294" s="23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2" t="s">
        <v>157</v>
      </c>
      <c r="AT294" s="232" t="s">
        <v>250</v>
      </c>
      <c r="AU294" s="232" t="s">
        <v>87</v>
      </c>
      <c r="AY294" s="18" t="s">
        <v>126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18" t="s">
        <v>85</v>
      </c>
      <c r="BK294" s="233">
        <f>ROUND(I294*H294,2)</f>
        <v>0</v>
      </c>
      <c r="BL294" s="18" t="s">
        <v>132</v>
      </c>
      <c r="BM294" s="232" t="s">
        <v>537</v>
      </c>
    </row>
    <row r="295" s="2" customFormat="1" ht="24.15" customHeight="1">
      <c r="A295" s="39"/>
      <c r="B295" s="40"/>
      <c r="C295" s="220" t="s">
        <v>538</v>
      </c>
      <c r="D295" s="220" t="s">
        <v>128</v>
      </c>
      <c r="E295" s="221" t="s">
        <v>539</v>
      </c>
      <c r="F295" s="222" t="s">
        <v>540</v>
      </c>
      <c r="G295" s="223" t="s">
        <v>323</v>
      </c>
      <c r="H295" s="224">
        <v>6</v>
      </c>
      <c r="I295" s="225"/>
      <c r="J295" s="226">
        <f>ROUND(I295*H295,2)</f>
        <v>0</v>
      </c>
      <c r="K295" s="227"/>
      <c r="L295" s="45"/>
      <c r="M295" s="228" t="s">
        <v>1</v>
      </c>
      <c r="N295" s="229" t="s">
        <v>42</v>
      </c>
      <c r="O295" s="92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2" t="s">
        <v>132</v>
      </c>
      <c r="AT295" s="232" t="s">
        <v>128</v>
      </c>
      <c r="AU295" s="232" t="s">
        <v>87</v>
      </c>
      <c r="AY295" s="18" t="s">
        <v>126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8" t="s">
        <v>85</v>
      </c>
      <c r="BK295" s="233">
        <f>ROUND(I295*H295,2)</f>
        <v>0</v>
      </c>
      <c r="BL295" s="18" t="s">
        <v>132</v>
      </c>
      <c r="BM295" s="232" t="s">
        <v>541</v>
      </c>
    </row>
    <row r="296" s="2" customFormat="1" ht="24.15" customHeight="1">
      <c r="A296" s="39"/>
      <c r="B296" s="40"/>
      <c r="C296" s="268" t="s">
        <v>542</v>
      </c>
      <c r="D296" s="268" t="s">
        <v>250</v>
      </c>
      <c r="E296" s="269" t="s">
        <v>543</v>
      </c>
      <c r="F296" s="270" t="s">
        <v>544</v>
      </c>
      <c r="G296" s="271" t="s">
        <v>323</v>
      </c>
      <c r="H296" s="272">
        <v>6</v>
      </c>
      <c r="I296" s="273"/>
      <c r="J296" s="274">
        <f>ROUND(I296*H296,2)</f>
        <v>0</v>
      </c>
      <c r="K296" s="275"/>
      <c r="L296" s="276"/>
      <c r="M296" s="277" t="s">
        <v>1</v>
      </c>
      <c r="N296" s="278" t="s">
        <v>42</v>
      </c>
      <c r="O296" s="92"/>
      <c r="P296" s="230">
        <f>O296*H296</f>
        <v>0</v>
      </c>
      <c r="Q296" s="230">
        <v>0.00071000000000000002</v>
      </c>
      <c r="R296" s="230">
        <f>Q296*H296</f>
        <v>0.0042599999999999999</v>
      </c>
      <c r="S296" s="230">
        <v>0</v>
      </c>
      <c r="T296" s="231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2" t="s">
        <v>157</v>
      </c>
      <c r="AT296" s="232" t="s">
        <v>250</v>
      </c>
      <c r="AU296" s="232" t="s">
        <v>87</v>
      </c>
      <c r="AY296" s="18" t="s">
        <v>126</v>
      </c>
      <c r="BE296" s="233">
        <f>IF(N296="základní",J296,0)</f>
        <v>0</v>
      </c>
      <c r="BF296" s="233">
        <f>IF(N296="snížená",J296,0)</f>
        <v>0</v>
      </c>
      <c r="BG296" s="233">
        <f>IF(N296="zákl. přenesená",J296,0)</f>
        <v>0</v>
      </c>
      <c r="BH296" s="233">
        <f>IF(N296="sníž. přenesená",J296,0)</f>
        <v>0</v>
      </c>
      <c r="BI296" s="233">
        <f>IF(N296="nulová",J296,0)</f>
        <v>0</v>
      </c>
      <c r="BJ296" s="18" t="s">
        <v>85</v>
      </c>
      <c r="BK296" s="233">
        <f>ROUND(I296*H296,2)</f>
        <v>0</v>
      </c>
      <c r="BL296" s="18" t="s">
        <v>132</v>
      </c>
      <c r="BM296" s="232" t="s">
        <v>545</v>
      </c>
    </row>
    <row r="297" s="2" customFormat="1" ht="24.15" customHeight="1">
      <c r="A297" s="39"/>
      <c r="B297" s="40"/>
      <c r="C297" s="220" t="s">
        <v>546</v>
      </c>
      <c r="D297" s="220" t="s">
        <v>128</v>
      </c>
      <c r="E297" s="221" t="s">
        <v>547</v>
      </c>
      <c r="F297" s="222" t="s">
        <v>548</v>
      </c>
      <c r="G297" s="223" t="s">
        <v>323</v>
      </c>
      <c r="H297" s="224">
        <v>2</v>
      </c>
      <c r="I297" s="225"/>
      <c r="J297" s="226">
        <f>ROUND(I297*H297,2)</f>
        <v>0</v>
      </c>
      <c r="K297" s="227"/>
      <c r="L297" s="45"/>
      <c r="M297" s="228" t="s">
        <v>1</v>
      </c>
      <c r="N297" s="229" t="s">
        <v>42</v>
      </c>
      <c r="O297" s="92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2" t="s">
        <v>132</v>
      </c>
      <c r="AT297" s="232" t="s">
        <v>128</v>
      </c>
      <c r="AU297" s="232" t="s">
        <v>87</v>
      </c>
      <c r="AY297" s="18" t="s">
        <v>126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8" t="s">
        <v>85</v>
      </c>
      <c r="BK297" s="233">
        <f>ROUND(I297*H297,2)</f>
        <v>0</v>
      </c>
      <c r="BL297" s="18" t="s">
        <v>132</v>
      </c>
      <c r="BM297" s="232" t="s">
        <v>549</v>
      </c>
    </row>
    <row r="298" s="2" customFormat="1" ht="24.15" customHeight="1">
      <c r="A298" s="39"/>
      <c r="B298" s="40"/>
      <c r="C298" s="268" t="s">
        <v>550</v>
      </c>
      <c r="D298" s="268" t="s">
        <v>250</v>
      </c>
      <c r="E298" s="269" t="s">
        <v>551</v>
      </c>
      <c r="F298" s="270" t="s">
        <v>552</v>
      </c>
      <c r="G298" s="271" t="s">
        <v>323</v>
      </c>
      <c r="H298" s="272">
        <v>2</v>
      </c>
      <c r="I298" s="273"/>
      <c r="J298" s="274">
        <f>ROUND(I298*H298,2)</f>
        <v>0</v>
      </c>
      <c r="K298" s="275"/>
      <c r="L298" s="276"/>
      <c r="M298" s="277" t="s">
        <v>1</v>
      </c>
      <c r="N298" s="278" t="s">
        <v>42</v>
      </c>
      <c r="O298" s="92"/>
      <c r="P298" s="230">
        <f>O298*H298</f>
        <v>0</v>
      </c>
      <c r="Q298" s="230">
        <v>0.00132</v>
      </c>
      <c r="R298" s="230">
        <f>Q298*H298</f>
        <v>0.00264</v>
      </c>
      <c r="S298" s="230">
        <v>0</v>
      </c>
      <c r="T298" s="23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2" t="s">
        <v>157</v>
      </c>
      <c r="AT298" s="232" t="s">
        <v>250</v>
      </c>
      <c r="AU298" s="232" t="s">
        <v>87</v>
      </c>
      <c r="AY298" s="18" t="s">
        <v>126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8" t="s">
        <v>85</v>
      </c>
      <c r="BK298" s="233">
        <f>ROUND(I298*H298,2)</f>
        <v>0</v>
      </c>
      <c r="BL298" s="18" t="s">
        <v>132</v>
      </c>
      <c r="BM298" s="232" t="s">
        <v>553</v>
      </c>
    </row>
    <row r="299" s="2" customFormat="1" ht="24.15" customHeight="1">
      <c r="A299" s="39"/>
      <c r="B299" s="40"/>
      <c r="C299" s="220" t="s">
        <v>554</v>
      </c>
      <c r="D299" s="220" t="s">
        <v>128</v>
      </c>
      <c r="E299" s="221" t="s">
        <v>555</v>
      </c>
      <c r="F299" s="222" t="s">
        <v>556</v>
      </c>
      <c r="G299" s="223" t="s">
        <v>323</v>
      </c>
      <c r="H299" s="224">
        <v>2</v>
      </c>
      <c r="I299" s="225"/>
      <c r="J299" s="226">
        <f>ROUND(I299*H299,2)</f>
        <v>0</v>
      </c>
      <c r="K299" s="227"/>
      <c r="L299" s="45"/>
      <c r="M299" s="228" t="s">
        <v>1</v>
      </c>
      <c r="N299" s="229" t="s">
        <v>42</v>
      </c>
      <c r="O299" s="92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132</v>
      </c>
      <c r="AT299" s="232" t="s">
        <v>128</v>
      </c>
      <c r="AU299" s="232" t="s">
        <v>87</v>
      </c>
      <c r="AY299" s="18" t="s">
        <v>126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85</v>
      </c>
      <c r="BK299" s="233">
        <f>ROUND(I299*H299,2)</f>
        <v>0</v>
      </c>
      <c r="BL299" s="18" t="s">
        <v>132</v>
      </c>
      <c r="BM299" s="232" t="s">
        <v>557</v>
      </c>
    </row>
    <row r="300" s="2" customFormat="1" ht="24.15" customHeight="1">
      <c r="A300" s="39"/>
      <c r="B300" s="40"/>
      <c r="C300" s="268" t="s">
        <v>558</v>
      </c>
      <c r="D300" s="268" t="s">
        <v>250</v>
      </c>
      <c r="E300" s="269" t="s">
        <v>559</v>
      </c>
      <c r="F300" s="270" t="s">
        <v>560</v>
      </c>
      <c r="G300" s="271" t="s">
        <v>323</v>
      </c>
      <c r="H300" s="272">
        <v>2</v>
      </c>
      <c r="I300" s="273"/>
      <c r="J300" s="274">
        <f>ROUND(I300*H300,2)</f>
        <v>0</v>
      </c>
      <c r="K300" s="275"/>
      <c r="L300" s="276"/>
      <c r="M300" s="277" t="s">
        <v>1</v>
      </c>
      <c r="N300" s="278" t="s">
        <v>42</v>
      </c>
      <c r="O300" s="92"/>
      <c r="P300" s="230">
        <f>O300*H300</f>
        <v>0</v>
      </c>
      <c r="Q300" s="230">
        <v>0.00156</v>
      </c>
      <c r="R300" s="230">
        <f>Q300*H300</f>
        <v>0.0031199999999999999</v>
      </c>
      <c r="S300" s="230">
        <v>0</v>
      </c>
      <c r="T300" s="23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2" t="s">
        <v>157</v>
      </c>
      <c r="AT300" s="232" t="s">
        <v>250</v>
      </c>
      <c r="AU300" s="232" t="s">
        <v>87</v>
      </c>
      <c r="AY300" s="18" t="s">
        <v>126</v>
      </c>
      <c r="BE300" s="233">
        <f>IF(N300="základní",J300,0)</f>
        <v>0</v>
      </c>
      <c r="BF300" s="233">
        <f>IF(N300="snížená",J300,0)</f>
        <v>0</v>
      </c>
      <c r="BG300" s="233">
        <f>IF(N300="zákl. přenesená",J300,0)</f>
        <v>0</v>
      </c>
      <c r="BH300" s="233">
        <f>IF(N300="sníž. přenesená",J300,0)</f>
        <v>0</v>
      </c>
      <c r="BI300" s="233">
        <f>IF(N300="nulová",J300,0)</f>
        <v>0</v>
      </c>
      <c r="BJ300" s="18" t="s">
        <v>85</v>
      </c>
      <c r="BK300" s="233">
        <f>ROUND(I300*H300,2)</f>
        <v>0</v>
      </c>
      <c r="BL300" s="18" t="s">
        <v>132</v>
      </c>
      <c r="BM300" s="232" t="s">
        <v>561</v>
      </c>
    </row>
    <row r="301" s="2" customFormat="1" ht="24.15" customHeight="1">
      <c r="A301" s="39"/>
      <c r="B301" s="40"/>
      <c r="C301" s="220" t="s">
        <v>562</v>
      </c>
      <c r="D301" s="220" t="s">
        <v>128</v>
      </c>
      <c r="E301" s="221" t="s">
        <v>563</v>
      </c>
      <c r="F301" s="222" t="s">
        <v>564</v>
      </c>
      <c r="G301" s="223" t="s">
        <v>323</v>
      </c>
      <c r="H301" s="224">
        <v>18</v>
      </c>
      <c r="I301" s="225"/>
      <c r="J301" s="226">
        <f>ROUND(I301*H301,2)</f>
        <v>0</v>
      </c>
      <c r="K301" s="227"/>
      <c r="L301" s="45"/>
      <c r="M301" s="228" t="s">
        <v>1</v>
      </c>
      <c r="N301" s="229" t="s">
        <v>42</v>
      </c>
      <c r="O301" s="92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2" t="s">
        <v>132</v>
      </c>
      <c r="AT301" s="232" t="s">
        <v>128</v>
      </c>
      <c r="AU301" s="232" t="s">
        <v>87</v>
      </c>
      <c r="AY301" s="18" t="s">
        <v>126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8" t="s">
        <v>85</v>
      </c>
      <c r="BK301" s="233">
        <f>ROUND(I301*H301,2)</f>
        <v>0</v>
      </c>
      <c r="BL301" s="18" t="s">
        <v>132</v>
      </c>
      <c r="BM301" s="232" t="s">
        <v>565</v>
      </c>
    </row>
    <row r="302" s="2" customFormat="1" ht="33" customHeight="1">
      <c r="A302" s="39"/>
      <c r="B302" s="40"/>
      <c r="C302" s="268" t="s">
        <v>566</v>
      </c>
      <c r="D302" s="268" t="s">
        <v>250</v>
      </c>
      <c r="E302" s="269" t="s">
        <v>567</v>
      </c>
      <c r="F302" s="270" t="s">
        <v>568</v>
      </c>
      <c r="G302" s="271" t="s">
        <v>323</v>
      </c>
      <c r="H302" s="272">
        <v>6</v>
      </c>
      <c r="I302" s="273"/>
      <c r="J302" s="274">
        <f>ROUND(I302*H302,2)</f>
        <v>0</v>
      </c>
      <c r="K302" s="275"/>
      <c r="L302" s="276"/>
      <c r="M302" s="277" t="s">
        <v>1</v>
      </c>
      <c r="N302" s="278" t="s">
        <v>42</v>
      </c>
      <c r="O302" s="92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2" t="s">
        <v>157</v>
      </c>
      <c r="AT302" s="232" t="s">
        <v>250</v>
      </c>
      <c r="AU302" s="232" t="s">
        <v>87</v>
      </c>
      <c r="AY302" s="18" t="s">
        <v>126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8" t="s">
        <v>85</v>
      </c>
      <c r="BK302" s="233">
        <f>ROUND(I302*H302,2)</f>
        <v>0</v>
      </c>
      <c r="BL302" s="18" t="s">
        <v>132</v>
      </c>
      <c r="BM302" s="232" t="s">
        <v>569</v>
      </c>
    </row>
    <row r="303" s="2" customFormat="1" ht="33" customHeight="1">
      <c r="A303" s="39"/>
      <c r="B303" s="40"/>
      <c r="C303" s="268" t="s">
        <v>570</v>
      </c>
      <c r="D303" s="268" t="s">
        <v>250</v>
      </c>
      <c r="E303" s="269" t="s">
        <v>571</v>
      </c>
      <c r="F303" s="270" t="s">
        <v>572</v>
      </c>
      <c r="G303" s="271" t="s">
        <v>323</v>
      </c>
      <c r="H303" s="272">
        <v>1</v>
      </c>
      <c r="I303" s="273"/>
      <c r="J303" s="274">
        <f>ROUND(I303*H303,2)</f>
        <v>0</v>
      </c>
      <c r="K303" s="275"/>
      <c r="L303" s="276"/>
      <c r="M303" s="277" t="s">
        <v>1</v>
      </c>
      <c r="N303" s="278" t="s">
        <v>42</v>
      </c>
      <c r="O303" s="92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2" t="s">
        <v>157</v>
      </c>
      <c r="AT303" s="232" t="s">
        <v>250</v>
      </c>
      <c r="AU303" s="232" t="s">
        <v>87</v>
      </c>
      <c r="AY303" s="18" t="s">
        <v>126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8" t="s">
        <v>85</v>
      </c>
      <c r="BK303" s="233">
        <f>ROUND(I303*H303,2)</f>
        <v>0</v>
      </c>
      <c r="BL303" s="18" t="s">
        <v>132</v>
      </c>
      <c r="BM303" s="232" t="s">
        <v>573</v>
      </c>
    </row>
    <row r="304" s="2" customFormat="1" ht="24.15" customHeight="1">
      <c r="A304" s="39"/>
      <c r="B304" s="40"/>
      <c r="C304" s="268" t="s">
        <v>574</v>
      </c>
      <c r="D304" s="268" t="s">
        <v>250</v>
      </c>
      <c r="E304" s="269" t="s">
        <v>575</v>
      </c>
      <c r="F304" s="270" t="s">
        <v>576</v>
      </c>
      <c r="G304" s="271" t="s">
        <v>323</v>
      </c>
      <c r="H304" s="272">
        <v>11</v>
      </c>
      <c r="I304" s="273"/>
      <c r="J304" s="274">
        <f>ROUND(I304*H304,2)</f>
        <v>0</v>
      </c>
      <c r="K304" s="275"/>
      <c r="L304" s="276"/>
      <c r="M304" s="277" t="s">
        <v>1</v>
      </c>
      <c r="N304" s="278" t="s">
        <v>42</v>
      </c>
      <c r="O304" s="92"/>
      <c r="P304" s="230">
        <f>O304*H304</f>
        <v>0</v>
      </c>
      <c r="Q304" s="230">
        <v>0.00072000000000000005</v>
      </c>
      <c r="R304" s="230">
        <f>Q304*H304</f>
        <v>0.00792</v>
      </c>
      <c r="S304" s="230">
        <v>0</v>
      </c>
      <c r="T304" s="231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2" t="s">
        <v>157</v>
      </c>
      <c r="AT304" s="232" t="s">
        <v>250</v>
      </c>
      <c r="AU304" s="232" t="s">
        <v>87</v>
      </c>
      <c r="AY304" s="18" t="s">
        <v>126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8" t="s">
        <v>85</v>
      </c>
      <c r="BK304" s="233">
        <f>ROUND(I304*H304,2)</f>
        <v>0</v>
      </c>
      <c r="BL304" s="18" t="s">
        <v>132</v>
      </c>
      <c r="BM304" s="232" t="s">
        <v>577</v>
      </c>
    </row>
    <row r="305" s="2" customFormat="1" ht="33" customHeight="1">
      <c r="A305" s="39"/>
      <c r="B305" s="40"/>
      <c r="C305" s="268" t="s">
        <v>578</v>
      </c>
      <c r="D305" s="268" t="s">
        <v>250</v>
      </c>
      <c r="E305" s="269" t="s">
        <v>579</v>
      </c>
      <c r="F305" s="270" t="s">
        <v>580</v>
      </c>
      <c r="G305" s="271" t="s">
        <v>323</v>
      </c>
      <c r="H305" s="272">
        <v>11</v>
      </c>
      <c r="I305" s="273"/>
      <c r="J305" s="274">
        <f>ROUND(I305*H305,2)</f>
        <v>0</v>
      </c>
      <c r="K305" s="275"/>
      <c r="L305" s="276"/>
      <c r="M305" s="277" t="s">
        <v>1</v>
      </c>
      <c r="N305" s="278" t="s">
        <v>42</v>
      </c>
      <c r="O305" s="92"/>
      <c r="P305" s="230">
        <f>O305*H305</f>
        <v>0</v>
      </c>
      <c r="Q305" s="230">
        <v>0.0015399999999999999</v>
      </c>
      <c r="R305" s="230">
        <f>Q305*H305</f>
        <v>0.01694</v>
      </c>
      <c r="S305" s="230">
        <v>0</v>
      </c>
      <c r="T305" s="23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2" t="s">
        <v>157</v>
      </c>
      <c r="AT305" s="232" t="s">
        <v>250</v>
      </c>
      <c r="AU305" s="232" t="s">
        <v>87</v>
      </c>
      <c r="AY305" s="18" t="s">
        <v>126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8" t="s">
        <v>85</v>
      </c>
      <c r="BK305" s="233">
        <f>ROUND(I305*H305,2)</f>
        <v>0</v>
      </c>
      <c r="BL305" s="18" t="s">
        <v>132</v>
      </c>
      <c r="BM305" s="232" t="s">
        <v>581</v>
      </c>
    </row>
    <row r="306" s="2" customFormat="1" ht="33" customHeight="1">
      <c r="A306" s="39"/>
      <c r="B306" s="40"/>
      <c r="C306" s="268" t="s">
        <v>582</v>
      </c>
      <c r="D306" s="268" t="s">
        <v>250</v>
      </c>
      <c r="E306" s="269" t="s">
        <v>583</v>
      </c>
      <c r="F306" s="270" t="s">
        <v>584</v>
      </c>
      <c r="G306" s="271" t="s">
        <v>323</v>
      </c>
      <c r="H306" s="272">
        <v>13</v>
      </c>
      <c r="I306" s="273"/>
      <c r="J306" s="274">
        <f>ROUND(I306*H306,2)</f>
        <v>0</v>
      </c>
      <c r="K306" s="275"/>
      <c r="L306" s="276"/>
      <c r="M306" s="277" t="s">
        <v>1</v>
      </c>
      <c r="N306" s="278" t="s">
        <v>42</v>
      </c>
      <c r="O306" s="92"/>
      <c r="P306" s="230">
        <f>O306*H306</f>
        <v>0</v>
      </c>
      <c r="Q306" s="230">
        <v>3.0000000000000001E-05</v>
      </c>
      <c r="R306" s="230">
        <f>Q306*H306</f>
        <v>0.00038999999999999999</v>
      </c>
      <c r="S306" s="230">
        <v>0</v>
      </c>
      <c r="T306" s="23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2" t="s">
        <v>157</v>
      </c>
      <c r="AT306" s="232" t="s">
        <v>250</v>
      </c>
      <c r="AU306" s="232" t="s">
        <v>87</v>
      </c>
      <c r="AY306" s="18" t="s">
        <v>126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8" t="s">
        <v>85</v>
      </c>
      <c r="BK306" s="233">
        <f>ROUND(I306*H306,2)</f>
        <v>0</v>
      </c>
      <c r="BL306" s="18" t="s">
        <v>132</v>
      </c>
      <c r="BM306" s="232" t="s">
        <v>585</v>
      </c>
    </row>
    <row r="307" s="2" customFormat="1" ht="24.15" customHeight="1">
      <c r="A307" s="39"/>
      <c r="B307" s="40"/>
      <c r="C307" s="220" t="s">
        <v>586</v>
      </c>
      <c r="D307" s="220" t="s">
        <v>128</v>
      </c>
      <c r="E307" s="221" t="s">
        <v>587</v>
      </c>
      <c r="F307" s="222" t="s">
        <v>588</v>
      </c>
      <c r="G307" s="223" t="s">
        <v>323</v>
      </c>
      <c r="H307" s="224">
        <v>2</v>
      </c>
      <c r="I307" s="225"/>
      <c r="J307" s="226">
        <f>ROUND(I307*H307,2)</f>
        <v>0</v>
      </c>
      <c r="K307" s="227"/>
      <c r="L307" s="45"/>
      <c r="M307" s="228" t="s">
        <v>1</v>
      </c>
      <c r="N307" s="229" t="s">
        <v>42</v>
      </c>
      <c r="O307" s="92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2" t="s">
        <v>132</v>
      </c>
      <c r="AT307" s="232" t="s">
        <v>128</v>
      </c>
      <c r="AU307" s="232" t="s">
        <v>87</v>
      </c>
      <c r="AY307" s="18" t="s">
        <v>126</v>
      </c>
      <c r="BE307" s="233">
        <f>IF(N307="základní",J307,0)</f>
        <v>0</v>
      </c>
      <c r="BF307" s="233">
        <f>IF(N307="snížená",J307,0)</f>
        <v>0</v>
      </c>
      <c r="BG307" s="233">
        <f>IF(N307="zákl. přenesená",J307,0)</f>
        <v>0</v>
      </c>
      <c r="BH307" s="233">
        <f>IF(N307="sníž. přenesená",J307,0)</f>
        <v>0</v>
      </c>
      <c r="BI307" s="233">
        <f>IF(N307="nulová",J307,0)</f>
        <v>0</v>
      </c>
      <c r="BJ307" s="18" t="s">
        <v>85</v>
      </c>
      <c r="BK307" s="233">
        <f>ROUND(I307*H307,2)</f>
        <v>0</v>
      </c>
      <c r="BL307" s="18" t="s">
        <v>132</v>
      </c>
      <c r="BM307" s="232" t="s">
        <v>589</v>
      </c>
    </row>
    <row r="308" s="2" customFormat="1" ht="24.15" customHeight="1">
      <c r="A308" s="39"/>
      <c r="B308" s="40"/>
      <c r="C308" s="268" t="s">
        <v>590</v>
      </c>
      <c r="D308" s="268" t="s">
        <v>250</v>
      </c>
      <c r="E308" s="269" t="s">
        <v>591</v>
      </c>
      <c r="F308" s="270" t="s">
        <v>592</v>
      </c>
      <c r="G308" s="271" t="s">
        <v>323</v>
      </c>
      <c r="H308" s="272">
        <v>2</v>
      </c>
      <c r="I308" s="273"/>
      <c r="J308" s="274">
        <f>ROUND(I308*H308,2)</f>
        <v>0</v>
      </c>
      <c r="K308" s="275"/>
      <c r="L308" s="276"/>
      <c r="M308" s="277" t="s">
        <v>1</v>
      </c>
      <c r="N308" s="278" t="s">
        <v>42</v>
      </c>
      <c r="O308" s="92"/>
      <c r="P308" s="230">
        <f>O308*H308</f>
        <v>0</v>
      </c>
      <c r="Q308" s="230">
        <v>0.00068999999999999997</v>
      </c>
      <c r="R308" s="230">
        <f>Q308*H308</f>
        <v>0.0013799999999999999</v>
      </c>
      <c r="S308" s="230">
        <v>0</v>
      </c>
      <c r="T308" s="23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157</v>
      </c>
      <c r="AT308" s="232" t="s">
        <v>250</v>
      </c>
      <c r="AU308" s="232" t="s">
        <v>87</v>
      </c>
      <c r="AY308" s="18" t="s">
        <v>126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85</v>
      </c>
      <c r="BK308" s="233">
        <f>ROUND(I308*H308,2)</f>
        <v>0</v>
      </c>
      <c r="BL308" s="18" t="s">
        <v>132</v>
      </c>
      <c r="BM308" s="232" t="s">
        <v>593</v>
      </c>
    </row>
    <row r="309" s="2" customFormat="1" ht="24.15" customHeight="1">
      <c r="A309" s="39"/>
      <c r="B309" s="40"/>
      <c r="C309" s="220" t="s">
        <v>594</v>
      </c>
      <c r="D309" s="220" t="s">
        <v>128</v>
      </c>
      <c r="E309" s="221" t="s">
        <v>595</v>
      </c>
      <c r="F309" s="222" t="s">
        <v>596</v>
      </c>
      <c r="G309" s="223" t="s">
        <v>323</v>
      </c>
      <c r="H309" s="224">
        <v>12</v>
      </c>
      <c r="I309" s="225"/>
      <c r="J309" s="226">
        <f>ROUND(I309*H309,2)</f>
        <v>0</v>
      </c>
      <c r="K309" s="227"/>
      <c r="L309" s="45"/>
      <c r="M309" s="228" t="s">
        <v>1</v>
      </c>
      <c r="N309" s="229" t="s">
        <v>42</v>
      </c>
      <c r="O309" s="92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2" t="s">
        <v>132</v>
      </c>
      <c r="AT309" s="232" t="s">
        <v>128</v>
      </c>
      <c r="AU309" s="232" t="s">
        <v>87</v>
      </c>
      <c r="AY309" s="18" t="s">
        <v>126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8" t="s">
        <v>85</v>
      </c>
      <c r="BK309" s="233">
        <f>ROUND(I309*H309,2)</f>
        <v>0</v>
      </c>
      <c r="BL309" s="18" t="s">
        <v>132</v>
      </c>
      <c r="BM309" s="232" t="s">
        <v>597</v>
      </c>
    </row>
    <row r="310" s="2" customFormat="1" ht="24.15" customHeight="1">
      <c r="A310" s="39"/>
      <c r="B310" s="40"/>
      <c r="C310" s="268" t="s">
        <v>598</v>
      </c>
      <c r="D310" s="268" t="s">
        <v>250</v>
      </c>
      <c r="E310" s="269" t="s">
        <v>599</v>
      </c>
      <c r="F310" s="270" t="s">
        <v>600</v>
      </c>
      <c r="G310" s="271" t="s">
        <v>323</v>
      </c>
      <c r="H310" s="272">
        <v>12</v>
      </c>
      <c r="I310" s="273"/>
      <c r="J310" s="274">
        <f>ROUND(I310*H310,2)</f>
        <v>0</v>
      </c>
      <c r="K310" s="275"/>
      <c r="L310" s="276"/>
      <c r="M310" s="277" t="s">
        <v>1</v>
      </c>
      <c r="N310" s="278" t="s">
        <v>42</v>
      </c>
      <c r="O310" s="92"/>
      <c r="P310" s="230">
        <f>O310*H310</f>
        <v>0</v>
      </c>
      <c r="Q310" s="230">
        <v>0.00095</v>
      </c>
      <c r="R310" s="230">
        <f>Q310*H310</f>
        <v>0.0114</v>
      </c>
      <c r="S310" s="230">
        <v>0</v>
      </c>
      <c r="T310" s="23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2" t="s">
        <v>157</v>
      </c>
      <c r="AT310" s="232" t="s">
        <v>250</v>
      </c>
      <c r="AU310" s="232" t="s">
        <v>87</v>
      </c>
      <c r="AY310" s="18" t="s">
        <v>126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8" t="s">
        <v>85</v>
      </c>
      <c r="BK310" s="233">
        <f>ROUND(I310*H310,2)</f>
        <v>0</v>
      </c>
      <c r="BL310" s="18" t="s">
        <v>132</v>
      </c>
      <c r="BM310" s="232" t="s">
        <v>601</v>
      </c>
    </row>
    <row r="311" s="2" customFormat="1" ht="24.15" customHeight="1">
      <c r="A311" s="39"/>
      <c r="B311" s="40"/>
      <c r="C311" s="220" t="s">
        <v>602</v>
      </c>
      <c r="D311" s="220" t="s">
        <v>128</v>
      </c>
      <c r="E311" s="221" t="s">
        <v>603</v>
      </c>
      <c r="F311" s="222" t="s">
        <v>604</v>
      </c>
      <c r="G311" s="223" t="s">
        <v>323</v>
      </c>
      <c r="H311" s="224">
        <v>2</v>
      </c>
      <c r="I311" s="225"/>
      <c r="J311" s="226">
        <f>ROUND(I311*H311,2)</f>
        <v>0</v>
      </c>
      <c r="K311" s="227"/>
      <c r="L311" s="45"/>
      <c r="M311" s="228" t="s">
        <v>1</v>
      </c>
      <c r="N311" s="229" t="s">
        <v>42</v>
      </c>
      <c r="O311" s="92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2" t="s">
        <v>132</v>
      </c>
      <c r="AT311" s="232" t="s">
        <v>128</v>
      </c>
      <c r="AU311" s="232" t="s">
        <v>87</v>
      </c>
      <c r="AY311" s="18" t="s">
        <v>126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8" t="s">
        <v>85</v>
      </c>
      <c r="BK311" s="233">
        <f>ROUND(I311*H311,2)</f>
        <v>0</v>
      </c>
      <c r="BL311" s="18" t="s">
        <v>132</v>
      </c>
      <c r="BM311" s="232" t="s">
        <v>605</v>
      </c>
    </row>
    <row r="312" s="2" customFormat="1" ht="21.75" customHeight="1">
      <c r="A312" s="39"/>
      <c r="B312" s="40"/>
      <c r="C312" s="268" t="s">
        <v>606</v>
      </c>
      <c r="D312" s="268" t="s">
        <v>250</v>
      </c>
      <c r="E312" s="269" t="s">
        <v>607</v>
      </c>
      <c r="F312" s="270" t="s">
        <v>608</v>
      </c>
      <c r="G312" s="271" t="s">
        <v>323</v>
      </c>
      <c r="H312" s="272">
        <v>2</v>
      </c>
      <c r="I312" s="273"/>
      <c r="J312" s="274">
        <f>ROUND(I312*H312,2)</f>
        <v>0</v>
      </c>
      <c r="K312" s="275"/>
      <c r="L312" s="276"/>
      <c r="M312" s="277" t="s">
        <v>1</v>
      </c>
      <c r="N312" s="278" t="s">
        <v>42</v>
      </c>
      <c r="O312" s="92"/>
      <c r="P312" s="230">
        <f>O312*H312</f>
        <v>0</v>
      </c>
      <c r="Q312" s="230">
        <v>0.0022000000000000001</v>
      </c>
      <c r="R312" s="230">
        <f>Q312*H312</f>
        <v>0.0044000000000000003</v>
      </c>
      <c r="S312" s="230">
        <v>0</v>
      </c>
      <c r="T312" s="231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2" t="s">
        <v>157</v>
      </c>
      <c r="AT312" s="232" t="s">
        <v>250</v>
      </c>
      <c r="AU312" s="232" t="s">
        <v>87</v>
      </c>
      <c r="AY312" s="18" t="s">
        <v>126</v>
      </c>
      <c r="BE312" s="233">
        <f>IF(N312="základní",J312,0)</f>
        <v>0</v>
      </c>
      <c r="BF312" s="233">
        <f>IF(N312="snížená",J312,0)</f>
        <v>0</v>
      </c>
      <c r="BG312" s="233">
        <f>IF(N312="zákl. přenesená",J312,0)</f>
        <v>0</v>
      </c>
      <c r="BH312" s="233">
        <f>IF(N312="sníž. přenesená",J312,0)</f>
        <v>0</v>
      </c>
      <c r="BI312" s="233">
        <f>IF(N312="nulová",J312,0)</f>
        <v>0</v>
      </c>
      <c r="BJ312" s="18" t="s">
        <v>85</v>
      </c>
      <c r="BK312" s="233">
        <f>ROUND(I312*H312,2)</f>
        <v>0</v>
      </c>
      <c r="BL312" s="18" t="s">
        <v>132</v>
      </c>
      <c r="BM312" s="232" t="s">
        <v>609</v>
      </c>
    </row>
    <row r="313" s="2" customFormat="1" ht="24.15" customHeight="1">
      <c r="A313" s="39"/>
      <c r="B313" s="40"/>
      <c r="C313" s="220" t="s">
        <v>610</v>
      </c>
      <c r="D313" s="220" t="s">
        <v>128</v>
      </c>
      <c r="E313" s="221" t="s">
        <v>611</v>
      </c>
      <c r="F313" s="222" t="s">
        <v>612</v>
      </c>
      <c r="G313" s="223" t="s">
        <v>323</v>
      </c>
      <c r="H313" s="224">
        <v>2</v>
      </c>
      <c r="I313" s="225"/>
      <c r="J313" s="226">
        <f>ROUND(I313*H313,2)</f>
        <v>0</v>
      </c>
      <c r="K313" s="227"/>
      <c r="L313" s="45"/>
      <c r="M313" s="228" t="s">
        <v>1</v>
      </c>
      <c r="N313" s="229" t="s">
        <v>42</v>
      </c>
      <c r="O313" s="92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2" t="s">
        <v>132</v>
      </c>
      <c r="AT313" s="232" t="s">
        <v>128</v>
      </c>
      <c r="AU313" s="232" t="s">
        <v>87</v>
      </c>
      <c r="AY313" s="18" t="s">
        <v>126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8" t="s">
        <v>85</v>
      </c>
      <c r="BK313" s="233">
        <f>ROUND(I313*H313,2)</f>
        <v>0</v>
      </c>
      <c r="BL313" s="18" t="s">
        <v>132</v>
      </c>
      <c r="BM313" s="232" t="s">
        <v>613</v>
      </c>
    </row>
    <row r="314" s="2" customFormat="1" ht="24.15" customHeight="1">
      <c r="A314" s="39"/>
      <c r="B314" s="40"/>
      <c r="C314" s="268" t="s">
        <v>614</v>
      </c>
      <c r="D314" s="268" t="s">
        <v>250</v>
      </c>
      <c r="E314" s="269" t="s">
        <v>615</v>
      </c>
      <c r="F314" s="270" t="s">
        <v>616</v>
      </c>
      <c r="G314" s="271" t="s">
        <v>323</v>
      </c>
      <c r="H314" s="272">
        <v>2</v>
      </c>
      <c r="I314" s="273"/>
      <c r="J314" s="274">
        <f>ROUND(I314*H314,2)</f>
        <v>0</v>
      </c>
      <c r="K314" s="275"/>
      <c r="L314" s="276"/>
      <c r="M314" s="277" t="s">
        <v>1</v>
      </c>
      <c r="N314" s="278" t="s">
        <v>42</v>
      </c>
      <c r="O314" s="92"/>
      <c r="P314" s="230">
        <f>O314*H314</f>
        <v>0</v>
      </c>
      <c r="Q314" s="230">
        <v>0.0017700000000000001</v>
      </c>
      <c r="R314" s="230">
        <f>Q314*H314</f>
        <v>0.0035400000000000002</v>
      </c>
      <c r="S314" s="230">
        <v>0</v>
      </c>
      <c r="T314" s="231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2" t="s">
        <v>157</v>
      </c>
      <c r="AT314" s="232" t="s">
        <v>250</v>
      </c>
      <c r="AU314" s="232" t="s">
        <v>87</v>
      </c>
      <c r="AY314" s="18" t="s">
        <v>126</v>
      </c>
      <c r="BE314" s="233">
        <f>IF(N314="základní",J314,0)</f>
        <v>0</v>
      </c>
      <c r="BF314" s="233">
        <f>IF(N314="snížená",J314,0)</f>
        <v>0</v>
      </c>
      <c r="BG314" s="233">
        <f>IF(N314="zákl. přenesená",J314,0)</f>
        <v>0</v>
      </c>
      <c r="BH314" s="233">
        <f>IF(N314="sníž. přenesená",J314,0)</f>
        <v>0</v>
      </c>
      <c r="BI314" s="233">
        <f>IF(N314="nulová",J314,0)</f>
        <v>0</v>
      </c>
      <c r="BJ314" s="18" t="s">
        <v>85</v>
      </c>
      <c r="BK314" s="233">
        <f>ROUND(I314*H314,2)</f>
        <v>0</v>
      </c>
      <c r="BL314" s="18" t="s">
        <v>132</v>
      </c>
      <c r="BM314" s="232" t="s">
        <v>617</v>
      </c>
    </row>
    <row r="315" s="2" customFormat="1" ht="24.15" customHeight="1">
      <c r="A315" s="39"/>
      <c r="B315" s="40"/>
      <c r="C315" s="220" t="s">
        <v>618</v>
      </c>
      <c r="D315" s="220" t="s">
        <v>128</v>
      </c>
      <c r="E315" s="221" t="s">
        <v>619</v>
      </c>
      <c r="F315" s="222" t="s">
        <v>620</v>
      </c>
      <c r="G315" s="223" t="s">
        <v>323</v>
      </c>
      <c r="H315" s="224">
        <v>6</v>
      </c>
      <c r="I315" s="225"/>
      <c r="J315" s="226">
        <f>ROUND(I315*H315,2)</f>
        <v>0</v>
      </c>
      <c r="K315" s="227"/>
      <c r="L315" s="45"/>
      <c r="M315" s="228" t="s">
        <v>1</v>
      </c>
      <c r="N315" s="229" t="s">
        <v>42</v>
      </c>
      <c r="O315" s="92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2" t="s">
        <v>132</v>
      </c>
      <c r="AT315" s="232" t="s">
        <v>128</v>
      </c>
      <c r="AU315" s="232" t="s">
        <v>87</v>
      </c>
      <c r="AY315" s="18" t="s">
        <v>126</v>
      </c>
      <c r="BE315" s="233">
        <f>IF(N315="základní",J315,0)</f>
        <v>0</v>
      </c>
      <c r="BF315" s="233">
        <f>IF(N315="snížená",J315,0)</f>
        <v>0</v>
      </c>
      <c r="BG315" s="233">
        <f>IF(N315="zákl. přenesená",J315,0)</f>
        <v>0</v>
      </c>
      <c r="BH315" s="233">
        <f>IF(N315="sníž. přenesená",J315,0)</f>
        <v>0</v>
      </c>
      <c r="BI315" s="233">
        <f>IF(N315="nulová",J315,0)</f>
        <v>0</v>
      </c>
      <c r="BJ315" s="18" t="s">
        <v>85</v>
      </c>
      <c r="BK315" s="233">
        <f>ROUND(I315*H315,2)</f>
        <v>0</v>
      </c>
      <c r="BL315" s="18" t="s">
        <v>132</v>
      </c>
      <c r="BM315" s="232" t="s">
        <v>621</v>
      </c>
    </row>
    <row r="316" s="2" customFormat="1" ht="24.15" customHeight="1">
      <c r="A316" s="39"/>
      <c r="B316" s="40"/>
      <c r="C316" s="268" t="s">
        <v>622</v>
      </c>
      <c r="D316" s="268" t="s">
        <v>250</v>
      </c>
      <c r="E316" s="269" t="s">
        <v>623</v>
      </c>
      <c r="F316" s="270" t="s">
        <v>624</v>
      </c>
      <c r="G316" s="271" t="s">
        <v>323</v>
      </c>
      <c r="H316" s="272">
        <v>6</v>
      </c>
      <c r="I316" s="273"/>
      <c r="J316" s="274">
        <f>ROUND(I316*H316,2)</f>
        <v>0</v>
      </c>
      <c r="K316" s="275"/>
      <c r="L316" s="276"/>
      <c r="M316" s="277" t="s">
        <v>1</v>
      </c>
      <c r="N316" s="278" t="s">
        <v>42</v>
      </c>
      <c r="O316" s="92"/>
      <c r="P316" s="230">
        <f>O316*H316</f>
        <v>0</v>
      </c>
      <c r="Q316" s="230">
        <v>0.0020300000000000001</v>
      </c>
      <c r="R316" s="230">
        <f>Q316*H316</f>
        <v>0.01218</v>
      </c>
      <c r="S316" s="230">
        <v>0</v>
      </c>
      <c r="T316" s="23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2" t="s">
        <v>157</v>
      </c>
      <c r="AT316" s="232" t="s">
        <v>250</v>
      </c>
      <c r="AU316" s="232" t="s">
        <v>87</v>
      </c>
      <c r="AY316" s="18" t="s">
        <v>126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8" t="s">
        <v>85</v>
      </c>
      <c r="BK316" s="233">
        <f>ROUND(I316*H316,2)</f>
        <v>0</v>
      </c>
      <c r="BL316" s="18" t="s">
        <v>132</v>
      </c>
      <c r="BM316" s="232" t="s">
        <v>625</v>
      </c>
    </row>
    <row r="317" s="2" customFormat="1" ht="24.15" customHeight="1">
      <c r="A317" s="39"/>
      <c r="B317" s="40"/>
      <c r="C317" s="220" t="s">
        <v>626</v>
      </c>
      <c r="D317" s="220" t="s">
        <v>128</v>
      </c>
      <c r="E317" s="221" t="s">
        <v>627</v>
      </c>
      <c r="F317" s="222" t="s">
        <v>628</v>
      </c>
      <c r="G317" s="223" t="s">
        <v>323</v>
      </c>
      <c r="H317" s="224">
        <v>3</v>
      </c>
      <c r="I317" s="225"/>
      <c r="J317" s="226">
        <f>ROUND(I317*H317,2)</f>
        <v>0</v>
      </c>
      <c r="K317" s="227"/>
      <c r="L317" s="45"/>
      <c r="M317" s="228" t="s">
        <v>1</v>
      </c>
      <c r="N317" s="229" t="s">
        <v>42</v>
      </c>
      <c r="O317" s="92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2" t="s">
        <v>132</v>
      </c>
      <c r="AT317" s="232" t="s">
        <v>128</v>
      </c>
      <c r="AU317" s="232" t="s">
        <v>87</v>
      </c>
      <c r="AY317" s="18" t="s">
        <v>126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8" t="s">
        <v>85</v>
      </c>
      <c r="BK317" s="233">
        <f>ROUND(I317*H317,2)</f>
        <v>0</v>
      </c>
      <c r="BL317" s="18" t="s">
        <v>132</v>
      </c>
      <c r="BM317" s="232" t="s">
        <v>629</v>
      </c>
    </row>
    <row r="318" s="2" customFormat="1" ht="21.75" customHeight="1">
      <c r="A318" s="39"/>
      <c r="B318" s="40"/>
      <c r="C318" s="268" t="s">
        <v>630</v>
      </c>
      <c r="D318" s="268" t="s">
        <v>250</v>
      </c>
      <c r="E318" s="269" t="s">
        <v>631</v>
      </c>
      <c r="F318" s="270" t="s">
        <v>632</v>
      </c>
      <c r="G318" s="271" t="s">
        <v>323</v>
      </c>
      <c r="H318" s="272">
        <v>3</v>
      </c>
      <c r="I318" s="273"/>
      <c r="J318" s="274">
        <f>ROUND(I318*H318,2)</f>
        <v>0</v>
      </c>
      <c r="K318" s="275"/>
      <c r="L318" s="276"/>
      <c r="M318" s="277" t="s">
        <v>1</v>
      </c>
      <c r="N318" s="278" t="s">
        <v>42</v>
      </c>
      <c r="O318" s="92"/>
      <c r="P318" s="230">
        <f>O318*H318</f>
        <v>0</v>
      </c>
      <c r="Q318" s="230">
        <v>0.0028999999999999998</v>
      </c>
      <c r="R318" s="230">
        <f>Q318*H318</f>
        <v>0.0086999999999999994</v>
      </c>
      <c r="S318" s="230">
        <v>0</v>
      </c>
      <c r="T318" s="23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2" t="s">
        <v>157</v>
      </c>
      <c r="AT318" s="232" t="s">
        <v>250</v>
      </c>
      <c r="AU318" s="232" t="s">
        <v>87</v>
      </c>
      <c r="AY318" s="18" t="s">
        <v>126</v>
      </c>
      <c r="BE318" s="233">
        <f>IF(N318="základní",J318,0)</f>
        <v>0</v>
      </c>
      <c r="BF318" s="233">
        <f>IF(N318="snížená",J318,0)</f>
        <v>0</v>
      </c>
      <c r="BG318" s="233">
        <f>IF(N318="zákl. přenesená",J318,0)</f>
        <v>0</v>
      </c>
      <c r="BH318" s="233">
        <f>IF(N318="sníž. přenesená",J318,0)</f>
        <v>0</v>
      </c>
      <c r="BI318" s="233">
        <f>IF(N318="nulová",J318,0)</f>
        <v>0</v>
      </c>
      <c r="BJ318" s="18" t="s">
        <v>85</v>
      </c>
      <c r="BK318" s="233">
        <f>ROUND(I318*H318,2)</f>
        <v>0</v>
      </c>
      <c r="BL318" s="18" t="s">
        <v>132</v>
      </c>
      <c r="BM318" s="232" t="s">
        <v>633</v>
      </c>
    </row>
    <row r="319" s="2" customFormat="1" ht="24.15" customHeight="1">
      <c r="A319" s="39"/>
      <c r="B319" s="40"/>
      <c r="C319" s="220" t="s">
        <v>634</v>
      </c>
      <c r="D319" s="220" t="s">
        <v>128</v>
      </c>
      <c r="E319" s="221" t="s">
        <v>635</v>
      </c>
      <c r="F319" s="222" t="s">
        <v>636</v>
      </c>
      <c r="G319" s="223" t="s">
        <v>323</v>
      </c>
      <c r="H319" s="224">
        <v>8</v>
      </c>
      <c r="I319" s="225"/>
      <c r="J319" s="226">
        <f>ROUND(I319*H319,2)</f>
        <v>0</v>
      </c>
      <c r="K319" s="227"/>
      <c r="L319" s="45"/>
      <c r="M319" s="228" t="s">
        <v>1</v>
      </c>
      <c r="N319" s="229" t="s">
        <v>42</v>
      </c>
      <c r="O319" s="92"/>
      <c r="P319" s="230">
        <f>O319*H319</f>
        <v>0</v>
      </c>
      <c r="Q319" s="230">
        <v>0</v>
      </c>
      <c r="R319" s="230">
        <f>Q319*H319</f>
        <v>0</v>
      </c>
      <c r="S319" s="230">
        <v>0</v>
      </c>
      <c r="T319" s="23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2" t="s">
        <v>132</v>
      </c>
      <c r="AT319" s="232" t="s">
        <v>128</v>
      </c>
      <c r="AU319" s="232" t="s">
        <v>87</v>
      </c>
      <c r="AY319" s="18" t="s">
        <v>126</v>
      </c>
      <c r="BE319" s="233">
        <f>IF(N319="základní",J319,0)</f>
        <v>0</v>
      </c>
      <c r="BF319" s="233">
        <f>IF(N319="snížená",J319,0)</f>
        <v>0</v>
      </c>
      <c r="BG319" s="233">
        <f>IF(N319="zákl. přenesená",J319,0)</f>
        <v>0</v>
      </c>
      <c r="BH319" s="233">
        <f>IF(N319="sníž. přenesená",J319,0)</f>
        <v>0</v>
      </c>
      <c r="BI319" s="233">
        <f>IF(N319="nulová",J319,0)</f>
        <v>0</v>
      </c>
      <c r="BJ319" s="18" t="s">
        <v>85</v>
      </c>
      <c r="BK319" s="233">
        <f>ROUND(I319*H319,2)</f>
        <v>0</v>
      </c>
      <c r="BL319" s="18" t="s">
        <v>132</v>
      </c>
      <c r="BM319" s="232" t="s">
        <v>637</v>
      </c>
    </row>
    <row r="320" s="2" customFormat="1" ht="33" customHeight="1">
      <c r="A320" s="39"/>
      <c r="B320" s="40"/>
      <c r="C320" s="268" t="s">
        <v>638</v>
      </c>
      <c r="D320" s="268" t="s">
        <v>250</v>
      </c>
      <c r="E320" s="269" t="s">
        <v>639</v>
      </c>
      <c r="F320" s="270" t="s">
        <v>640</v>
      </c>
      <c r="G320" s="271" t="s">
        <v>323</v>
      </c>
      <c r="H320" s="272">
        <v>1</v>
      </c>
      <c r="I320" s="273"/>
      <c r="J320" s="274">
        <f>ROUND(I320*H320,2)</f>
        <v>0</v>
      </c>
      <c r="K320" s="275"/>
      <c r="L320" s="276"/>
      <c r="M320" s="277" t="s">
        <v>1</v>
      </c>
      <c r="N320" s="278" t="s">
        <v>42</v>
      </c>
      <c r="O320" s="92"/>
      <c r="P320" s="230">
        <f>O320*H320</f>
        <v>0</v>
      </c>
      <c r="Q320" s="230">
        <v>0</v>
      </c>
      <c r="R320" s="230">
        <f>Q320*H320</f>
        <v>0</v>
      </c>
      <c r="S320" s="230">
        <v>0</v>
      </c>
      <c r="T320" s="231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2" t="s">
        <v>157</v>
      </c>
      <c r="AT320" s="232" t="s">
        <v>250</v>
      </c>
      <c r="AU320" s="232" t="s">
        <v>87</v>
      </c>
      <c r="AY320" s="18" t="s">
        <v>126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8" t="s">
        <v>85</v>
      </c>
      <c r="BK320" s="233">
        <f>ROUND(I320*H320,2)</f>
        <v>0</v>
      </c>
      <c r="BL320" s="18" t="s">
        <v>132</v>
      </c>
      <c r="BM320" s="232" t="s">
        <v>641</v>
      </c>
    </row>
    <row r="321" s="2" customFormat="1" ht="24.15" customHeight="1">
      <c r="A321" s="39"/>
      <c r="B321" s="40"/>
      <c r="C321" s="268" t="s">
        <v>642</v>
      </c>
      <c r="D321" s="268" t="s">
        <v>250</v>
      </c>
      <c r="E321" s="269" t="s">
        <v>643</v>
      </c>
      <c r="F321" s="270" t="s">
        <v>644</v>
      </c>
      <c r="G321" s="271" t="s">
        <v>323</v>
      </c>
      <c r="H321" s="272">
        <v>3</v>
      </c>
      <c r="I321" s="273"/>
      <c r="J321" s="274">
        <f>ROUND(I321*H321,2)</f>
        <v>0</v>
      </c>
      <c r="K321" s="275"/>
      <c r="L321" s="276"/>
      <c r="M321" s="277" t="s">
        <v>1</v>
      </c>
      <c r="N321" s="278" t="s">
        <v>42</v>
      </c>
      <c r="O321" s="92"/>
      <c r="P321" s="230">
        <f>O321*H321</f>
        <v>0</v>
      </c>
      <c r="Q321" s="230">
        <v>0.00050000000000000001</v>
      </c>
      <c r="R321" s="230">
        <f>Q321*H321</f>
        <v>0.0015</v>
      </c>
      <c r="S321" s="230">
        <v>0</v>
      </c>
      <c r="T321" s="23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2" t="s">
        <v>157</v>
      </c>
      <c r="AT321" s="232" t="s">
        <v>250</v>
      </c>
      <c r="AU321" s="232" t="s">
        <v>87</v>
      </c>
      <c r="AY321" s="18" t="s">
        <v>126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8" t="s">
        <v>85</v>
      </c>
      <c r="BK321" s="233">
        <f>ROUND(I321*H321,2)</f>
        <v>0</v>
      </c>
      <c r="BL321" s="18" t="s">
        <v>132</v>
      </c>
      <c r="BM321" s="232" t="s">
        <v>645</v>
      </c>
    </row>
    <row r="322" s="2" customFormat="1" ht="24.15" customHeight="1">
      <c r="A322" s="39"/>
      <c r="B322" s="40"/>
      <c r="C322" s="268" t="s">
        <v>646</v>
      </c>
      <c r="D322" s="268" t="s">
        <v>250</v>
      </c>
      <c r="E322" s="269" t="s">
        <v>647</v>
      </c>
      <c r="F322" s="270" t="s">
        <v>648</v>
      </c>
      <c r="G322" s="271" t="s">
        <v>323</v>
      </c>
      <c r="H322" s="272">
        <v>1</v>
      </c>
      <c r="I322" s="273"/>
      <c r="J322" s="274">
        <f>ROUND(I322*H322,2)</f>
        <v>0</v>
      </c>
      <c r="K322" s="275"/>
      <c r="L322" s="276"/>
      <c r="M322" s="277" t="s">
        <v>1</v>
      </c>
      <c r="N322" s="278" t="s">
        <v>42</v>
      </c>
      <c r="O322" s="92"/>
      <c r="P322" s="230">
        <f>O322*H322</f>
        <v>0</v>
      </c>
      <c r="Q322" s="230">
        <v>0.00055999999999999995</v>
      </c>
      <c r="R322" s="230">
        <f>Q322*H322</f>
        <v>0.00055999999999999995</v>
      </c>
      <c r="S322" s="230">
        <v>0</v>
      </c>
      <c r="T322" s="231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2" t="s">
        <v>157</v>
      </c>
      <c r="AT322" s="232" t="s">
        <v>250</v>
      </c>
      <c r="AU322" s="232" t="s">
        <v>87</v>
      </c>
      <c r="AY322" s="18" t="s">
        <v>126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18" t="s">
        <v>85</v>
      </c>
      <c r="BK322" s="233">
        <f>ROUND(I322*H322,2)</f>
        <v>0</v>
      </c>
      <c r="BL322" s="18" t="s">
        <v>132</v>
      </c>
      <c r="BM322" s="232" t="s">
        <v>649</v>
      </c>
    </row>
    <row r="323" s="2" customFormat="1" ht="24.15" customHeight="1">
      <c r="A323" s="39"/>
      <c r="B323" s="40"/>
      <c r="C323" s="268" t="s">
        <v>650</v>
      </c>
      <c r="D323" s="268" t="s">
        <v>250</v>
      </c>
      <c r="E323" s="269" t="s">
        <v>651</v>
      </c>
      <c r="F323" s="270" t="s">
        <v>652</v>
      </c>
      <c r="G323" s="271" t="s">
        <v>323</v>
      </c>
      <c r="H323" s="272">
        <v>5</v>
      </c>
      <c r="I323" s="273"/>
      <c r="J323" s="274">
        <f>ROUND(I323*H323,2)</f>
        <v>0</v>
      </c>
      <c r="K323" s="275"/>
      <c r="L323" s="276"/>
      <c r="M323" s="277" t="s">
        <v>1</v>
      </c>
      <c r="N323" s="278" t="s">
        <v>42</v>
      </c>
      <c r="O323" s="92"/>
      <c r="P323" s="230">
        <f>O323*H323</f>
        <v>0</v>
      </c>
      <c r="Q323" s="230">
        <v>0.00089999999999999998</v>
      </c>
      <c r="R323" s="230">
        <f>Q323*H323</f>
        <v>0.0044999999999999997</v>
      </c>
      <c r="S323" s="230">
        <v>0</v>
      </c>
      <c r="T323" s="23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2" t="s">
        <v>157</v>
      </c>
      <c r="AT323" s="232" t="s">
        <v>250</v>
      </c>
      <c r="AU323" s="232" t="s">
        <v>87</v>
      </c>
      <c r="AY323" s="18" t="s">
        <v>126</v>
      </c>
      <c r="BE323" s="233">
        <f>IF(N323="základní",J323,0)</f>
        <v>0</v>
      </c>
      <c r="BF323" s="233">
        <f>IF(N323="snížená",J323,0)</f>
        <v>0</v>
      </c>
      <c r="BG323" s="233">
        <f>IF(N323="zákl. přenesená",J323,0)</f>
        <v>0</v>
      </c>
      <c r="BH323" s="233">
        <f>IF(N323="sníž. přenesená",J323,0)</f>
        <v>0</v>
      </c>
      <c r="BI323" s="233">
        <f>IF(N323="nulová",J323,0)</f>
        <v>0</v>
      </c>
      <c r="BJ323" s="18" t="s">
        <v>85</v>
      </c>
      <c r="BK323" s="233">
        <f>ROUND(I323*H323,2)</f>
        <v>0</v>
      </c>
      <c r="BL323" s="18" t="s">
        <v>132</v>
      </c>
      <c r="BM323" s="232" t="s">
        <v>653</v>
      </c>
    </row>
    <row r="324" s="2" customFormat="1" ht="33" customHeight="1">
      <c r="A324" s="39"/>
      <c r="B324" s="40"/>
      <c r="C324" s="268" t="s">
        <v>654</v>
      </c>
      <c r="D324" s="268" t="s">
        <v>250</v>
      </c>
      <c r="E324" s="269" t="s">
        <v>655</v>
      </c>
      <c r="F324" s="270" t="s">
        <v>656</v>
      </c>
      <c r="G324" s="271" t="s">
        <v>323</v>
      </c>
      <c r="H324" s="272">
        <v>5</v>
      </c>
      <c r="I324" s="273"/>
      <c r="J324" s="274">
        <f>ROUND(I324*H324,2)</f>
        <v>0</v>
      </c>
      <c r="K324" s="275"/>
      <c r="L324" s="276"/>
      <c r="M324" s="277" t="s">
        <v>1</v>
      </c>
      <c r="N324" s="278" t="s">
        <v>42</v>
      </c>
      <c r="O324" s="92"/>
      <c r="P324" s="230">
        <f>O324*H324</f>
        <v>0</v>
      </c>
      <c r="Q324" s="230">
        <v>0.0014300000000000001</v>
      </c>
      <c r="R324" s="230">
        <f>Q324*H324</f>
        <v>0.0071500000000000001</v>
      </c>
      <c r="S324" s="230">
        <v>0</v>
      </c>
      <c r="T324" s="231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2" t="s">
        <v>157</v>
      </c>
      <c r="AT324" s="232" t="s">
        <v>250</v>
      </c>
      <c r="AU324" s="232" t="s">
        <v>87</v>
      </c>
      <c r="AY324" s="18" t="s">
        <v>126</v>
      </c>
      <c r="BE324" s="233">
        <f>IF(N324="základní",J324,0)</f>
        <v>0</v>
      </c>
      <c r="BF324" s="233">
        <f>IF(N324="snížená",J324,0)</f>
        <v>0</v>
      </c>
      <c r="BG324" s="233">
        <f>IF(N324="zákl. přenesená",J324,0)</f>
        <v>0</v>
      </c>
      <c r="BH324" s="233">
        <f>IF(N324="sníž. přenesená",J324,0)</f>
        <v>0</v>
      </c>
      <c r="BI324" s="233">
        <f>IF(N324="nulová",J324,0)</f>
        <v>0</v>
      </c>
      <c r="BJ324" s="18" t="s">
        <v>85</v>
      </c>
      <c r="BK324" s="233">
        <f>ROUND(I324*H324,2)</f>
        <v>0</v>
      </c>
      <c r="BL324" s="18" t="s">
        <v>132</v>
      </c>
      <c r="BM324" s="232" t="s">
        <v>657</v>
      </c>
    </row>
    <row r="325" s="2" customFormat="1" ht="33" customHeight="1">
      <c r="A325" s="39"/>
      <c r="B325" s="40"/>
      <c r="C325" s="268" t="s">
        <v>658</v>
      </c>
      <c r="D325" s="268" t="s">
        <v>250</v>
      </c>
      <c r="E325" s="269" t="s">
        <v>659</v>
      </c>
      <c r="F325" s="270" t="s">
        <v>660</v>
      </c>
      <c r="G325" s="271" t="s">
        <v>323</v>
      </c>
      <c r="H325" s="272">
        <v>12</v>
      </c>
      <c r="I325" s="273"/>
      <c r="J325" s="274">
        <f>ROUND(I325*H325,2)</f>
        <v>0</v>
      </c>
      <c r="K325" s="275"/>
      <c r="L325" s="276"/>
      <c r="M325" s="277" t="s">
        <v>1</v>
      </c>
      <c r="N325" s="278" t="s">
        <v>42</v>
      </c>
      <c r="O325" s="92"/>
      <c r="P325" s="230">
        <f>O325*H325</f>
        <v>0</v>
      </c>
      <c r="Q325" s="230">
        <v>3.0000000000000001E-05</v>
      </c>
      <c r="R325" s="230">
        <f>Q325*H325</f>
        <v>0.00036000000000000002</v>
      </c>
      <c r="S325" s="230">
        <v>0</v>
      </c>
      <c r="T325" s="23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2" t="s">
        <v>157</v>
      </c>
      <c r="AT325" s="232" t="s">
        <v>250</v>
      </c>
      <c r="AU325" s="232" t="s">
        <v>87</v>
      </c>
      <c r="AY325" s="18" t="s">
        <v>126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8" t="s">
        <v>85</v>
      </c>
      <c r="BK325" s="233">
        <f>ROUND(I325*H325,2)</f>
        <v>0</v>
      </c>
      <c r="BL325" s="18" t="s">
        <v>132</v>
      </c>
      <c r="BM325" s="232" t="s">
        <v>661</v>
      </c>
    </row>
    <row r="326" s="2" customFormat="1" ht="16.5" customHeight="1">
      <c r="A326" s="39"/>
      <c r="B326" s="40"/>
      <c r="C326" s="220" t="s">
        <v>662</v>
      </c>
      <c r="D326" s="220" t="s">
        <v>128</v>
      </c>
      <c r="E326" s="221" t="s">
        <v>663</v>
      </c>
      <c r="F326" s="222" t="s">
        <v>664</v>
      </c>
      <c r="G326" s="223" t="s">
        <v>323</v>
      </c>
      <c r="H326" s="224">
        <v>3</v>
      </c>
      <c r="I326" s="225"/>
      <c r="J326" s="226">
        <f>ROUND(I326*H326,2)</f>
        <v>0</v>
      </c>
      <c r="K326" s="227"/>
      <c r="L326" s="45"/>
      <c r="M326" s="228" t="s">
        <v>1</v>
      </c>
      <c r="N326" s="229" t="s">
        <v>42</v>
      </c>
      <c r="O326" s="92"/>
      <c r="P326" s="230">
        <f>O326*H326</f>
        <v>0</v>
      </c>
      <c r="Q326" s="230">
        <v>0.0013600000000000001</v>
      </c>
      <c r="R326" s="230">
        <f>Q326*H326</f>
        <v>0.0040800000000000003</v>
      </c>
      <c r="S326" s="230">
        <v>0</v>
      </c>
      <c r="T326" s="231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2" t="s">
        <v>132</v>
      </c>
      <c r="AT326" s="232" t="s">
        <v>128</v>
      </c>
      <c r="AU326" s="232" t="s">
        <v>87</v>
      </c>
      <c r="AY326" s="18" t="s">
        <v>126</v>
      </c>
      <c r="BE326" s="233">
        <f>IF(N326="základní",J326,0)</f>
        <v>0</v>
      </c>
      <c r="BF326" s="233">
        <f>IF(N326="snížená",J326,0)</f>
        <v>0</v>
      </c>
      <c r="BG326" s="233">
        <f>IF(N326="zákl. přenesená",J326,0)</f>
        <v>0</v>
      </c>
      <c r="BH326" s="233">
        <f>IF(N326="sníž. přenesená",J326,0)</f>
        <v>0</v>
      </c>
      <c r="BI326" s="233">
        <f>IF(N326="nulová",J326,0)</f>
        <v>0</v>
      </c>
      <c r="BJ326" s="18" t="s">
        <v>85</v>
      </c>
      <c r="BK326" s="233">
        <f>ROUND(I326*H326,2)</f>
        <v>0</v>
      </c>
      <c r="BL326" s="18" t="s">
        <v>132</v>
      </c>
      <c r="BM326" s="232" t="s">
        <v>665</v>
      </c>
    </row>
    <row r="327" s="2" customFormat="1" ht="24.15" customHeight="1">
      <c r="A327" s="39"/>
      <c r="B327" s="40"/>
      <c r="C327" s="268" t="s">
        <v>666</v>
      </c>
      <c r="D327" s="268" t="s">
        <v>250</v>
      </c>
      <c r="E327" s="269" t="s">
        <v>667</v>
      </c>
      <c r="F327" s="270" t="s">
        <v>668</v>
      </c>
      <c r="G327" s="271" t="s">
        <v>323</v>
      </c>
      <c r="H327" s="272">
        <v>3</v>
      </c>
      <c r="I327" s="273"/>
      <c r="J327" s="274">
        <f>ROUND(I327*H327,2)</f>
        <v>0</v>
      </c>
      <c r="K327" s="275"/>
      <c r="L327" s="276"/>
      <c r="M327" s="277" t="s">
        <v>1</v>
      </c>
      <c r="N327" s="278" t="s">
        <v>42</v>
      </c>
      <c r="O327" s="92"/>
      <c r="P327" s="230">
        <f>O327*H327</f>
        <v>0</v>
      </c>
      <c r="Q327" s="230">
        <v>0.0395</v>
      </c>
      <c r="R327" s="230">
        <f>Q327*H327</f>
        <v>0.11849999999999999</v>
      </c>
      <c r="S327" s="230">
        <v>0</v>
      </c>
      <c r="T327" s="231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2" t="s">
        <v>157</v>
      </c>
      <c r="AT327" s="232" t="s">
        <v>250</v>
      </c>
      <c r="AU327" s="232" t="s">
        <v>87</v>
      </c>
      <c r="AY327" s="18" t="s">
        <v>126</v>
      </c>
      <c r="BE327" s="233">
        <f>IF(N327="základní",J327,0)</f>
        <v>0</v>
      </c>
      <c r="BF327" s="233">
        <f>IF(N327="snížená",J327,0)</f>
        <v>0</v>
      </c>
      <c r="BG327" s="233">
        <f>IF(N327="zákl. přenesená",J327,0)</f>
        <v>0</v>
      </c>
      <c r="BH327" s="233">
        <f>IF(N327="sníž. přenesená",J327,0)</f>
        <v>0</v>
      </c>
      <c r="BI327" s="233">
        <f>IF(N327="nulová",J327,0)</f>
        <v>0</v>
      </c>
      <c r="BJ327" s="18" t="s">
        <v>85</v>
      </c>
      <c r="BK327" s="233">
        <f>ROUND(I327*H327,2)</f>
        <v>0</v>
      </c>
      <c r="BL327" s="18" t="s">
        <v>132</v>
      </c>
      <c r="BM327" s="232" t="s">
        <v>669</v>
      </c>
    </row>
    <row r="328" s="2" customFormat="1" ht="16.5" customHeight="1">
      <c r="A328" s="39"/>
      <c r="B328" s="40"/>
      <c r="C328" s="220" t="s">
        <v>670</v>
      </c>
      <c r="D328" s="220" t="s">
        <v>128</v>
      </c>
      <c r="E328" s="221" t="s">
        <v>671</v>
      </c>
      <c r="F328" s="222" t="s">
        <v>672</v>
      </c>
      <c r="G328" s="223" t="s">
        <v>323</v>
      </c>
      <c r="H328" s="224">
        <v>2</v>
      </c>
      <c r="I328" s="225"/>
      <c r="J328" s="226">
        <f>ROUND(I328*H328,2)</f>
        <v>0</v>
      </c>
      <c r="K328" s="227"/>
      <c r="L328" s="45"/>
      <c r="M328" s="228" t="s">
        <v>1</v>
      </c>
      <c r="N328" s="229" t="s">
        <v>42</v>
      </c>
      <c r="O328" s="92"/>
      <c r="P328" s="230">
        <f>O328*H328</f>
        <v>0</v>
      </c>
      <c r="Q328" s="230">
        <v>0.0013600000000000001</v>
      </c>
      <c r="R328" s="230">
        <f>Q328*H328</f>
        <v>0.0027200000000000002</v>
      </c>
      <c r="S328" s="230">
        <v>0</v>
      </c>
      <c r="T328" s="231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2" t="s">
        <v>132</v>
      </c>
      <c r="AT328" s="232" t="s">
        <v>128</v>
      </c>
      <c r="AU328" s="232" t="s">
        <v>87</v>
      </c>
      <c r="AY328" s="18" t="s">
        <v>126</v>
      </c>
      <c r="BE328" s="233">
        <f>IF(N328="základní",J328,0)</f>
        <v>0</v>
      </c>
      <c r="BF328" s="233">
        <f>IF(N328="snížená",J328,0)</f>
        <v>0</v>
      </c>
      <c r="BG328" s="233">
        <f>IF(N328="zákl. přenesená",J328,0)</f>
        <v>0</v>
      </c>
      <c r="BH328" s="233">
        <f>IF(N328="sníž. přenesená",J328,0)</f>
        <v>0</v>
      </c>
      <c r="BI328" s="233">
        <f>IF(N328="nulová",J328,0)</f>
        <v>0</v>
      </c>
      <c r="BJ328" s="18" t="s">
        <v>85</v>
      </c>
      <c r="BK328" s="233">
        <f>ROUND(I328*H328,2)</f>
        <v>0</v>
      </c>
      <c r="BL328" s="18" t="s">
        <v>132</v>
      </c>
      <c r="BM328" s="232" t="s">
        <v>673</v>
      </c>
    </row>
    <row r="329" s="2" customFormat="1" ht="24.15" customHeight="1">
      <c r="A329" s="39"/>
      <c r="B329" s="40"/>
      <c r="C329" s="268" t="s">
        <v>674</v>
      </c>
      <c r="D329" s="268" t="s">
        <v>250</v>
      </c>
      <c r="E329" s="269" t="s">
        <v>675</v>
      </c>
      <c r="F329" s="270" t="s">
        <v>676</v>
      </c>
      <c r="G329" s="271" t="s">
        <v>323</v>
      </c>
      <c r="H329" s="272">
        <v>2</v>
      </c>
      <c r="I329" s="273"/>
      <c r="J329" s="274">
        <f>ROUND(I329*H329,2)</f>
        <v>0</v>
      </c>
      <c r="K329" s="275"/>
      <c r="L329" s="276"/>
      <c r="M329" s="277" t="s">
        <v>1</v>
      </c>
      <c r="N329" s="278" t="s">
        <v>42</v>
      </c>
      <c r="O329" s="92"/>
      <c r="P329" s="230">
        <f>O329*H329</f>
        <v>0</v>
      </c>
      <c r="Q329" s="230">
        <v>0.079000000000000001</v>
      </c>
      <c r="R329" s="230">
        <f>Q329*H329</f>
        <v>0.158</v>
      </c>
      <c r="S329" s="230">
        <v>0</v>
      </c>
      <c r="T329" s="23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2" t="s">
        <v>157</v>
      </c>
      <c r="AT329" s="232" t="s">
        <v>250</v>
      </c>
      <c r="AU329" s="232" t="s">
        <v>87</v>
      </c>
      <c r="AY329" s="18" t="s">
        <v>126</v>
      </c>
      <c r="BE329" s="233">
        <f>IF(N329="základní",J329,0)</f>
        <v>0</v>
      </c>
      <c r="BF329" s="233">
        <f>IF(N329="snížená",J329,0)</f>
        <v>0</v>
      </c>
      <c r="BG329" s="233">
        <f>IF(N329="zákl. přenesená",J329,0)</f>
        <v>0</v>
      </c>
      <c r="BH329" s="233">
        <f>IF(N329="sníž. přenesená",J329,0)</f>
        <v>0</v>
      </c>
      <c r="BI329" s="233">
        <f>IF(N329="nulová",J329,0)</f>
        <v>0</v>
      </c>
      <c r="BJ329" s="18" t="s">
        <v>85</v>
      </c>
      <c r="BK329" s="233">
        <f>ROUND(I329*H329,2)</f>
        <v>0</v>
      </c>
      <c r="BL329" s="18" t="s">
        <v>132</v>
      </c>
      <c r="BM329" s="232" t="s">
        <v>677</v>
      </c>
    </row>
    <row r="330" s="2" customFormat="1" ht="24.15" customHeight="1">
      <c r="A330" s="39"/>
      <c r="B330" s="40"/>
      <c r="C330" s="268" t="s">
        <v>412</v>
      </c>
      <c r="D330" s="268" t="s">
        <v>250</v>
      </c>
      <c r="E330" s="269" t="s">
        <v>678</v>
      </c>
      <c r="F330" s="270" t="s">
        <v>679</v>
      </c>
      <c r="G330" s="271" t="s">
        <v>323</v>
      </c>
      <c r="H330" s="272">
        <v>5</v>
      </c>
      <c r="I330" s="273"/>
      <c r="J330" s="274">
        <f>ROUND(I330*H330,2)</f>
        <v>0</v>
      </c>
      <c r="K330" s="275"/>
      <c r="L330" s="276"/>
      <c r="M330" s="277" t="s">
        <v>1</v>
      </c>
      <c r="N330" s="278" t="s">
        <v>42</v>
      </c>
      <c r="O330" s="92"/>
      <c r="P330" s="230">
        <f>O330*H330</f>
        <v>0</v>
      </c>
      <c r="Q330" s="230">
        <v>0.0015</v>
      </c>
      <c r="R330" s="230">
        <f>Q330*H330</f>
        <v>0.0074999999999999997</v>
      </c>
      <c r="S330" s="230">
        <v>0</v>
      </c>
      <c r="T330" s="231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2" t="s">
        <v>157</v>
      </c>
      <c r="AT330" s="232" t="s">
        <v>250</v>
      </c>
      <c r="AU330" s="232" t="s">
        <v>87</v>
      </c>
      <c r="AY330" s="18" t="s">
        <v>126</v>
      </c>
      <c r="BE330" s="233">
        <f>IF(N330="základní",J330,0)</f>
        <v>0</v>
      </c>
      <c r="BF330" s="233">
        <f>IF(N330="snížená",J330,0)</f>
        <v>0</v>
      </c>
      <c r="BG330" s="233">
        <f>IF(N330="zákl. přenesená",J330,0)</f>
        <v>0</v>
      </c>
      <c r="BH330" s="233">
        <f>IF(N330="sníž. přenesená",J330,0)</f>
        <v>0</v>
      </c>
      <c r="BI330" s="233">
        <f>IF(N330="nulová",J330,0)</f>
        <v>0</v>
      </c>
      <c r="BJ330" s="18" t="s">
        <v>85</v>
      </c>
      <c r="BK330" s="233">
        <f>ROUND(I330*H330,2)</f>
        <v>0</v>
      </c>
      <c r="BL330" s="18" t="s">
        <v>132</v>
      </c>
      <c r="BM330" s="232" t="s">
        <v>680</v>
      </c>
    </row>
    <row r="331" s="2" customFormat="1" ht="24.15" customHeight="1">
      <c r="A331" s="39"/>
      <c r="B331" s="40"/>
      <c r="C331" s="220" t="s">
        <v>681</v>
      </c>
      <c r="D331" s="220" t="s">
        <v>128</v>
      </c>
      <c r="E331" s="221" t="s">
        <v>682</v>
      </c>
      <c r="F331" s="222" t="s">
        <v>683</v>
      </c>
      <c r="G331" s="223" t="s">
        <v>323</v>
      </c>
      <c r="H331" s="224">
        <v>21</v>
      </c>
      <c r="I331" s="225"/>
      <c r="J331" s="226">
        <f>ROUND(I331*H331,2)</f>
        <v>0</v>
      </c>
      <c r="K331" s="227"/>
      <c r="L331" s="45"/>
      <c r="M331" s="228" t="s">
        <v>1</v>
      </c>
      <c r="N331" s="229" t="s">
        <v>42</v>
      </c>
      <c r="O331" s="92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2" t="s">
        <v>132</v>
      </c>
      <c r="AT331" s="232" t="s">
        <v>128</v>
      </c>
      <c r="AU331" s="232" t="s">
        <v>87</v>
      </c>
      <c r="AY331" s="18" t="s">
        <v>126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8" t="s">
        <v>85</v>
      </c>
      <c r="BK331" s="233">
        <f>ROUND(I331*H331,2)</f>
        <v>0</v>
      </c>
      <c r="BL331" s="18" t="s">
        <v>132</v>
      </c>
      <c r="BM331" s="232" t="s">
        <v>684</v>
      </c>
    </row>
    <row r="332" s="2" customFormat="1" ht="24.15" customHeight="1">
      <c r="A332" s="39"/>
      <c r="B332" s="40"/>
      <c r="C332" s="268" t="s">
        <v>685</v>
      </c>
      <c r="D332" s="268" t="s">
        <v>250</v>
      </c>
      <c r="E332" s="269" t="s">
        <v>686</v>
      </c>
      <c r="F332" s="270" t="s">
        <v>687</v>
      </c>
      <c r="G332" s="271" t="s">
        <v>323</v>
      </c>
      <c r="H332" s="272">
        <v>21</v>
      </c>
      <c r="I332" s="273"/>
      <c r="J332" s="274">
        <f>ROUND(I332*H332,2)</f>
        <v>0</v>
      </c>
      <c r="K332" s="275"/>
      <c r="L332" s="276"/>
      <c r="M332" s="277" t="s">
        <v>1</v>
      </c>
      <c r="N332" s="278" t="s">
        <v>42</v>
      </c>
      <c r="O332" s="92"/>
      <c r="P332" s="230">
        <f>O332*H332</f>
        <v>0</v>
      </c>
      <c r="Q332" s="230">
        <v>0.0035999999999999999</v>
      </c>
      <c r="R332" s="230">
        <f>Q332*H332</f>
        <v>0.075600000000000001</v>
      </c>
      <c r="S332" s="230">
        <v>0</v>
      </c>
      <c r="T332" s="231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2" t="s">
        <v>157</v>
      </c>
      <c r="AT332" s="232" t="s">
        <v>250</v>
      </c>
      <c r="AU332" s="232" t="s">
        <v>87</v>
      </c>
      <c r="AY332" s="18" t="s">
        <v>126</v>
      </c>
      <c r="BE332" s="233">
        <f>IF(N332="základní",J332,0)</f>
        <v>0</v>
      </c>
      <c r="BF332" s="233">
        <f>IF(N332="snížená",J332,0)</f>
        <v>0</v>
      </c>
      <c r="BG332" s="233">
        <f>IF(N332="zákl. přenesená",J332,0)</f>
        <v>0</v>
      </c>
      <c r="BH332" s="233">
        <f>IF(N332="sníž. přenesená",J332,0)</f>
        <v>0</v>
      </c>
      <c r="BI332" s="233">
        <f>IF(N332="nulová",J332,0)</f>
        <v>0</v>
      </c>
      <c r="BJ332" s="18" t="s">
        <v>85</v>
      </c>
      <c r="BK332" s="233">
        <f>ROUND(I332*H332,2)</f>
        <v>0</v>
      </c>
      <c r="BL332" s="18" t="s">
        <v>132</v>
      </c>
      <c r="BM332" s="232" t="s">
        <v>688</v>
      </c>
    </row>
    <row r="333" s="2" customFormat="1" ht="24.15" customHeight="1">
      <c r="A333" s="39"/>
      <c r="B333" s="40"/>
      <c r="C333" s="220" t="s">
        <v>689</v>
      </c>
      <c r="D333" s="220" t="s">
        <v>128</v>
      </c>
      <c r="E333" s="221" t="s">
        <v>690</v>
      </c>
      <c r="F333" s="222" t="s">
        <v>691</v>
      </c>
      <c r="G333" s="223" t="s">
        <v>323</v>
      </c>
      <c r="H333" s="224">
        <v>21</v>
      </c>
      <c r="I333" s="225"/>
      <c r="J333" s="226">
        <f>ROUND(I333*H333,2)</f>
        <v>0</v>
      </c>
      <c r="K333" s="227"/>
      <c r="L333" s="45"/>
      <c r="M333" s="228" t="s">
        <v>1</v>
      </c>
      <c r="N333" s="229" t="s">
        <v>42</v>
      </c>
      <c r="O333" s="92"/>
      <c r="P333" s="230">
        <f>O333*H333</f>
        <v>0</v>
      </c>
      <c r="Q333" s="230">
        <v>2.0000000000000002E-05</v>
      </c>
      <c r="R333" s="230">
        <f>Q333*H333</f>
        <v>0.00042000000000000002</v>
      </c>
      <c r="S333" s="230">
        <v>0</v>
      </c>
      <c r="T333" s="23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2" t="s">
        <v>132</v>
      </c>
      <c r="AT333" s="232" t="s">
        <v>128</v>
      </c>
      <c r="AU333" s="232" t="s">
        <v>87</v>
      </c>
      <c r="AY333" s="18" t="s">
        <v>126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8" t="s">
        <v>85</v>
      </c>
      <c r="BK333" s="233">
        <f>ROUND(I333*H333,2)</f>
        <v>0</v>
      </c>
      <c r="BL333" s="18" t="s">
        <v>132</v>
      </c>
      <c r="BM333" s="232" t="s">
        <v>692</v>
      </c>
    </row>
    <row r="334" s="2" customFormat="1" ht="24.15" customHeight="1">
      <c r="A334" s="39"/>
      <c r="B334" s="40"/>
      <c r="C334" s="268" t="s">
        <v>693</v>
      </c>
      <c r="D334" s="268" t="s">
        <v>250</v>
      </c>
      <c r="E334" s="269" t="s">
        <v>694</v>
      </c>
      <c r="F334" s="270" t="s">
        <v>695</v>
      </c>
      <c r="G334" s="271" t="s">
        <v>323</v>
      </c>
      <c r="H334" s="272">
        <v>21</v>
      </c>
      <c r="I334" s="273"/>
      <c r="J334" s="274">
        <f>ROUND(I334*H334,2)</f>
        <v>0</v>
      </c>
      <c r="K334" s="275"/>
      <c r="L334" s="276"/>
      <c r="M334" s="277" t="s">
        <v>1</v>
      </c>
      <c r="N334" s="278" t="s">
        <v>42</v>
      </c>
      <c r="O334" s="92"/>
      <c r="P334" s="230">
        <f>O334*H334</f>
        <v>0</v>
      </c>
      <c r="Q334" s="230">
        <v>0.0011000000000000001</v>
      </c>
      <c r="R334" s="230">
        <f>Q334*H334</f>
        <v>0.023100000000000002</v>
      </c>
      <c r="S334" s="230">
        <v>0</v>
      </c>
      <c r="T334" s="231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2" t="s">
        <v>157</v>
      </c>
      <c r="AT334" s="232" t="s">
        <v>250</v>
      </c>
      <c r="AU334" s="232" t="s">
        <v>87</v>
      </c>
      <c r="AY334" s="18" t="s">
        <v>126</v>
      </c>
      <c r="BE334" s="233">
        <f>IF(N334="základní",J334,0)</f>
        <v>0</v>
      </c>
      <c r="BF334" s="233">
        <f>IF(N334="snížená",J334,0)</f>
        <v>0</v>
      </c>
      <c r="BG334" s="233">
        <f>IF(N334="zákl. přenesená",J334,0)</f>
        <v>0</v>
      </c>
      <c r="BH334" s="233">
        <f>IF(N334="sníž. přenesená",J334,0)</f>
        <v>0</v>
      </c>
      <c r="BI334" s="233">
        <f>IF(N334="nulová",J334,0)</f>
        <v>0</v>
      </c>
      <c r="BJ334" s="18" t="s">
        <v>85</v>
      </c>
      <c r="BK334" s="233">
        <f>ROUND(I334*H334,2)</f>
        <v>0</v>
      </c>
      <c r="BL334" s="18" t="s">
        <v>132</v>
      </c>
      <c r="BM334" s="232" t="s">
        <v>696</v>
      </c>
    </row>
    <row r="335" s="2" customFormat="1" ht="24.15" customHeight="1">
      <c r="A335" s="39"/>
      <c r="B335" s="40"/>
      <c r="C335" s="268" t="s">
        <v>697</v>
      </c>
      <c r="D335" s="268" t="s">
        <v>250</v>
      </c>
      <c r="E335" s="269" t="s">
        <v>698</v>
      </c>
      <c r="F335" s="270" t="s">
        <v>699</v>
      </c>
      <c r="G335" s="271" t="s">
        <v>323</v>
      </c>
      <c r="H335" s="272">
        <v>21</v>
      </c>
      <c r="I335" s="273"/>
      <c r="J335" s="274">
        <f>ROUND(I335*H335,2)</f>
        <v>0</v>
      </c>
      <c r="K335" s="275"/>
      <c r="L335" s="276"/>
      <c r="M335" s="277" t="s">
        <v>1</v>
      </c>
      <c r="N335" s="278" t="s">
        <v>42</v>
      </c>
      <c r="O335" s="92"/>
      <c r="P335" s="230">
        <f>O335*H335</f>
        <v>0</v>
      </c>
      <c r="Q335" s="230">
        <v>0.0023999999999999998</v>
      </c>
      <c r="R335" s="230">
        <f>Q335*H335</f>
        <v>0.050399999999999993</v>
      </c>
      <c r="S335" s="230">
        <v>0</v>
      </c>
      <c r="T335" s="23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2" t="s">
        <v>157</v>
      </c>
      <c r="AT335" s="232" t="s">
        <v>250</v>
      </c>
      <c r="AU335" s="232" t="s">
        <v>87</v>
      </c>
      <c r="AY335" s="18" t="s">
        <v>126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8" t="s">
        <v>85</v>
      </c>
      <c r="BK335" s="233">
        <f>ROUND(I335*H335,2)</f>
        <v>0</v>
      </c>
      <c r="BL335" s="18" t="s">
        <v>132</v>
      </c>
      <c r="BM335" s="232" t="s">
        <v>700</v>
      </c>
    </row>
    <row r="336" s="2" customFormat="1" ht="24.15" customHeight="1">
      <c r="A336" s="39"/>
      <c r="B336" s="40"/>
      <c r="C336" s="268" t="s">
        <v>701</v>
      </c>
      <c r="D336" s="268" t="s">
        <v>250</v>
      </c>
      <c r="E336" s="269" t="s">
        <v>702</v>
      </c>
      <c r="F336" s="270" t="s">
        <v>703</v>
      </c>
      <c r="G336" s="271" t="s">
        <v>323</v>
      </c>
      <c r="H336" s="272">
        <v>21</v>
      </c>
      <c r="I336" s="273"/>
      <c r="J336" s="274">
        <f>ROUND(I336*H336,2)</f>
        <v>0</v>
      </c>
      <c r="K336" s="275"/>
      <c r="L336" s="276"/>
      <c r="M336" s="277" t="s">
        <v>1</v>
      </c>
      <c r="N336" s="278" t="s">
        <v>42</v>
      </c>
      <c r="O336" s="92"/>
      <c r="P336" s="230">
        <f>O336*H336</f>
        <v>0</v>
      </c>
      <c r="Q336" s="230">
        <v>0.0033</v>
      </c>
      <c r="R336" s="230">
        <f>Q336*H336</f>
        <v>0.0693</v>
      </c>
      <c r="S336" s="230">
        <v>0</v>
      </c>
      <c r="T336" s="231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2" t="s">
        <v>157</v>
      </c>
      <c r="AT336" s="232" t="s">
        <v>250</v>
      </c>
      <c r="AU336" s="232" t="s">
        <v>87</v>
      </c>
      <c r="AY336" s="18" t="s">
        <v>126</v>
      </c>
      <c r="BE336" s="233">
        <f>IF(N336="základní",J336,0)</f>
        <v>0</v>
      </c>
      <c r="BF336" s="233">
        <f>IF(N336="snížená",J336,0)</f>
        <v>0</v>
      </c>
      <c r="BG336" s="233">
        <f>IF(N336="zákl. přenesená",J336,0)</f>
        <v>0</v>
      </c>
      <c r="BH336" s="233">
        <f>IF(N336="sníž. přenesená",J336,0)</f>
        <v>0</v>
      </c>
      <c r="BI336" s="233">
        <f>IF(N336="nulová",J336,0)</f>
        <v>0</v>
      </c>
      <c r="BJ336" s="18" t="s">
        <v>85</v>
      </c>
      <c r="BK336" s="233">
        <f>ROUND(I336*H336,2)</f>
        <v>0</v>
      </c>
      <c r="BL336" s="18" t="s">
        <v>132</v>
      </c>
      <c r="BM336" s="232" t="s">
        <v>704</v>
      </c>
    </row>
    <row r="337" s="2" customFormat="1" ht="21.75" customHeight="1">
      <c r="A337" s="39"/>
      <c r="B337" s="40"/>
      <c r="C337" s="220" t="s">
        <v>705</v>
      </c>
      <c r="D337" s="220" t="s">
        <v>128</v>
      </c>
      <c r="E337" s="221" t="s">
        <v>706</v>
      </c>
      <c r="F337" s="222" t="s">
        <v>707</v>
      </c>
      <c r="G337" s="223" t="s">
        <v>323</v>
      </c>
      <c r="H337" s="224">
        <v>8</v>
      </c>
      <c r="I337" s="225"/>
      <c r="J337" s="226">
        <f>ROUND(I337*H337,2)</f>
        <v>0</v>
      </c>
      <c r="K337" s="227"/>
      <c r="L337" s="45"/>
      <c r="M337" s="228" t="s">
        <v>1</v>
      </c>
      <c r="N337" s="229" t="s">
        <v>42</v>
      </c>
      <c r="O337" s="92"/>
      <c r="P337" s="230">
        <f>O337*H337</f>
        <v>0</v>
      </c>
      <c r="Q337" s="230">
        <v>0.0016199999999999999</v>
      </c>
      <c r="R337" s="230">
        <f>Q337*H337</f>
        <v>0.012959999999999999</v>
      </c>
      <c r="S337" s="230">
        <v>0</v>
      </c>
      <c r="T337" s="23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2" t="s">
        <v>132</v>
      </c>
      <c r="AT337" s="232" t="s">
        <v>128</v>
      </c>
      <c r="AU337" s="232" t="s">
        <v>87</v>
      </c>
      <c r="AY337" s="18" t="s">
        <v>126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8" t="s">
        <v>85</v>
      </c>
      <c r="BK337" s="233">
        <f>ROUND(I337*H337,2)</f>
        <v>0</v>
      </c>
      <c r="BL337" s="18" t="s">
        <v>132</v>
      </c>
      <c r="BM337" s="232" t="s">
        <v>708</v>
      </c>
    </row>
    <row r="338" s="2" customFormat="1" ht="24.15" customHeight="1">
      <c r="A338" s="39"/>
      <c r="B338" s="40"/>
      <c r="C338" s="220" t="s">
        <v>709</v>
      </c>
      <c r="D338" s="220" t="s">
        <v>128</v>
      </c>
      <c r="E338" s="221" t="s">
        <v>710</v>
      </c>
      <c r="F338" s="222" t="s">
        <v>711</v>
      </c>
      <c r="G338" s="223" t="s">
        <v>323</v>
      </c>
      <c r="H338" s="224">
        <v>1</v>
      </c>
      <c r="I338" s="225"/>
      <c r="J338" s="226">
        <f>ROUND(I338*H338,2)</f>
        <v>0</v>
      </c>
      <c r="K338" s="227"/>
      <c r="L338" s="45"/>
      <c r="M338" s="228" t="s">
        <v>1</v>
      </c>
      <c r="N338" s="229" t="s">
        <v>42</v>
      </c>
      <c r="O338" s="92"/>
      <c r="P338" s="230">
        <f>O338*H338</f>
        <v>0</v>
      </c>
      <c r="Q338" s="230">
        <v>0.0016199999999999999</v>
      </c>
      <c r="R338" s="230">
        <f>Q338*H338</f>
        <v>0.0016199999999999999</v>
      </c>
      <c r="S338" s="230">
        <v>0</v>
      </c>
      <c r="T338" s="231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2" t="s">
        <v>132</v>
      </c>
      <c r="AT338" s="232" t="s">
        <v>128</v>
      </c>
      <c r="AU338" s="232" t="s">
        <v>87</v>
      </c>
      <c r="AY338" s="18" t="s">
        <v>126</v>
      </c>
      <c r="BE338" s="233">
        <f>IF(N338="základní",J338,0)</f>
        <v>0</v>
      </c>
      <c r="BF338" s="233">
        <f>IF(N338="snížená",J338,0)</f>
        <v>0</v>
      </c>
      <c r="BG338" s="233">
        <f>IF(N338="zákl. přenesená",J338,0)</f>
        <v>0</v>
      </c>
      <c r="BH338" s="233">
        <f>IF(N338="sníž. přenesená",J338,0)</f>
        <v>0</v>
      </c>
      <c r="BI338" s="233">
        <f>IF(N338="nulová",J338,0)</f>
        <v>0</v>
      </c>
      <c r="BJ338" s="18" t="s">
        <v>85</v>
      </c>
      <c r="BK338" s="233">
        <f>ROUND(I338*H338,2)</f>
        <v>0</v>
      </c>
      <c r="BL338" s="18" t="s">
        <v>132</v>
      </c>
      <c r="BM338" s="232" t="s">
        <v>712</v>
      </c>
    </row>
    <row r="339" s="2" customFormat="1" ht="24.15" customHeight="1">
      <c r="A339" s="39"/>
      <c r="B339" s="40"/>
      <c r="C339" s="268" t="s">
        <v>713</v>
      </c>
      <c r="D339" s="268" t="s">
        <v>250</v>
      </c>
      <c r="E339" s="269" t="s">
        <v>714</v>
      </c>
      <c r="F339" s="270" t="s">
        <v>715</v>
      </c>
      <c r="G339" s="271" t="s">
        <v>323</v>
      </c>
      <c r="H339" s="272">
        <v>9</v>
      </c>
      <c r="I339" s="273"/>
      <c r="J339" s="274">
        <f>ROUND(I339*H339,2)</f>
        <v>0</v>
      </c>
      <c r="K339" s="275"/>
      <c r="L339" s="276"/>
      <c r="M339" s="277" t="s">
        <v>1</v>
      </c>
      <c r="N339" s="278" t="s">
        <v>42</v>
      </c>
      <c r="O339" s="92"/>
      <c r="P339" s="230">
        <f>O339*H339</f>
        <v>0</v>
      </c>
      <c r="Q339" s="230">
        <v>0.016199999999999999</v>
      </c>
      <c r="R339" s="230">
        <f>Q339*H339</f>
        <v>0.14579999999999999</v>
      </c>
      <c r="S339" s="230">
        <v>0</v>
      </c>
      <c r="T339" s="23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2" t="s">
        <v>157</v>
      </c>
      <c r="AT339" s="232" t="s">
        <v>250</v>
      </c>
      <c r="AU339" s="232" t="s">
        <v>87</v>
      </c>
      <c r="AY339" s="18" t="s">
        <v>126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8" t="s">
        <v>85</v>
      </c>
      <c r="BK339" s="233">
        <f>ROUND(I339*H339,2)</f>
        <v>0</v>
      </c>
      <c r="BL339" s="18" t="s">
        <v>132</v>
      </c>
      <c r="BM339" s="232" t="s">
        <v>716</v>
      </c>
    </row>
    <row r="340" s="2" customFormat="1" ht="24.15" customHeight="1">
      <c r="A340" s="39"/>
      <c r="B340" s="40"/>
      <c r="C340" s="268" t="s">
        <v>717</v>
      </c>
      <c r="D340" s="268" t="s">
        <v>250</v>
      </c>
      <c r="E340" s="269" t="s">
        <v>718</v>
      </c>
      <c r="F340" s="270" t="s">
        <v>719</v>
      </c>
      <c r="G340" s="271" t="s">
        <v>323</v>
      </c>
      <c r="H340" s="272">
        <v>8</v>
      </c>
      <c r="I340" s="273"/>
      <c r="J340" s="274">
        <f>ROUND(I340*H340,2)</f>
        <v>0</v>
      </c>
      <c r="K340" s="275"/>
      <c r="L340" s="276"/>
      <c r="M340" s="277" t="s">
        <v>1</v>
      </c>
      <c r="N340" s="278" t="s">
        <v>42</v>
      </c>
      <c r="O340" s="92"/>
      <c r="P340" s="230">
        <f>O340*H340</f>
        <v>0</v>
      </c>
      <c r="Q340" s="230">
        <v>0.0065399999999999998</v>
      </c>
      <c r="R340" s="230">
        <f>Q340*H340</f>
        <v>0.052319999999999998</v>
      </c>
      <c r="S340" s="230">
        <v>0</v>
      </c>
      <c r="T340" s="231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2" t="s">
        <v>157</v>
      </c>
      <c r="AT340" s="232" t="s">
        <v>250</v>
      </c>
      <c r="AU340" s="232" t="s">
        <v>87</v>
      </c>
      <c r="AY340" s="18" t="s">
        <v>126</v>
      </c>
      <c r="BE340" s="233">
        <f>IF(N340="základní",J340,0)</f>
        <v>0</v>
      </c>
      <c r="BF340" s="233">
        <f>IF(N340="snížená",J340,0)</f>
        <v>0</v>
      </c>
      <c r="BG340" s="233">
        <f>IF(N340="zákl. přenesená",J340,0)</f>
        <v>0</v>
      </c>
      <c r="BH340" s="233">
        <f>IF(N340="sníž. přenesená",J340,0)</f>
        <v>0</v>
      </c>
      <c r="BI340" s="233">
        <f>IF(N340="nulová",J340,0)</f>
        <v>0</v>
      </c>
      <c r="BJ340" s="18" t="s">
        <v>85</v>
      </c>
      <c r="BK340" s="233">
        <f>ROUND(I340*H340,2)</f>
        <v>0</v>
      </c>
      <c r="BL340" s="18" t="s">
        <v>132</v>
      </c>
      <c r="BM340" s="232" t="s">
        <v>720</v>
      </c>
    </row>
    <row r="341" s="2" customFormat="1" ht="24.15" customHeight="1">
      <c r="A341" s="39"/>
      <c r="B341" s="40"/>
      <c r="C341" s="268" t="s">
        <v>721</v>
      </c>
      <c r="D341" s="268" t="s">
        <v>250</v>
      </c>
      <c r="E341" s="269" t="s">
        <v>722</v>
      </c>
      <c r="F341" s="270" t="s">
        <v>723</v>
      </c>
      <c r="G341" s="271" t="s">
        <v>323</v>
      </c>
      <c r="H341" s="272">
        <v>1</v>
      </c>
      <c r="I341" s="273"/>
      <c r="J341" s="274">
        <f>ROUND(I341*H341,2)</f>
        <v>0</v>
      </c>
      <c r="K341" s="275"/>
      <c r="L341" s="276"/>
      <c r="M341" s="277" t="s">
        <v>1</v>
      </c>
      <c r="N341" s="278" t="s">
        <v>42</v>
      </c>
      <c r="O341" s="92"/>
      <c r="P341" s="230">
        <f>O341*H341</f>
        <v>0</v>
      </c>
      <c r="Q341" s="230">
        <v>0.0010499999999999999</v>
      </c>
      <c r="R341" s="230">
        <f>Q341*H341</f>
        <v>0.0010499999999999999</v>
      </c>
      <c r="S341" s="230">
        <v>0</v>
      </c>
      <c r="T341" s="231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2" t="s">
        <v>157</v>
      </c>
      <c r="AT341" s="232" t="s">
        <v>250</v>
      </c>
      <c r="AU341" s="232" t="s">
        <v>87</v>
      </c>
      <c r="AY341" s="18" t="s">
        <v>126</v>
      </c>
      <c r="BE341" s="233">
        <f>IF(N341="základní",J341,0)</f>
        <v>0</v>
      </c>
      <c r="BF341" s="233">
        <f>IF(N341="snížená",J341,0)</f>
        <v>0</v>
      </c>
      <c r="BG341" s="233">
        <f>IF(N341="zákl. přenesená",J341,0)</f>
        <v>0</v>
      </c>
      <c r="BH341" s="233">
        <f>IF(N341="sníž. přenesená",J341,0)</f>
        <v>0</v>
      </c>
      <c r="BI341" s="233">
        <f>IF(N341="nulová",J341,0)</f>
        <v>0</v>
      </c>
      <c r="BJ341" s="18" t="s">
        <v>85</v>
      </c>
      <c r="BK341" s="233">
        <f>ROUND(I341*H341,2)</f>
        <v>0</v>
      </c>
      <c r="BL341" s="18" t="s">
        <v>132</v>
      </c>
      <c r="BM341" s="232" t="s">
        <v>724</v>
      </c>
    </row>
    <row r="342" s="2" customFormat="1" ht="21.75" customHeight="1">
      <c r="A342" s="39"/>
      <c r="B342" s="40"/>
      <c r="C342" s="220" t="s">
        <v>725</v>
      </c>
      <c r="D342" s="220" t="s">
        <v>128</v>
      </c>
      <c r="E342" s="221" t="s">
        <v>726</v>
      </c>
      <c r="F342" s="222" t="s">
        <v>727</v>
      </c>
      <c r="G342" s="223" t="s">
        <v>323</v>
      </c>
      <c r="H342" s="224">
        <v>2</v>
      </c>
      <c r="I342" s="225"/>
      <c r="J342" s="226">
        <f>ROUND(I342*H342,2)</f>
        <v>0</v>
      </c>
      <c r="K342" s="227"/>
      <c r="L342" s="45"/>
      <c r="M342" s="228" t="s">
        <v>1</v>
      </c>
      <c r="N342" s="229" t="s">
        <v>42</v>
      </c>
      <c r="O342" s="92"/>
      <c r="P342" s="230">
        <f>O342*H342</f>
        <v>0</v>
      </c>
      <c r="Q342" s="230">
        <v>0.00165</v>
      </c>
      <c r="R342" s="230">
        <f>Q342*H342</f>
        <v>0.0033</v>
      </c>
      <c r="S342" s="230">
        <v>0</v>
      </c>
      <c r="T342" s="231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2" t="s">
        <v>132</v>
      </c>
      <c r="AT342" s="232" t="s">
        <v>128</v>
      </c>
      <c r="AU342" s="232" t="s">
        <v>87</v>
      </c>
      <c r="AY342" s="18" t="s">
        <v>126</v>
      </c>
      <c r="BE342" s="233">
        <f>IF(N342="základní",J342,0)</f>
        <v>0</v>
      </c>
      <c r="BF342" s="233">
        <f>IF(N342="snížená",J342,0)</f>
        <v>0</v>
      </c>
      <c r="BG342" s="233">
        <f>IF(N342="zákl. přenesená",J342,0)</f>
        <v>0</v>
      </c>
      <c r="BH342" s="233">
        <f>IF(N342="sníž. přenesená",J342,0)</f>
        <v>0</v>
      </c>
      <c r="BI342" s="233">
        <f>IF(N342="nulová",J342,0)</f>
        <v>0</v>
      </c>
      <c r="BJ342" s="18" t="s">
        <v>85</v>
      </c>
      <c r="BK342" s="233">
        <f>ROUND(I342*H342,2)</f>
        <v>0</v>
      </c>
      <c r="BL342" s="18" t="s">
        <v>132</v>
      </c>
      <c r="BM342" s="232" t="s">
        <v>728</v>
      </c>
    </row>
    <row r="343" s="2" customFormat="1" ht="24.15" customHeight="1">
      <c r="A343" s="39"/>
      <c r="B343" s="40"/>
      <c r="C343" s="268" t="s">
        <v>729</v>
      </c>
      <c r="D343" s="268" t="s">
        <v>250</v>
      </c>
      <c r="E343" s="269" t="s">
        <v>730</v>
      </c>
      <c r="F343" s="270" t="s">
        <v>731</v>
      </c>
      <c r="G343" s="271" t="s">
        <v>323</v>
      </c>
      <c r="H343" s="272">
        <v>2</v>
      </c>
      <c r="I343" s="273"/>
      <c r="J343" s="274">
        <f>ROUND(I343*H343,2)</f>
        <v>0</v>
      </c>
      <c r="K343" s="275"/>
      <c r="L343" s="276"/>
      <c r="M343" s="277" t="s">
        <v>1</v>
      </c>
      <c r="N343" s="278" t="s">
        <v>42</v>
      </c>
      <c r="O343" s="92"/>
      <c r="P343" s="230">
        <f>O343*H343</f>
        <v>0</v>
      </c>
      <c r="Q343" s="230">
        <v>0.020500000000000001</v>
      </c>
      <c r="R343" s="230">
        <f>Q343*H343</f>
        <v>0.041000000000000002</v>
      </c>
      <c r="S343" s="230">
        <v>0</v>
      </c>
      <c r="T343" s="231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2" t="s">
        <v>157</v>
      </c>
      <c r="AT343" s="232" t="s">
        <v>250</v>
      </c>
      <c r="AU343" s="232" t="s">
        <v>87</v>
      </c>
      <c r="AY343" s="18" t="s">
        <v>126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18" t="s">
        <v>85</v>
      </c>
      <c r="BK343" s="233">
        <f>ROUND(I343*H343,2)</f>
        <v>0</v>
      </c>
      <c r="BL343" s="18" t="s">
        <v>132</v>
      </c>
      <c r="BM343" s="232" t="s">
        <v>732</v>
      </c>
    </row>
    <row r="344" s="2" customFormat="1" ht="24.15" customHeight="1">
      <c r="A344" s="39"/>
      <c r="B344" s="40"/>
      <c r="C344" s="268" t="s">
        <v>733</v>
      </c>
      <c r="D344" s="268" t="s">
        <v>250</v>
      </c>
      <c r="E344" s="269" t="s">
        <v>734</v>
      </c>
      <c r="F344" s="270" t="s">
        <v>735</v>
      </c>
      <c r="G344" s="271" t="s">
        <v>323</v>
      </c>
      <c r="H344" s="272">
        <v>2</v>
      </c>
      <c r="I344" s="273"/>
      <c r="J344" s="274">
        <f>ROUND(I344*H344,2)</f>
        <v>0</v>
      </c>
      <c r="K344" s="275"/>
      <c r="L344" s="276"/>
      <c r="M344" s="277" t="s">
        <v>1</v>
      </c>
      <c r="N344" s="278" t="s">
        <v>42</v>
      </c>
      <c r="O344" s="92"/>
      <c r="P344" s="230">
        <f>O344*H344</f>
        <v>0</v>
      </c>
      <c r="Q344" s="230">
        <v>0.0065399999999999998</v>
      </c>
      <c r="R344" s="230">
        <f>Q344*H344</f>
        <v>0.01308</v>
      </c>
      <c r="S344" s="230">
        <v>0</v>
      </c>
      <c r="T344" s="231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2" t="s">
        <v>157</v>
      </c>
      <c r="AT344" s="232" t="s">
        <v>250</v>
      </c>
      <c r="AU344" s="232" t="s">
        <v>87</v>
      </c>
      <c r="AY344" s="18" t="s">
        <v>126</v>
      </c>
      <c r="BE344" s="233">
        <f>IF(N344="základní",J344,0)</f>
        <v>0</v>
      </c>
      <c r="BF344" s="233">
        <f>IF(N344="snížená",J344,0)</f>
        <v>0</v>
      </c>
      <c r="BG344" s="233">
        <f>IF(N344="zákl. přenesená",J344,0)</f>
        <v>0</v>
      </c>
      <c r="BH344" s="233">
        <f>IF(N344="sníž. přenesená",J344,0)</f>
        <v>0</v>
      </c>
      <c r="BI344" s="233">
        <f>IF(N344="nulová",J344,0)</f>
        <v>0</v>
      </c>
      <c r="BJ344" s="18" t="s">
        <v>85</v>
      </c>
      <c r="BK344" s="233">
        <f>ROUND(I344*H344,2)</f>
        <v>0</v>
      </c>
      <c r="BL344" s="18" t="s">
        <v>132</v>
      </c>
      <c r="BM344" s="232" t="s">
        <v>736</v>
      </c>
    </row>
    <row r="345" s="2" customFormat="1" ht="21.75" customHeight="1">
      <c r="A345" s="39"/>
      <c r="B345" s="40"/>
      <c r="C345" s="220" t="s">
        <v>737</v>
      </c>
      <c r="D345" s="220" t="s">
        <v>128</v>
      </c>
      <c r="E345" s="221" t="s">
        <v>738</v>
      </c>
      <c r="F345" s="222" t="s">
        <v>739</v>
      </c>
      <c r="G345" s="223" t="s">
        <v>323</v>
      </c>
      <c r="H345" s="224">
        <v>1</v>
      </c>
      <c r="I345" s="225"/>
      <c r="J345" s="226">
        <f>ROUND(I345*H345,2)</f>
        <v>0</v>
      </c>
      <c r="K345" s="227"/>
      <c r="L345" s="45"/>
      <c r="M345" s="228" t="s">
        <v>1</v>
      </c>
      <c r="N345" s="229" t="s">
        <v>42</v>
      </c>
      <c r="O345" s="92"/>
      <c r="P345" s="230">
        <f>O345*H345</f>
        <v>0</v>
      </c>
      <c r="Q345" s="230">
        <v>0.0016999999999999999</v>
      </c>
      <c r="R345" s="230">
        <f>Q345*H345</f>
        <v>0.0016999999999999999</v>
      </c>
      <c r="S345" s="230">
        <v>0</v>
      </c>
      <c r="T345" s="231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2" t="s">
        <v>132</v>
      </c>
      <c r="AT345" s="232" t="s">
        <v>128</v>
      </c>
      <c r="AU345" s="232" t="s">
        <v>87</v>
      </c>
      <c r="AY345" s="18" t="s">
        <v>126</v>
      </c>
      <c r="BE345" s="233">
        <f>IF(N345="základní",J345,0)</f>
        <v>0</v>
      </c>
      <c r="BF345" s="233">
        <f>IF(N345="snížená",J345,0)</f>
        <v>0</v>
      </c>
      <c r="BG345" s="233">
        <f>IF(N345="zákl. přenesená",J345,0)</f>
        <v>0</v>
      </c>
      <c r="BH345" s="233">
        <f>IF(N345="sníž. přenesená",J345,0)</f>
        <v>0</v>
      </c>
      <c r="BI345" s="233">
        <f>IF(N345="nulová",J345,0)</f>
        <v>0</v>
      </c>
      <c r="BJ345" s="18" t="s">
        <v>85</v>
      </c>
      <c r="BK345" s="233">
        <f>ROUND(I345*H345,2)</f>
        <v>0</v>
      </c>
      <c r="BL345" s="18" t="s">
        <v>132</v>
      </c>
      <c r="BM345" s="232" t="s">
        <v>740</v>
      </c>
    </row>
    <row r="346" s="2" customFormat="1" ht="24.15" customHeight="1">
      <c r="A346" s="39"/>
      <c r="B346" s="40"/>
      <c r="C346" s="220" t="s">
        <v>741</v>
      </c>
      <c r="D346" s="220" t="s">
        <v>128</v>
      </c>
      <c r="E346" s="221" t="s">
        <v>742</v>
      </c>
      <c r="F346" s="222" t="s">
        <v>743</v>
      </c>
      <c r="G346" s="223" t="s">
        <v>323</v>
      </c>
      <c r="H346" s="224">
        <v>1</v>
      </c>
      <c r="I346" s="225"/>
      <c r="J346" s="226">
        <f>ROUND(I346*H346,2)</f>
        <v>0</v>
      </c>
      <c r="K346" s="227"/>
      <c r="L346" s="45"/>
      <c r="M346" s="228" t="s">
        <v>1</v>
      </c>
      <c r="N346" s="229" t="s">
        <v>42</v>
      </c>
      <c r="O346" s="92"/>
      <c r="P346" s="230">
        <f>O346*H346</f>
        <v>0</v>
      </c>
      <c r="Q346" s="230">
        <v>0.0016999999999999999</v>
      </c>
      <c r="R346" s="230">
        <f>Q346*H346</f>
        <v>0.0016999999999999999</v>
      </c>
      <c r="S346" s="230">
        <v>0</v>
      </c>
      <c r="T346" s="231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2" t="s">
        <v>132</v>
      </c>
      <c r="AT346" s="232" t="s">
        <v>128</v>
      </c>
      <c r="AU346" s="232" t="s">
        <v>87</v>
      </c>
      <c r="AY346" s="18" t="s">
        <v>126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8" t="s">
        <v>85</v>
      </c>
      <c r="BK346" s="233">
        <f>ROUND(I346*H346,2)</f>
        <v>0</v>
      </c>
      <c r="BL346" s="18" t="s">
        <v>132</v>
      </c>
      <c r="BM346" s="232" t="s">
        <v>744</v>
      </c>
    </row>
    <row r="347" s="2" customFormat="1" ht="24.15" customHeight="1">
      <c r="A347" s="39"/>
      <c r="B347" s="40"/>
      <c r="C347" s="268" t="s">
        <v>745</v>
      </c>
      <c r="D347" s="268" t="s">
        <v>250</v>
      </c>
      <c r="E347" s="269" t="s">
        <v>746</v>
      </c>
      <c r="F347" s="270" t="s">
        <v>747</v>
      </c>
      <c r="G347" s="271" t="s">
        <v>323</v>
      </c>
      <c r="H347" s="272">
        <v>2</v>
      </c>
      <c r="I347" s="273"/>
      <c r="J347" s="274">
        <f>ROUND(I347*H347,2)</f>
        <v>0</v>
      </c>
      <c r="K347" s="275"/>
      <c r="L347" s="276"/>
      <c r="M347" s="277" t="s">
        <v>1</v>
      </c>
      <c r="N347" s="278" t="s">
        <v>42</v>
      </c>
      <c r="O347" s="92"/>
      <c r="P347" s="230">
        <f>O347*H347</f>
        <v>0</v>
      </c>
      <c r="Q347" s="230">
        <v>0.033000000000000002</v>
      </c>
      <c r="R347" s="230">
        <f>Q347*H347</f>
        <v>0.066000000000000003</v>
      </c>
      <c r="S347" s="230">
        <v>0</v>
      </c>
      <c r="T347" s="23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2" t="s">
        <v>157</v>
      </c>
      <c r="AT347" s="232" t="s">
        <v>250</v>
      </c>
      <c r="AU347" s="232" t="s">
        <v>87</v>
      </c>
      <c r="AY347" s="18" t="s">
        <v>126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8" t="s">
        <v>85</v>
      </c>
      <c r="BK347" s="233">
        <f>ROUND(I347*H347,2)</f>
        <v>0</v>
      </c>
      <c r="BL347" s="18" t="s">
        <v>132</v>
      </c>
      <c r="BM347" s="232" t="s">
        <v>748</v>
      </c>
    </row>
    <row r="348" s="2" customFormat="1" ht="24.15" customHeight="1">
      <c r="A348" s="39"/>
      <c r="B348" s="40"/>
      <c r="C348" s="268" t="s">
        <v>749</v>
      </c>
      <c r="D348" s="268" t="s">
        <v>250</v>
      </c>
      <c r="E348" s="269" t="s">
        <v>750</v>
      </c>
      <c r="F348" s="270" t="s">
        <v>751</v>
      </c>
      <c r="G348" s="271" t="s">
        <v>323</v>
      </c>
      <c r="H348" s="272">
        <v>1</v>
      </c>
      <c r="I348" s="273"/>
      <c r="J348" s="274">
        <f>ROUND(I348*H348,2)</f>
        <v>0</v>
      </c>
      <c r="K348" s="275"/>
      <c r="L348" s="276"/>
      <c r="M348" s="277" t="s">
        <v>1</v>
      </c>
      <c r="N348" s="278" t="s">
        <v>42</v>
      </c>
      <c r="O348" s="92"/>
      <c r="P348" s="230">
        <f>O348*H348</f>
        <v>0</v>
      </c>
      <c r="Q348" s="230">
        <v>0.0065399999999999998</v>
      </c>
      <c r="R348" s="230">
        <f>Q348*H348</f>
        <v>0.0065399999999999998</v>
      </c>
      <c r="S348" s="230">
        <v>0</v>
      </c>
      <c r="T348" s="231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2" t="s">
        <v>157</v>
      </c>
      <c r="AT348" s="232" t="s">
        <v>250</v>
      </c>
      <c r="AU348" s="232" t="s">
        <v>87</v>
      </c>
      <c r="AY348" s="18" t="s">
        <v>126</v>
      </c>
      <c r="BE348" s="233">
        <f>IF(N348="základní",J348,0)</f>
        <v>0</v>
      </c>
      <c r="BF348" s="233">
        <f>IF(N348="snížená",J348,0)</f>
        <v>0</v>
      </c>
      <c r="BG348" s="233">
        <f>IF(N348="zákl. přenesená",J348,0)</f>
        <v>0</v>
      </c>
      <c r="BH348" s="233">
        <f>IF(N348="sníž. přenesená",J348,0)</f>
        <v>0</v>
      </c>
      <c r="BI348" s="233">
        <f>IF(N348="nulová",J348,0)</f>
        <v>0</v>
      </c>
      <c r="BJ348" s="18" t="s">
        <v>85</v>
      </c>
      <c r="BK348" s="233">
        <f>ROUND(I348*H348,2)</f>
        <v>0</v>
      </c>
      <c r="BL348" s="18" t="s">
        <v>132</v>
      </c>
      <c r="BM348" s="232" t="s">
        <v>752</v>
      </c>
    </row>
    <row r="349" s="2" customFormat="1" ht="24.15" customHeight="1">
      <c r="A349" s="39"/>
      <c r="B349" s="40"/>
      <c r="C349" s="268" t="s">
        <v>753</v>
      </c>
      <c r="D349" s="268" t="s">
        <v>250</v>
      </c>
      <c r="E349" s="269" t="s">
        <v>754</v>
      </c>
      <c r="F349" s="270" t="s">
        <v>755</v>
      </c>
      <c r="G349" s="271" t="s">
        <v>323</v>
      </c>
      <c r="H349" s="272">
        <v>1</v>
      </c>
      <c r="I349" s="273"/>
      <c r="J349" s="274">
        <f>ROUND(I349*H349,2)</f>
        <v>0</v>
      </c>
      <c r="K349" s="275"/>
      <c r="L349" s="276"/>
      <c r="M349" s="277" t="s">
        <v>1</v>
      </c>
      <c r="N349" s="278" t="s">
        <v>42</v>
      </c>
      <c r="O349" s="92"/>
      <c r="P349" s="230">
        <f>O349*H349</f>
        <v>0</v>
      </c>
      <c r="Q349" s="230">
        <v>0.0023800000000000002</v>
      </c>
      <c r="R349" s="230">
        <f>Q349*H349</f>
        <v>0.0023800000000000002</v>
      </c>
      <c r="S349" s="230">
        <v>0</v>
      </c>
      <c r="T349" s="231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2" t="s">
        <v>157</v>
      </c>
      <c r="AT349" s="232" t="s">
        <v>250</v>
      </c>
      <c r="AU349" s="232" t="s">
        <v>87</v>
      </c>
      <c r="AY349" s="18" t="s">
        <v>126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8" t="s">
        <v>85</v>
      </c>
      <c r="BK349" s="233">
        <f>ROUND(I349*H349,2)</f>
        <v>0</v>
      </c>
      <c r="BL349" s="18" t="s">
        <v>132</v>
      </c>
      <c r="BM349" s="232" t="s">
        <v>756</v>
      </c>
    </row>
    <row r="350" s="2" customFormat="1" ht="24.15" customHeight="1">
      <c r="A350" s="39"/>
      <c r="B350" s="40"/>
      <c r="C350" s="220" t="s">
        <v>757</v>
      </c>
      <c r="D350" s="220" t="s">
        <v>128</v>
      </c>
      <c r="E350" s="221" t="s">
        <v>758</v>
      </c>
      <c r="F350" s="222" t="s">
        <v>759</v>
      </c>
      <c r="G350" s="223" t="s">
        <v>140</v>
      </c>
      <c r="H350" s="224">
        <v>43</v>
      </c>
      <c r="I350" s="225"/>
      <c r="J350" s="226">
        <f>ROUND(I350*H350,2)</f>
        <v>0</v>
      </c>
      <c r="K350" s="227"/>
      <c r="L350" s="45"/>
      <c r="M350" s="228" t="s">
        <v>1</v>
      </c>
      <c r="N350" s="229" t="s">
        <v>42</v>
      </c>
      <c r="O350" s="92"/>
      <c r="P350" s="230">
        <f>O350*H350</f>
        <v>0</v>
      </c>
      <c r="Q350" s="230">
        <v>0</v>
      </c>
      <c r="R350" s="230">
        <f>Q350*H350</f>
        <v>0</v>
      </c>
      <c r="S350" s="230">
        <v>0</v>
      </c>
      <c r="T350" s="231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2" t="s">
        <v>132</v>
      </c>
      <c r="AT350" s="232" t="s">
        <v>128</v>
      </c>
      <c r="AU350" s="232" t="s">
        <v>87</v>
      </c>
      <c r="AY350" s="18" t="s">
        <v>126</v>
      </c>
      <c r="BE350" s="233">
        <f>IF(N350="základní",J350,0)</f>
        <v>0</v>
      </c>
      <c r="BF350" s="233">
        <f>IF(N350="snížená",J350,0)</f>
        <v>0</v>
      </c>
      <c r="BG350" s="233">
        <f>IF(N350="zákl. přenesená",J350,0)</f>
        <v>0</v>
      </c>
      <c r="BH350" s="233">
        <f>IF(N350="sníž. přenesená",J350,0)</f>
        <v>0</v>
      </c>
      <c r="BI350" s="233">
        <f>IF(N350="nulová",J350,0)</f>
        <v>0</v>
      </c>
      <c r="BJ350" s="18" t="s">
        <v>85</v>
      </c>
      <c r="BK350" s="233">
        <f>ROUND(I350*H350,2)</f>
        <v>0</v>
      </c>
      <c r="BL350" s="18" t="s">
        <v>132</v>
      </c>
      <c r="BM350" s="232" t="s">
        <v>760</v>
      </c>
    </row>
    <row r="351" s="2" customFormat="1" ht="16.5" customHeight="1">
      <c r="A351" s="39"/>
      <c r="B351" s="40"/>
      <c r="C351" s="220" t="s">
        <v>761</v>
      </c>
      <c r="D351" s="220" t="s">
        <v>128</v>
      </c>
      <c r="E351" s="221" t="s">
        <v>762</v>
      </c>
      <c r="F351" s="222" t="s">
        <v>763</v>
      </c>
      <c r="G351" s="223" t="s">
        <v>140</v>
      </c>
      <c r="H351" s="224">
        <v>43</v>
      </c>
      <c r="I351" s="225"/>
      <c r="J351" s="226">
        <f>ROUND(I351*H351,2)</f>
        <v>0</v>
      </c>
      <c r="K351" s="227"/>
      <c r="L351" s="45"/>
      <c r="M351" s="228" t="s">
        <v>1</v>
      </c>
      <c r="N351" s="229" t="s">
        <v>42</v>
      </c>
      <c r="O351" s="92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2" t="s">
        <v>132</v>
      </c>
      <c r="AT351" s="232" t="s">
        <v>128</v>
      </c>
      <c r="AU351" s="232" t="s">
        <v>87</v>
      </c>
      <c r="AY351" s="18" t="s">
        <v>126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8" t="s">
        <v>85</v>
      </c>
      <c r="BK351" s="233">
        <f>ROUND(I351*H351,2)</f>
        <v>0</v>
      </c>
      <c r="BL351" s="18" t="s">
        <v>132</v>
      </c>
      <c r="BM351" s="232" t="s">
        <v>764</v>
      </c>
    </row>
    <row r="352" s="2" customFormat="1" ht="24.15" customHeight="1">
      <c r="A352" s="39"/>
      <c r="B352" s="40"/>
      <c r="C352" s="220" t="s">
        <v>765</v>
      </c>
      <c r="D352" s="220" t="s">
        <v>128</v>
      </c>
      <c r="E352" s="221" t="s">
        <v>766</v>
      </c>
      <c r="F352" s="222" t="s">
        <v>767</v>
      </c>
      <c r="G352" s="223" t="s">
        <v>140</v>
      </c>
      <c r="H352" s="224">
        <v>3469</v>
      </c>
      <c r="I352" s="225"/>
      <c r="J352" s="226">
        <f>ROUND(I352*H352,2)</f>
        <v>0</v>
      </c>
      <c r="K352" s="227"/>
      <c r="L352" s="45"/>
      <c r="M352" s="228" t="s">
        <v>1</v>
      </c>
      <c r="N352" s="229" t="s">
        <v>42</v>
      </c>
      <c r="O352" s="92"/>
      <c r="P352" s="230">
        <f>O352*H352</f>
        <v>0</v>
      </c>
      <c r="Q352" s="230">
        <v>0</v>
      </c>
      <c r="R352" s="230">
        <f>Q352*H352</f>
        <v>0</v>
      </c>
      <c r="S352" s="230">
        <v>0</v>
      </c>
      <c r="T352" s="231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2" t="s">
        <v>132</v>
      </c>
      <c r="AT352" s="232" t="s">
        <v>128</v>
      </c>
      <c r="AU352" s="232" t="s">
        <v>87</v>
      </c>
      <c r="AY352" s="18" t="s">
        <v>126</v>
      </c>
      <c r="BE352" s="233">
        <f>IF(N352="základní",J352,0)</f>
        <v>0</v>
      </c>
      <c r="BF352" s="233">
        <f>IF(N352="snížená",J352,0)</f>
        <v>0</v>
      </c>
      <c r="BG352" s="233">
        <f>IF(N352="zákl. přenesená",J352,0)</f>
        <v>0</v>
      </c>
      <c r="BH352" s="233">
        <f>IF(N352="sníž. přenesená",J352,0)</f>
        <v>0</v>
      </c>
      <c r="BI352" s="233">
        <f>IF(N352="nulová",J352,0)</f>
        <v>0</v>
      </c>
      <c r="BJ352" s="18" t="s">
        <v>85</v>
      </c>
      <c r="BK352" s="233">
        <f>ROUND(I352*H352,2)</f>
        <v>0</v>
      </c>
      <c r="BL352" s="18" t="s">
        <v>132</v>
      </c>
      <c r="BM352" s="232" t="s">
        <v>768</v>
      </c>
    </row>
    <row r="353" s="2" customFormat="1" ht="21.75" customHeight="1">
      <c r="A353" s="39"/>
      <c r="B353" s="40"/>
      <c r="C353" s="220" t="s">
        <v>769</v>
      </c>
      <c r="D353" s="220" t="s">
        <v>128</v>
      </c>
      <c r="E353" s="221" t="s">
        <v>770</v>
      </c>
      <c r="F353" s="222" t="s">
        <v>771</v>
      </c>
      <c r="G353" s="223" t="s">
        <v>140</v>
      </c>
      <c r="H353" s="224">
        <v>3469</v>
      </c>
      <c r="I353" s="225"/>
      <c r="J353" s="226">
        <f>ROUND(I353*H353,2)</f>
        <v>0</v>
      </c>
      <c r="K353" s="227"/>
      <c r="L353" s="45"/>
      <c r="M353" s="228" t="s">
        <v>1</v>
      </c>
      <c r="N353" s="229" t="s">
        <v>42</v>
      </c>
      <c r="O353" s="92"/>
      <c r="P353" s="230">
        <f>O353*H353</f>
        <v>0</v>
      </c>
      <c r="Q353" s="230">
        <v>0</v>
      </c>
      <c r="R353" s="230">
        <f>Q353*H353</f>
        <v>0</v>
      </c>
      <c r="S353" s="230">
        <v>0</v>
      </c>
      <c r="T353" s="231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2" t="s">
        <v>132</v>
      </c>
      <c r="AT353" s="232" t="s">
        <v>128</v>
      </c>
      <c r="AU353" s="232" t="s">
        <v>87</v>
      </c>
      <c r="AY353" s="18" t="s">
        <v>126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8" t="s">
        <v>85</v>
      </c>
      <c r="BK353" s="233">
        <f>ROUND(I353*H353,2)</f>
        <v>0</v>
      </c>
      <c r="BL353" s="18" t="s">
        <v>132</v>
      </c>
      <c r="BM353" s="232" t="s">
        <v>772</v>
      </c>
    </row>
    <row r="354" s="2" customFormat="1" ht="24.15" customHeight="1">
      <c r="A354" s="39"/>
      <c r="B354" s="40"/>
      <c r="C354" s="220" t="s">
        <v>773</v>
      </c>
      <c r="D354" s="220" t="s">
        <v>128</v>
      </c>
      <c r="E354" s="221" t="s">
        <v>774</v>
      </c>
      <c r="F354" s="222" t="s">
        <v>775</v>
      </c>
      <c r="G354" s="223" t="s">
        <v>776</v>
      </c>
      <c r="H354" s="224">
        <v>4</v>
      </c>
      <c r="I354" s="225"/>
      <c r="J354" s="226">
        <f>ROUND(I354*H354,2)</f>
        <v>0</v>
      </c>
      <c r="K354" s="227"/>
      <c r="L354" s="45"/>
      <c r="M354" s="228" t="s">
        <v>1</v>
      </c>
      <c r="N354" s="229" t="s">
        <v>42</v>
      </c>
      <c r="O354" s="92"/>
      <c r="P354" s="230">
        <f>O354*H354</f>
        <v>0</v>
      </c>
      <c r="Q354" s="230">
        <v>0.45937</v>
      </c>
      <c r="R354" s="230">
        <f>Q354*H354</f>
        <v>1.83748</v>
      </c>
      <c r="S354" s="230">
        <v>0</v>
      </c>
      <c r="T354" s="231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2" t="s">
        <v>132</v>
      </c>
      <c r="AT354" s="232" t="s">
        <v>128</v>
      </c>
      <c r="AU354" s="232" t="s">
        <v>87</v>
      </c>
      <c r="AY354" s="18" t="s">
        <v>126</v>
      </c>
      <c r="BE354" s="233">
        <f>IF(N354="základní",J354,0)</f>
        <v>0</v>
      </c>
      <c r="BF354" s="233">
        <f>IF(N354="snížená",J354,0)</f>
        <v>0</v>
      </c>
      <c r="BG354" s="233">
        <f>IF(N354="zákl. přenesená",J354,0)</f>
        <v>0</v>
      </c>
      <c r="BH354" s="233">
        <f>IF(N354="sníž. přenesená",J354,0)</f>
        <v>0</v>
      </c>
      <c r="BI354" s="233">
        <f>IF(N354="nulová",J354,0)</f>
        <v>0</v>
      </c>
      <c r="BJ354" s="18" t="s">
        <v>85</v>
      </c>
      <c r="BK354" s="233">
        <f>ROUND(I354*H354,2)</f>
        <v>0</v>
      </c>
      <c r="BL354" s="18" t="s">
        <v>132</v>
      </c>
      <c r="BM354" s="232" t="s">
        <v>777</v>
      </c>
    </row>
    <row r="355" s="2" customFormat="1" ht="16.5" customHeight="1">
      <c r="A355" s="39"/>
      <c r="B355" s="40"/>
      <c r="C355" s="220" t="s">
        <v>778</v>
      </c>
      <c r="D355" s="220" t="s">
        <v>128</v>
      </c>
      <c r="E355" s="221" t="s">
        <v>779</v>
      </c>
      <c r="F355" s="222" t="s">
        <v>780</v>
      </c>
      <c r="G355" s="223" t="s">
        <v>250</v>
      </c>
      <c r="H355" s="224">
        <v>3512</v>
      </c>
      <c r="I355" s="225"/>
      <c r="J355" s="226">
        <f>ROUND(I355*H355,2)</f>
        <v>0</v>
      </c>
      <c r="K355" s="227"/>
      <c r="L355" s="45"/>
      <c r="M355" s="228" t="s">
        <v>1</v>
      </c>
      <c r="N355" s="229" t="s">
        <v>42</v>
      </c>
      <c r="O355" s="92"/>
      <c r="P355" s="230">
        <f>O355*H355</f>
        <v>0</v>
      </c>
      <c r="Q355" s="230">
        <v>2.0000000000000002E-05</v>
      </c>
      <c r="R355" s="230">
        <f>Q355*H355</f>
        <v>0.070240000000000011</v>
      </c>
      <c r="S355" s="230">
        <v>0</v>
      </c>
      <c r="T355" s="231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2" t="s">
        <v>132</v>
      </c>
      <c r="AT355" s="232" t="s">
        <v>128</v>
      </c>
      <c r="AU355" s="232" t="s">
        <v>87</v>
      </c>
      <c r="AY355" s="18" t="s">
        <v>126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8" t="s">
        <v>85</v>
      </c>
      <c r="BK355" s="233">
        <f>ROUND(I355*H355,2)</f>
        <v>0</v>
      </c>
      <c r="BL355" s="18" t="s">
        <v>132</v>
      </c>
      <c r="BM355" s="232" t="s">
        <v>781</v>
      </c>
    </row>
    <row r="356" s="2" customFormat="1" ht="16.5" customHeight="1">
      <c r="A356" s="39"/>
      <c r="B356" s="40"/>
      <c r="C356" s="268" t="s">
        <v>782</v>
      </c>
      <c r="D356" s="268" t="s">
        <v>250</v>
      </c>
      <c r="E356" s="269" t="s">
        <v>783</v>
      </c>
      <c r="F356" s="270" t="s">
        <v>784</v>
      </c>
      <c r="G356" s="271" t="s">
        <v>140</v>
      </c>
      <c r="H356" s="272">
        <v>3512</v>
      </c>
      <c r="I356" s="273"/>
      <c r="J356" s="274">
        <f>ROUND(I356*H356,2)</f>
        <v>0</v>
      </c>
      <c r="K356" s="275"/>
      <c r="L356" s="276"/>
      <c r="M356" s="277" t="s">
        <v>1</v>
      </c>
      <c r="N356" s="278" t="s">
        <v>42</v>
      </c>
      <c r="O356" s="92"/>
      <c r="P356" s="230">
        <f>O356*H356</f>
        <v>0</v>
      </c>
      <c r="Q356" s="230">
        <v>0.00027999999999999998</v>
      </c>
      <c r="R356" s="230">
        <f>Q356*H356</f>
        <v>0.9833599999999999</v>
      </c>
      <c r="S356" s="230">
        <v>0</v>
      </c>
      <c r="T356" s="231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2" t="s">
        <v>157</v>
      </c>
      <c r="AT356" s="232" t="s">
        <v>250</v>
      </c>
      <c r="AU356" s="232" t="s">
        <v>87</v>
      </c>
      <c r="AY356" s="18" t="s">
        <v>126</v>
      </c>
      <c r="BE356" s="233">
        <f>IF(N356="základní",J356,0)</f>
        <v>0</v>
      </c>
      <c r="BF356" s="233">
        <f>IF(N356="snížená",J356,0)</f>
        <v>0</v>
      </c>
      <c r="BG356" s="233">
        <f>IF(N356="zákl. přenesená",J356,0)</f>
        <v>0</v>
      </c>
      <c r="BH356" s="233">
        <f>IF(N356="sníž. přenesená",J356,0)</f>
        <v>0</v>
      </c>
      <c r="BI356" s="233">
        <f>IF(N356="nulová",J356,0)</f>
        <v>0</v>
      </c>
      <c r="BJ356" s="18" t="s">
        <v>85</v>
      </c>
      <c r="BK356" s="233">
        <f>ROUND(I356*H356,2)</f>
        <v>0</v>
      </c>
      <c r="BL356" s="18" t="s">
        <v>132</v>
      </c>
      <c r="BM356" s="232" t="s">
        <v>785</v>
      </c>
    </row>
    <row r="357" s="2" customFormat="1" ht="16.5" customHeight="1">
      <c r="A357" s="39"/>
      <c r="B357" s="40"/>
      <c r="C357" s="220" t="s">
        <v>786</v>
      </c>
      <c r="D357" s="220" t="s">
        <v>128</v>
      </c>
      <c r="E357" s="221" t="s">
        <v>787</v>
      </c>
      <c r="F357" s="222" t="s">
        <v>788</v>
      </c>
      <c r="G357" s="223" t="s">
        <v>789</v>
      </c>
      <c r="H357" s="224">
        <v>3435</v>
      </c>
      <c r="I357" s="225"/>
      <c r="J357" s="226">
        <f>ROUND(I357*H357,2)</f>
        <v>0</v>
      </c>
      <c r="K357" s="227"/>
      <c r="L357" s="45"/>
      <c r="M357" s="228" t="s">
        <v>1</v>
      </c>
      <c r="N357" s="229" t="s">
        <v>42</v>
      </c>
      <c r="O357" s="92"/>
      <c r="P357" s="230">
        <f>O357*H357</f>
        <v>0</v>
      </c>
      <c r="Q357" s="230">
        <v>0.00011</v>
      </c>
      <c r="R357" s="230">
        <f>Q357*H357</f>
        <v>0.37785000000000002</v>
      </c>
      <c r="S357" s="230">
        <v>0</v>
      </c>
      <c r="T357" s="231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2" t="s">
        <v>132</v>
      </c>
      <c r="AT357" s="232" t="s">
        <v>128</v>
      </c>
      <c r="AU357" s="232" t="s">
        <v>87</v>
      </c>
      <c r="AY357" s="18" t="s">
        <v>126</v>
      </c>
      <c r="BE357" s="233">
        <f>IF(N357="základní",J357,0)</f>
        <v>0</v>
      </c>
      <c r="BF357" s="233">
        <f>IF(N357="snížená",J357,0)</f>
        <v>0</v>
      </c>
      <c r="BG357" s="233">
        <f>IF(N357="zákl. přenesená",J357,0)</f>
        <v>0</v>
      </c>
      <c r="BH357" s="233">
        <f>IF(N357="sníž. přenesená",J357,0)</f>
        <v>0</v>
      </c>
      <c r="BI357" s="233">
        <f>IF(N357="nulová",J357,0)</f>
        <v>0</v>
      </c>
      <c r="BJ357" s="18" t="s">
        <v>85</v>
      </c>
      <c r="BK357" s="233">
        <f>ROUND(I357*H357,2)</f>
        <v>0</v>
      </c>
      <c r="BL357" s="18" t="s">
        <v>132</v>
      </c>
      <c r="BM357" s="232" t="s">
        <v>790</v>
      </c>
    </row>
    <row r="358" s="2" customFormat="1" ht="24.15" customHeight="1">
      <c r="A358" s="39"/>
      <c r="B358" s="40"/>
      <c r="C358" s="220" t="s">
        <v>791</v>
      </c>
      <c r="D358" s="220" t="s">
        <v>128</v>
      </c>
      <c r="E358" s="221" t="s">
        <v>792</v>
      </c>
      <c r="F358" s="222" t="s">
        <v>793</v>
      </c>
      <c r="G358" s="223" t="s">
        <v>323</v>
      </c>
      <c r="H358" s="224">
        <v>1</v>
      </c>
      <c r="I358" s="225"/>
      <c r="J358" s="226">
        <f>ROUND(I358*H358,2)</f>
        <v>0</v>
      </c>
      <c r="K358" s="227"/>
      <c r="L358" s="45"/>
      <c r="M358" s="228" t="s">
        <v>1</v>
      </c>
      <c r="N358" s="229" t="s">
        <v>42</v>
      </c>
      <c r="O358" s="92"/>
      <c r="P358" s="230">
        <f>O358*H358</f>
        <v>0</v>
      </c>
      <c r="Q358" s="230">
        <v>0.00016000000000000001</v>
      </c>
      <c r="R358" s="230">
        <f>Q358*H358</f>
        <v>0.00016000000000000001</v>
      </c>
      <c r="S358" s="230">
        <v>0</v>
      </c>
      <c r="T358" s="231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2" t="s">
        <v>132</v>
      </c>
      <c r="AT358" s="232" t="s">
        <v>128</v>
      </c>
      <c r="AU358" s="232" t="s">
        <v>87</v>
      </c>
      <c r="AY358" s="18" t="s">
        <v>126</v>
      </c>
      <c r="BE358" s="233">
        <f>IF(N358="základní",J358,0)</f>
        <v>0</v>
      </c>
      <c r="BF358" s="233">
        <f>IF(N358="snížená",J358,0)</f>
        <v>0</v>
      </c>
      <c r="BG358" s="233">
        <f>IF(N358="zákl. přenesená",J358,0)</f>
        <v>0</v>
      </c>
      <c r="BH358" s="233">
        <f>IF(N358="sníž. přenesená",J358,0)</f>
        <v>0</v>
      </c>
      <c r="BI358" s="233">
        <f>IF(N358="nulová",J358,0)</f>
        <v>0</v>
      </c>
      <c r="BJ358" s="18" t="s">
        <v>85</v>
      </c>
      <c r="BK358" s="233">
        <f>ROUND(I358*H358,2)</f>
        <v>0</v>
      </c>
      <c r="BL358" s="18" t="s">
        <v>132</v>
      </c>
      <c r="BM358" s="232" t="s">
        <v>794</v>
      </c>
    </row>
    <row r="359" s="2" customFormat="1" ht="16.5" customHeight="1">
      <c r="A359" s="39"/>
      <c r="B359" s="40"/>
      <c r="C359" s="268" t="s">
        <v>795</v>
      </c>
      <c r="D359" s="268" t="s">
        <v>250</v>
      </c>
      <c r="E359" s="269" t="s">
        <v>796</v>
      </c>
      <c r="F359" s="270" t="s">
        <v>797</v>
      </c>
      <c r="G359" s="271" t="s">
        <v>323</v>
      </c>
      <c r="H359" s="272">
        <v>1</v>
      </c>
      <c r="I359" s="273"/>
      <c r="J359" s="274">
        <f>ROUND(I359*H359,2)</f>
        <v>0</v>
      </c>
      <c r="K359" s="275"/>
      <c r="L359" s="276"/>
      <c r="M359" s="277" t="s">
        <v>1</v>
      </c>
      <c r="N359" s="278" t="s">
        <v>42</v>
      </c>
      <c r="O359" s="92"/>
      <c r="P359" s="230">
        <f>O359*H359</f>
        <v>0</v>
      </c>
      <c r="Q359" s="230">
        <v>0.002</v>
      </c>
      <c r="R359" s="230">
        <f>Q359*H359</f>
        <v>0.002</v>
      </c>
      <c r="S359" s="230">
        <v>0</v>
      </c>
      <c r="T359" s="231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2" t="s">
        <v>157</v>
      </c>
      <c r="AT359" s="232" t="s">
        <v>250</v>
      </c>
      <c r="AU359" s="232" t="s">
        <v>87</v>
      </c>
      <c r="AY359" s="18" t="s">
        <v>126</v>
      </c>
      <c r="BE359" s="233">
        <f>IF(N359="základní",J359,0)</f>
        <v>0</v>
      </c>
      <c r="BF359" s="233">
        <f>IF(N359="snížená",J359,0)</f>
        <v>0</v>
      </c>
      <c r="BG359" s="233">
        <f>IF(N359="zákl. přenesená",J359,0)</f>
        <v>0</v>
      </c>
      <c r="BH359" s="233">
        <f>IF(N359="sníž. přenesená",J359,0)</f>
        <v>0</v>
      </c>
      <c r="BI359" s="233">
        <f>IF(N359="nulová",J359,0)</f>
        <v>0</v>
      </c>
      <c r="BJ359" s="18" t="s">
        <v>85</v>
      </c>
      <c r="BK359" s="233">
        <f>ROUND(I359*H359,2)</f>
        <v>0</v>
      </c>
      <c r="BL359" s="18" t="s">
        <v>132</v>
      </c>
      <c r="BM359" s="232" t="s">
        <v>798</v>
      </c>
    </row>
    <row r="360" s="2" customFormat="1" ht="16.5" customHeight="1">
      <c r="A360" s="39"/>
      <c r="B360" s="40"/>
      <c r="C360" s="220" t="s">
        <v>799</v>
      </c>
      <c r="D360" s="220" t="s">
        <v>128</v>
      </c>
      <c r="E360" s="221" t="s">
        <v>800</v>
      </c>
      <c r="F360" s="222" t="s">
        <v>801</v>
      </c>
      <c r="G360" s="223" t="s">
        <v>323</v>
      </c>
      <c r="H360" s="224">
        <v>21</v>
      </c>
      <c r="I360" s="225"/>
      <c r="J360" s="226">
        <f>ROUND(I360*H360,2)</f>
        <v>0</v>
      </c>
      <c r="K360" s="227"/>
      <c r="L360" s="45"/>
      <c r="M360" s="228" t="s">
        <v>1</v>
      </c>
      <c r="N360" s="229" t="s">
        <v>42</v>
      </c>
      <c r="O360" s="92"/>
      <c r="P360" s="230">
        <f>O360*H360</f>
        <v>0</v>
      </c>
      <c r="Q360" s="230">
        <v>0.063829999999999998</v>
      </c>
      <c r="R360" s="230">
        <f>Q360*H360</f>
        <v>1.34043</v>
      </c>
      <c r="S360" s="230">
        <v>0</v>
      </c>
      <c r="T360" s="231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2" t="s">
        <v>132</v>
      </c>
      <c r="AT360" s="232" t="s">
        <v>128</v>
      </c>
      <c r="AU360" s="232" t="s">
        <v>87</v>
      </c>
      <c r="AY360" s="18" t="s">
        <v>126</v>
      </c>
      <c r="BE360" s="233">
        <f>IF(N360="základní",J360,0)</f>
        <v>0</v>
      </c>
      <c r="BF360" s="233">
        <f>IF(N360="snížená",J360,0)</f>
        <v>0</v>
      </c>
      <c r="BG360" s="233">
        <f>IF(N360="zákl. přenesená",J360,0)</f>
        <v>0</v>
      </c>
      <c r="BH360" s="233">
        <f>IF(N360="sníž. přenesená",J360,0)</f>
        <v>0</v>
      </c>
      <c r="BI360" s="233">
        <f>IF(N360="nulová",J360,0)</f>
        <v>0</v>
      </c>
      <c r="BJ360" s="18" t="s">
        <v>85</v>
      </c>
      <c r="BK360" s="233">
        <f>ROUND(I360*H360,2)</f>
        <v>0</v>
      </c>
      <c r="BL360" s="18" t="s">
        <v>132</v>
      </c>
      <c r="BM360" s="232" t="s">
        <v>802</v>
      </c>
    </row>
    <row r="361" s="2" customFormat="1" ht="24.15" customHeight="1">
      <c r="A361" s="39"/>
      <c r="B361" s="40"/>
      <c r="C361" s="268" t="s">
        <v>803</v>
      </c>
      <c r="D361" s="268" t="s">
        <v>250</v>
      </c>
      <c r="E361" s="269" t="s">
        <v>804</v>
      </c>
      <c r="F361" s="270" t="s">
        <v>805</v>
      </c>
      <c r="G361" s="271" t="s">
        <v>323</v>
      </c>
      <c r="H361" s="272">
        <v>21</v>
      </c>
      <c r="I361" s="273"/>
      <c r="J361" s="274">
        <f>ROUND(I361*H361,2)</f>
        <v>0</v>
      </c>
      <c r="K361" s="275"/>
      <c r="L361" s="276"/>
      <c r="M361" s="277" t="s">
        <v>1</v>
      </c>
      <c r="N361" s="278" t="s">
        <v>42</v>
      </c>
      <c r="O361" s="92"/>
      <c r="P361" s="230">
        <f>O361*H361</f>
        <v>0</v>
      </c>
      <c r="Q361" s="230">
        <v>0.0092999999999999992</v>
      </c>
      <c r="R361" s="230">
        <f>Q361*H361</f>
        <v>0.19529999999999997</v>
      </c>
      <c r="S361" s="230">
        <v>0</v>
      </c>
      <c r="T361" s="231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2" t="s">
        <v>157</v>
      </c>
      <c r="AT361" s="232" t="s">
        <v>250</v>
      </c>
      <c r="AU361" s="232" t="s">
        <v>87</v>
      </c>
      <c r="AY361" s="18" t="s">
        <v>126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8" t="s">
        <v>85</v>
      </c>
      <c r="BK361" s="233">
        <f>ROUND(I361*H361,2)</f>
        <v>0</v>
      </c>
      <c r="BL361" s="18" t="s">
        <v>132</v>
      </c>
      <c r="BM361" s="232" t="s">
        <v>806</v>
      </c>
    </row>
    <row r="362" s="2" customFormat="1" ht="16.5" customHeight="1">
      <c r="A362" s="39"/>
      <c r="B362" s="40"/>
      <c r="C362" s="220" t="s">
        <v>807</v>
      </c>
      <c r="D362" s="220" t="s">
        <v>128</v>
      </c>
      <c r="E362" s="221" t="s">
        <v>808</v>
      </c>
      <c r="F362" s="222" t="s">
        <v>809</v>
      </c>
      <c r="G362" s="223" t="s">
        <v>323</v>
      </c>
      <c r="H362" s="224">
        <v>9</v>
      </c>
      <c r="I362" s="225"/>
      <c r="J362" s="226">
        <f>ROUND(I362*H362,2)</f>
        <v>0</v>
      </c>
      <c r="K362" s="227"/>
      <c r="L362" s="45"/>
      <c r="M362" s="228" t="s">
        <v>1</v>
      </c>
      <c r="N362" s="229" t="s">
        <v>42</v>
      </c>
      <c r="O362" s="92"/>
      <c r="P362" s="230">
        <f>O362*H362</f>
        <v>0</v>
      </c>
      <c r="Q362" s="230">
        <v>0.12303</v>
      </c>
      <c r="R362" s="230">
        <f>Q362*H362</f>
        <v>1.10727</v>
      </c>
      <c r="S362" s="230">
        <v>0</v>
      </c>
      <c r="T362" s="231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2" t="s">
        <v>132</v>
      </c>
      <c r="AT362" s="232" t="s">
        <v>128</v>
      </c>
      <c r="AU362" s="232" t="s">
        <v>87</v>
      </c>
      <c r="AY362" s="18" t="s">
        <v>126</v>
      </c>
      <c r="BE362" s="233">
        <f>IF(N362="základní",J362,0)</f>
        <v>0</v>
      </c>
      <c r="BF362" s="233">
        <f>IF(N362="snížená",J362,0)</f>
        <v>0</v>
      </c>
      <c r="BG362" s="233">
        <f>IF(N362="zákl. přenesená",J362,0)</f>
        <v>0</v>
      </c>
      <c r="BH362" s="233">
        <f>IF(N362="sníž. přenesená",J362,0)</f>
        <v>0</v>
      </c>
      <c r="BI362" s="233">
        <f>IF(N362="nulová",J362,0)</f>
        <v>0</v>
      </c>
      <c r="BJ362" s="18" t="s">
        <v>85</v>
      </c>
      <c r="BK362" s="233">
        <f>ROUND(I362*H362,2)</f>
        <v>0</v>
      </c>
      <c r="BL362" s="18" t="s">
        <v>132</v>
      </c>
      <c r="BM362" s="232" t="s">
        <v>810</v>
      </c>
    </row>
    <row r="363" s="2" customFormat="1" ht="24.15" customHeight="1">
      <c r="A363" s="39"/>
      <c r="B363" s="40"/>
      <c r="C363" s="268" t="s">
        <v>811</v>
      </c>
      <c r="D363" s="268" t="s">
        <v>250</v>
      </c>
      <c r="E363" s="269" t="s">
        <v>812</v>
      </c>
      <c r="F363" s="270" t="s">
        <v>813</v>
      </c>
      <c r="G363" s="271" t="s">
        <v>323</v>
      </c>
      <c r="H363" s="272">
        <v>9</v>
      </c>
      <c r="I363" s="273"/>
      <c r="J363" s="274">
        <f>ROUND(I363*H363,2)</f>
        <v>0</v>
      </c>
      <c r="K363" s="275"/>
      <c r="L363" s="276"/>
      <c r="M363" s="277" t="s">
        <v>1</v>
      </c>
      <c r="N363" s="278" t="s">
        <v>42</v>
      </c>
      <c r="O363" s="92"/>
      <c r="P363" s="230">
        <f>O363*H363</f>
        <v>0</v>
      </c>
      <c r="Q363" s="230">
        <v>0.012999999999999999</v>
      </c>
      <c r="R363" s="230">
        <f>Q363*H363</f>
        <v>0.11699999999999999</v>
      </c>
      <c r="S363" s="230">
        <v>0</v>
      </c>
      <c r="T363" s="231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2" t="s">
        <v>157</v>
      </c>
      <c r="AT363" s="232" t="s">
        <v>250</v>
      </c>
      <c r="AU363" s="232" t="s">
        <v>87</v>
      </c>
      <c r="AY363" s="18" t="s">
        <v>126</v>
      </c>
      <c r="BE363" s="233">
        <f>IF(N363="základní",J363,0)</f>
        <v>0</v>
      </c>
      <c r="BF363" s="233">
        <f>IF(N363="snížená",J363,0)</f>
        <v>0</v>
      </c>
      <c r="BG363" s="233">
        <f>IF(N363="zákl. přenesená",J363,0)</f>
        <v>0</v>
      </c>
      <c r="BH363" s="233">
        <f>IF(N363="sníž. přenesená",J363,0)</f>
        <v>0</v>
      </c>
      <c r="BI363" s="233">
        <f>IF(N363="nulová",J363,0)</f>
        <v>0</v>
      </c>
      <c r="BJ363" s="18" t="s">
        <v>85</v>
      </c>
      <c r="BK363" s="233">
        <f>ROUND(I363*H363,2)</f>
        <v>0</v>
      </c>
      <c r="BL363" s="18" t="s">
        <v>132</v>
      </c>
      <c r="BM363" s="232" t="s">
        <v>814</v>
      </c>
    </row>
    <row r="364" s="2" customFormat="1" ht="24.15" customHeight="1">
      <c r="A364" s="39"/>
      <c r="B364" s="40"/>
      <c r="C364" s="268" t="s">
        <v>815</v>
      </c>
      <c r="D364" s="268" t="s">
        <v>250</v>
      </c>
      <c r="E364" s="269" t="s">
        <v>816</v>
      </c>
      <c r="F364" s="270" t="s">
        <v>817</v>
      </c>
      <c r="G364" s="271" t="s">
        <v>323</v>
      </c>
      <c r="H364" s="272">
        <v>30</v>
      </c>
      <c r="I364" s="273"/>
      <c r="J364" s="274">
        <f>ROUND(I364*H364,2)</f>
        <v>0</v>
      </c>
      <c r="K364" s="275"/>
      <c r="L364" s="276"/>
      <c r="M364" s="277" t="s">
        <v>1</v>
      </c>
      <c r="N364" s="278" t="s">
        <v>42</v>
      </c>
      <c r="O364" s="92"/>
      <c r="P364" s="230">
        <f>O364*H364</f>
        <v>0</v>
      </c>
      <c r="Q364" s="230">
        <v>0.00064999999999999997</v>
      </c>
      <c r="R364" s="230">
        <f>Q364*H364</f>
        <v>0.0195</v>
      </c>
      <c r="S364" s="230">
        <v>0</v>
      </c>
      <c r="T364" s="231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2" t="s">
        <v>157</v>
      </c>
      <c r="AT364" s="232" t="s">
        <v>250</v>
      </c>
      <c r="AU364" s="232" t="s">
        <v>87</v>
      </c>
      <c r="AY364" s="18" t="s">
        <v>126</v>
      </c>
      <c r="BE364" s="233">
        <f>IF(N364="základní",J364,0)</f>
        <v>0</v>
      </c>
      <c r="BF364" s="233">
        <f>IF(N364="snížená",J364,0)</f>
        <v>0</v>
      </c>
      <c r="BG364" s="233">
        <f>IF(N364="zákl. přenesená",J364,0)</f>
        <v>0</v>
      </c>
      <c r="BH364" s="233">
        <f>IF(N364="sníž. přenesená",J364,0)</f>
        <v>0</v>
      </c>
      <c r="BI364" s="233">
        <f>IF(N364="nulová",J364,0)</f>
        <v>0</v>
      </c>
      <c r="BJ364" s="18" t="s">
        <v>85</v>
      </c>
      <c r="BK364" s="233">
        <f>ROUND(I364*H364,2)</f>
        <v>0</v>
      </c>
      <c r="BL364" s="18" t="s">
        <v>132</v>
      </c>
      <c r="BM364" s="232" t="s">
        <v>818</v>
      </c>
    </row>
    <row r="365" s="2" customFormat="1" ht="16.5" customHeight="1">
      <c r="A365" s="39"/>
      <c r="B365" s="40"/>
      <c r="C365" s="220" t="s">
        <v>819</v>
      </c>
      <c r="D365" s="220" t="s">
        <v>128</v>
      </c>
      <c r="E365" s="221" t="s">
        <v>820</v>
      </c>
      <c r="F365" s="222" t="s">
        <v>821</v>
      </c>
      <c r="G365" s="223" t="s">
        <v>323</v>
      </c>
      <c r="H365" s="224">
        <v>4</v>
      </c>
      <c r="I365" s="225"/>
      <c r="J365" s="226">
        <f>ROUND(I365*H365,2)</f>
        <v>0</v>
      </c>
      <c r="K365" s="227"/>
      <c r="L365" s="45"/>
      <c r="M365" s="228" t="s">
        <v>1</v>
      </c>
      <c r="N365" s="229" t="s">
        <v>42</v>
      </c>
      <c r="O365" s="92"/>
      <c r="P365" s="230">
        <f>O365*H365</f>
        <v>0</v>
      </c>
      <c r="Q365" s="230">
        <v>0.32906000000000002</v>
      </c>
      <c r="R365" s="230">
        <f>Q365*H365</f>
        <v>1.3162400000000001</v>
      </c>
      <c r="S365" s="230">
        <v>0</v>
      </c>
      <c r="T365" s="23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132</v>
      </c>
      <c r="AT365" s="232" t="s">
        <v>128</v>
      </c>
      <c r="AU365" s="232" t="s">
        <v>87</v>
      </c>
      <c r="AY365" s="18" t="s">
        <v>126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8" t="s">
        <v>85</v>
      </c>
      <c r="BK365" s="233">
        <f>ROUND(I365*H365,2)</f>
        <v>0</v>
      </c>
      <c r="BL365" s="18" t="s">
        <v>132</v>
      </c>
      <c r="BM365" s="232" t="s">
        <v>822</v>
      </c>
    </row>
    <row r="366" s="2" customFormat="1" ht="24.15" customHeight="1">
      <c r="A366" s="39"/>
      <c r="B366" s="40"/>
      <c r="C366" s="268" t="s">
        <v>823</v>
      </c>
      <c r="D366" s="268" t="s">
        <v>250</v>
      </c>
      <c r="E366" s="269" t="s">
        <v>824</v>
      </c>
      <c r="F366" s="270" t="s">
        <v>825</v>
      </c>
      <c r="G366" s="271" t="s">
        <v>323</v>
      </c>
      <c r="H366" s="272">
        <v>4</v>
      </c>
      <c r="I366" s="273"/>
      <c r="J366" s="274">
        <f>ROUND(I366*H366,2)</f>
        <v>0</v>
      </c>
      <c r="K366" s="275"/>
      <c r="L366" s="276"/>
      <c r="M366" s="277" t="s">
        <v>1</v>
      </c>
      <c r="N366" s="278" t="s">
        <v>42</v>
      </c>
      <c r="O366" s="92"/>
      <c r="P366" s="230">
        <f>O366*H366</f>
        <v>0</v>
      </c>
      <c r="Q366" s="230">
        <v>0.024</v>
      </c>
      <c r="R366" s="230">
        <f>Q366*H366</f>
        <v>0.096000000000000002</v>
      </c>
      <c r="S366" s="230">
        <v>0</v>
      </c>
      <c r="T366" s="231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2" t="s">
        <v>157</v>
      </c>
      <c r="AT366" s="232" t="s">
        <v>250</v>
      </c>
      <c r="AU366" s="232" t="s">
        <v>87</v>
      </c>
      <c r="AY366" s="18" t="s">
        <v>126</v>
      </c>
      <c r="BE366" s="233">
        <f>IF(N366="základní",J366,0)</f>
        <v>0</v>
      </c>
      <c r="BF366" s="233">
        <f>IF(N366="snížená",J366,0)</f>
        <v>0</v>
      </c>
      <c r="BG366" s="233">
        <f>IF(N366="zákl. přenesená",J366,0)</f>
        <v>0</v>
      </c>
      <c r="BH366" s="233">
        <f>IF(N366="sníž. přenesená",J366,0)</f>
        <v>0</v>
      </c>
      <c r="BI366" s="233">
        <f>IF(N366="nulová",J366,0)</f>
        <v>0</v>
      </c>
      <c r="BJ366" s="18" t="s">
        <v>85</v>
      </c>
      <c r="BK366" s="233">
        <f>ROUND(I366*H366,2)</f>
        <v>0</v>
      </c>
      <c r="BL366" s="18" t="s">
        <v>132</v>
      </c>
      <c r="BM366" s="232" t="s">
        <v>826</v>
      </c>
    </row>
    <row r="367" s="2" customFormat="1" ht="24.15" customHeight="1">
      <c r="A367" s="39"/>
      <c r="B367" s="40"/>
      <c r="C367" s="268" t="s">
        <v>827</v>
      </c>
      <c r="D367" s="268" t="s">
        <v>250</v>
      </c>
      <c r="E367" s="269" t="s">
        <v>828</v>
      </c>
      <c r="F367" s="270" t="s">
        <v>829</v>
      </c>
      <c r="G367" s="271" t="s">
        <v>323</v>
      </c>
      <c r="H367" s="272">
        <v>4</v>
      </c>
      <c r="I367" s="273"/>
      <c r="J367" s="274">
        <f>ROUND(I367*H367,2)</f>
        <v>0</v>
      </c>
      <c r="K367" s="275"/>
      <c r="L367" s="276"/>
      <c r="M367" s="277" t="s">
        <v>1</v>
      </c>
      <c r="N367" s="278" t="s">
        <v>42</v>
      </c>
      <c r="O367" s="92"/>
      <c r="P367" s="230">
        <f>O367*H367</f>
        <v>0</v>
      </c>
      <c r="Q367" s="230">
        <v>0.001</v>
      </c>
      <c r="R367" s="230">
        <f>Q367*H367</f>
        <v>0.0040000000000000001</v>
      </c>
      <c r="S367" s="230">
        <v>0</v>
      </c>
      <c r="T367" s="231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2" t="s">
        <v>157</v>
      </c>
      <c r="AT367" s="232" t="s">
        <v>250</v>
      </c>
      <c r="AU367" s="232" t="s">
        <v>87</v>
      </c>
      <c r="AY367" s="18" t="s">
        <v>126</v>
      </c>
      <c r="BE367" s="233">
        <f>IF(N367="základní",J367,0)</f>
        <v>0</v>
      </c>
      <c r="BF367" s="233">
        <f>IF(N367="snížená",J367,0)</f>
        <v>0</v>
      </c>
      <c r="BG367" s="233">
        <f>IF(N367="zákl. přenesená",J367,0)</f>
        <v>0</v>
      </c>
      <c r="BH367" s="233">
        <f>IF(N367="sníž. přenesená",J367,0)</f>
        <v>0</v>
      </c>
      <c r="BI367" s="233">
        <f>IF(N367="nulová",J367,0)</f>
        <v>0</v>
      </c>
      <c r="BJ367" s="18" t="s">
        <v>85</v>
      </c>
      <c r="BK367" s="233">
        <f>ROUND(I367*H367,2)</f>
        <v>0</v>
      </c>
      <c r="BL367" s="18" t="s">
        <v>132</v>
      </c>
      <c r="BM367" s="232" t="s">
        <v>830</v>
      </c>
    </row>
    <row r="368" s="2" customFormat="1" ht="24.15" customHeight="1">
      <c r="A368" s="39"/>
      <c r="B368" s="40"/>
      <c r="C368" s="220" t="s">
        <v>831</v>
      </c>
      <c r="D368" s="220" t="s">
        <v>128</v>
      </c>
      <c r="E368" s="221" t="s">
        <v>832</v>
      </c>
      <c r="F368" s="222" t="s">
        <v>833</v>
      </c>
      <c r="G368" s="223" t="s">
        <v>323</v>
      </c>
      <c r="H368" s="224">
        <v>2</v>
      </c>
      <c r="I368" s="225"/>
      <c r="J368" s="226">
        <f>ROUND(I368*H368,2)</f>
        <v>0</v>
      </c>
      <c r="K368" s="227"/>
      <c r="L368" s="45"/>
      <c r="M368" s="228" t="s">
        <v>1</v>
      </c>
      <c r="N368" s="229" t="s">
        <v>42</v>
      </c>
      <c r="O368" s="92"/>
      <c r="P368" s="230">
        <f>O368*H368</f>
        <v>0</v>
      </c>
      <c r="Q368" s="230">
        <v>0.010189999999999999</v>
      </c>
      <c r="R368" s="230">
        <f>Q368*H368</f>
        <v>0.020379999999999999</v>
      </c>
      <c r="S368" s="230">
        <v>0</v>
      </c>
      <c r="T368" s="231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2" t="s">
        <v>132</v>
      </c>
      <c r="AT368" s="232" t="s">
        <v>128</v>
      </c>
      <c r="AU368" s="232" t="s">
        <v>87</v>
      </c>
      <c r="AY368" s="18" t="s">
        <v>126</v>
      </c>
      <c r="BE368" s="233">
        <f>IF(N368="základní",J368,0)</f>
        <v>0</v>
      </c>
      <c r="BF368" s="233">
        <f>IF(N368="snížená",J368,0)</f>
        <v>0</v>
      </c>
      <c r="BG368" s="233">
        <f>IF(N368="zákl. přenesená",J368,0)</f>
        <v>0</v>
      </c>
      <c r="BH368" s="233">
        <f>IF(N368="sníž. přenesená",J368,0)</f>
        <v>0</v>
      </c>
      <c r="BI368" s="233">
        <f>IF(N368="nulová",J368,0)</f>
        <v>0</v>
      </c>
      <c r="BJ368" s="18" t="s">
        <v>85</v>
      </c>
      <c r="BK368" s="233">
        <f>ROUND(I368*H368,2)</f>
        <v>0</v>
      </c>
      <c r="BL368" s="18" t="s">
        <v>132</v>
      </c>
      <c r="BM368" s="232" t="s">
        <v>834</v>
      </c>
    </row>
    <row r="369" s="2" customFormat="1" ht="16.5" customHeight="1">
      <c r="A369" s="39"/>
      <c r="B369" s="40"/>
      <c r="C369" s="268" t="s">
        <v>835</v>
      </c>
      <c r="D369" s="268" t="s">
        <v>250</v>
      </c>
      <c r="E369" s="269" t="s">
        <v>836</v>
      </c>
      <c r="F369" s="270" t="s">
        <v>837</v>
      </c>
      <c r="G369" s="271" t="s">
        <v>323</v>
      </c>
      <c r="H369" s="272">
        <v>2</v>
      </c>
      <c r="I369" s="273"/>
      <c r="J369" s="274">
        <f>ROUND(I369*H369,2)</f>
        <v>0</v>
      </c>
      <c r="K369" s="275"/>
      <c r="L369" s="276"/>
      <c r="M369" s="277" t="s">
        <v>1</v>
      </c>
      <c r="N369" s="278" t="s">
        <v>42</v>
      </c>
      <c r="O369" s="92"/>
      <c r="P369" s="230">
        <f>O369*H369</f>
        <v>0</v>
      </c>
      <c r="Q369" s="230">
        <v>0.35499999999999998</v>
      </c>
      <c r="R369" s="230">
        <f>Q369*H369</f>
        <v>0.70999999999999996</v>
      </c>
      <c r="S369" s="230">
        <v>0</v>
      </c>
      <c r="T369" s="231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2" t="s">
        <v>157</v>
      </c>
      <c r="AT369" s="232" t="s">
        <v>250</v>
      </c>
      <c r="AU369" s="232" t="s">
        <v>87</v>
      </c>
      <c r="AY369" s="18" t="s">
        <v>126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8" t="s">
        <v>85</v>
      </c>
      <c r="BK369" s="233">
        <f>ROUND(I369*H369,2)</f>
        <v>0</v>
      </c>
      <c r="BL369" s="18" t="s">
        <v>132</v>
      </c>
      <c r="BM369" s="232" t="s">
        <v>838</v>
      </c>
    </row>
    <row r="370" s="2" customFormat="1" ht="24.15" customHeight="1">
      <c r="A370" s="39"/>
      <c r="B370" s="40"/>
      <c r="C370" s="220" t="s">
        <v>839</v>
      </c>
      <c r="D370" s="220" t="s">
        <v>128</v>
      </c>
      <c r="E370" s="221" t="s">
        <v>840</v>
      </c>
      <c r="F370" s="222" t="s">
        <v>841</v>
      </c>
      <c r="G370" s="223" t="s">
        <v>842</v>
      </c>
      <c r="H370" s="224">
        <v>1</v>
      </c>
      <c r="I370" s="225"/>
      <c r="J370" s="226">
        <f>ROUND(I370*H370,2)</f>
        <v>0</v>
      </c>
      <c r="K370" s="227"/>
      <c r="L370" s="45"/>
      <c r="M370" s="228" t="s">
        <v>1</v>
      </c>
      <c r="N370" s="229" t="s">
        <v>42</v>
      </c>
      <c r="O370" s="92"/>
      <c r="P370" s="230">
        <f>O370*H370</f>
        <v>0</v>
      </c>
      <c r="Q370" s="230">
        <v>0</v>
      </c>
      <c r="R370" s="230">
        <f>Q370*H370</f>
        <v>0</v>
      </c>
      <c r="S370" s="230">
        <v>0</v>
      </c>
      <c r="T370" s="231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2" t="s">
        <v>132</v>
      </c>
      <c r="AT370" s="232" t="s">
        <v>128</v>
      </c>
      <c r="AU370" s="232" t="s">
        <v>87</v>
      </c>
      <c r="AY370" s="18" t="s">
        <v>126</v>
      </c>
      <c r="BE370" s="233">
        <f>IF(N370="základní",J370,0)</f>
        <v>0</v>
      </c>
      <c r="BF370" s="233">
        <f>IF(N370="snížená",J370,0)</f>
        <v>0</v>
      </c>
      <c r="BG370" s="233">
        <f>IF(N370="zákl. přenesená",J370,0)</f>
        <v>0</v>
      </c>
      <c r="BH370" s="233">
        <f>IF(N370="sníž. přenesená",J370,0)</f>
        <v>0</v>
      </c>
      <c r="BI370" s="233">
        <f>IF(N370="nulová",J370,0)</f>
        <v>0</v>
      </c>
      <c r="BJ370" s="18" t="s">
        <v>85</v>
      </c>
      <c r="BK370" s="233">
        <f>ROUND(I370*H370,2)</f>
        <v>0</v>
      </c>
      <c r="BL370" s="18" t="s">
        <v>132</v>
      </c>
      <c r="BM370" s="232" t="s">
        <v>843</v>
      </c>
    </row>
    <row r="371" s="2" customFormat="1" ht="24.15" customHeight="1">
      <c r="A371" s="39"/>
      <c r="B371" s="40"/>
      <c r="C371" s="220" t="s">
        <v>844</v>
      </c>
      <c r="D371" s="220" t="s">
        <v>128</v>
      </c>
      <c r="E371" s="221" t="s">
        <v>845</v>
      </c>
      <c r="F371" s="222" t="s">
        <v>846</v>
      </c>
      <c r="G371" s="223" t="s">
        <v>842</v>
      </c>
      <c r="H371" s="224">
        <v>2</v>
      </c>
      <c r="I371" s="225"/>
      <c r="J371" s="226">
        <f>ROUND(I371*H371,2)</f>
        <v>0</v>
      </c>
      <c r="K371" s="227"/>
      <c r="L371" s="45"/>
      <c r="M371" s="228" t="s">
        <v>1</v>
      </c>
      <c r="N371" s="229" t="s">
        <v>42</v>
      </c>
      <c r="O371" s="92"/>
      <c r="P371" s="230">
        <f>O371*H371</f>
        <v>0</v>
      </c>
      <c r="Q371" s="230">
        <v>0</v>
      </c>
      <c r="R371" s="230">
        <f>Q371*H371</f>
        <v>0</v>
      </c>
      <c r="S371" s="230">
        <v>0</v>
      </c>
      <c r="T371" s="231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2" t="s">
        <v>132</v>
      </c>
      <c r="AT371" s="232" t="s">
        <v>128</v>
      </c>
      <c r="AU371" s="232" t="s">
        <v>87</v>
      </c>
      <c r="AY371" s="18" t="s">
        <v>126</v>
      </c>
      <c r="BE371" s="233">
        <f>IF(N371="základní",J371,0)</f>
        <v>0</v>
      </c>
      <c r="BF371" s="233">
        <f>IF(N371="snížená",J371,0)</f>
        <v>0</v>
      </c>
      <c r="BG371" s="233">
        <f>IF(N371="zákl. přenesená",J371,0)</f>
        <v>0</v>
      </c>
      <c r="BH371" s="233">
        <f>IF(N371="sníž. přenesená",J371,0)</f>
        <v>0</v>
      </c>
      <c r="BI371" s="233">
        <f>IF(N371="nulová",J371,0)</f>
        <v>0</v>
      </c>
      <c r="BJ371" s="18" t="s">
        <v>85</v>
      </c>
      <c r="BK371" s="233">
        <f>ROUND(I371*H371,2)</f>
        <v>0</v>
      </c>
      <c r="BL371" s="18" t="s">
        <v>132</v>
      </c>
      <c r="BM371" s="232" t="s">
        <v>847</v>
      </c>
    </row>
    <row r="372" s="2" customFormat="1" ht="16.5" customHeight="1">
      <c r="A372" s="39"/>
      <c r="B372" s="40"/>
      <c r="C372" s="220" t="s">
        <v>848</v>
      </c>
      <c r="D372" s="220" t="s">
        <v>128</v>
      </c>
      <c r="E372" s="221" t="s">
        <v>849</v>
      </c>
      <c r="F372" s="222" t="s">
        <v>850</v>
      </c>
      <c r="G372" s="223" t="s">
        <v>842</v>
      </c>
      <c r="H372" s="224">
        <v>21</v>
      </c>
      <c r="I372" s="225"/>
      <c r="J372" s="226">
        <f>ROUND(I372*H372,2)</f>
        <v>0</v>
      </c>
      <c r="K372" s="227"/>
      <c r="L372" s="45"/>
      <c r="M372" s="228" t="s">
        <v>1</v>
      </c>
      <c r="N372" s="229" t="s">
        <v>42</v>
      </c>
      <c r="O372" s="92"/>
      <c r="P372" s="230">
        <f>O372*H372</f>
        <v>0</v>
      </c>
      <c r="Q372" s="230">
        <v>0</v>
      </c>
      <c r="R372" s="230">
        <f>Q372*H372</f>
        <v>0</v>
      </c>
      <c r="S372" s="230">
        <v>0</v>
      </c>
      <c r="T372" s="231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2" t="s">
        <v>132</v>
      </c>
      <c r="AT372" s="232" t="s">
        <v>128</v>
      </c>
      <c r="AU372" s="232" t="s">
        <v>87</v>
      </c>
      <c r="AY372" s="18" t="s">
        <v>126</v>
      </c>
      <c r="BE372" s="233">
        <f>IF(N372="základní",J372,0)</f>
        <v>0</v>
      </c>
      <c r="BF372" s="233">
        <f>IF(N372="snížená",J372,0)</f>
        <v>0</v>
      </c>
      <c r="BG372" s="233">
        <f>IF(N372="zákl. přenesená",J372,0)</f>
        <v>0</v>
      </c>
      <c r="BH372" s="233">
        <f>IF(N372="sníž. přenesená",J372,0)</f>
        <v>0</v>
      </c>
      <c r="BI372" s="233">
        <f>IF(N372="nulová",J372,0)</f>
        <v>0</v>
      </c>
      <c r="BJ372" s="18" t="s">
        <v>85</v>
      </c>
      <c r="BK372" s="233">
        <f>ROUND(I372*H372,2)</f>
        <v>0</v>
      </c>
      <c r="BL372" s="18" t="s">
        <v>132</v>
      </c>
      <c r="BM372" s="232" t="s">
        <v>851</v>
      </c>
    </row>
    <row r="373" s="2" customFormat="1" ht="24.15" customHeight="1">
      <c r="A373" s="39"/>
      <c r="B373" s="40"/>
      <c r="C373" s="268" t="s">
        <v>852</v>
      </c>
      <c r="D373" s="268" t="s">
        <v>250</v>
      </c>
      <c r="E373" s="269" t="s">
        <v>853</v>
      </c>
      <c r="F373" s="270" t="s">
        <v>854</v>
      </c>
      <c r="G373" s="271" t="s">
        <v>323</v>
      </c>
      <c r="H373" s="272">
        <v>384</v>
      </c>
      <c r="I373" s="273"/>
      <c r="J373" s="274">
        <f>ROUND(I373*H373,2)</f>
        <v>0</v>
      </c>
      <c r="K373" s="275"/>
      <c r="L373" s="276"/>
      <c r="M373" s="277" t="s">
        <v>1</v>
      </c>
      <c r="N373" s="278" t="s">
        <v>42</v>
      </c>
      <c r="O373" s="92"/>
      <c r="P373" s="230">
        <f>O373*H373</f>
        <v>0</v>
      </c>
      <c r="Q373" s="230">
        <v>0.00017000000000000001</v>
      </c>
      <c r="R373" s="230">
        <f>Q373*H373</f>
        <v>0.065280000000000005</v>
      </c>
      <c r="S373" s="230">
        <v>0</v>
      </c>
      <c r="T373" s="231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2" t="s">
        <v>157</v>
      </c>
      <c r="AT373" s="232" t="s">
        <v>250</v>
      </c>
      <c r="AU373" s="232" t="s">
        <v>87</v>
      </c>
      <c r="AY373" s="18" t="s">
        <v>126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8" t="s">
        <v>85</v>
      </c>
      <c r="BK373" s="233">
        <f>ROUND(I373*H373,2)</f>
        <v>0</v>
      </c>
      <c r="BL373" s="18" t="s">
        <v>132</v>
      </c>
      <c r="BM373" s="232" t="s">
        <v>855</v>
      </c>
    </row>
    <row r="374" s="2" customFormat="1" ht="33" customHeight="1">
      <c r="A374" s="39"/>
      <c r="B374" s="40"/>
      <c r="C374" s="220" t="s">
        <v>856</v>
      </c>
      <c r="D374" s="220" t="s">
        <v>128</v>
      </c>
      <c r="E374" s="221" t="s">
        <v>857</v>
      </c>
      <c r="F374" s="222" t="s">
        <v>858</v>
      </c>
      <c r="G374" s="223" t="s">
        <v>323</v>
      </c>
      <c r="H374" s="224">
        <v>23</v>
      </c>
      <c r="I374" s="225"/>
      <c r="J374" s="226">
        <f>ROUND(I374*H374,2)</f>
        <v>0</v>
      </c>
      <c r="K374" s="227"/>
      <c r="L374" s="45"/>
      <c r="M374" s="228" t="s">
        <v>1</v>
      </c>
      <c r="N374" s="229" t="s">
        <v>42</v>
      </c>
      <c r="O374" s="92"/>
      <c r="P374" s="230">
        <f>O374*H374</f>
        <v>0</v>
      </c>
      <c r="Q374" s="230">
        <v>0.31108000000000002</v>
      </c>
      <c r="R374" s="230">
        <f>Q374*H374</f>
        <v>7.1548400000000001</v>
      </c>
      <c r="S374" s="230">
        <v>0</v>
      </c>
      <c r="T374" s="231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2" t="s">
        <v>132</v>
      </c>
      <c r="AT374" s="232" t="s">
        <v>128</v>
      </c>
      <c r="AU374" s="232" t="s">
        <v>87</v>
      </c>
      <c r="AY374" s="18" t="s">
        <v>126</v>
      </c>
      <c r="BE374" s="233">
        <f>IF(N374="základní",J374,0)</f>
        <v>0</v>
      </c>
      <c r="BF374" s="233">
        <f>IF(N374="snížená",J374,0)</f>
        <v>0</v>
      </c>
      <c r="BG374" s="233">
        <f>IF(N374="zákl. přenesená",J374,0)</f>
        <v>0</v>
      </c>
      <c r="BH374" s="233">
        <f>IF(N374="sníž. přenesená",J374,0)</f>
        <v>0</v>
      </c>
      <c r="BI374" s="233">
        <f>IF(N374="nulová",J374,0)</f>
        <v>0</v>
      </c>
      <c r="BJ374" s="18" t="s">
        <v>85</v>
      </c>
      <c r="BK374" s="233">
        <f>ROUND(I374*H374,2)</f>
        <v>0</v>
      </c>
      <c r="BL374" s="18" t="s">
        <v>132</v>
      </c>
      <c r="BM374" s="232" t="s">
        <v>859</v>
      </c>
    </row>
    <row r="375" s="12" customFormat="1" ht="22.8" customHeight="1">
      <c r="A375" s="12"/>
      <c r="B375" s="204"/>
      <c r="C375" s="205"/>
      <c r="D375" s="206" t="s">
        <v>76</v>
      </c>
      <c r="E375" s="218" t="s">
        <v>161</v>
      </c>
      <c r="F375" s="218" t="s">
        <v>860</v>
      </c>
      <c r="G375" s="205"/>
      <c r="H375" s="205"/>
      <c r="I375" s="208"/>
      <c r="J375" s="219">
        <f>BK375</f>
        <v>0</v>
      </c>
      <c r="K375" s="205"/>
      <c r="L375" s="210"/>
      <c r="M375" s="211"/>
      <c r="N375" s="212"/>
      <c r="O375" s="212"/>
      <c r="P375" s="213">
        <f>SUM(P376:P389)</f>
        <v>0</v>
      </c>
      <c r="Q375" s="212"/>
      <c r="R375" s="213">
        <f>SUM(R376:R389)</f>
        <v>0.10270000000000001</v>
      </c>
      <c r="S375" s="212"/>
      <c r="T375" s="214">
        <f>SUM(T376:T389)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15" t="s">
        <v>85</v>
      </c>
      <c r="AT375" s="216" t="s">
        <v>76</v>
      </c>
      <c r="AU375" s="216" t="s">
        <v>85</v>
      </c>
      <c r="AY375" s="215" t="s">
        <v>126</v>
      </c>
      <c r="BK375" s="217">
        <f>SUM(BK376:BK389)</f>
        <v>0</v>
      </c>
    </row>
    <row r="376" s="2" customFormat="1" ht="24.15" customHeight="1">
      <c r="A376" s="39"/>
      <c r="B376" s="40"/>
      <c r="C376" s="220" t="s">
        <v>861</v>
      </c>
      <c r="D376" s="220" t="s">
        <v>128</v>
      </c>
      <c r="E376" s="221" t="s">
        <v>862</v>
      </c>
      <c r="F376" s="222" t="s">
        <v>863</v>
      </c>
      <c r="G376" s="223" t="s">
        <v>842</v>
      </c>
      <c r="H376" s="224">
        <v>2</v>
      </c>
      <c r="I376" s="225"/>
      <c r="J376" s="226">
        <f>ROUND(I376*H376,2)</f>
        <v>0</v>
      </c>
      <c r="K376" s="227"/>
      <c r="L376" s="45"/>
      <c r="M376" s="228" t="s">
        <v>1</v>
      </c>
      <c r="N376" s="229" t="s">
        <v>42</v>
      </c>
      <c r="O376" s="92"/>
      <c r="P376" s="230">
        <f>O376*H376</f>
        <v>0</v>
      </c>
      <c r="Q376" s="230">
        <v>0</v>
      </c>
      <c r="R376" s="230">
        <f>Q376*H376</f>
        <v>0</v>
      </c>
      <c r="S376" s="230">
        <v>0</v>
      </c>
      <c r="T376" s="231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2" t="s">
        <v>132</v>
      </c>
      <c r="AT376" s="232" t="s">
        <v>128</v>
      </c>
      <c r="AU376" s="232" t="s">
        <v>87</v>
      </c>
      <c r="AY376" s="18" t="s">
        <v>126</v>
      </c>
      <c r="BE376" s="233">
        <f>IF(N376="základní",J376,0)</f>
        <v>0</v>
      </c>
      <c r="BF376" s="233">
        <f>IF(N376="snížená",J376,0)</f>
        <v>0</v>
      </c>
      <c r="BG376" s="233">
        <f>IF(N376="zákl. přenesená",J376,0)</f>
        <v>0</v>
      </c>
      <c r="BH376" s="233">
        <f>IF(N376="sníž. přenesená",J376,0)</f>
        <v>0</v>
      </c>
      <c r="BI376" s="233">
        <f>IF(N376="nulová",J376,0)</f>
        <v>0</v>
      </c>
      <c r="BJ376" s="18" t="s">
        <v>85</v>
      </c>
      <c r="BK376" s="233">
        <f>ROUND(I376*H376,2)</f>
        <v>0</v>
      </c>
      <c r="BL376" s="18" t="s">
        <v>132</v>
      </c>
      <c r="BM376" s="232" t="s">
        <v>864</v>
      </c>
    </row>
    <row r="377" s="2" customFormat="1" ht="24.15" customHeight="1">
      <c r="A377" s="39"/>
      <c r="B377" s="40"/>
      <c r="C377" s="220" t="s">
        <v>865</v>
      </c>
      <c r="D377" s="220" t="s">
        <v>128</v>
      </c>
      <c r="E377" s="221" t="s">
        <v>866</v>
      </c>
      <c r="F377" s="222" t="s">
        <v>867</v>
      </c>
      <c r="G377" s="223" t="s">
        <v>140</v>
      </c>
      <c r="H377" s="224">
        <v>790</v>
      </c>
      <c r="I377" s="225"/>
      <c r="J377" s="226">
        <f>ROUND(I377*H377,2)</f>
        <v>0</v>
      </c>
      <c r="K377" s="227"/>
      <c r="L377" s="45"/>
      <c r="M377" s="228" t="s">
        <v>1</v>
      </c>
      <c r="N377" s="229" t="s">
        <v>42</v>
      </c>
      <c r="O377" s="92"/>
      <c r="P377" s="230">
        <f>O377*H377</f>
        <v>0</v>
      </c>
      <c r="Q377" s="230">
        <v>1.0000000000000001E-05</v>
      </c>
      <c r="R377" s="230">
        <f>Q377*H377</f>
        <v>0.0079000000000000008</v>
      </c>
      <c r="S377" s="230">
        <v>0</v>
      </c>
      <c r="T377" s="231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2" t="s">
        <v>132</v>
      </c>
      <c r="AT377" s="232" t="s">
        <v>128</v>
      </c>
      <c r="AU377" s="232" t="s">
        <v>87</v>
      </c>
      <c r="AY377" s="18" t="s">
        <v>126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8" t="s">
        <v>85</v>
      </c>
      <c r="BK377" s="233">
        <f>ROUND(I377*H377,2)</f>
        <v>0</v>
      </c>
      <c r="BL377" s="18" t="s">
        <v>132</v>
      </c>
      <c r="BM377" s="232" t="s">
        <v>868</v>
      </c>
    </row>
    <row r="378" s="2" customFormat="1" ht="24.15" customHeight="1">
      <c r="A378" s="39"/>
      <c r="B378" s="40"/>
      <c r="C378" s="220" t="s">
        <v>869</v>
      </c>
      <c r="D378" s="220" t="s">
        <v>128</v>
      </c>
      <c r="E378" s="221" t="s">
        <v>870</v>
      </c>
      <c r="F378" s="222" t="s">
        <v>871</v>
      </c>
      <c r="G378" s="223" t="s">
        <v>140</v>
      </c>
      <c r="H378" s="224">
        <v>790</v>
      </c>
      <c r="I378" s="225"/>
      <c r="J378" s="226">
        <f>ROUND(I378*H378,2)</f>
        <v>0</v>
      </c>
      <c r="K378" s="227"/>
      <c r="L378" s="45"/>
      <c r="M378" s="228" t="s">
        <v>1</v>
      </c>
      <c r="N378" s="229" t="s">
        <v>42</v>
      </c>
      <c r="O378" s="92"/>
      <c r="P378" s="230">
        <f>O378*H378</f>
        <v>0</v>
      </c>
      <c r="Q378" s="230">
        <v>0.00012</v>
      </c>
      <c r="R378" s="230">
        <f>Q378*H378</f>
        <v>0.094800000000000009</v>
      </c>
      <c r="S378" s="230">
        <v>0</v>
      </c>
      <c r="T378" s="231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2" t="s">
        <v>132</v>
      </c>
      <c r="AT378" s="232" t="s">
        <v>128</v>
      </c>
      <c r="AU378" s="232" t="s">
        <v>87</v>
      </c>
      <c r="AY378" s="18" t="s">
        <v>126</v>
      </c>
      <c r="BE378" s="233">
        <f>IF(N378="základní",J378,0)</f>
        <v>0</v>
      </c>
      <c r="BF378" s="233">
        <f>IF(N378="snížená",J378,0)</f>
        <v>0</v>
      </c>
      <c r="BG378" s="233">
        <f>IF(N378="zákl. přenesená",J378,0)</f>
        <v>0</v>
      </c>
      <c r="BH378" s="233">
        <f>IF(N378="sníž. přenesená",J378,0)</f>
        <v>0</v>
      </c>
      <c r="BI378" s="233">
        <f>IF(N378="nulová",J378,0)</f>
        <v>0</v>
      </c>
      <c r="BJ378" s="18" t="s">
        <v>85</v>
      </c>
      <c r="BK378" s="233">
        <f>ROUND(I378*H378,2)</f>
        <v>0</v>
      </c>
      <c r="BL378" s="18" t="s">
        <v>132</v>
      </c>
      <c r="BM378" s="232" t="s">
        <v>872</v>
      </c>
    </row>
    <row r="379" s="2" customFormat="1" ht="21.75" customHeight="1">
      <c r="A379" s="39"/>
      <c r="B379" s="40"/>
      <c r="C379" s="220" t="s">
        <v>873</v>
      </c>
      <c r="D379" s="220" t="s">
        <v>128</v>
      </c>
      <c r="E379" s="221" t="s">
        <v>874</v>
      </c>
      <c r="F379" s="222" t="s">
        <v>875</v>
      </c>
      <c r="G379" s="223" t="s">
        <v>140</v>
      </c>
      <c r="H379" s="224">
        <v>878</v>
      </c>
      <c r="I379" s="225"/>
      <c r="J379" s="226">
        <f>ROUND(I379*H379,2)</f>
        <v>0</v>
      </c>
      <c r="K379" s="227"/>
      <c r="L379" s="45"/>
      <c r="M379" s="228" t="s">
        <v>1</v>
      </c>
      <c r="N379" s="229" t="s">
        <v>42</v>
      </c>
      <c r="O379" s="92"/>
      <c r="P379" s="230">
        <f>O379*H379</f>
        <v>0</v>
      </c>
      <c r="Q379" s="230">
        <v>0</v>
      </c>
      <c r="R379" s="230">
        <f>Q379*H379</f>
        <v>0</v>
      </c>
      <c r="S379" s="230">
        <v>0</v>
      </c>
      <c r="T379" s="231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2" t="s">
        <v>132</v>
      </c>
      <c r="AT379" s="232" t="s">
        <v>128</v>
      </c>
      <c r="AU379" s="232" t="s">
        <v>87</v>
      </c>
      <c r="AY379" s="18" t="s">
        <v>126</v>
      </c>
      <c r="BE379" s="233">
        <f>IF(N379="základní",J379,0)</f>
        <v>0</v>
      </c>
      <c r="BF379" s="233">
        <f>IF(N379="snížená",J379,0)</f>
        <v>0</v>
      </c>
      <c r="BG379" s="233">
        <f>IF(N379="zákl. přenesená",J379,0)</f>
        <v>0</v>
      </c>
      <c r="BH379" s="233">
        <f>IF(N379="sníž. přenesená",J379,0)</f>
        <v>0</v>
      </c>
      <c r="BI379" s="233">
        <f>IF(N379="nulová",J379,0)</f>
        <v>0</v>
      </c>
      <c r="BJ379" s="18" t="s">
        <v>85</v>
      </c>
      <c r="BK379" s="233">
        <f>ROUND(I379*H379,2)</f>
        <v>0</v>
      </c>
      <c r="BL379" s="18" t="s">
        <v>132</v>
      </c>
      <c r="BM379" s="232" t="s">
        <v>876</v>
      </c>
    </row>
    <row r="380" s="2" customFormat="1" ht="21.75" customHeight="1">
      <c r="A380" s="39"/>
      <c r="B380" s="40"/>
      <c r="C380" s="220" t="s">
        <v>877</v>
      </c>
      <c r="D380" s="220" t="s">
        <v>128</v>
      </c>
      <c r="E380" s="221" t="s">
        <v>878</v>
      </c>
      <c r="F380" s="222" t="s">
        <v>879</v>
      </c>
      <c r="G380" s="223" t="s">
        <v>236</v>
      </c>
      <c r="H380" s="224">
        <v>354.01999999999998</v>
      </c>
      <c r="I380" s="225"/>
      <c r="J380" s="226">
        <f>ROUND(I380*H380,2)</f>
        <v>0</v>
      </c>
      <c r="K380" s="227"/>
      <c r="L380" s="45"/>
      <c r="M380" s="228" t="s">
        <v>1</v>
      </c>
      <c r="N380" s="229" t="s">
        <v>42</v>
      </c>
      <c r="O380" s="92"/>
      <c r="P380" s="230">
        <f>O380*H380</f>
        <v>0</v>
      </c>
      <c r="Q380" s="230">
        <v>0</v>
      </c>
      <c r="R380" s="230">
        <f>Q380*H380</f>
        <v>0</v>
      </c>
      <c r="S380" s="230">
        <v>0</v>
      </c>
      <c r="T380" s="231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2" t="s">
        <v>132</v>
      </c>
      <c r="AT380" s="232" t="s">
        <v>128</v>
      </c>
      <c r="AU380" s="232" t="s">
        <v>87</v>
      </c>
      <c r="AY380" s="18" t="s">
        <v>126</v>
      </c>
      <c r="BE380" s="233">
        <f>IF(N380="základní",J380,0)</f>
        <v>0</v>
      </c>
      <c r="BF380" s="233">
        <f>IF(N380="snížená",J380,0)</f>
        <v>0</v>
      </c>
      <c r="BG380" s="233">
        <f>IF(N380="zákl. přenesená",J380,0)</f>
        <v>0</v>
      </c>
      <c r="BH380" s="233">
        <f>IF(N380="sníž. přenesená",J380,0)</f>
        <v>0</v>
      </c>
      <c r="BI380" s="233">
        <f>IF(N380="nulová",J380,0)</f>
        <v>0</v>
      </c>
      <c r="BJ380" s="18" t="s">
        <v>85</v>
      </c>
      <c r="BK380" s="233">
        <f>ROUND(I380*H380,2)</f>
        <v>0</v>
      </c>
      <c r="BL380" s="18" t="s">
        <v>132</v>
      </c>
      <c r="BM380" s="232" t="s">
        <v>880</v>
      </c>
    </row>
    <row r="381" s="13" customFormat="1">
      <c r="A381" s="13"/>
      <c r="B381" s="234"/>
      <c r="C381" s="235"/>
      <c r="D381" s="236" t="s">
        <v>170</v>
      </c>
      <c r="E381" s="237" t="s">
        <v>1</v>
      </c>
      <c r="F381" s="238" t="s">
        <v>881</v>
      </c>
      <c r="G381" s="235"/>
      <c r="H381" s="239">
        <v>125.62000000000001</v>
      </c>
      <c r="I381" s="240"/>
      <c r="J381" s="235"/>
      <c r="K381" s="235"/>
      <c r="L381" s="241"/>
      <c r="M381" s="242"/>
      <c r="N381" s="243"/>
      <c r="O381" s="243"/>
      <c r="P381" s="243"/>
      <c r="Q381" s="243"/>
      <c r="R381" s="243"/>
      <c r="S381" s="243"/>
      <c r="T381" s="24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5" t="s">
        <v>170</v>
      </c>
      <c r="AU381" s="245" t="s">
        <v>87</v>
      </c>
      <c r="AV381" s="13" t="s">
        <v>87</v>
      </c>
      <c r="AW381" s="13" t="s">
        <v>33</v>
      </c>
      <c r="AX381" s="13" t="s">
        <v>77</v>
      </c>
      <c r="AY381" s="245" t="s">
        <v>126</v>
      </c>
    </row>
    <row r="382" s="13" customFormat="1">
      <c r="A382" s="13"/>
      <c r="B382" s="234"/>
      <c r="C382" s="235"/>
      <c r="D382" s="236" t="s">
        <v>170</v>
      </c>
      <c r="E382" s="237" t="s">
        <v>1</v>
      </c>
      <c r="F382" s="238" t="s">
        <v>882</v>
      </c>
      <c r="G382" s="235"/>
      <c r="H382" s="239">
        <v>228.40000000000001</v>
      </c>
      <c r="I382" s="240"/>
      <c r="J382" s="235"/>
      <c r="K382" s="235"/>
      <c r="L382" s="241"/>
      <c r="M382" s="242"/>
      <c r="N382" s="243"/>
      <c r="O382" s="243"/>
      <c r="P382" s="243"/>
      <c r="Q382" s="243"/>
      <c r="R382" s="243"/>
      <c r="S382" s="243"/>
      <c r="T382" s="24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5" t="s">
        <v>170</v>
      </c>
      <c r="AU382" s="245" t="s">
        <v>87</v>
      </c>
      <c r="AV382" s="13" t="s">
        <v>87</v>
      </c>
      <c r="AW382" s="13" t="s">
        <v>33</v>
      </c>
      <c r="AX382" s="13" t="s">
        <v>77</v>
      </c>
      <c r="AY382" s="245" t="s">
        <v>126</v>
      </c>
    </row>
    <row r="383" s="15" customFormat="1">
      <c r="A383" s="15"/>
      <c r="B383" s="257"/>
      <c r="C383" s="258"/>
      <c r="D383" s="236" t="s">
        <v>170</v>
      </c>
      <c r="E383" s="259" t="s">
        <v>1</v>
      </c>
      <c r="F383" s="260" t="s">
        <v>220</v>
      </c>
      <c r="G383" s="258"/>
      <c r="H383" s="261">
        <v>354.01999999999998</v>
      </c>
      <c r="I383" s="262"/>
      <c r="J383" s="258"/>
      <c r="K383" s="258"/>
      <c r="L383" s="263"/>
      <c r="M383" s="264"/>
      <c r="N383" s="265"/>
      <c r="O383" s="265"/>
      <c r="P383" s="265"/>
      <c r="Q383" s="265"/>
      <c r="R383" s="265"/>
      <c r="S383" s="265"/>
      <c r="T383" s="266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7" t="s">
        <v>170</v>
      </c>
      <c r="AU383" s="267" t="s">
        <v>87</v>
      </c>
      <c r="AV383" s="15" t="s">
        <v>132</v>
      </c>
      <c r="AW383" s="15" t="s">
        <v>33</v>
      </c>
      <c r="AX383" s="15" t="s">
        <v>85</v>
      </c>
      <c r="AY383" s="267" t="s">
        <v>126</v>
      </c>
    </row>
    <row r="384" s="2" customFormat="1" ht="24.15" customHeight="1">
      <c r="A384" s="39"/>
      <c r="B384" s="40"/>
      <c r="C384" s="220" t="s">
        <v>883</v>
      </c>
      <c r="D384" s="220" t="s">
        <v>128</v>
      </c>
      <c r="E384" s="221" t="s">
        <v>884</v>
      </c>
      <c r="F384" s="222" t="s">
        <v>885</v>
      </c>
      <c r="G384" s="223" t="s">
        <v>236</v>
      </c>
      <c r="H384" s="224">
        <v>2478</v>
      </c>
      <c r="I384" s="225"/>
      <c r="J384" s="226">
        <f>ROUND(I384*H384,2)</f>
        <v>0</v>
      </c>
      <c r="K384" s="227"/>
      <c r="L384" s="45"/>
      <c r="M384" s="228" t="s">
        <v>1</v>
      </c>
      <c r="N384" s="229" t="s">
        <v>42</v>
      </c>
      <c r="O384" s="92"/>
      <c r="P384" s="230">
        <f>O384*H384</f>
        <v>0</v>
      </c>
      <c r="Q384" s="230">
        <v>0</v>
      </c>
      <c r="R384" s="230">
        <f>Q384*H384</f>
        <v>0</v>
      </c>
      <c r="S384" s="230">
        <v>0</v>
      </c>
      <c r="T384" s="231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2" t="s">
        <v>132</v>
      </c>
      <c r="AT384" s="232" t="s">
        <v>128</v>
      </c>
      <c r="AU384" s="232" t="s">
        <v>87</v>
      </c>
      <c r="AY384" s="18" t="s">
        <v>126</v>
      </c>
      <c r="BE384" s="233">
        <f>IF(N384="základní",J384,0)</f>
        <v>0</v>
      </c>
      <c r="BF384" s="233">
        <f>IF(N384="snížená",J384,0)</f>
        <v>0</v>
      </c>
      <c r="BG384" s="233">
        <f>IF(N384="zákl. přenesená",J384,0)</f>
        <v>0</v>
      </c>
      <c r="BH384" s="233">
        <f>IF(N384="sníž. přenesená",J384,0)</f>
        <v>0</v>
      </c>
      <c r="BI384" s="233">
        <f>IF(N384="nulová",J384,0)</f>
        <v>0</v>
      </c>
      <c r="BJ384" s="18" t="s">
        <v>85</v>
      </c>
      <c r="BK384" s="233">
        <f>ROUND(I384*H384,2)</f>
        <v>0</v>
      </c>
      <c r="BL384" s="18" t="s">
        <v>132</v>
      </c>
      <c r="BM384" s="232" t="s">
        <v>886</v>
      </c>
    </row>
    <row r="385" s="13" customFormat="1">
      <c r="A385" s="13"/>
      <c r="B385" s="234"/>
      <c r="C385" s="235"/>
      <c r="D385" s="236" t="s">
        <v>170</v>
      </c>
      <c r="E385" s="237" t="s">
        <v>1</v>
      </c>
      <c r="F385" s="238" t="s">
        <v>887</v>
      </c>
      <c r="G385" s="235"/>
      <c r="H385" s="239">
        <v>2478</v>
      </c>
      <c r="I385" s="240"/>
      <c r="J385" s="235"/>
      <c r="K385" s="235"/>
      <c r="L385" s="241"/>
      <c r="M385" s="242"/>
      <c r="N385" s="243"/>
      <c r="O385" s="243"/>
      <c r="P385" s="243"/>
      <c r="Q385" s="243"/>
      <c r="R385" s="243"/>
      <c r="S385" s="243"/>
      <c r="T385" s="24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5" t="s">
        <v>170</v>
      </c>
      <c r="AU385" s="245" t="s">
        <v>87</v>
      </c>
      <c r="AV385" s="13" t="s">
        <v>87</v>
      </c>
      <c r="AW385" s="13" t="s">
        <v>33</v>
      </c>
      <c r="AX385" s="13" t="s">
        <v>85</v>
      </c>
      <c r="AY385" s="245" t="s">
        <v>126</v>
      </c>
    </row>
    <row r="386" s="2" customFormat="1" ht="24.15" customHeight="1">
      <c r="A386" s="39"/>
      <c r="B386" s="40"/>
      <c r="C386" s="220" t="s">
        <v>888</v>
      </c>
      <c r="D386" s="220" t="s">
        <v>128</v>
      </c>
      <c r="E386" s="221" t="s">
        <v>889</v>
      </c>
      <c r="F386" s="222" t="s">
        <v>890</v>
      </c>
      <c r="G386" s="223" t="s">
        <v>236</v>
      </c>
      <c r="H386" s="224">
        <v>125.62000000000001</v>
      </c>
      <c r="I386" s="225"/>
      <c r="J386" s="226">
        <f>ROUND(I386*H386,2)</f>
        <v>0</v>
      </c>
      <c r="K386" s="227"/>
      <c r="L386" s="45"/>
      <c r="M386" s="228" t="s">
        <v>1</v>
      </c>
      <c r="N386" s="229" t="s">
        <v>42</v>
      </c>
      <c r="O386" s="92"/>
      <c r="P386" s="230">
        <f>O386*H386</f>
        <v>0</v>
      </c>
      <c r="Q386" s="230">
        <v>0</v>
      </c>
      <c r="R386" s="230">
        <f>Q386*H386</f>
        <v>0</v>
      </c>
      <c r="S386" s="230">
        <v>0</v>
      </c>
      <c r="T386" s="231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2" t="s">
        <v>132</v>
      </c>
      <c r="AT386" s="232" t="s">
        <v>128</v>
      </c>
      <c r="AU386" s="232" t="s">
        <v>87</v>
      </c>
      <c r="AY386" s="18" t="s">
        <v>126</v>
      </c>
      <c r="BE386" s="233">
        <f>IF(N386="základní",J386,0)</f>
        <v>0</v>
      </c>
      <c r="BF386" s="233">
        <f>IF(N386="snížená",J386,0)</f>
        <v>0</v>
      </c>
      <c r="BG386" s="233">
        <f>IF(N386="zákl. přenesená",J386,0)</f>
        <v>0</v>
      </c>
      <c r="BH386" s="233">
        <f>IF(N386="sníž. přenesená",J386,0)</f>
        <v>0</v>
      </c>
      <c r="BI386" s="233">
        <f>IF(N386="nulová",J386,0)</f>
        <v>0</v>
      </c>
      <c r="BJ386" s="18" t="s">
        <v>85</v>
      </c>
      <c r="BK386" s="233">
        <f>ROUND(I386*H386,2)</f>
        <v>0</v>
      </c>
      <c r="BL386" s="18" t="s">
        <v>132</v>
      </c>
      <c r="BM386" s="232" t="s">
        <v>891</v>
      </c>
    </row>
    <row r="387" s="13" customFormat="1">
      <c r="A387" s="13"/>
      <c r="B387" s="234"/>
      <c r="C387" s="235"/>
      <c r="D387" s="236" t="s">
        <v>170</v>
      </c>
      <c r="E387" s="237" t="s">
        <v>1</v>
      </c>
      <c r="F387" s="238" t="s">
        <v>881</v>
      </c>
      <c r="G387" s="235"/>
      <c r="H387" s="239">
        <v>125.62000000000001</v>
      </c>
      <c r="I387" s="240"/>
      <c r="J387" s="235"/>
      <c r="K387" s="235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170</v>
      </c>
      <c r="AU387" s="245" t="s">
        <v>87</v>
      </c>
      <c r="AV387" s="13" t="s">
        <v>87</v>
      </c>
      <c r="AW387" s="13" t="s">
        <v>33</v>
      </c>
      <c r="AX387" s="13" t="s">
        <v>85</v>
      </c>
      <c r="AY387" s="245" t="s">
        <v>126</v>
      </c>
    </row>
    <row r="388" s="2" customFormat="1" ht="24.15" customHeight="1">
      <c r="A388" s="39"/>
      <c r="B388" s="40"/>
      <c r="C388" s="220" t="s">
        <v>892</v>
      </c>
      <c r="D388" s="220" t="s">
        <v>128</v>
      </c>
      <c r="E388" s="221" t="s">
        <v>893</v>
      </c>
      <c r="F388" s="222" t="s">
        <v>894</v>
      </c>
      <c r="G388" s="223" t="s">
        <v>236</v>
      </c>
      <c r="H388" s="224">
        <v>228.40000000000001</v>
      </c>
      <c r="I388" s="225"/>
      <c r="J388" s="226">
        <f>ROUND(I388*H388,2)</f>
        <v>0</v>
      </c>
      <c r="K388" s="227"/>
      <c r="L388" s="45"/>
      <c r="M388" s="228" t="s">
        <v>1</v>
      </c>
      <c r="N388" s="229" t="s">
        <v>42</v>
      </c>
      <c r="O388" s="92"/>
      <c r="P388" s="230">
        <f>O388*H388</f>
        <v>0</v>
      </c>
      <c r="Q388" s="230">
        <v>0</v>
      </c>
      <c r="R388" s="230">
        <f>Q388*H388</f>
        <v>0</v>
      </c>
      <c r="S388" s="230">
        <v>0</v>
      </c>
      <c r="T388" s="231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2" t="s">
        <v>132</v>
      </c>
      <c r="AT388" s="232" t="s">
        <v>128</v>
      </c>
      <c r="AU388" s="232" t="s">
        <v>87</v>
      </c>
      <c r="AY388" s="18" t="s">
        <v>126</v>
      </c>
      <c r="BE388" s="233">
        <f>IF(N388="základní",J388,0)</f>
        <v>0</v>
      </c>
      <c r="BF388" s="233">
        <f>IF(N388="snížená",J388,0)</f>
        <v>0</v>
      </c>
      <c r="BG388" s="233">
        <f>IF(N388="zákl. přenesená",J388,0)</f>
        <v>0</v>
      </c>
      <c r="BH388" s="233">
        <f>IF(N388="sníž. přenesená",J388,0)</f>
        <v>0</v>
      </c>
      <c r="BI388" s="233">
        <f>IF(N388="nulová",J388,0)</f>
        <v>0</v>
      </c>
      <c r="BJ388" s="18" t="s">
        <v>85</v>
      </c>
      <c r="BK388" s="233">
        <f>ROUND(I388*H388,2)</f>
        <v>0</v>
      </c>
      <c r="BL388" s="18" t="s">
        <v>132</v>
      </c>
      <c r="BM388" s="232" t="s">
        <v>895</v>
      </c>
    </row>
    <row r="389" s="13" customFormat="1">
      <c r="A389" s="13"/>
      <c r="B389" s="234"/>
      <c r="C389" s="235"/>
      <c r="D389" s="236" t="s">
        <v>170</v>
      </c>
      <c r="E389" s="237" t="s">
        <v>1</v>
      </c>
      <c r="F389" s="238" t="s">
        <v>882</v>
      </c>
      <c r="G389" s="235"/>
      <c r="H389" s="239">
        <v>228.40000000000001</v>
      </c>
      <c r="I389" s="240"/>
      <c r="J389" s="235"/>
      <c r="K389" s="235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170</v>
      </c>
      <c r="AU389" s="245" t="s">
        <v>87</v>
      </c>
      <c r="AV389" s="13" t="s">
        <v>87</v>
      </c>
      <c r="AW389" s="13" t="s">
        <v>33</v>
      </c>
      <c r="AX389" s="13" t="s">
        <v>85</v>
      </c>
      <c r="AY389" s="245" t="s">
        <v>126</v>
      </c>
    </row>
    <row r="390" s="12" customFormat="1" ht="22.8" customHeight="1">
      <c r="A390" s="12"/>
      <c r="B390" s="204"/>
      <c r="C390" s="205"/>
      <c r="D390" s="206" t="s">
        <v>76</v>
      </c>
      <c r="E390" s="218" t="s">
        <v>896</v>
      </c>
      <c r="F390" s="218" t="s">
        <v>897</v>
      </c>
      <c r="G390" s="205"/>
      <c r="H390" s="205"/>
      <c r="I390" s="208"/>
      <c r="J390" s="219">
        <f>BK390</f>
        <v>0</v>
      </c>
      <c r="K390" s="205"/>
      <c r="L390" s="210"/>
      <c r="M390" s="211"/>
      <c r="N390" s="212"/>
      <c r="O390" s="212"/>
      <c r="P390" s="213">
        <f>SUM(P391:P393)</f>
        <v>0</v>
      </c>
      <c r="Q390" s="212"/>
      <c r="R390" s="213">
        <f>SUM(R391:R393)</f>
        <v>0</v>
      </c>
      <c r="S390" s="212"/>
      <c r="T390" s="214">
        <f>SUM(T391:T393)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15" t="s">
        <v>85</v>
      </c>
      <c r="AT390" s="216" t="s">
        <v>76</v>
      </c>
      <c r="AU390" s="216" t="s">
        <v>85</v>
      </c>
      <c r="AY390" s="215" t="s">
        <v>126</v>
      </c>
      <c r="BK390" s="217">
        <f>SUM(BK391:BK393)</f>
        <v>0</v>
      </c>
    </row>
    <row r="391" s="2" customFormat="1" ht="33" customHeight="1">
      <c r="A391" s="39"/>
      <c r="B391" s="40"/>
      <c r="C391" s="220" t="s">
        <v>898</v>
      </c>
      <c r="D391" s="220" t="s">
        <v>128</v>
      </c>
      <c r="E391" s="221" t="s">
        <v>899</v>
      </c>
      <c r="F391" s="222" t="s">
        <v>900</v>
      </c>
      <c r="G391" s="223" t="s">
        <v>236</v>
      </c>
      <c r="H391" s="224">
        <v>1057.6710000000001</v>
      </c>
      <c r="I391" s="225"/>
      <c r="J391" s="226">
        <f>ROUND(I391*H391,2)</f>
        <v>0</v>
      </c>
      <c r="K391" s="227"/>
      <c r="L391" s="45"/>
      <c r="M391" s="228" t="s">
        <v>1</v>
      </c>
      <c r="N391" s="229" t="s">
        <v>42</v>
      </c>
      <c r="O391" s="92"/>
      <c r="P391" s="230">
        <f>O391*H391</f>
        <v>0</v>
      </c>
      <c r="Q391" s="230">
        <v>0</v>
      </c>
      <c r="R391" s="230">
        <f>Q391*H391</f>
        <v>0</v>
      </c>
      <c r="S391" s="230">
        <v>0</v>
      </c>
      <c r="T391" s="231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2" t="s">
        <v>132</v>
      </c>
      <c r="AT391" s="232" t="s">
        <v>128</v>
      </c>
      <c r="AU391" s="232" t="s">
        <v>87</v>
      </c>
      <c r="AY391" s="18" t="s">
        <v>126</v>
      </c>
      <c r="BE391" s="233">
        <f>IF(N391="základní",J391,0)</f>
        <v>0</v>
      </c>
      <c r="BF391" s="233">
        <f>IF(N391="snížená",J391,0)</f>
        <v>0</v>
      </c>
      <c r="BG391" s="233">
        <f>IF(N391="zákl. přenesená",J391,0)</f>
        <v>0</v>
      </c>
      <c r="BH391" s="233">
        <f>IF(N391="sníž. přenesená",J391,0)</f>
        <v>0</v>
      </c>
      <c r="BI391" s="233">
        <f>IF(N391="nulová",J391,0)</f>
        <v>0</v>
      </c>
      <c r="BJ391" s="18" t="s">
        <v>85</v>
      </c>
      <c r="BK391" s="233">
        <f>ROUND(I391*H391,2)</f>
        <v>0</v>
      </c>
      <c r="BL391" s="18" t="s">
        <v>132</v>
      </c>
      <c r="BM391" s="232" t="s">
        <v>901</v>
      </c>
    </row>
    <row r="392" s="2" customFormat="1" ht="33" customHeight="1">
      <c r="A392" s="39"/>
      <c r="B392" s="40"/>
      <c r="C392" s="220" t="s">
        <v>902</v>
      </c>
      <c r="D392" s="220" t="s">
        <v>128</v>
      </c>
      <c r="E392" s="221" t="s">
        <v>903</v>
      </c>
      <c r="F392" s="222" t="s">
        <v>904</v>
      </c>
      <c r="G392" s="223" t="s">
        <v>236</v>
      </c>
      <c r="H392" s="224">
        <v>1057.6710000000001</v>
      </c>
      <c r="I392" s="225"/>
      <c r="J392" s="226">
        <f>ROUND(I392*H392,2)</f>
        <v>0</v>
      </c>
      <c r="K392" s="227"/>
      <c r="L392" s="45"/>
      <c r="M392" s="228" t="s">
        <v>1</v>
      </c>
      <c r="N392" s="229" t="s">
        <v>42</v>
      </c>
      <c r="O392" s="92"/>
      <c r="P392" s="230">
        <f>O392*H392</f>
        <v>0</v>
      </c>
      <c r="Q392" s="230">
        <v>0</v>
      </c>
      <c r="R392" s="230">
        <f>Q392*H392</f>
        <v>0</v>
      </c>
      <c r="S392" s="230">
        <v>0</v>
      </c>
      <c r="T392" s="231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2" t="s">
        <v>132</v>
      </c>
      <c r="AT392" s="232" t="s">
        <v>128</v>
      </c>
      <c r="AU392" s="232" t="s">
        <v>87</v>
      </c>
      <c r="AY392" s="18" t="s">
        <v>126</v>
      </c>
      <c r="BE392" s="233">
        <f>IF(N392="základní",J392,0)</f>
        <v>0</v>
      </c>
      <c r="BF392" s="233">
        <f>IF(N392="snížená",J392,0)</f>
        <v>0</v>
      </c>
      <c r="BG392" s="233">
        <f>IF(N392="zákl. přenesená",J392,0)</f>
        <v>0</v>
      </c>
      <c r="BH392" s="233">
        <f>IF(N392="sníž. přenesená",J392,0)</f>
        <v>0</v>
      </c>
      <c r="BI392" s="233">
        <f>IF(N392="nulová",J392,0)</f>
        <v>0</v>
      </c>
      <c r="BJ392" s="18" t="s">
        <v>85</v>
      </c>
      <c r="BK392" s="233">
        <f>ROUND(I392*H392,2)</f>
        <v>0</v>
      </c>
      <c r="BL392" s="18" t="s">
        <v>132</v>
      </c>
      <c r="BM392" s="232" t="s">
        <v>905</v>
      </c>
    </row>
    <row r="393" s="2" customFormat="1" ht="33" customHeight="1">
      <c r="A393" s="39"/>
      <c r="B393" s="40"/>
      <c r="C393" s="220" t="s">
        <v>906</v>
      </c>
      <c r="D393" s="220" t="s">
        <v>128</v>
      </c>
      <c r="E393" s="221" t="s">
        <v>907</v>
      </c>
      <c r="F393" s="222" t="s">
        <v>908</v>
      </c>
      <c r="G393" s="223" t="s">
        <v>236</v>
      </c>
      <c r="H393" s="224">
        <v>1057.6710000000001</v>
      </c>
      <c r="I393" s="225"/>
      <c r="J393" s="226">
        <f>ROUND(I393*H393,2)</f>
        <v>0</v>
      </c>
      <c r="K393" s="227"/>
      <c r="L393" s="45"/>
      <c r="M393" s="228" t="s">
        <v>1</v>
      </c>
      <c r="N393" s="229" t="s">
        <v>42</v>
      </c>
      <c r="O393" s="92"/>
      <c r="P393" s="230">
        <f>O393*H393</f>
        <v>0</v>
      </c>
      <c r="Q393" s="230">
        <v>0</v>
      </c>
      <c r="R393" s="230">
        <f>Q393*H393</f>
        <v>0</v>
      </c>
      <c r="S393" s="230">
        <v>0</v>
      </c>
      <c r="T393" s="231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2" t="s">
        <v>132</v>
      </c>
      <c r="AT393" s="232" t="s">
        <v>128</v>
      </c>
      <c r="AU393" s="232" t="s">
        <v>87</v>
      </c>
      <c r="AY393" s="18" t="s">
        <v>126</v>
      </c>
      <c r="BE393" s="233">
        <f>IF(N393="základní",J393,0)</f>
        <v>0</v>
      </c>
      <c r="BF393" s="233">
        <f>IF(N393="snížená",J393,0)</f>
        <v>0</v>
      </c>
      <c r="BG393" s="233">
        <f>IF(N393="zákl. přenesená",J393,0)</f>
        <v>0</v>
      </c>
      <c r="BH393" s="233">
        <f>IF(N393="sníž. přenesená",J393,0)</f>
        <v>0</v>
      </c>
      <c r="BI393" s="233">
        <f>IF(N393="nulová",J393,0)</f>
        <v>0</v>
      </c>
      <c r="BJ393" s="18" t="s">
        <v>85</v>
      </c>
      <c r="BK393" s="233">
        <f>ROUND(I393*H393,2)</f>
        <v>0</v>
      </c>
      <c r="BL393" s="18" t="s">
        <v>132</v>
      </c>
      <c r="BM393" s="232" t="s">
        <v>909</v>
      </c>
    </row>
    <row r="394" s="12" customFormat="1" ht="25.92" customHeight="1">
      <c r="A394" s="12"/>
      <c r="B394" s="204"/>
      <c r="C394" s="205"/>
      <c r="D394" s="206" t="s">
        <v>76</v>
      </c>
      <c r="E394" s="207" t="s">
        <v>910</v>
      </c>
      <c r="F394" s="207" t="s">
        <v>911</v>
      </c>
      <c r="G394" s="205"/>
      <c r="H394" s="205"/>
      <c r="I394" s="208"/>
      <c r="J394" s="209">
        <f>BK394</f>
        <v>0</v>
      </c>
      <c r="K394" s="205"/>
      <c r="L394" s="210"/>
      <c r="M394" s="211"/>
      <c r="N394" s="212"/>
      <c r="O394" s="212"/>
      <c r="P394" s="213">
        <f>P395+P403+P409</f>
        <v>0</v>
      </c>
      <c r="Q394" s="212"/>
      <c r="R394" s="213">
        <f>R395+R403+R409</f>
        <v>0</v>
      </c>
      <c r="S394" s="212"/>
      <c r="T394" s="214">
        <f>T395+T403+T409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15" t="s">
        <v>145</v>
      </c>
      <c r="AT394" s="216" t="s">
        <v>76</v>
      </c>
      <c r="AU394" s="216" t="s">
        <v>77</v>
      </c>
      <c r="AY394" s="215" t="s">
        <v>126</v>
      </c>
      <c r="BK394" s="217">
        <f>BK395+BK403+BK409</f>
        <v>0</v>
      </c>
    </row>
    <row r="395" s="12" customFormat="1" ht="22.8" customHeight="1">
      <c r="A395" s="12"/>
      <c r="B395" s="204"/>
      <c r="C395" s="205"/>
      <c r="D395" s="206" t="s">
        <v>76</v>
      </c>
      <c r="E395" s="218" t="s">
        <v>77</v>
      </c>
      <c r="F395" s="218" t="s">
        <v>911</v>
      </c>
      <c r="G395" s="205"/>
      <c r="H395" s="205"/>
      <c r="I395" s="208"/>
      <c r="J395" s="219">
        <f>BK395</f>
        <v>0</v>
      </c>
      <c r="K395" s="205"/>
      <c r="L395" s="210"/>
      <c r="M395" s="211"/>
      <c r="N395" s="212"/>
      <c r="O395" s="212"/>
      <c r="P395" s="213">
        <f>SUM(P396:P402)</f>
        <v>0</v>
      </c>
      <c r="Q395" s="212"/>
      <c r="R395" s="213">
        <f>SUM(R396:R402)</f>
        <v>0</v>
      </c>
      <c r="S395" s="212"/>
      <c r="T395" s="214">
        <f>SUM(T396:T402)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15" t="s">
        <v>145</v>
      </c>
      <c r="AT395" s="216" t="s">
        <v>76</v>
      </c>
      <c r="AU395" s="216" t="s">
        <v>85</v>
      </c>
      <c r="AY395" s="215" t="s">
        <v>126</v>
      </c>
      <c r="BK395" s="217">
        <f>SUM(BK396:BK402)</f>
        <v>0</v>
      </c>
    </row>
    <row r="396" s="2" customFormat="1" ht="16.5" customHeight="1">
      <c r="A396" s="39"/>
      <c r="B396" s="40"/>
      <c r="C396" s="220" t="s">
        <v>912</v>
      </c>
      <c r="D396" s="220" t="s">
        <v>128</v>
      </c>
      <c r="E396" s="221" t="s">
        <v>913</v>
      </c>
      <c r="F396" s="222" t="s">
        <v>914</v>
      </c>
      <c r="G396" s="223" t="s">
        <v>842</v>
      </c>
      <c r="H396" s="224">
        <v>1</v>
      </c>
      <c r="I396" s="225"/>
      <c r="J396" s="226">
        <f>ROUND(I396*H396,2)</f>
        <v>0</v>
      </c>
      <c r="K396" s="227"/>
      <c r="L396" s="45"/>
      <c r="M396" s="228" t="s">
        <v>1</v>
      </c>
      <c r="N396" s="229" t="s">
        <v>42</v>
      </c>
      <c r="O396" s="92"/>
      <c r="P396" s="230">
        <f>O396*H396</f>
        <v>0</v>
      </c>
      <c r="Q396" s="230">
        <v>0</v>
      </c>
      <c r="R396" s="230">
        <f>Q396*H396</f>
        <v>0</v>
      </c>
      <c r="S396" s="230">
        <v>0</v>
      </c>
      <c r="T396" s="231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2" t="s">
        <v>915</v>
      </c>
      <c r="AT396" s="232" t="s">
        <v>128</v>
      </c>
      <c r="AU396" s="232" t="s">
        <v>87</v>
      </c>
      <c r="AY396" s="18" t="s">
        <v>126</v>
      </c>
      <c r="BE396" s="233">
        <f>IF(N396="základní",J396,0)</f>
        <v>0</v>
      </c>
      <c r="BF396" s="233">
        <f>IF(N396="snížená",J396,0)</f>
        <v>0</v>
      </c>
      <c r="BG396" s="233">
        <f>IF(N396="zákl. přenesená",J396,0)</f>
        <v>0</v>
      </c>
      <c r="BH396" s="233">
        <f>IF(N396="sníž. přenesená",J396,0)</f>
        <v>0</v>
      </c>
      <c r="BI396" s="233">
        <f>IF(N396="nulová",J396,0)</f>
        <v>0</v>
      </c>
      <c r="BJ396" s="18" t="s">
        <v>85</v>
      </c>
      <c r="BK396" s="233">
        <f>ROUND(I396*H396,2)</f>
        <v>0</v>
      </c>
      <c r="BL396" s="18" t="s">
        <v>915</v>
      </c>
      <c r="BM396" s="232" t="s">
        <v>916</v>
      </c>
    </row>
    <row r="397" s="2" customFormat="1" ht="16.5" customHeight="1">
      <c r="A397" s="39"/>
      <c r="B397" s="40"/>
      <c r="C397" s="220" t="s">
        <v>917</v>
      </c>
      <c r="D397" s="220" t="s">
        <v>128</v>
      </c>
      <c r="E397" s="221" t="s">
        <v>918</v>
      </c>
      <c r="F397" s="222" t="s">
        <v>919</v>
      </c>
      <c r="G397" s="223" t="s">
        <v>842</v>
      </c>
      <c r="H397" s="224">
        <v>1</v>
      </c>
      <c r="I397" s="225"/>
      <c r="J397" s="226">
        <f>ROUND(I397*H397,2)</f>
        <v>0</v>
      </c>
      <c r="K397" s="227"/>
      <c r="L397" s="45"/>
      <c r="M397" s="228" t="s">
        <v>1</v>
      </c>
      <c r="N397" s="229" t="s">
        <v>42</v>
      </c>
      <c r="O397" s="92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2" t="s">
        <v>915</v>
      </c>
      <c r="AT397" s="232" t="s">
        <v>128</v>
      </c>
      <c r="AU397" s="232" t="s">
        <v>87</v>
      </c>
      <c r="AY397" s="18" t="s">
        <v>126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8" t="s">
        <v>85</v>
      </c>
      <c r="BK397" s="233">
        <f>ROUND(I397*H397,2)</f>
        <v>0</v>
      </c>
      <c r="BL397" s="18" t="s">
        <v>915</v>
      </c>
      <c r="BM397" s="232" t="s">
        <v>920</v>
      </c>
    </row>
    <row r="398" s="2" customFormat="1" ht="16.5" customHeight="1">
      <c r="A398" s="39"/>
      <c r="B398" s="40"/>
      <c r="C398" s="220" t="s">
        <v>921</v>
      </c>
      <c r="D398" s="220" t="s">
        <v>128</v>
      </c>
      <c r="E398" s="221" t="s">
        <v>922</v>
      </c>
      <c r="F398" s="222" t="s">
        <v>923</v>
      </c>
      <c r="G398" s="223" t="s">
        <v>842</v>
      </c>
      <c r="H398" s="224">
        <v>1</v>
      </c>
      <c r="I398" s="225"/>
      <c r="J398" s="226">
        <f>ROUND(I398*H398,2)</f>
        <v>0</v>
      </c>
      <c r="K398" s="227"/>
      <c r="L398" s="45"/>
      <c r="M398" s="228" t="s">
        <v>1</v>
      </c>
      <c r="N398" s="229" t="s">
        <v>42</v>
      </c>
      <c r="O398" s="92"/>
      <c r="P398" s="230">
        <f>O398*H398</f>
        <v>0</v>
      </c>
      <c r="Q398" s="230">
        <v>0</v>
      </c>
      <c r="R398" s="230">
        <f>Q398*H398</f>
        <v>0</v>
      </c>
      <c r="S398" s="230">
        <v>0</v>
      </c>
      <c r="T398" s="231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2" t="s">
        <v>915</v>
      </c>
      <c r="AT398" s="232" t="s">
        <v>128</v>
      </c>
      <c r="AU398" s="232" t="s">
        <v>87</v>
      </c>
      <c r="AY398" s="18" t="s">
        <v>126</v>
      </c>
      <c r="BE398" s="233">
        <f>IF(N398="základní",J398,0)</f>
        <v>0</v>
      </c>
      <c r="BF398" s="233">
        <f>IF(N398="snížená",J398,0)</f>
        <v>0</v>
      </c>
      <c r="BG398" s="233">
        <f>IF(N398="zákl. přenesená",J398,0)</f>
        <v>0</v>
      </c>
      <c r="BH398" s="233">
        <f>IF(N398="sníž. přenesená",J398,0)</f>
        <v>0</v>
      </c>
      <c r="BI398" s="233">
        <f>IF(N398="nulová",J398,0)</f>
        <v>0</v>
      </c>
      <c r="BJ398" s="18" t="s">
        <v>85</v>
      </c>
      <c r="BK398" s="233">
        <f>ROUND(I398*H398,2)</f>
        <v>0</v>
      </c>
      <c r="BL398" s="18" t="s">
        <v>915</v>
      </c>
      <c r="BM398" s="232" t="s">
        <v>924</v>
      </c>
    </row>
    <row r="399" s="13" customFormat="1">
      <c r="A399" s="13"/>
      <c r="B399" s="234"/>
      <c r="C399" s="235"/>
      <c r="D399" s="236" t="s">
        <v>170</v>
      </c>
      <c r="E399" s="237" t="s">
        <v>1</v>
      </c>
      <c r="F399" s="238" t="s">
        <v>85</v>
      </c>
      <c r="G399" s="235"/>
      <c r="H399" s="239">
        <v>1</v>
      </c>
      <c r="I399" s="240"/>
      <c r="J399" s="235"/>
      <c r="K399" s="235"/>
      <c r="L399" s="241"/>
      <c r="M399" s="242"/>
      <c r="N399" s="243"/>
      <c r="O399" s="243"/>
      <c r="P399" s="243"/>
      <c r="Q399" s="243"/>
      <c r="R399" s="243"/>
      <c r="S399" s="243"/>
      <c r="T399" s="24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5" t="s">
        <v>170</v>
      </c>
      <c r="AU399" s="245" t="s">
        <v>87</v>
      </c>
      <c r="AV399" s="13" t="s">
        <v>87</v>
      </c>
      <c r="AW399" s="13" t="s">
        <v>33</v>
      </c>
      <c r="AX399" s="13" t="s">
        <v>85</v>
      </c>
      <c r="AY399" s="245" t="s">
        <v>126</v>
      </c>
    </row>
    <row r="400" s="16" customFormat="1">
      <c r="A400" s="16"/>
      <c r="B400" s="279"/>
      <c r="C400" s="280"/>
      <c r="D400" s="236" t="s">
        <v>170</v>
      </c>
      <c r="E400" s="281" t="s">
        <v>1</v>
      </c>
      <c r="F400" s="282" t="s">
        <v>925</v>
      </c>
      <c r="G400" s="280"/>
      <c r="H400" s="281" t="s">
        <v>1</v>
      </c>
      <c r="I400" s="283"/>
      <c r="J400" s="280"/>
      <c r="K400" s="280"/>
      <c r="L400" s="284"/>
      <c r="M400" s="285"/>
      <c r="N400" s="286"/>
      <c r="O400" s="286"/>
      <c r="P400" s="286"/>
      <c r="Q400" s="286"/>
      <c r="R400" s="286"/>
      <c r="S400" s="286"/>
      <c r="T400" s="287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T400" s="288" t="s">
        <v>170</v>
      </c>
      <c r="AU400" s="288" t="s">
        <v>87</v>
      </c>
      <c r="AV400" s="16" t="s">
        <v>85</v>
      </c>
      <c r="AW400" s="16" t="s">
        <v>33</v>
      </c>
      <c r="AX400" s="16" t="s">
        <v>77</v>
      </c>
      <c r="AY400" s="288" t="s">
        <v>126</v>
      </c>
    </row>
    <row r="401" s="16" customFormat="1">
      <c r="A401" s="16"/>
      <c r="B401" s="279"/>
      <c r="C401" s="280"/>
      <c r="D401" s="236" t="s">
        <v>170</v>
      </c>
      <c r="E401" s="281" t="s">
        <v>1</v>
      </c>
      <c r="F401" s="282" t="s">
        <v>926</v>
      </c>
      <c r="G401" s="280"/>
      <c r="H401" s="281" t="s">
        <v>1</v>
      </c>
      <c r="I401" s="283"/>
      <c r="J401" s="280"/>
      <c r="K401" s="280"/>
      <c r="L401" s="284"/>
      <c r="M401" s="285"/>
      <c r="N401" s="286"/>
      <c r="O401" s="286"/>
      <c r="P401" s="286"/>
      <c r="Q401" s="286"/>
      <c r="R401" s="286"/>
      <c r="S401" s="286"/>
      <c r="T401" s="287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T401" s="288" t="s">
        <v>170</v>
      </c>
      <c r="AU401" s="288" t="s">
        <v>87</v>
      </c>
      <c r="AV401" s="16" t="s">
        <v>85</v>
      </c>
      <c r="AW401" s="16" t="s">
        <v>33</v>
      </c>
      <c r="AX401" s="16" t="s">
        <v>77</v>
      </c>
      <c r="AY401" s="288" t="s">
        <v>126</v>
      </c>
    </row>
    <row r="402" s="16" customFormat="1">
      <c r="A402" s="16"/>
      <c r="B402" s="279"/>
      <c r="C402" s="280"/>
      <c r="D402" s="236" t="s">
        <v>170</v>
      </c>
      <c r="E402" s="281" t="s">
        <v>1</v>
      </c>
      <c r="F402" s="282" t="s">
        <v>927</v>
      </c>
      <c r="G402" s="280"/>
      <c r="H402" s="281" t="s">
        <v>1</v>
      </c>
      <c r="I402" s="283"/>
      <c r="J402" s="280"/>
      <c r="K402" s="280"/>
      <c r="L402" s="284"/>
      <c r="M402" s="285"/>
      <c r="N402" s="286"/>
      <c r="O402" s="286"/>
      <c r="P402" s="286"/>
      <c r="Q402" s="286"/>
      <c r="R402" s="286"/>
      <c r="S402" s="286"/>
      <c r="T402" s="287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T402" s="288" t="s">
        <v>170</v>
      </c>
      <c r="AU402" s="288" t="s">
        <v>87</v>
      </c>
      <c r="AV402" s="16" t="s">
        <v>85</v>
      </c>
      <c r="AW402" s="16" t="s">
        <v>33</v>
      </c>
      <c r="AX402" s="16" t="s">
        <v>77</v>
      </c>
      <c r="AY402" s="288" t="s">
        <v>126</v>
      </c>
    </row>
    <row r="403" s="12" customFormat="1" ht="22.8" customHeight="1">
      <c r="A403" s="12"/>
      <c r="B403" s="204"/>
      <c r="C403" s="205"/>
      <c r="D403" s="206" t="s">
        <v>76</v>
      </c>
      <c r="E403" s="218" t="s">
        <v>928</v>
      </c>
      <c r="F403" s="218" t="s">
        <v>929</v>
      </c>
      <c r="G403" s="205"/>
      <c r="H403" s="205"/>
      <c r="I403" s="208"/>
      <c r="J403" s="219">
        <f>BK403</f>
        <v>0</v>
      </c>
      <c r="K403" s="205"/>
      <c r="L403" s="210"/>
      <c r="M403" s="211"/>
      <c r="N403" s="212"/>
      <c r="O403" s="212"/>
      <c r="P403" s="213">
        <f>SUM(P404:P408)</f>
        <v>0</v>
      </c>
      <c r="Q403" s="212"/>
      <c r="R403" s="213">
        <f>SUM(R404:R408)</f>
        <v>0</v>
      </c>
      <c r="S403" s="212"/>
      <c r="T403" s="214">
        <f>SUM(T404:T408)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15" t="s">
        <v>145</v>
      </c>
      <c r="AT403" s="216" t="s">
        <v>76</v>
      </c>
      <c r="AU403" s="216" t="s">
        <v>85</v>
      </c>
      <c r="AY403" s="215" t="s">
        <v>126</v>
      </c>
      <c r="BK403" s="217">
        <f>SUM(BK404:BK408)</f>
        <v>0</v>
      </c>
    </row>
    <row r="404" s="2" customFormat="1" ht="16.5" customHeight="1">
      <c r="A404" s="39"/>
      <c r="B404" s="40"/>
      <c r="C404" s="220" t="s">
        <v>930</v>
      </c>
      <c r="D404" s="220" t="s">
        <v>128</v>
      </c>
      <c r="E404" s="221" t="s">
        <v>931</v>
      </c>
      <c r="F404" s="222" t="s">
        <v>929</v>
      </c>
      <c r="G404" s="223" t="s">
        <v>842</v>
      </c>
      <c r="H404" s="224">
        <v>1</v>
      </c>
      <c r="I404" s="225"/>
      <c r="J404" s="226">
        <f>ROUND(I404*H404,2)</f>
        <v>0</v>
      </c>
      <c r="K404" s="227"/>
      <c r="L404" s="45"/>
      <c r="M404" s="228" t="s">
        <v>1</v>
      </c>
      <c r="N404" s="229" t="s">
        <v>42</v>
      </c>
      <c r="O404" s="92"/>
      <c r="P404" s="230">
        <f>O404*H404</f>
        <v>0</v>
      </c>
      <c r="Q404" s="230">
        <v>0</v>
      </c>
      <c r="R404" s="230">
        <f>Q404*H404</f>
        <v>0</v>
      </c>
      <c r="S404" s="230">
        <v>0</v>
      </c>
      <c r="T404" s="231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2" t="s">
        <v>915</v>
      </c>
      <c r="AT404" s="232" t="s">
        <v>128</v>
      </c>
      <c r="AU404" s="232" t="s">
        <v>87</v>
      </c>
      <c r="AY404" s="18" t="s">
        <v>126</v>
      </c>
      <c r="BE404" s="233">
        <f>IF(N404="základní",J404,0)</f>
        <v>0</v>
      </c>
      <c r="BF404" s="233">
        <f>IF(N404="snížená",J404,0)</f>
        <v>0</v>
      </c>
      <c r="BG404" s="233">
        <f>IF(N404="zákl. přenesená",J404,0)</f>
        <v>0</v>
      </c>
      <c r="BH404" s="233">
        <f>IF(N404="sníž. přenesená",J404,0)</f>
        <v>0</v>
      </c>
      <c r="BI404" s="233">
        <f>IF(N404="nulová",J404,0)</f>
        <v>0</v>
      </c>
      <c r="BJ404" s="18" t="s">
        <v>85</v>
      </c>
      <c r="BK404" s="233">
        <f>ROUND(I404*H404,2)</f>
        <v>0</v>
      </c>
      <c r="BL404" s="18" t="s">
        <v>915</v>
      </c>
      <c r="BM404" s="232" t="s">
        <v>932</v>
      </c>
    </row>
    <row r="405" s="2" customFormat="1" ht="16.5" customHeight="1">
      <c r="A405" s="39"/>
      <c r="B405" s="40"/>
      <c r="C405" s="220" t="s">
        <v>933</v>
      </c>
      <c r="D405" s="220" t="s">
        <v>128</v>
      </c>
      <c r="E405" s="221" t="s">
        <v>934</v>
      </c>
      <c r="F405" s="222" t="s">
        <v>935</v>
      </c>
      <c r="G405" s="223" t="s">
        <v>842</v>
      </c>
      <c r="H405" s="224">
        <v>1</v>
      </c>
      <c r="I405" s="225"/>
      <c r="J405" s="226">
        <f>ROUND(I405*H405,2)</f>
        <v>0</v>
      </c>
      <c r="K405" s="227"/>
      <c r="L405" s="45"/>
      <c r="M405" s="228" t="s">
        <v>1</v>
      </c>
      <c r="N405" s="229" t="s">
        <v>42</v>
      </c>
      <c r="O405" s="92"/>
      <c r="P405" s="230">
        <f>O405*H405</f>
        <v>0</v>
      </c>
      <c r="Q405" s="230">
        <v>0</v>
      </c>
      <c r="R405" s="230">
        <f>Q405*H405</f>
        <v>0</v>
      </c>
      <c r="S405" s="230">
        <v>0</v>
      </c>
      <c r="T405" s="231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2" t="s">
        <v>915</v>
      </c>
      <c r="AT405" s="232" t="s">
        <v>128</v>
      </c>
      <c r="AU405" s="232" t="s">
        <v>87</v>
      </c>
      <c r="AY405" s="18" t="s">
        <v>126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18" t="s">
        <v>85</v>
      </c>
      <c r="BK405" s="233">
        <f>ROUND(I405*H405,2)</f>
        <v>0</v>
      </c>
      <c r="BL405" s="18" t="s">
        <v>915</v>
      </c>
      <c r="BM405" s="232" t="s">
        <v>936</v>
      </c>
    </row>
    <row r="406" s="16" customFormat="1">
      <c r="A406" s="16"/>
      <c r="B406" s="279"/>
      <c r="C406" s="280"/>
      <c r="D406" s="236" t="s">
        <v>170</v>
      </c>
      <c r="E406" s="281" t="s">
        <v>1</v>
      </c>
      <c r="F406" s="282" t="s">
        <v>937</v>
      </c>
      <c r="G406" s="280"/>
      <c r="H406" s="281" t="s">
        <v>1</v>
      </c>
      <c r="I406" s="283"/>
      <c r="J406" s="280"/>
      <c r="K406" s="280"/>
      <c r="L406" s="284"/>
      <c r="M406" s="285"/>
      <c r="N406" s="286"/>
      <c r="O406" s="286"/>
      <c r="P406" s="286"/>
      <c r="Q406" s="286"/>
      <c r="R406" s="286"/>
      <c r="S406" s="286"/>
      <c r="T406" s="287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T406" s="288" t="s">
        <v>170</v>
      </c>
      <c r="AU406" s="288" t="s">
        <v>87</v>
      </c>
      <c r="AV406" s="16" t="s">
        <v>85</v>
      </c>
      <c r="AW406" s="16" t="s">
        <v>33</v>
      </c>
      <c r="AX406" s="16" t="s">
        <v>77</v>
      </c>
      <c r="AY406" s="288" t="s">
        <v>126</v>
      </c>
    </row>
    <row r="407" s="16" customFormat="1">
      <c r="A407" s="16"/>
      <c r="B407" s="279"/>
      <c r="C407" s="280"/>
      <c r="D407" s="236" t="s">
        <v>170</v>
      </c>
      <c r="E407" s="281" t="s">
        <v>1</v>
      </c>
      <c r="F407" s="282" t="s">
        <v>938</v>
      </c>
      <c r="G407" s="280"/>
      <c r="H407" s="281" t="s">
        <v>1</v>
      </c>
      <c r="I407" s="283"/>
      <c r="J407" s="280"/>
      <c r="K407" s="280"/>
      <c r="L407" s="284"/>
      <c r="M407" s="285"/>
      <c r="N407" s="286"/>
      <c r="O407" s="286"/>
      <c r="P407" s="286"/>
      <c r="Q407" s="286"/>
      <c r="R407" s="286"/>
      <c r="S407" s="286"/>
      <c r="T407" s="287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T407" s="288" t="s">
        <v>170</v>
      </c>
      <c r="AU407" s="288" t="s">
        <v>87</v>
      </c>
      <c r="AV407" s="16" t="s">
        <v>85</v>
      </c>
      <c r="AW407" s="16" t="s">
        <v>33</v>
      </c>
      <c r="AX407" s="16" t="s">
        <v>77</v>
      </c>
      <c r="AY407" s="288" t="s">
        <v>126</v>
      </c>
    </row>
    <row r="408" s="13" customFormat="1">
      <c r="A408" s="13"/>
      <c r="B408" s="234"/>
      <c r="C408" s="235"/>
      <c r="D408" s="236" t="s">
        <v>170</v>
      </c>
      <c r="E408" s="237" t="s">
        <v>1</v>
      </c>
      <c r="F408" s="238" t="s">
        <v>85</v>
      </c>
      <c r="G408" s="235"/>
      <c r="H408" s="239">
        <v>1</v>
      </c>
      <c r="I408" s="240"/>
      <c r="J408" s="235"/>
      <c r="K408" s="235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170</v>
      </c>
      <c r="AU408" s="245" t="s">
        <v>87</v>
      </c>
      <c r="AV408" s="13" t="s">
        <v>87</v>
      </c>
      <c r="AW408" s="13" t="s">
        <v>33</v>
      </c>
      <c r="AX408" s="13" t="s">
        <v>85</v>
      </c>
      <c r="AY408" s="245" t="s">
        <v>126</v>
      </c>
    </row>
    <row r="409" s="12" customFormat="1" ht="22.8" customHeight="1">
      <c r="A409" s="12"/>
      <c r="B409" s="204"/>
      <c r="C409" s="205"/>
      <c r="D409" s="206" t="s">
        <v>76</v>
      </c>
      <c r="E409" s="218" t="s">
        <v>939</v>
      </c>
      <c r="F409" s="218" t="s">
        <v>940</v>
      </c>
      <c r="G409" s="205"/>
      <c r="H409" s="205"/>
      <c r="I409" s="208"/>
      <c r="J409" s="219">
        <f>BK409</f>
        <v>0</v>
      </c>
      <c r="K409" s="205"/>
      <c r="L409" s="210"/>
      <c r="M409" s="211"/>
      <c r="N409" s="212"/>
      <c r="O409" s="212"/>
      <c r="P409" s="213">
        <f>SUM(P410:P413)</f>
        <v>0</v>
      </c>
      <c r="Q409" s="212"/>
      <c r="R409" s="213">
        <f>SUM(R410:R413)</f>
        <v>0</v>
      </c>
      <c r="S409" s="212"/>
      <c r="T409" s="214">
        <f>SUM(T410:T413)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15" t="s">
        <v>145</v>
      </c>
      <c r="AT409" s="216" t="s">
        <v>76</v>
      </c>
      <c r="AU409" s="216" t="s">
        <v>85</v>
      </c>
      <c r="AY409" s="215" t="s">
        <v>126</v>
      </c>
      <c r="BK409" s="217">
        <f>SUM(BK410:BK413)</f>
        <v>0</v>
      </c>
    </row>
    <row r="410" s="2" customFormat="1" ht="16.5" customHeight="1">
      <c r="A410" s="39"/>
      <c r="B410" s="40"/>
      <c r="C410" s="220" t="s">
        <v>941</v>
      </c>
      <c r="D410" s="220" t="s">
        <v>128</v>
      </c>
      <c r="E410" s="221" t="s">
        <v>942</v>
      </c>
      <c r="F410" s="222" t="s">
        <v>943</v>
      </c>
      <c r="G410" s="223" t="s">
        <v>842</v>
      </c>
      <c r="H410" s="224">
        <v>1</v>
      </c>
      <c r="I410" s="225"/>
      <c r="J410" s="226">
        <f>ROUND(I410*H410,2)</f>
        <v>0</v>
      </c>
      <c r="K410" s="227"/>
      <c r="L410" s="45"/>
      <c r="M410" s="228" t="s">
        <v>1</v>
      </c>
      <c r="N410" s="229" t="s">
        <v>42</v>
      </c>
      <c r="O410" s="92"/>
      <c r="P410" s="230">
        <f>O410*H410</f>
        <v>0</v>
      </c>
      <c r="Q410" s="230">
        <v>0</v>
      </c>
      <c r="R410" s="230">
        <f>Q410*H410</f>
        <v>0</v>
      </c>
      <c r="S410" s="230">
        <v>0</v>
      </c>
      <c r="T410" s="231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2" t="s">
        <v>915</v>
      </c>
      <c r="AT410" s="232" t="s">
        <v>128</v>
      </c>
      <c r="AU410" s="232" t="s">
        <v>87</v>
      </c>
      <c r="AY410" s="18" t="s">
        <v>126</v>
      </c>
      <c r="BE410" s="233">
        <f>IF(N410="základní",J410,0)</f>
        <v>0</v>
      </c>
      <c r="BF410" s="233">
        <f>IF(N410="snížená",J410,0)</f>
        <v>0</v>
      </c>
      <c r="BG410" s="233">
        <f>IF(N410="zákl. přenesená",J410,0)</f>
        <v>0</v>
      </c>
      <c r="BH410" s="233">
        <f>IF(N410="sníž. přenesená",J410,0)</f>
        <v>0</v>
      </c>
      <c r="BI410" s="233">
        <f>IF(N410="nulová",J410,0)</f>
        <v>0</v>
      </c>
      <c r="BJ410" s="18" t="s">
        <v>85</v>
      </c>
      <c r="BK410" s="233">
        <f>ROUND(I410*H410,2)</f>
        <v>0</v>
      </c>
      <c r="BL410" s="18" t="s">
        <v>915</v>
      </c>
      <c r="BM410" s="232" t="s">
        <v>944</v>
      </c>
    </row>
    <row r="411" s="2" customFormat="1" ht="16.5" customHeight="1">
      <c r="A411" s="39"/>
      <c r="B411" s="40"/>
      <c r="C411" s="220" t="s">
        <v>945</v>
      </c>
      <c r="D411" s="220" t="s">
        <v>128</v>
      </c>
      <c r="E411" s="221" t="s">
        <v>946</v>
      </c>
      <c r="F411" s="222" t="s">
        <v>947</v>
      </c>
      <c r="G411" s="223" t="s">
        <v>842</v>
      </c>
      <c r="H411" s="224">
        <v>1</v>
      </c>
      <c r="I411" s="225"/>
      <c r="J411" s="226">
        <f>ROUND(I411*H411,2)</f>
        <v>0</v>
      </c>
      <c r="K411" s="227"/>
      <c r="L411" s="45"/>
      <c r="M411" s="228" t="s">
        <v>1</v>
      </c>
      <c r="N411" s="229" t="s">
        <v>42</v>
      </c>
      <c r="O411" s="92"/>
      <c r="P411" s="230">
        <f>O411*H411</f>
        <v>0</v>
      </c>
      <c r="Q411" s="230">
        <v>0</v>
      </c>
      <c r="R411" s="230">
        <f>Q411*H411</f>
        <v>0</v>
      </c>
      <c r="S411" s="230">
        <v>0</v>
      </c>
      <c r="T411" s="231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2" t="s">
        <v>915</v>
      </c>
      <c r="AT411" s="232" t="s">
        <v>128</v>
      </c>
      <c r="AU411" s="232" t="s">
        <v>87</v>
      </c>
      <c r="AY411" s="18" t="s">
        <v>126</v>
      </c>
      <c r="BE411" s="233">
        <f>IF(N411="základní",J411,0)</f>
        <v>0</v>
      </c>
      <c r="BF411" s="233">
        <f>IF(N411="snížená",J411,0)</f>
        <v>0</v>
      </c>
      <c r="BG411" s="233">
        <f>IF(N411="zákl. přenesená",J411,0)</f>
        <v>0</v>
      </c>
      <c r="BH411" s="233">
        <f>IF(N411="sníž. přenesená",J411,0)</f>
        <v>0</v>
      </c>
      <c r="BI411" s="233">
        <f>IF(N411="nulová",J411,0)</f>
        <v>0</v>
      </c>
      <c r="BJ411" s="18" t="s">
        <v>85</v>
      </c>
      <c r="BK411" s="233">
        <f>ROUND(I411*H411,2)</f>
        <v>0</v>
      </c>
      <c r="BL411" s="18" t="s">
        <v>915</v>
      </c>
      <c r="BM411" s="232" t="s">
        <v>948</v>
      </c>
    </row>
    <row r="412" s="2" customFormat="1" ht="16.5" customHeight="1">
      <c r="A412" s="39"/>
      <c r="B412" s="40"/>
      <c r="C412" s="220" t="s">
        <v>949</v>
      </c>
      <c r="D412" s="220" t="s">
        <v>128</v>
      </c>
      <c r="E412" s="221" t="s">
        <v>950</v>
      </c>
      <c r="F412" s="222" t="s">
        <v>951</v>
      </c>
      <c r="G412" s="223" t="s">
        <v>842</v>
      </c>
      <c r="H412" s="224">
        <v>1</v>
      </c>
      <c r="I412" s="225"/>
      <c r="J412" s="226">
        <f>ROUND(I412*H412,2)</f>
        <v>0</v>
      </c>
      <c r="K412" s="227"/>
      <c r="L412" s="45"/>
      <c r="M412" s="228" t="s">
        <v>1</v>
      </c>
      <c r="N412" s="229" t="s">
        <v>42</v>
      </c>
      <c r="O412" s="92"/>
      <c r="P412" s="230">
        <f>O412*H412</f>
        <v>0</v>
      </c>
      <c r="Q412" s="230">
        <v>0</v>
      </c>
      <c r="R412" s="230">
        <f>Q412*H412</f>
        <v>0</v>
      </c>
      <c r="S412" s="230">
        <v>0</v>
      </c>
      <c r="T412" s="231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2" t="s">
        <v>915</v>
      </c>
      <c r="AT412" s="232" t="s">
        <v>128</v>
      </c>
      <c r="AU412" s="232" t="s">
        <v>87</v>
      </c>
      <c r="AY412" s="18" t="s">
        <v>126</v>
      </c>
      <c r="BE412" s="233">
        <f>IF(N412="základní",J412,0)</f>
        <v>0</v>
      </c>
      <c r="BF412" s="233">
        <f>IF(N412="snížená",J412,0)</f>
        <v>0</v>
      </c>
      <c r="BG412" s="233">
        <f>IF(N412="zákl. přenesená",J412,0)</f>
        <v>0</v>
      </c>
      <c r="BH412" s="233">
        <f>IF(N412="sníž. přenesená",J412,0)</f>
        <v>0</v>
      </c>
      <c r="BI412" s="233">
        <f>IF(N412="nulová",J412,0)</f>
        <v>0</v>
      </c>
      <c r="BJ412" s="18" t="s">
        <v>85</v>
      </c>
      <c r="BK412" s="233">
        <f>ROUND(I412*H412,2)</f>
        <v>0</v>
      </c>
      <c r="BL412" s="18" t="s">
        <v>915</v>
      </c>
      <c r="BM412" s="232" t="s">
        <v>952</v>
      </c>
    </row>
    <row r="413" s="2" customFormat="1" ht="24.15" customHeight="1">
      <c r="A413" s="39"/>
      <c r="B413" s="40"/>
      <c r="C413" s="220" t="s">
        <v>953</v>
      </c>
      <c r="D413" s="220" t="s">
        <v>128</v>
      </c>
      <c r="E413" s="221" t="s">
        <v>954</v>
      </c>
      <c r="F413" s="222" t="s">
        <v>955</v>
      </c>
      <c r="G413" s="223" t="s">
        <v>842</v>
      </c>
      <c r="H413" s="224">
        <v>1</v>
      </c>
      <c r="I413" s="225"/>
      <c r="J413" s="226">
        <f>ROUND(I413*H413,2)</f>
        <v>0</v>
      </c>
      <c r="K413" s="227"/>
      <c r="L413" s="45"/>
      <c r="M413" s="289" t="s">
        <v>1</v>
      </c>
      <c r="N413" s="290" t="s">
        <v>42</v>
      </c>
      <c r="O413" s="291"/>
      <c r="P413" s="292">
        <f>O413*H413</f>
        <v>0</v>
      </c>
      <c r="Q413" s="292">
        <v>0</v>
      </c>
      <c r="R413" s="292">
        <f>Q413*H413</f>
        <v>0</v>
      </c>
      <c r="S413" s="292">
        <v>0</v>
      </c>
      <c r="T413" s="293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2" t="s">
        <v>915</v>
      </c>
      <c r="AT413" s="232" t="s">
        <v>128</v>
      </c>
      <c r="AU413" s="232" t="s">
        <v>87</v>
      </c>
      <c r="AY413" s="18" t="s">
        <v>126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8" t="s">
        <v>85</v>
      </c>
      <c r="BK413" s="233">
        <f>ROUND(I413*H413,2)</f>
        <v>0</v>
      </c>
      <c r="BL413" s="18" t="s">
        <v>915</v>
      </c>
      <c r="BM413" s="232" t="s">
        <v>956</v>
      </c>
    </row>
    <row r="414" s="2" customFormat="1" ht="6.96" customHeight="1">
      <c r="A414" s="39"/>
      <c r="B414" s="67"/>
      <c r="C414" s="68"/>
      <c r="D414" s="68"/>
      <c r="E414" s="68"/>
      <c r="F414" s="68"/>
      <c r="G414" s="68"/>
      <c r="H414" s="68"/>
      <c r="I414" s="68"/>
      <c r="J414" s="68"/>
      <c r="K414" s="68"/>
      <c r="L414" s="45"/>
      <c r="M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</row>
  </sheetData>
  <sheetProtection sheet="1" autoFilter="0" formatColumns="0" formatRows="0" objects="1" scenarios="1" spinCount="100000" saltValue="xXYeJeum6u73pxoVNJygn2idqE7J+DR/xwgwQmR4Y/OzhrftDAhA+QbHHGoPGkmGGRnSdvtAXKmrUNRCPBjYUg==" hashValue="4ddGzq8vvdMha+pk6EGhon74gKJsiEz5sd5aX09L1ky9Gzd8xo6tCnpcyUZrT7xGy8Gb8Cpe97CxTC4/71U9XA==" algorithmName="SHA-512" password="CC35"/>
  <autoFilter ref="C126:K41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="1" customFormat="1" ht="24.96" customHeight="1">
      <c r="B4" s="21"/>
      <c r="D4" s="139" t="s">
        <v>91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VÝTLAČNÝ A ZÁSOBOVACÍ ŘAD OBCE ČISTÁ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92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957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94</v>
      </c>
      <c r="G12" s="39"/>
      <c r="H12" s="39"/>
      <c r="I12" s="141" t="s">
        <v>22</v>
      </c>
      <c r="J12" s="145" t="str">
        <f>'Rekapitulace stavby'!AN8</f>
        <v>18. 11. 2021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>OBEC ČISTÁ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>25963244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>JAFIS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ROUND(J127,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ROUND((SUM(BE127:BE297)),  2)</f>
        <v>0</v>
      </c>
      <c r="G33" s="39"/>
      <c r="H33" s="39"/>
      <c r="I33" s="156">
        <v>0.20999999999999999</v>
      </c>
      <c r="J33" s="155">
        <f>ROUND(((SUM(BE127:BE297))*I33),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43</v>
      </c>
      <c r="F34" s="155">
        <f>ROUND((SUM(BF127:BF297)),  2)</f>
        <v>0</v>
      </c>
      <c r="G34" s="39"/>
      <c r="H34" s="39"/>
      <c r="I34" s="156">
        <v>0.14999999999999999</v>
      </c>
      <c r="J34" s="155">
        <f>ROUND(((SUM(BF127:BF297))*I34),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44</v>
      </c>
      <c r="F35" s="155">
        <f>ROUND((SUM(BG127:BG297)),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45</v>
      </c>
      <c r="F36" s="155">
        <f>ROUND((SUM(BH127:BH297)),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46</v>
      </c>
      <c r="F37" s="155">
        <f>ROUND((SUM(BI127:BI297)),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95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VÝTLAČNÝ A ZÁSOBOVACÍ ŘAD OBCE ČISTÁ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92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02 - Neuznatelné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18. 11. 2021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OBEC ČISTÁ</v>
      </c>
      <c r="G91" s="41"/>
      <c r="H91" s="41"/>
      <c r="I91" s="33" t="s">
        <v>30</v>
      </c>
      <c r="J91" s="37" t="str">
        <f>E21</f>
        <v>JAFIS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ing. Mencová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96</v>
      </c>
      <c r="D94" s="177"/>
      <c r="E94" s="177"/>
      <c r="F94" s="177"/>
      <c r="G94" s="177"/>
      <c r="H94" s="177"/>
      <c r="I94" s="177"/>
      <c r="J94" s="178" t="s">
        <v>97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98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99</v>
      </c>
    </row>
    <row r="97" s="9" customFormat="1" ht="24.96" customHeight="1">
      <c r="A97" s="9"/>
      <c r="B97" s="180"/>
      <c r="C97" s="181"/>
      <c r="D97" s="182" t="s">
        <v>100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101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102</v>
      </c>
      <c r="E99" s="189"/>
      <c r="F99" s="189"/>
      <c r="G99" s="189"/>
      <c r="H99" s="189"/>
      <c r="I99" s="189"/>
      <c r="J99" s="190">
        <f>J181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103</v>
      </c>
      <c r="E100" s="189"/>
      <c r="F100" s="189"/>
      <c r="G100" s="189"/>
      <c r="H100" s="189"/>
      <c r="I100" s="189"/>
      <c r="J100" s="190">
        <f>J186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104</v>
      </c>
      <c r="E101" s="189"/>
      <c r="F101" s="189"/>
      <c r="G101" s="189"/>
      <c r="H101" s="189"/>
      <c r="I101" s="189"/>
      <c r="J101" s="190">
        <f>J192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105</v>
      </c>
      <c r="E102" s="189"/>
      <c r="F102" s="189"/>
      <c r="G102" s="189"/>
      <c r="H102" s="189"/>
      <c r="I102" s="189"/>
      <c r="J102" s="190">
        <f>J260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106</v>
      </c>
      <c r="E103" s="189"/>
      <c r="F103" s="189"/>
      <c r="G103" s="189"/>
      <c r="H103" s="189"/>
      <c r="I103" s="189"/>
      <c r="J103" s="190">
        <f>J274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80"/>
      <c r="C104" s="181"/>
      <c r="D104" s="182" t="s">
        <v>107</v>
      </c>
      <c r="E104" s="183"/>
      <c r="F104" s="183"/>
      <c r="G104" s="183"/>
      <c r="H104" s="183"/>
      <c r="I104" s="183"/>
      <c r="J104" s="184">
        <f>J278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86"/>
      <c r="C105" s="187"/>
      <c r="D105" s="188" t="s">
        <v>108</v>
      </c>
      <c r="E105" s="189"/>
      <c r="F105" s="189"/>
      <c r="G105" s="189"/>
      <c r="H105" s="189"/>
      <c r="I105" s="189"/>
      <c r="J105" s="190">
        <f>J279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6"/>
      <c r="C106" s="187"/>
      <c r="D106" s="188" t="s">
        <v>109</v>
      </c>
      <c r="E106" s="189"/>
      <c r="F106" s="189"/>
      <c r="G106" s="189"/>
      <c r="H106" s="189"/>
      <c r="I106" s="189"/>
      <c r="J106" s="190">
        <f>J287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6"/>
      <c r="C107" s="187"/>
      <c r="D107" s="188" t="s">
        <v>110</v>
      </c>
      <c r="E107" s="189"/>
      <c r="F107" s="189"/>
      <c r="G107" s="189"/>
      <c r="H107" s="189"/>
      <c r="I107" s="189"/>
      <c r="J107" s="190">
        <f>J293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="2" customFormat="1" ht="6.96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111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6.5" customHeight="1">
      <c r="A117" s="39"/>
      <c r="B117" s="40"/>
      <c r="C117" s="41"/>
      <c r="D117" s="41"/>
      <c r="E117" s="175" t="str">
        <f>E7</f>
        <v>VÝTLAČNÝ A ZÁSOBOVACÍ ŘAD OBCE ČISTÁ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92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6.5" customHeight="1">
      <c r="A119" s="39"/>
      <c r="B119" s="40"/>
      <c r="C119" s="41"/>
      <c r="D119" s="41"/>
      <c r="E119" s="77" t="str">
        <f>E9</f>
        <v>02 - Neuznatelné náklady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 xml:space="preserve"> </v>
      </c>
      <c r="G121" s="41"/>
      <c r="H121" s="41"/>
      <c r="I121" s="33" t="s">
        <v>22</v>
      </c>
      <c r="J121" s="80" t="str">
        <f>IF(J12="","",J12)</f>
        <v>18. 11. 2021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>OBEC ČISTÁ</v>
      </c>
      <c r="G123" s="41"/>
      <c r="H123" s="41"/>
      <c r="I123" s="33" t="s">
        <v>30</v>
      </c>
      <c r="J123" s="37" t="str">
        <f>E21</f>
        <v>JAFIS s.r.o.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5.15" customHeight="1">
      <c r="A124" s="39"/>
      <c r="B124" s="40"/>
      <c r="C124" s="33" t="s">
        <v>28</v>
      </c>
      <c r="D124" s="41"/>
      <c r="E124" s="41"/>
      <c r="F124" s="28" t="str">
        <f>IF(E18="","",E18)</f>
        <v>Vyplň údaj</v>
      </c>
      <c r="G124" s="41"/>
      <c r="H124" s="41"/>
      <c r="I124" s="33" t="s">
        <v>34</v>
      </c>
      <c r="J124" s="37" t="str">
        <f>E24</f>
        <v>ing. Mencová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0.32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11" customFormat="1" ht="29.28" customHeight="1">
      <c r="A126" s="192"/>
      <c r="B126" s="193"/>
      <c r="C126" s="194" t="s">
        <v>112</v>
      </c>
      <c r="D126" s="195" t="s">
        <v>62</v>
      </c>
      <c r="E126" s="195" t="s">
        <v>58</v>
      </c>
      <c r="F126" s="195" t="s">
        <v>59</v>
      </c>
      <c r="G126" s="195" t="s">
        <v>113</v>
      </c>
      <c r="H126" s="195" t="s">
        <v>114</v>
      </c>
      <c r="I126" s="195" t="s">
        <v>115</v>
      </c>
      <c r="J126" s="196" t="s">
        <v>97</v>
      </c>
      <c r="K126" s="197" t="s">
        <v>116</v>
      </c>
      <c r="L126" s="198"/>
      <c r="M126" s="101" t="s">
        <v>1</v>
      </c>
      <c r="N126" s="102" t="s">
        <v>41</v>
      </c>
      <c r="O126" s="102" t="s">
        <v>117</v>
      </c>
      <c r="P126" s="102" t="s">
        <v>118</v>
      </c>
      <c r="Q126" s="102" t="s">
        <v>119</v>
      </c>
      <c r="R126" s="102" t="s">
        <v>120</v>
      </c>
      <c r="S126" s="102" t="s">
        <v>121</v>
      </c>
      <c r="T126" s="103" t="s">
        <v>122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="2" customFormat="1" ht="22.8" customHeight="1">
      <c r="A127" s="39"/>
      <c r="B127" s="40"/>
      <c r="C127" s="108" t="s">
        <v>123</v>
      </c>
      <c r="D127" s="41"/>
      <c r="E127" s="41"/>
      <c r="F127" s="41"/>
      <c r="G127" s="41"/>
      <c r="H127" s="41"/>
      <c r="I127" s="41"/>
      <c r="J127" s="199">
        <f>BK127</f>
        <v>0</v>
      </c>
      <c r="K127" s="41"/>
      <c r="L127" s="45"/>
      <c r="M127" s="104"/>
      <c r="N127" s="200"/>
      <c r="O127" s="105"/>
      <c r="P127" s="201">
        <f>P128+P278</f>
        <v>0</v>
      </c>
      <c r="Q127" s="105"/>
      <c r="R127" s="201">
        <f>R128+R278</f>
        <v>74.909310000000005</v>
      </c>
      <c r="S127" s="105"/>
      <c r="T127" s="202">
        <f>T128+T278</f>
        <v>5.4539999999999997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76</v>
      </c>
      <c r="AU127" s="18" t="s">
        <v>99</v>
      </c>
      <c r="BK127" s="203">
        <f>BK128+BK278</f>
        <v>0</v>
      </c>
    </row>
    <row r="128" s="12" customFormat="1" ht="25.92" customHeight="1">
      <c r="A128" s="12"/>
      <c r="B128" s="204"/>
      <c r="C128" s="205"/>
      <c r="D128" s="206" t="s">
        <v>76</v>
      </c>
      <c r="E128" s="207" t="s">
        <v>124</v>
      </c>
      <c r="F128" s="207" t="s">
        <v>125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P129+P181+P186+P192+P260+P274</f>
        <v>0</v>
      </c>
      <c r="Q128" s="212"/>
      <c r="R128" s="213">
        <f>R129+R181+R186+R192+R260+R274</f>
        <v>74.909310000000005</v>
      </c>
      <c r="S128" s="212"/>
      <c r="T128" s="214">
        <f>T129+T181+T186+T192+T260+T274</f>
        <v>5.4539999999999997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85</v>
      </c>
      <c r="AT128" s="216" t="s">
        <v>76</v>
      </c>
      <c r="AU128" s="216" t="s">
        <v>77</v>
      </c>
      <c r="AY128" s="215" t="s">
        <v>126</v>
      </c>
      <c r="BK128" s="217">
        <f>BK129+BK181+BK186+BK192+BK260+BK274</f>
        <v>0</v>
      </c>
    </row>
    <row r="129" s="12" customFormat="1" ht="22.8" customHeight="1">
      <c r="A129" s="12"/>
      <c r="B129" s="204"/>
      <c r="C129" s="205"/>
      <c r="D129" s="206" t="s">
        <v>76</v>
      </c>
      <c r="E129" s="218" t="s">
        <v>85</v>
      </c>
      <c r="F129" s="218" t="s">
        <v>127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SUM(P130:P180)</f>
        <v>0</v>
      </c>
      <c r="Q129" s="212"/>
      <c r="R129" s="213">
        <f>SUM(R130:R180)</f>
        <v>71.359210000000004</v>
      </c>
      <c r="S129" s="212"/>
      <c r="T129" s="214">
        <f>SUM(T130:T180)</f>
        <v>5.4539999999999997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85</v>
      </c>
      <c r="AT129" s="216" t="s">
        <v>76</v>
      </c>
      <c r="AU129" s="216" t="s">
        <v>85</v>
      </c>
      <c r="AY129" s="215" t="s">
        <v>126</v>
      </c>
      <c r="BK129" s="217">
        <f>SUM(BK130:BK180)</f>
        <v>0</v>
      </c>
    </row>
    <row r="130" s="2" customFormat="1" ht="24.15" customHeight="1">
      <c r="A130" s="39"/>
      <c r="B130" s="40"/>
      <c r="C130" s="220" t="s">
        <v>85</v>
      </c>
      <c r="D130" s="220" t="s">
        <v>128</v>
      </c>
      <c r="E130" s="221" t="s">
        <v>129</v>
      </c>
      <c r="F130" s="222" t="s">
        <v>130</v>
      </c>
      <c r="G130" s="223" t="s">
        <v>131</v>
      </c>
      <c r="H130" s="224">
        <v>9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0.28999999999999998</v>
      </c>
      <c r="T130" s="231">
        <f>S130*H130</f>
        <v>2.6099999999999999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132</v>
      </c>
      <c r="AT130" s="232" t="s">
        <v>128</v>
      </c>
      <c r="AU130" s="232" t="s">
        <v>87</v>
      </c>
      <c r="AY130" s="18" t="s">
        <v>126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132</v>
      </c>
      <c r="BM130" s="232" t="s">
        <v>958</v>
      </c>
    </row>
    <row r="131" s="2" customFormat="1" ht="24.15" customHeight="1">
      <c r="A131" s="39"/>
      <c r="B131" s="40"/>
      <c r="C131" s="220" t="s">
        <v>87</v>
      </c>
      <c r="D131" s="220" t="s">
        <v>128</v>
      </c>
      <c r="E131" s="221" t="s">
        <v>134</v>
      </c>
      <c r="F131" s="222" t="s">
        <v>135</v>
      </c>
      <c r="G131" s="223" t="s">
        <v>131</v>
      </c>
      <c r="H131" s="224">
        <v>9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0.316</v>
      </c>
      <c r="T131" s="231">
        <f>S131*H131</f>
        <v>2.8439999999999999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132</v>
      </c>
      <c r="AT131" s="232" t="s">
        <v>128</v>
      </c>
      <c r="AU131" s="232" t="s">
        <v>87</v>
      </c>
      <c r="AY131" s="18" t="s">
        <v>126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132</v>
      </c>
      <c r="BM131" s="232" t="s">
        <v>959</v>
      </c>
    </row>
    <row r="132" s="2" customFormat="1" ht="24.15" customHeight="1">
      <c r="A132" s="39"/>
      <c r="B132" s="40"/>
      <c r="C132" s="220" t="s">
        <v>137</v>
      </c>
      <c r="D132" s="220" t="s">
        <v>128</v>
      </c>
      <c r="E132" s="221" t="s">
        <v>154</v>
      </c>
      <c r="F132" s="222" t="s">
        <v>155</v>
      </c>
      <c r="G132" s="223" t="s">
        <v>140</v>
      </c>
      <c r="H132" s="224">
        <v>51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42</v>
      </c>
      <c r="O132" s="92"/>
      <c r="P132" s="230">
        <f>O132*H132</f>
        <v>0</v>
      </c>
      <c r="Q132" s="230">
        <v>0.00014999999999999999</v>
      </c>
      <c r="R132" s="230">
        <f>Q132*H132</f>
        <v>0.0076499999999999997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132</v>
      </c>
      <c r="AT132" s="232" t="s">
        <v>128</v>
      </c>
      <c r="AU132" s="232" t="s">
        <v>87</v>
      </c>
      <c r="AY132" s="18" t="s">
        <v>126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85</v>
      </c>
      <c r="BK132" s="233">
        <f>ROUND(I132*H132,2)</f>
        <v>0</v>
      </c>
      <c r="BL132" s="18" t="s">
        <v>132</v>
      </c>
      <c r="BM132" s="232" t="s">
        <v>960</v>
      </c>
    </row>
    <row r="133" s="2" customFormat="1" ht="24.15" customHeight="1">
      <c r="A133" s="39"/>
      <c r="B133" s="40"/>
      <c r="C133" s="220" t="s">
        <v>132</v>
      </c>
      <c r="D133" s="220" t="s">
        <v>128</v>
      </c>
      <c r="E133" s="221" t="s">
        <v>158</v>
      </c>
      <c r="F133" s="222" t="s">
        <v>159</v>
      </c>
      <c r="G133" s="223" t="s">
        <v>140</v>
      </c>
      <c r="H133" s="224">
        <v>51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132</v>
      </c>
      <c r="AT133" s="232" t="s">
        <v>128</v>
      </c>
      <c r="AU133" s="232" t="s">
        <v>87</v>
      </c>
      <c r="AY133" s="18" t="s">
        <v>126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132</v>
      </c>
      <c r="BM133" s="232" t="s">
        <v>961</v>
      </c>
    </row>
    <row r="134" s="2" customFormat="1" ht="24.15" customHeight="1">
      <c r="A134" s="39"/>
      <c r="B134" s="40"/>
      <c r="C134" s="220" t="s">
        <v>145</v>
      </c>
      <c r="D134" s="220" t="s">
        <v>128</v>
      </c>
      <c r="E134" s="221" t="s">
        <v>162</v>
      </c>
      <c r="F134" s="222" t="s">
        <v>163</v>
      </c>
      <c r="G134" s="223" t="s">
        <v>131</v>
      </c>
      <c r="H134" s="224">
        <v>25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132</v>
      </c>
      <c r="AT134" s="232" t="s">
        <v>128</v>
      </c>
      <c r="AU134" s="232" t="s">
        <v>87</v>
      </c>
      <c r="AY134" s="18" t="s">
        <v>126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132</v>
      </c>
      <c r="BM134" s="232" t="s">
        <v>962</v>
      </c>
    </row>
    <row r="135" s="2" customFormat="1" ht="24.15" customHeight="1">
      <c r="A135" s="39"/>
      <c r="B135" s="40"/>
      <c r="C135" s="220" t="s">
        <v>149</v>
      </c>
      <c r="D135" s="220" t="s">
        <v>128</v>
      </c>
      <c r="E135" s="221" t="s">
        <v>166</v>
      </c>
      <c r="F135" s="222" t="s">
        <v>167</v>
      </c>
      <c r="G135" s="223" t="s">
        <v>168</v>
      </c>
      <c r="H135" s="224">
        <v>14.4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132</v>
      </c>
      <c r="AT135" s="232" t="s">
        <v>128</v>
      </c>
      <c r="AU135" s="232" t="s">
        <v>87</v>
      </c>
      <c r="AY135" s="18" t="s">
        <v>126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132</v>
      </c>
      <c r="BM135" s="232" t="s">
        <v>963</v>
      </c>
    </row>
    <row r="136" s="13" customFormat="1">
      <c r="A136" s="13"/>
      <c r="B136" s="234"/>
      <c r="C136" s="235"/>
      <c r="D136" s="236" t="s">
        <v>170</v>
      </c>
      <c r="E136" s="237" t="s">
        <v>1</v>
      </c>
      <c r="F136" s="238" t="s">
        <v>964</v>
      </c>
      <c r="G136" s="235"/>
      <c r="H136" s="239">
        <v>14.4</v>
      </c>
      <c r="I136" s="240"/>
      <c r="J136" s="235"/>
      <c r="K136" s="235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170</v>
      </c>
      <c r="AU136" s="245" t="s">
        <v>87</v>
      </c>
      <c r="AV136" s="13" t="s">
        <v>87</v>
      </c>
      <c r="AW136" s="13" t="s">
        <v>33</v>
      </c>
      <c r="AX136" s="13" t="s">
        <v>85</v>
      </c>
      <c r="AY136" s="245" t="s">
        <v>126</v>
      </c>
    </row>
    <row r="137" s="2" customFormat="1" ht="33" customHeight="1">
      <c r="A137" s="39"/>
      <c r="B137" s="40"/>
      <c r="C137" s="220" t="s">
        <v>153</v>
      </c>
      <c r="D137" s="220" t="s">
        <v>128</v>
      </c>
      <c r="E137" s="221" t="s">
        <v>965</v>
      </c>
      <c r="F137" s="222" t="s">
        <v>966</v>
      </c>
      <c r="G137" s="223" t="s">
        <v>168</v>
      </c>
      <c r="H137" s="224">
        <v>3.6000000000000001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132</v>
      </c>
      <c r="AT137" s="232" t="s">
        <v>128</v>
      </c>
      <c r="AU137" s="232" t="s">
        <v>87</v>
      </c>
      <c r="AY137" s="18" t="s">
        <v>126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132</v>
      </c>
      <c r="BM137" s="232" t="s">
        <v>967</v>
      </c>
    </row>
    <row r="138" s="13" customFormat="1">
      <c r="A138" s="13"/>
      <c r="B138" s="234"/>
      <c r="C138" s="235"/>
      <c r="D138" s="236" t="s">
        <v>170</v>
      </c>
      <c r="E138" s="237" t="s">
        <v>1</v>
      </c>
      <c r="F138" s="238" t="s">
        <v>968</v>
      </c>
      <c r="G138" s="235"/>
      <c r="H138" s="239">
        <v>3.6000000000000001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170</v>
      </c>
      <c r="AU138" s="245" t="s">
        <v>87</v>
      </c>
      <c r="AV138" s="13" t="s">
        <v>87</v>
      </c>
      <c r="AW138" s="13" t="s">
        <v>33</v>
      </c>
      <c r="AX138" s="13" t="s">
        <v>85</v>
      </c>
      <c r="AY138" s="245" t="s">
        <v>126</v>
      </c>
    </row>
    <row r="139" s="2" customFormat="1" ht="24.15" customHeight="1">
      <c r="A139" s="39"/>
      <c r="B139" s="40"/>
      <c r="C139" s="220" t="s">
        <v>157</v>
      </c>
      <c r="D139" s="220" t="s">
        <v>128</v>
      </c>
      <c r="E139" s="221" t="s">
        <v>182</v>
      </c>
      <c r="F139" s="222" t="s">
        <v>183</v>
      </c>
      <c r="G139" s="223" t="s">
        <v>168</v>
      </c>
      <c r="H139" s="224">
        <v>14.4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132</v>
      </c>
      <c r="AT139" s="232" t="s">
        <v>128</v>
      </c>
      <c r="AU139" s="232" t="s">
        <v>87</v>
      </c>
      <c r="AY139" s="18" t="s">
        <v>126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132</v>
      </c>
      <c r="BM139" s="232" t="s">
        <v>969</v>
      </c>
    </row>
    <row r="140" s="13" customFormat="1">
      <c r="A140" s="13"/>
      <c r="B140" s="234"/>
      <c r="C140" s="235"/>
      <c r="D140" s="236" t="s">
        <v>170</v>
      </c>
      <c r="E140" s="237" t="s">
        <v>1</v>
      </c>
      <c r="F140" s="238" t="s">
        <v>964</v>
      </c>
      <c r="G140" s="235"/>
      <c r="H140" s="239">
        <v>14.4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170</v>
      </c>
      <c r="AU140" s="245" t="s">
        <v>87</v>
      </c>
      <c r="AV140" s="13" t="s">
        <v>87</v>
      </c>
      <c r="AW140" s="13" t="s">
        <v>33</v>
      </c>
      <c r="AX140" s="13" t="s">
        <v>85</v>
      </c>
      <c r="AY140" s="245" t="s">
        <v>126</v>
      </c>
    </row>
    <row r="141" s="2" customFormat="1" ht="33" customHeight="1">
      <c r="A141" s="39"/>
      <c r="B141" s="40"/>
      <c r="C141" s="220" t="s">
        <v>161</v>
      </c>
      <c r="D141" s="220" t="s">
        <v>128</v>
      </c>
      <c r="E141" s="221" t="s">
        <v>186</v>
      </c>
      <c r="F141" s="222" t="s">
        <v>187</v>
      </c>
      <c r="G141" s="223" t="s">
        <v>168</v>
      </c>
      <c r="H141" s="224">
        <v>3.6000000000000001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132</v>
      </c>
      <c r="AT141" s="232" t="s">
        <v>128</v>
      </c>
      <c r="AU141" s="232" t="s">
        <v>87</v>
      </c>
      <c r="AY141" s="18" t="s">
        <v>126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132</v>
      </c>
      <c r="BM141" s="232" t="s">
        <v>970</v>
      </c>
    </row>
    <row r="142" s="13" customFormat="1">
      <c r="A142" s="13"/>
      <c r="B142" s="234"/>
      <c r="C142" s="235"/>
      <c r="D142" s="236" t="s">
        <v>170</v>
      </c>
      <c r="E142" s="237" t="s">
        <v>1</v>
      </c>
      <c r="F142" s="238" t="s">
        <v>968</v>
      </c>
      <c r="G142" s="235"/>
      <c r="H142" s="239">
        <v>3.6000000000000001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170</v>
      </c>
      <c r="AU142" s="245" t="s">
        <v>87</v>
      </c>
      <c r="AV142" s="13" t="s">
        <v>87</v>
      </c>
      <c r="AW142" s="13" t="s">
        <v>33</v>
      </c>
      <c r="AX142" s="13" t="s">
        <v>85</v>
      </c>
      <c r="AY142" s="245" t="s">
        <v>126</v>
      </c>
    </row>
    <row r="143" s="2" customFormat="1" ht="24.15" customHeight="1">
      <c r="A143" s="39"/>
      <c r="B143" s="40"/>
      <c r="C143" s="220" t="s">
        <v>165</v>
      </c>
      <c r="D143" s="220" t="s">
        <v>128</v>
      </c>
      <c r="E143" s="221" t="s">
        <v>190</v>
      </c>
      <c r="F143" s="222" t="s">
        <v>191</v>
      </c>
      <c r="G143" s="223" t="s">
        <v>168</v>
      </c>
      <c r="H143" s="224">
        <v>8.7360000000000007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42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132</v>
      </c>
      <c r="AT143" s="232" t="s">
        <v>128</v>
      </c>
      <c r="AU143" s="232" t="s">
        <v>87</v>
      </c>
      <c r="AY143" s="18" t="s">
        <v>126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132</v>
      </c>
      <c r="BM143" s="232" t="s">
        <v>971</v>
      </c>
    </row>
    <row r="144" s="13" customFormat="1">
      <c r="A144" s="13"/>
      <c r="B144" s="234"/>
      <c r="C144" s="235"/>
      <c r="D144" s="236" t="s">
        <v>170</v>
      </c>
      <c r="E144" s="237" t="s">
        <v>1</v>
      </c>
      <c r="F144" s="238" t="s">
        <v>972</v>
      </c>
      <c r="G144" s="235"/>
      <c r="H144" s="239">
        <v>8.7360000000000007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170</v>
      </c>
      <c r="AU144" s="245" t="s">
        <v>87</v>
      </c>
      <c r="AV144" s="13" t="s">
        <v>87</v>
      </c>
      <c r="AW144" s="13" t="s">
        <v>33</v>
      </c>
      <c r="AX144" s="13" t="s">
        <v>85</v>
      </c>
      <c r="AY144" s="245" t="s">
        <v>126</v>
      </c>
    </row>
    <row r="145" s="2" customFormat="1" ht="33" customHeight="1">
      <c r="A145" s="39"/>
      <c r="B145" s="40"/>
      <c r="C145" s="220" t="s">
        <v>176</v>
      </c>
      <c r="D145" s="220" t="s">
        <v>128</v>
      </c>
      <c r="E145" s="221" t="s">
        <v>973</v>
      </c>
      <c r="F145" s="222" t="s">
        <v>974</v>
      </c>
      <c r="G145" s="223" t="s">
        <v>168</v>
      </c>
      <c r="H145" s="224">
        <v>2.1840000000000002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42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132</v>
      </c>
      <c r="AT145" s="232" t="s">
        <v>128</v>
      </c>
      <c r="AU145" s="232" t="s">
        <v>87</v>
      </c>
      <c r="AY145" s="18" t="s">
        <v>126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85</v>
      </c>
      <c r="BK145" s="233">
        <f>ROUND(I145*H145,2)</f>
        <v>0</v>
      </c>
      <c r="BL145" s="18" t="s">
        <v>132</v>
      </c>
      <c r="BM145" s="232" t="s">
        <v>975</v>
      </c>
    </row>
    <row r="146" s="13" customFormat="1">
      <c r="A146" s="13"/>
      <c r="B146" s="234"/>
      <c r="C146" s="235"/>
      <c r="D146" s="236" t="s">
        <v>170</v>
      </c>
      <c r="E146" s="237" t="s">
        <v>1</v>
      </c>
      <c r="F146" s="238" t="s">
        <v>976</v>
      </c>
      <c r="G146" s="235"/>
      <c r="H146" s="239">
        <v>2.1840000000000002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170</v>
      </c>
      <c r="AU146" s="245" t="s">
        <v>87</v>
      </c>
      <c r="AV146" s="13" t="s">
        <v>87</v>
      </c>
      <c r="AW146" s="13" t="s">
        <v>33</v>
      </c>
      <c r="AX146" s="13" t="s">
        <v>85</v>
      </c>
      <c r="AY146" s="245" t="s">
        <v>126</v>
      </c>
    </row>
    <row r="147" s="2" customFormat="1" ht="24.15" customHeight="1">
      <c r="A147" s="39"/>
      <c r="B147" s="40"/>
      <c r="C147" s="220" t="s">
        <v>181</v>
      </c>
      <c r="D147" s="220" t="s">
        <v>128</v>
      </c>
      <c r="E147" s="221" t="s">
        <v>201</v>
      </c>
      <c r="F147" s="222" t="s">
        <v>202</v>
      </c>
      <c r="G147" s="223" t="s">
        <v>168</v>
      </c>
      <c r="H147" s="224">
        <v>8.7360000000000007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42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132</v>
      </c>
      <c r="AT147" s="232" t="s">
        <v>128</v>
      </c>
      <c r="AU147" s="232" t="s">
        <v>87</v>
      </c>
      <c r="AY147" s="18" t="s">
        <v>126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132</v>
      </c>
      <c r="BM147" s="232" t="s">
        <v>977</v>
      </c>
    </row>
    <row r="148" s="13" customFormat="1">
      <c r="A148" s="13"/>
      <c r="B148" s="234"/>
      <c r="C148" s="235"/>
      <c r="D148" s="236" t="s">
        <v>170</v>
      </c>
      <c r="E148" s="237" t="s">
        <v>1</v>
      </c>
      <c r="F148" s="238" t="s">
        <v>972</v>
      </c>
      <c r="G148" s="235"/>
      <c r="H148" s="239">
        <v>8.7360000000000007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170</v>
      </c>
      <c r="AU148" s="245" t="s">
        <v>87</v>
      </c>
      <c r="AV148" s="13" t="s">
        <v>87</v>
      </c>
      <c r="AW148" s="13" t="s">
        <v>33</v>
      </c>
      <c r="AX148" s="13" t="s">
        <v>85</v>
      </c>
      <c r="AY148" s="245" t="s">
        <v>126</v>
      </c>
    </row>
    <row r="149" s="2" customFormat="1" ht="33" customHeight="1">
      <c r="A149" s="39"/>
      <c r="B149" s="40"/>
      <c r="C149" s="220" t="s">
        <v>185</v>
      </c>
      <c r="D149" s="220" t="s">
        <v>128</v>
      </c>
      <c r="E149" s="221" t="s">
        <v>978</v>
      </c>
      <c r="F149" s="222" t="s">
        <v>979</v>
      </c>
      <c r="G149" s="223" t="s">
        <v>168</v>
      </c>
      <c r="H149" s="224">
        <v>2.1840000000000002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42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132</v>
      </c>
      <c r="AT149" s="232" t="s">
        <v>128</v>
      </c>
      <c r="AU149" s="232" t="s">
        <v>87</v>
      </c>
      <c r="AY149" s="18" t="s">
        <v>126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132</v>
      </c>
      <c r="BM149" s="232" t="s">
        <v>980</v>
      </c>
    </row>
    <row r="150" s="13" customFormat="1">
      <c r="A150" s="13"/>
      <c r="B150" s="234"/>
      <c r="C150" s="235"/>
      <c r="D150" s="236" t="s">
        <v>170</v>
      </c>
      <c r="E150" s="237" t="s">
        <v>1</v>
      </c>
      <c r="F150" s="238" t="s">
        <v>976</v>
      </c>
      <c r="G150" s="235"/>
      <c r="H150" s="239">
        <v>2.1840000000000002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170</v>
      </c>
      <c r="AU150" s="245" t="s">
        <v>87</v>
      </c>
      <c r="AV150" s="13" t="s">
        <v>87</v>
      </c>
      <c r="AW150" s="13" t="s">
        <v>33</v>
      </c>
      <c r="AX150" s="13" t="s">
        <v>85</v>
      </c>
      <c r="AY150" s="245" t="s">
        <v>126</v>
      </c>
    </row>
    <row r="151" s="2" customFormat="1" ht="21.75" customHeight="1">
      <c r="A151" s="39"/>
      <c r="B151" s="40"/>
      <c r="C151" s="220" t="s">
        <v>189</v>
      </c>
      <c r="D151" s="220" t="s">
        <v>128</v>
      </c>
      <c r="E151" s="221" t="s">
        <v>213</v>
      </c>
      <c r="F151" s="222" t="s">
        <v>214</v>
      </c>
      <c r="G151" s="223" t="s">
        <v>131</v>
      </c>
      <c r="H151" s="224">
        <v>84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42</v>
      </c>
      <c r="O151" s="92"/>
      <c r="P151" s="230">
        <f>O151*H151</f>
        <v>0</v>
      </c>
      <c r="Q151" s="230">
        <v>0.00084000000000000003</v>
      </c>
      <c r="R151" s="230">
        <f>Q151*H151</f>
        <v>0.070559999999999998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132</v>
      </c>
      <c r="AT151" s="232" t="s">
        <v>128</v>
      </c>
      <c r="AU151" s="232" t="s">
        <v>87</v>
      </c>
      <c r="AY151" s="18" t="s">
        <v>126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85</v>
      </c>
      <c r="BK151" s="233">
        <f>ROUND(I151*H151,2)</f>
        <v>0</v>
      </c>
      <c r="BL151" s="18" t="s">
        <v>132</v>
      </c>
      <c r="BM151" s="232" t="s">
        <v>981</v>
      </c>
    </row>
    <row r="152" s="13" customFormat="1">
      <c r="A152" s="13"/>
      <c r="B152" s="234"/>
      <c r="C152" s="235"/>
      <c r="D152" s="236" t="s">
        <v>170</v>
      </c>
      <c r="E152" s="237" t="s">
        <v>1</v>
      </c>
      <c r="F152" s="238" t="s">
        <v>218</v>
      </c>
      <c r="G152" s="235"/>
      <c r="H152" s="239">
        <v>84</v>
      </c>
      <c r="I152" s="240"/>
      <c r="J152" s="235"/>
      <c r="K152" s="235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170</v>
      </c>
      <c r="AU152" s="245" t="s">
        <v>87</v>
      </c>
      <c r="AV152" s="13" t="s">
        <v>87</v>
      </c>
      <c r="AW152" s="13" t="s">
        <v>33</v>
      </c>
      <c r="AX152" s="13" t="s">
        <v>85</v>
      </c>
      <c r="AY152" s="245" t="s">
        <v>126</v>
      </c>
    </row>
    <row r="153" s="2" customFormat="1" ht="24.15" customHeight="1">
      <c r="A153" s="39"/>
      <c r="B153" s="40"/>
      <c r="C153" s="220" t="s">
        <v>8</v>
      </c>
      <c r="D153" s="220" t="s">
        <v>128</v>
      </c>
      <c r="E153" s="221" t="s">
        <v>222</v>
      </c>
      <c r="F153" s="222" t="s">
        <v>223</v>
      </c>
      <c r="G153" s="223" t="s">
        <v>131</v>
      </c>
      <c r="H153" s="224">
        <v>84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42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132</v>
      </c>
      <c r="AT153" s="232" t="s">
        <v>128</v>
      </c>
      <c r="AU153" s="232" t="s">
        <v>87</v>
      </c>
      <c r="AY153" s="18" t="s">
        <v>126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132</v>
      </c>
      <c r="BM153" s="232" t="s">
        <v>982</v>
      </c>
    </row>
    <row r="154" s="13" customFormat="1">
      <c r="A154" s="13"/>
      <c r="B154" s="234"/>
      <c r="C154" s="235"/>
      <c r="D154" s="236" t="s">
        <v>170</v>
      </c>
      <c r="E154" s="237" t="s">
        <v>1</v>
      </c>
      <c r="F154" s="238" t="s">
        <v>218</v>
      </c>
      <c r="G154" s="235"/>
      <c r="H154" s="239">
        <v>84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170</v>
      </c>
      <c r="AU154" s="245" t="s">
        <v>87</v>
      </c>
      <c r="AV154" s="13" t="s">
        <v>87</v>
      </c>
      <c r="AW154" s="13" t="s">
        <v>33</v>
      </c>
      <c r="AX154" s="13" t="s">
        <v>85</v>
      </c>
      <c r="AY154" s="245" t="s">
        <v>126</v>
      </c>
    </row>
    <row r="155" s="2" customFormat="1" ht="37.8" customHeight="1">
      <c r="A155" s="39"/>
      <c r="B155" s="40"/>
      <c r="C155" s="220" t="s">
        <v>200</v>
      </c>
      <c r="D155" s="220" t="s">
        <v>128</v>
      </c>
      <c r="E155" s="221" t="s">
        <v>225</v>
      </c>
      <c r="F155" s="222" t="s">
        <v>226</v>
      </c>
      <c r="G155" s="223" t="s">
        <v>168</v>
      </c>
      <c r="H155" s="224">
        <v>27.719999999999999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42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132</v>
      </c>
      <c r="AT155" s="232" t="s">
        <v>128</v>
      </c>
      <c r="AU155" s="232" t="s">
        <v>87</v>
      </c>
      <c r="AY155" s="18" t="s">
        <v>126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85</v>
      </c>
      <c r="BK155" s="233">
        <f>ROUND(I155*H155,2)</f>
        <v>0</v>
      </c>
      <c r="BL155" s="18" t="s">
        <v>132</v>
      </c>
      <c r="BM155" s="232" t="s">
        <v>983</v>
      </c>
    </row>
    <row r="156" s="13" customFormat="1">
      <c r="A156" s="13"/>
      <c r="B156" s="234"/>
      <c r="C156" s="235"/>
      <c r="D156" s="236" t="s">
        <v>170</v>
      </c>
      <c r="E156" s="237" t="s">
        <v>1</v>
      </c>
      <c r="F156" s="238" t="s">
        <v>984</v>
      </c>
      <c r="G156" s="235"/>
      <c r="H156" s="239">
        <v>27.719999999999999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170</v>
      </c>
      <c r="AU156" s="245" t="s">
        <v>87</v>
      </c>
      <c r="AV156" s="13" t="s">
        <v>87</v>
      </c>
      <c r="AW156" s="13" t="s">
        <v>33</v>
      </c>
      <c r="AX156" s="13" t="s">
        <v>85</v>
      </c>
      <c r="AY156" s="245" t="s">
        <v>126</v>
      </c>
    </row>
    <row r="157" s="2" customFormat="1" ht="37.8" customHeight="1">
      <c r="A157" s="39"/>
      <c r="B157" s="40"/>
      <c r="C157" s="220" t="s">
        <v>204</v>
      </c>
      <c r="D157" s="220" t="s">
        <v>128</v>
      </c>
      <c r="E157" s="221" t="s">
        <v>230</v>
      </c>
      <c r="F157" s="222" t="s">
        <v>231</v>
      </c>
      <c r="G157" s="223" t="s">
        <v>168</v>
      </c>
      <c r="H157" s="224">
        <v>27.719999999999999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132</v>
      </c>
      <c r="AT157" s="232" t="s">
        <v>128</v>
      </c>
      <c r="AU157" s="232" t="s">
        <v>87</v>
      </c>
      <c r="AY157" s="18" t="s">
        <v>126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132</v>
      </c>
      <c r="BM157" s="232" t="s">
        <v>985</v>
      </c>
    </row>
    <row r="158" s="2" customFormat="1" ht="24.15" customHeight="1">
      <c r="A158" s="39"/>
      <c r="B158" s="40"/>
      <c r="C158" s="220" t="s">
        <v>208</v>
      </c>
      <c r="D158" s="220" t="s">
        <v>128</v>
      </c>
      <c r="E158" s="221" t="s">
        <v>234</v>
      </c>
      <c r="F158" s="222" t="s">
        <v>235</v>
      </c>
      <c r="G158" s="223" t="s">
        <v>236</v>
      </c>
      <c r="H158" s="224">
        <v>55.439999999999998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42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132</v>
      </c>
      <c r="AT158" s="232" t="s">
        <v>128</v>
      </c>
      <c r="AU158" s="232" t="s">
        <v>87</v>
      </c>
      <c r="AY158" s="18" t="s">
        <v>126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132</v>
      </c>
      <c r="BM158" s="232" t="s">
        <v>986</v>
      </c>
    </row>
    <row r="159" s="13" customFormat="1">
      <c r="A159" s="13"/>
      <c r="B159" s="234"/>
      <c r="C159" s="235"/>
      <c r="D159" s="236" t="s">
        <v>170</v>
      </c>
      <c r="E159" s="237" t="s">
        <v>1</v>
      </c>
      <c r="F159" s="238" t="s">
        <v>987</v>
      </c>
      <c r="G159" s="235"/>
      <c r="H159" s="239">
        <v>55.439999999999998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170</v>
      </c>
      <c r="AU159" s="245" t="s">
        <v>87</v>
      </c>
      <c r="AV159" s="13" t="s">
        <v>87</v>
      </c>
      <c r="AW159" s="13" t="s">
        <v>33</v>
      </c>
      <c r="AX159" s="13" t="s">
        <v>85</v>
      </c>
      <c r="AY159" s="245" t="s">
        <v>126</v>
      </c>
    </row>
    <row r="160" s="2" customFormat="1" ht="24.15" customHeight="1">
      <c r="A160" s="39"/>
      <c r="B160" s="40"/>
      <c r="C160" s="220" t="s">
        <v>212</v>
      </c>
      <c r="D160" s="220" t="s">
        <v>128</v>
      </c>
      <c r="E160" s="221" t="s">
        <v>244</v>
      </c>
      <c r="F160" s="222" t="s">
        <v>245</v>
      </c>
      <c r="G160" s="223" t="s">
        <v>168</v>
      </c>
      <c r="H160" s="224">
        <v>35.640000000000001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42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132</v>
      </c>
      <c r="AT160" s="232" t="s">
        <v>128</v>
      </c>
      <c r="AU160" s="232" t="s">
        <v>87</v>
      </c>
      <c r="AY160" s="18" t="s">
        <v>126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132</v>
      </c>
      <c r="BM160" s="232" t="s">
        <v>988</v>
      </c>
    </row>
    <row r="161" s="13" customFormat="1">
      <c r="A161" s="13"/>
      <c r="B161" s="234"/>
      <c r="C161" s="235"/>
      <c r="D161" s="236" t="s">
        <v>170</v>
      </c>
      <c r="E161" s="237" t="s">
        <v>1</v>
      </c>
      <c r="F161" s="238" t="s">
        <v>989</v>
      </c>
      <c r="G161" s="235"/>
      <c r="H161" s="239">
        <v>14.039999999999999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170</v>
      </c>
      <c r="AU161" s="245" t="s">
        <v>87</v>
      </c>
      <c r="AV161" s="13" t="s">
        <v>87</v>
      </c>
      <c r="AW161" s="13" t="s">
        <v>33</v>
      </c>
      <c r="AX161" s="13" t="s">
        <v>77</v>
      </c>
      <c r="AY161" s="245" t="s">
        <v>126</v>
      </c>
    </row>
    <row r="162" s="13" customFormat="1">
      <c r="A162" s="13"/>
      <c r="B162" s="234"/>
      <c r="C162" s="235"/>
      <c r="D162" s="236" t="s">
        <v>170</v>
      </c>
      <c r="E162" s="237" t="s">
        <v>1</v>
      </c>
      <c r="F162" s="238" t="s">
        <v>990</v>
      </c>
      <c r="G162" s="235"/>
      <c r="H162" s="239">
        <v>21.600000000000001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170</v>
      </c>
      <c r="AU162" s="245" t="s">
        <v>87</v>
      </c>
      <c r="AV162" s="13" t="s">
        <v>87</v>
      </c>
      <c r="AW162" s="13" t="s">
        <v>33</v>
      </c>
      <c r="AX162" s="13" t="s">
        <v>77</v>
      </c>
      <c r="AY162" s="245" t="s">
        <v>126</v>
      </c>
    </row>
    <row r="163" s="15" customFormat="1">
      <c r="A163" s="15"/>
      <c r="B163" s="257"/>
      <c r="C163" s="258"/>
      <c r="D163" s="236" t="s">
        <v>170</v>
      </c>
      <c r="E163" s="259" t="s">
        <v>1</v>
      </c>
      <c r="F163" s="260" t="s">
        <v>220</v>
      </c>
      <c r="G163" s="258"/>
      <c r="H163" s="261">
        <v>35.640000000000001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7" t="s">
        <v>170</v>
      </c>
      <c r="AU163" s="267" t="s">
        <v>87</v>
      </c>
      <c r="AV163" s="15" t="s">
        <v>132</v>
      </c>
      <c r="AW163" s="15" t="s">
        <v>33</v>
      </c>
      <c r="AX163" s="15" t="s">
        <v>85</v>
      </c>
      <c r="AY163" s="267" t="s">
        <v>126</v>
      </c>
    </row>
    <row r="164" s="2" customFormat="1" ht="16.5" customHeight="1">
      <c r="A164" s="39"/>
      <c r="B164" s="40"/>
      <c r="C164" s="268" t="s">
        <v>221</v>
      </c>
      <c r="D164" s="268" t="s">
        <v>250</v>
      </c>
      <c r="E164" s="269" t="s">
        <v>251</v>
      </c>
      <c r="F164" s="270" t="s">
        <v>252</v>
      </c>
      <c r="G164" s="271" t="s">
        <v>236</v>
      </c>
      <c r="H164" s="272">
        <v>71.280000000000001</v>
      </c>
      <c r="I164" s="273"/>
      <c r="J164" s="274">
        <f>ROUND(I164*H164,2)</f>
        <v>0</v>
      </c>
      <c r="K164" s="275"/>
      <c r="L164" s="276"/>
      <c r="M164" s="277" t="s">
        <v>1</v>
      </c>
      <c r="N164" s="278" t="s">
        <v>42</v>
      </c>
      <c r="O164" s="92"/>
      <c r="P164" s="230">
        <f>O164*H164</f>
        <v>0</v>
      </c>
      <c r="Q164" s="230">
        <v>1</v>
      </c>
      <c r="R164" s="230">
        <f>Q164*H164</f>
        <v>71.280000000000001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157</v>
      </c>
      <c r="AT164" s="232" t="s">
        <v>250</v>
      </c>
      <c r="AU164" s="232" t="s">
        <v>87</v>
      </c>
      <c r="AY164" s="18" t="s">
        <v>126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132</v>
      </c>
      <c r="BM164" s="232" t="s">
        <v>991</v>
      </c>
    </row>
    <row r="165" s="13" customFormat="1">
      <c r="A165" s="13"/>
      <c r="B165" s="234"/>
      <c r="C165" s="235"/>
      <c r="D165" s="236" t="s">
        <v>170</v>
      </c>
      <c r="E165" s="237" t="s">
        <v>1</v>
      </c>
      <c r="F165" s="238" t="s">
        <v>992</v>
      </c>
      <c r="G165" s="235"/>
      <c r="H165" s="239">
        <v>28.079999999999998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170</v>
      </c>
      <c r="AU165" s="245" t="s">
        <v>87</v>
      </c>
      <c r="AV165" s="13" t="s">
        <v>87</v>
      </c>
      <c r="AW165" s="13" t="s">
        <v>33</v>
      </c>
      <c r="AX165" s="13" t="s">
        <v>77</v>
      </c>
      <c r="AY165" s="245" t="s">
        <v>126</v>
      </c>
    </row>
    <row r="166" s="13" customFormat="1">
      <c r="A166" s="13"/>
      <c r="B166" s="234"/>
      <c r="C166" s="235"/>
      <c r="D166" s="236" t="s">
        <v>170</v>
      </c>
      <c r="E166" s="237" t="s">
        <v>1</v>
      </c>
      <c r="F166" s="238" t="s">
        <v>993</v>
      </c>
      <c r="G166" s="235"/>
      <c r="H166" s="239">
        <v>43.200000000000003</v>
      </c>
      <c r="I166" s="240"/>
      <c r="J166" s="235"/>
      <c r="K166" s="235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170</v>
      </c>
      <c r="AU166" s="245" t="s">
        <v>87</v>
      </c>
      <c r="AV166" s="13" t="s">
        <v>87</v>
      </c>
      <c r="AW166" s="13" t="s">
        <v>33</v>
      </c>
      <c r="AX166" s="13" t="s">
        <v>77</v>
      </c>
      <c r="AY166" s="245" t="s">
        <v>126</v>
      </c>
    </row>
    <row r="167" s="15" customFormat="1">
      <c r="A167" s="15"/>
      <c r="B167" s="257"/>
      <c r="C167" s="258"/>
      <c r="D167" s="236" t="s">
        <v>170</v>
      </c>
      <c r="E167" s="259" t="s">
        <v>1</v>
      </c>
      <c r="F167" s="260" t="s">
        <v>220</v>
      </c>
      <c r="G167" s="258"/>
      <c r="H167" s="261">
        <v>71.280000000000001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7" t="s">
        <v>170</v>
      </c>
      <c r="AU167" s="267" t="s">
        <v>87</v>
      </c>
      <c r="AV167" s="15" t="s">
        <v>132</v>
      </c>
      <c r="AW167" s="15" t="s">
        <v>33</v>
      </c>
      <c r="AX167" s="15" t="s">
        <v>85</v>
      </c>
      <c r="AY167" s="267" t="s">
        <v>126</v>
      </c>
    </row>
    <row r="168" s="2" customFormat="1" ht="24.15" customHeight="1">
      <c r="A168" s="39"/>
      <c r="B168" s="40"/>
      <c r="C168" s="220" t="s">
        <v>7</v>
      </c>
      <c r="D168" s="220" t="s">
        <v>128</v>
      </c>
      <c r="E168" s="221" t="s">
        <v>256</v>
      </c>
      <c r="F168" s="222" t="s">
        <v>257</v>
      </c>
      <c r="G168" s="223" t="s">
        <v>168</v>
      </c>
      <c r="H168" s="224">
        <v>15.84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42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132</v>
      </c>
      <c r="AT168" s="232" t="s">
        <v>128</v>
      </c>
      <c r="AU168" s="232" t="s">
        <v>87</v>
      </c>
      <c r="AY168" s="18" t="s">
        <v>126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85</v>
      </c>
      <c r="BK168" s="233">
        <f>ROUND(I168*H168,2)</f>
        <v>0</v>
      </c>
      <c r="BL168" s="18" t="s">
        <v>132</v>
      </c>
      <c r="BM168" s="232" t="s">
        <v>994</v>
      </c>
    </row>
    <row r="169" s="13" customFormat="1">
      <c r="A169" s="13"/>
      <c r="B169" s="234"/>
      <c r="C169" s="235"/>
      <c r="D169" s="236" t="s">
        <v>170</v>
      </c>
      <c r="E169" s="237" t="s">
        <v>1</v>
      </c>
      <c r="F169" s="238" t="s">
        <v>995</v>
      </c>
      <c r="G169" s="235"/>
      <c r="H169" s="239">
        <v>6.2400000000000002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170</v>
      </c>
      <c r="AU169" s="245" t="s">
        <v>87</v>
      </c>
      <c r="AV169" s="13" t="s">
        <v>87</v>
      </c>
      <c r="AW169" s="13" t="s">
        <v>33</v>
      </c>
      <c r="AX169" s="13" t="s">
        <v>77</v>
      </c>
      <c r="AY169" s="245" t="s">
        <v>126</v>
      </c>
    </row>
    <row r="170" s="13" customFormat="1">
      <c r="A170" s="13"/>
      <c r="B170" s="234"/>
      <c r="C170" s="235"/>
      <c r="D170" s="236" t="s">
        <v>170</v>
      </c>
      <c r="E170" s="237" t="s">
        <v>1</v>
      </c>
      <c r="F170" s="238" t="s">
        <v>996</v>
      </c>
      <c r="G170" s="235"/>
      <c r="H170" s="239">
        <v>9.5999999999999996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170</v>
      </c>
      <c r="AU170" s="245" t="s">
        <v>87</v>
      </c>
      <c r="AV170" s="13" t="s">
        <v>87</v>
      </c>
      <c r="AW170" s="13" t="s">
        <v>33</v>
      </c>
      <c r="AX170" s="13" t="s">
        <v>77</v>
      </c>
      <c r="AY170" s="245" t="s">
        <v>126</v>
      </c>
    </row>
    <row r="171" s="15" customFormat="1">
      <c r="A171" s="15"/>
      <c r="B171" s="257"/>
      <c r="C171" s="258"/>
      <c r="D171" s="236" t="s">
        <v>170</v>
      </c>
      <c r="E171" s="259" t="s">
        <v>1</v>
      </c>
      <c r="F171" s="260" t="s">
        <v>220</v>
      </c>
      <c r="G171" s="258"/>
      <c r="H171" s="261">
        <v>15.84</v>
      </c>
      <c r="I171" s="262"/>
      <c r="J171" s="258"/>
      <c r="K171" s="258"/>
      <c r="L171" s="263"/>
      <c r="M171" s="264"/>
      <c r="N171" s="265"/>
      <c r="O171" s="265"/>
      <c r="P171" s="265"/>
      <c r="Q171" s="265"/>
      <c r="R171" s="265"/>
      <c r="S171" s="265"/>
      <c r="T171" s="26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7" t="s">
        <v>170</v>
      </c>
      <c r="AU171" s="267" t="s">
        <v>87</v>
      </c>
      <c r="AV171" s="15" t="s">
        <v>132</v>
      </c>
      <c r="AW171" s="15" t="s">
        <v>33</v>
      </c>
      <c r="AX171" s="15" t="s">
        <v>85</v>
      </c>
      <c r="AY171" s="267" t="s">
        <v>126</v>
      </c>
    </row>
    <row r="172" s="2" customFormat="1" ht="16.5" customHeight="1">
      <c r="A172" s="39"/>
      <c r="B172" s="40"/>
      <c r="C172" s="268" t="s">
        <v>229</v>
      </c>
      <c r="D172" s="268" t="s">
        <v>250</v>
      </c>
      <c r="E172" s="269" t="s">
        <v>263</v>
      </c>
      <c r="F172" s="270" t="s">
        <v>264</v>
      </c>
      <c r="G172" s="271" t="s">
        <v>236</v>
      </c>
      <c r="H172" s="272">
        <v>31.68</v>
      </c>
      <c r="I172" s="273"/>
      <c r="J172" s="274">
        <f>ROUND(I172*H172,2)</f>
        <v>0</v>
      </c>
      <c r="K172" s="275"/>
      <c r="L172" s="276"/>
      <c r="M172" s="277" t="s">
        <v>1</v>
      </c>
      <c r="N172" s="278" t="s">
        <v>42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157</v>
      </c>
      <c r="AT172" s="232" t="s">
        <v>250</v>
      </c>
      <c r="AU172" s="232" t="s">
        <v>87</v>
      </c>
      <c r="AY172" s="18" t="s">
        <v>126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132</v>
      </c>
      <c r="BM172" s="232" t="s">
        <v>997</v>
      </c>
    </row>
    <row r="173" s="13" customFormat="1">
      <c r="A173" s="13"/>
      <c r="B173" s="234"/>
      <c r="C173" s="235"/>
      <c r="D173" s="236" t="s">
        <v>170</v>
      </c>
      <c r="E173" s="237" t="s">
        <v>1</v>
      </c>
      <c r="F173" s="238" t="s">
        <v>998</v>
      </c>
      <c r="G173" s="235"/>
      <c r="H173" s="239">
        <v>12.48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170</v>
      </c>
      <c r="AU173" s="245" t="s">
        <v>87</v>
      </c>
      <c r="AV173" s="13" t="s">
        <v>87</v>
      </c>
      <c r="AW173" s="13" t="s">
        <v>33</v>
      </c>
      <c r="AX173" s="13" t="s">
        <v>77</v>
      </c>
      <c r="AY173" s="245" t="s">
        <v>126</v>
      </c>
    </row>
    <row r="174" s="13" customFormat="1">
      <c r="A174" s="13"/>
      <c r="B174" s="234"/>
      <c r="C174" s="235"/>
      <c r="D174" s="236" t="s">
        <v>170</v>
      </c>
      <c r="E174" s="237" t="s">
        <v>1</v>
      </c>
      <c r="F174" s="238" t="s">
        <v>999</v>
      </c>
      <c r="G174" s="235"/>
      <c r="H174" s="239">
        <v>19.199999999999999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170</v>
      </c>
      <c r="AU174" s="245" t="s">
        <v>87</v>
      </c>
      <c r="AV174" s="13" t="s">
        <v>87</v>
      </c>
      <c r="AW174" s="13" t="s">
        <v>33</v>
      </c>
      <c r="AX174" s="13" t="s">
        <v>77</v>
      </c>
      <c r="AY174" s="245" t="s">
        <v>126</v>
      </c>
    </row>
    <row r="175" s="15" customFormat="1">
      <c r="A175" s="15"/>
      <c r="B175" s="257"/>
      <c r="C175" s="258"/>
      <c r="D175" s="236" t="s">
        <v>170</v>
      </c>
      <c r="E175" s="259" t="s">
        <v>1</v>
      </c>
      <c r="F175" s="260" t="s">
        <v>220</v>
      </c>
      <c r="G175" s="258"/>
      <c r="H175" s="261">
        <v>31.68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7" t="s">
        <v>170</v>
      </c>
      <c r="AU175" s="267" t="s">
        <v>87</v>
      </c>
      <c r="AV175" s="15" t="s">
        <v>132</v>
      </c>
      <c r="AW175" s="15" t="s">
        <v>33</v>
      </c>
      <c r="AX175" s="15" t="s">
        <v>85</v>
      </c>
      <c r="AY175" s="267" t="s">
        <v>126</v>
      </c>
    </row>
    <row r="176" s="2" customFormat="1" ht="24.15" customHeight="1">
      <c r="A176" s="39"/>
      <c r="B176" s="40"/>
      <c r="C176" s="220" t="s">
        <v>233</v>
      </c>
      <c r="D176" s="220" t="s">
        <v>128</v>
      </c>
      <c r="E176" s="221" t="s">
        <v>269</v>
      </c>
      <c r="F176" s="222" t="s">
        <v>270</v>
      </c>
      <c r="G176" s="223" t="s">
        <v>131</v>
      </c>
      <c r="H176" s="224">
        <v>25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42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132</v>
      </c>
      <c r="AT176" s="232" t="s">
        <v>128</v>
      </c>
      <c r="AU176" s="232" t="s">
        <v>87</v>
      </c>
      <c r="AY176" s="18" t="s">
        <v>126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85</v>
      </c>
      <c r="BK176" s="233">
        <f>ROUND(I176*H176,2)</f>
        <v>0</v>
      </c>
      <c r="BL176" s="18" t="s">
        <v>132</v>
      </c>
      <c r="BM176" s="232" t="s">
        <v>1000</v>
      </c>
    </row>
    <row r="177" s="2" customFormat="1" ht="24.15" customHeight="1">
      <c r="A177" s="39"/>
      <c r="B177" s="40"/>
      <c r="C177" s="220" t="s">
        <v>243</v>
      </c>
      <c r="D177" s="220" t="s">
        <v>128</v>
      </c>
      <c r="E177" s="221" t="s">
        <v>274</v>
      </c>
      <c r="F177" s="222" t="s">
        <v>275</v>
      </c>
      <c r="G177" s="223" t="s">
        <v>131</v>
      </c>
      <c r="H177" s="224">
        <v>25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42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132</v>
      </c>
      <c r="AT177" s="232" t="s">
        <v>128</v>
      </c>
      <c r="AU177" s="232" t="s">
        <v>87</v>
      </c>
      <c r="AY177" s="18" t="s">
        <v>126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85</v>
      </c>
      <c r="BK177" s="233">
        <f>ROUND(I177*H177,2)</f>
        <v>0</v>
      </c>
      <c r="BL177" s="18" t="s">
        <v>132</v>
      </c>
      <c r="BM177" s="232" t="s">
        <v>1001</v>
      </c>
    </row>
    <row r="178" s="2" customFormat="1" ht="16.5" customHeight="1">
      <c r="A178" s="39"/>
      <c r="B178" s="40"/>
      <c r="C178" s="268" t="s">
        <v>249</v>
      </c>
      <c r="D178" s="268" t="s">
        <v>250</v>
      </c>
      <c r="E178" s="269" t="s">
        <v>278</v>
      </c>
      <c r="F178" s="270" t="s">
        <v>279</v>
      </c>
      <c r="G178" s="271" t="s">
        <v>280</v>
      </c>
      <c r="H178" s="272">
        <v>1</v>
      </c>
      <c r="I178" s="273"/>
      <c r="J178" s="274">
        <f>ROUND(I178*H178,2)</f>
        <v>0</v>
      </c>
      <c r="K178" s="275"/>
      <c r="L178" s="276"/>
      <c r="M178" s="277" t="s">
        <v>1</v>
      </c>
      <c r="N178" s="278" t="s">
        <v>42</v>
      </c>
      <c r="O178" s="92"/>
      <c r="P178" s="230">
        <f>O178*H178</f>
        <v>0</v>
      </c>
      <c r="Q178" s="230">
        <v>0.001</v>
      </c>
      <c r="R178" s="230">
        <f>Q178*H178</f>
        <v>0.001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157</v>
      </c>
      <c r="AT178" s="232" t="s">
        <v>250</v>
      </c>
      <c r="AU178" s="232" t="s">
        <v>87</v>
      </c>
      <c r="AY178" s="18" t="s">
        <v>126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85</v>
      </c>
      <c r="BK178" s="233">
        <f>ROUND(I178*H178,2)</f>
        <v>0</v>
      </c>
      <c r="BL178" s="18" t="s">
        <v>132</v>
      </c>
      <c r="BM178" s="232" t="s">
        <v>1002</v>
      </c>
    </row>
    <row r="179" s="2" customFormat="1" ht="21.75" customHeight="1">
      <c r="A179" s="39"/>
      <c r="B179" s="40"/>
      <c r="C179" s="220" t="s">
        <v>255</v>
      </c>
      <c r="D179" s="220" t="s">
        <v>128</v>
      </c>
      <c r="E179" s="221" t="s">
        <v>283</v>
      </c>
      <c r="F179" s="222" t="s">
        <v>284</v>
      </c>
      <c r="G179" s="223" t="s">
        <v>131</v>
      </c>
      <c r="H179" s="224">
        <v>25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42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132</v>
      </c>
      <c r="AT179" s="232" t="s">
        <v>128</v>
      </c>
      <c r="AU179" s="232" t="s">
        <v>87</v>
      </c>
      <c r="AY179" s="18" t="s">
        <v>126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85</v>
      </c>
      <c r="BK179" s="233">
        <f>ROUND(I179*H179,2)</f>
        <v>0</v>
      </c>
      <c r="BL179" s="18" t="s">
        <v>132</v>
      </c>
      <c r="BM179" s="232" t="s">
        <v>1003</v>
      </c>
    </row>
    <row r="180" s="2" customFormat="1" ht="16.5" customHeight="1">
      <c r="A180" s="39"/>
      <c r="B180" s="40"/>
      <c r="C180" s="220" t="s">
        <v>262</v>
      </c>
      <c r="D180" s="220" t="s">
        <v>128</v>
      </c>
      <c r="E180" s="221" t="s">
        <v>287</v>
      </c>
      <c r="F180" s="222" t="s">
        <v>288</v>
      </c>
      <c r="G180" s="223" t="s">
        <v>289</v>
      </c>
      <c r="H180" s="224">
        <v>2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42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132</v>
      </c>
      <c r="AT180" s="232" t="s">
        <v>128</v>
      </c>
      <c r="AU180" s="232" t="s">
        <v>87</v>
      </c>
      <c r="AY180" s="18" t="s">
        <v>126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85</v>
      </c>
      <c r="BK180" s="233">
        <f>ROUND(I180*H180,2)</f>
        <v>0</v>
      </c>
      <c r="BL180" s="18" t="s">
        <v>132</v>
      </c>
      <c r="BM180" s="232" t="s">
        <v>1004</v>
      </c>
    </row>
    <row r="181" s="12" customFormat="1" ht="22.8" customHeight="1">
      <c r="A181" s="12"/>
      <c r="B181" s="204"/>
      <c r="C181" s="205"/>
      <c r="D181" s="206" t="s">
        <v>76</v>
      </c>
      <c r="E181" s="218" t="s">
        <v>132</v>
      </c>
      <c r="F181" s="218" t="s">
        <v>291</v>
      </c>
      <c r="G181" s="205"/>
      <c r="H181" s="205"/>
      <c r="I181" s="208"/>
      <c r="J181" s="219">
        <f>BK181</f>
        <v>0</v>
      </c>
      <c r="K181" s="205"/>
      <c r="L181" s="210"/>
      <c r="M181" s="211"/>
      <c r="N181" s="212"/>
      <c r="O181" s="212"/>
      <c r="P181" s="213">
        <f>SUM(P182:P185)</f>
        <v>0</v>
      </c>
      <c r="Q181" s="212"/>
      <c r="R181" s="213">
        <f>SUM(R182:R185)</f>
        <v>0</v>
      </c>
      <c r="S181" s="212"/>
      <c r="T181" s="214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5" t="s">
        <v>85</v>
      </c>
      <c r="AT181" s="216" t="s">
        <v>76</v>
      </c>
      <c r="AU181" s="216" t="s">
        <v>85</v>
      </c>
      <c r="AY181" s="215" t="s">
        <v>126</v>
      </c>
      <c r="BK181" s="217">
        <f>SUM(BK182:BK185)</f>
        <v>0</v>
      </c>
    </row>
    <row r="182" s="2" customFormat="1" ht="24.15" customHeight="1">
      <c r="A182" s="39"/>
      <c r="B182" s="40"/>
      <c r="C182" s="220" t="s">
        <v>268</v>
      </c>
      <c r="D182" s="220" t="s">
        <v>128</v>
      </c>
      <c r="E182" s="221" t="s">
        <v>293</v>
      </c>
      <c r="F182" s="222" t="s">
        <v>294</v>
      </c>
      <c r="G182" s="223" t="s">
        <v>168</v>
      </c>
      <c r="H182" s="224">
        <v>3.96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42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132</v>
      </c>
      <c r="AT182" s="232" t="s">
        <v>128</v>
      </c>
      <c r="AU182" s="232" t="s">
        <v>87</v>
      </c>
      <c r="AY182" s="18" t="s">
        <v>126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85</v>
      </c>
      <c r="BK182" s="233">
        <f>ROUND(I182*H182,2)</f>
        <v>0</v>
      </c>
      <c r="BL182" s="18" t="s">
        <v>132</v>
      </c>
      <c r="BM182" s="232" t="s">
        <v>1005</v>
      </c>
    </row>
    <row r="183" s="13" customFormat="1">
      <c r="A183" s="13"/>
      <c r="B183" s="234"/>
      <c r="C183" s="235"/>
      <c r="D183" s="236" t="s">
        <v>170</v>
      </c>
      <c r="E183" s="237" t="s">
        <v>1</v>
      </c>
      <c r="F183" s="238" t="s">
        <v>1006</v>
      </c>
      <c r="G183" s="235"/>
      <c r="H183" s="239">
        <v>1.5600000000000001</v>
      </c>
      <c r="I183" s="240"/>
      <c r="J183" s="235"/>
      <c r="K183" s="235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170</v>
      </c>
      <c r="AU183" s="245" t="s">
        <v>87</v>
      </c>
      <c r="AV183" s="13" t="s">
        <v>87</v>
      </c>
      <c r="AW183" s="13" t="s">
        <v>33</v>
      </c>
      <c r="AX183" s="13" t="s">
        <v>77</v>
      </c>
      <c r="AY183" s="245" t="s">
        <v>126</v>
      </c>
    </row>
    <row r="184" s="13" customFormat="1">
      <c r="A184" s="13"/>
      <c r="B184" s="234"/>
      <c r="C184" s="235"/>
      <c r="D184" s="236" t="s">
        <v>170</v>
      </c>
      <c r="E184" s="237" t="s">
        <v>1</v>
      </c>
      <c r="F184" s="238" t="s">
        <v>1007</v>
      </c>
      <c r="G184" s="235"/>
      <c r="H184" s="239">
        <v>2.3999999999999999</v>
      </c>
      <c r="I184" s="240"/>
      <c r="J184" s="235"/>
      <c r="K184" s="235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170</v>
      </c>
      <c r="AU184" s="245" t="s">
        <v>87</v>
      </c>
      <c r="AV184" s="13" t="s">
        <v>87</v>
      </c>
      <c r="AW184" s="13" t="s">
        <v>33</v>
      </c>
      <c r="AX184" s="13" t="s">
        <v>77</v>
      </c>
      <c r="AY184" s="245" t="s">
        <v>126</v>
      </c>
    </row>
    <row r="185" s="15" customFormat="1">
      <c r="A185" s="15"/>
      <c r="B185" s="257"/>
      <c r="C185" s="258"/>
      <c r="D185" s="236" t="s">
        <v>170</v>
      </c>
      <c r="E185" s="259" t="s">
        <v>1</v>
      </c>
      <c r="F185" s="260" t="s">
        <v>220</v>
      </c>
      <c r="G185" s="258"/>
      <c r="H185" s="261">
        <v>3.96</v>
      </c>
      <c r="I185" s="262"/>
      <c r="J185" s="258"/>
      <c r="K185" s="258"/>
      <c r="L185" s="263"/>
      <c r="M185" s="264"/>
      <c r="N185" s="265"/>
      <c r="O185" s="265"/>
      <c r="P185" s="265"/>
      <c r="Q185" s="265"/>
      <c r="R185" s="265"/>
      <c r="S185" s="265"/>
      <c r="T185" s="26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7" t="s">
        <v>170</v>
      </c>
      <c r="AU185" s="267" t="s">
        <v>87</v>
      </c>
      <c r="AV185" s="15" t="s">
        <v>132</v>
      </c>
      <c r="AW185" s="15" t="s">
        <v>33</v>
      </c>
      <c r="AX185" s="15" t="s">
        <v>85</v>
      </c>
      <c r="AY185" s="267" t="s">
        <v>126</v>
      </c>
    </row>
    <row r="186" s="12" customFormat="1" ht="22.8" customHeight="1">
      <c r="A186" s="12"/>
      <c r="B186" s="204"/>
      <c r="C186" s="205"/>
      <c r="D186" s="206" t="s">
        <v>76</v>
      </c>
      <c r="E186" s="218" t="s">
        <v>145</v>
      </c>
      <c r="F186" s="218" t="s">
        <v>298</v>
      </c>
      <c r="G186" s="205"/>
      <c r="H186" s="205"/>
      <c r="I186" s="208"/>
      <c r="J186" s="219">
        <f>BK186</f>
        <v>0</v>
      </c>
      <c r="K186" s="205"/>
      <c r="L186" s="210"/>
      <c r="M186" s="211"/>
      <c r="N186" s="212"/>
      <c r="O186" s="212"/>
      <c r="P186" s="213">
        <f>SUM(P187:P191)</f>
        <v>0</v>
      </c>
      <c r="Q186" s="212"/>
      <c r="R186" s="213">
        <f>SUM(R187:R191)</f>
        <v>0</v>
      </c>
      <c r="S186" s="212"/>
      <c r="T186" s="214">
        <f>SUM(T187:T191)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85</v>
      </c>
      <c r="AT186" s="216" t="s">
        <v>76</v>
      </c>
      <c r="AU186" s="216" t="s">
        <v>85</v>
      </c>
      <c r="AY186" s="215" t="s">
        <v>126</v>
      </c>
      <c r="BK186" s="217">
        <f>SUM(BK187:BK191)</f>
        <v>0</v>
      </c>
    </row>
    <row r="187" s="2" customFormat="1" ht="16.5" customHeight="1">
      <c r="A187" s="39"/>
      <c r="B187" s="40"/>
      <c r="C187" s="220" t="s">
        <v>273</v>
      </c>
      <c r="D187" s="220" t="s">
        <v>128</v>
      </c>
      <c r="E187" s="221" t="s">
        <v>300</v>
      </c>
      <c r="F187" s="222" t="s">
        <v>301</v>
      </c>
      <c r="G187" s="223" t="s">
        <v>131</v>
      </c>
      <c r="H187" s="224">
        <v>9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42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132</v>
      </c>
      <c r="AT187" s="232" t="s">
        <v>128</v>
      </c>
      <c r="AU187" s="232" t="s">
        <v>87</v>
      </c>
      <c r="AY187" s="18" t="s">
        <v>126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85</v>
      </c>
      <c r="BK187" s="233">
        <f>ROUND(I187*H187,2)</f>
        <v>0</v>
      </c>
      <c r="BL187" s="18" t="s">
        <v>132</v>
      </c>
      <c r="BM187" s="232" t="s">
        <v>1008</v>
      </c>
    </row>
    <row r="188" s="2" customFormat="1" ht="33" customHeight="1">
      <c r="A188" s="39"/>
      <c r="B188" s="40"/>
      <c r="C188" s="220" t="s">
        <v>277</v>
      </c>
      <c r="D188" s="220" t="s">
        <v>128</v>
      </c>
      <c r="E188" s="221" t="s">
        <v>304</v>
      </c>
      <c r="F188" s="222" t="s">
        <v>305</v>
      </c>
      <c r="G188" s="223" t="s">
        <v>131</v>
      </c>
      <c r="H188" s="224">
        <v>9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42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132</v>
      </c>
      <c r="AT188" s="232" t="s">
        <v>128</v>
      </c>
      <c r="AU188" s="232" t="s">
        <v>87</v>
      </c>
      <c r="AY188" s="18" t="s">
        <v>126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85</v>
      </c>
      <c r="BK188" s="233">
        <f>ROUND(I188*H188,2)</f>
        <v>0</v>
      </c>
      <c r="BL188" s="18" t="s">
        <v>132</v>
      </c>
      <c r="BM188" s="232" t="s">
        <v>1009</v>
      </c>
    </row>
    <row r="189" s="2" customFormat="1" ht="24.15" customHeight="1">
      <c r="A189" s="39"/>
      <c r="B189" s="40"/>
      <c r="C189" s="220" t="s">
        <v>282</v>
      </c>
      <c r="D189" s="220" t="s">
        <v>128</v>
      </c>
      <c r="E189" s="221" t="s">
        <v>308</v>
      </c>
      <c r="F189" s="222" t="s">
        <v>309</v>
      </c>
      <c r="G189" s="223" t="s">
        <v>131</v>
      </c>
      <c r="H189" s="224">
        <v>9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42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132</v>
      </c>
      <c r="AT189" s="232" t="s">
        <v>128</v>
      </c>
      <c r="AU189" s="232" t="s">
        <v>87</v>
      </c>
      <c r="AY189" s="18" t="s">
        <v>126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85</v>
      </c>
      <c r="BK189" s="233">
        <f>ROUND(I189*H189,2)</f>
        <v>0</v>
      </c>
      <c r="BL189" s="18" t="s">
        <v>132</v>
      </c>
      <c r="BM189" s="232" t="s">
        <v>1010</v>
      </c>
    </row>
    <row r="190" s="2" customFormat="1" ht="24.15" customHeight="1">
      <c r="A190" s="39"/>
      <c r="B190" s="40"/>
      <c r="C190" s="220" t="s">
        <v>286</v>
      </c>
      <c r="D190" s="220" t="s">
        <v>128</v>
      </c>
      <c r="E190" s="221" t="s">
        <v>312</v>
      </c>
      <c r="F190" s="222" t="s">
        <v>313</v>
      </c>
      <c r="G190" s="223" t="s">
        <v>131</v>
      </c>
      <c r="H190" s="224">
        <v>9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42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132</v>
      </c>
      <c r="AT190" s="232" t="s">
        <v>128</v>
      </c>
      <c r="AU190" s="232" t="s">
        <v>87</v>
      </c>
      <c r="AY190" s="18" t="s">
        <v>126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85</v>
      </c>
      <c r="BK190" s="233">
        <f>ROUND(I190*H190,2)</f>
        <v>0</v>
      </c>
      <c r="BL190" s="18" t="s">
        <v>132</v>
      </c>
      <c r="BM190" s="232" t="s">
        <v>1011</v>
      </c>
    </row>
    <row r="191" s="2" customFormat="1" ht="33" customHeight="1">
      <c r="A191" s="39"/>
      <c r="B191" s="40"/>
      <c r="C191" s="220" t="s">
        <v>292</v>
      </c>
      <c r="D191" s="220" t="s">
        <v>128</v>
      </c>
      <c r="E191" s="221" t="s">
        <v>316</v>
      </c>
      <c r="F191" s="222" t="s">
        <v>317</v>
      </c>
      <c r="G191" s="223" t="s">
        <v>131</v>
      </c>
      <c r="H191" s="224">
        <v>9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42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132</v>
      </c>
      <c r="AT191" s="232" t="s">
        <v>128</v>
      </c>
      <c r="AU191" s="232" t="s">
        <v>87</v>
      </c>
      <c r="AY191" s="18" t="s">
        <v>126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85</v>
      </c>
      <c r="BK191" s="233">
        <f>ROUND(I191*H191,2)</f>
        <v>0</v>
      </c>
      <c r="BL191" s="18" t="s">
        <v>132</v>
      </c>
      <c r="BM191" s="232" t="s">
        <v>1012</v>
      </c>
    </row>
    <row r="192" s="12" customFormat="1" ht="22.8" customHeight="1">
      <c r="A192" s="12"/>
      <c r="B192" s="204"/>
      <c r="C192" s="205"/>
      <c r="D192" s="206" t="s">
        <v>76</v>
      </c>
      <c r="E192" s="218" t="s">
        <v>157</v>
      </c>
      <c r="F192" s="218" t="s">
        <v>319</v>
      </c>
      <c r="G192" s="205"/>
      <c r="H192" s="205"/>
      <c r="I192" s="208"/>
      <c r="J192" s="219">
        <f>BK192</f>
        <v>0</v>
      </c>
      <c r="K192" s="205"/>
      <c r="L192" s="210"/>
      <c r="M192" s="211"/>
      <c r="N192" s="212"/>
      <c r="O192" s="212"/>
      <c r="P192" s="213">
        <f>SUM(P193:P259)</f>
        <v>0</v>
      </c>
      <c r="Q192" s="212"/>
      <c r="R192" s="213">
        <f>SUM(R193:R259)</f>
        <v>3.5471100000000004</v>
      </c>
      <c r="S192" s="212"/>
      <c r="T192" s="214">
        <f>SUM(T193:T259)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5" t="s">
        <v>85</v>
      </c>
      <c r="AT192" s="216" t="s">
        <v>76</v>
      </c>
      <c r="AU192" s="216" t="s">
        <v>85</v>
      </c>
      <c r="AY192" s="215" t="s">
        <v>126</v>
      </c>
      <c r="BK192" s="217">
        <f>SUM(BK193:BK259)</f>
        <v>0</v>
      </c>
    </row>
    <row r="193" s="2" customFormat="1" ht="24.15" customHeight="1">
      <c r="A193" s="39"/>
      <c r="B193" s="40"/>
      <c r="C193" s="220" t="s">
        <v>299</v>
      </c>
      <c r="D193" s="220" t="s">
        <v>128</v>
      </c>
      <c r="E193" s="221" t="s">
        <v>321</v>
      </c>
      <c r="F193" s="222" t="s">
        <v>322</v>
      </c>
      <c r="G193" s="223" t="s">
        <v>323</v>
      </c>
      <c r="H193" s="224">
        <v>4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42</v>
      </c>
      <c r="O193" s="92"/>
      <c r="P193" s="230">
        <f>O193*H193</f>
        <v>0</v>
      </c>
      <c r="Q193" s="230">
        <v>0.00167</v>
      </c>
      <c r="R193" s="230">
        <f>Q193*H193</f>
        <v>0.0066800000000000002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132</v>
      </c>
      <c r="AT193" s="232" t="s">
        <v>128</v>
      </c>
      <c r="AU193" s="232" t="s">
        <v>87</v>
      </c>
      <c r="AY193" s="18" t="s">
        <v>126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85</v>
      </c>
      <c r="BK193" s="233">
        <f>ROUND(I193*H193,2)</f>
        <v>0</v>
      </c>
      <c r="BL193" s="18" t="s">
        <v>132</v>
      </c>
      <c r="BM193" s="232" t="s">
        <v>1013</v>
      </c>
    </row>
    <row r="194" s="2" customFormat="1" ht="24.15" customHeight="1">
      <c r="A194" s="39"/>
      <c r="B194" s="40"/>
      <c r="C194" s="268" t="s">
        <v>303</v>
      </c>
      <c r="D194" s="268" t="s">
        <v>250</v>
      </c>
      <c r="E194" s="269" t="s">
        <v>1014</v>
      </c>
      <c r="F194" s="270" t="s">
        <v>1015</v>
      </c>
      <c r="G194" s="271" t="s">
        <v>323</v>
      </c>
      <c r="H194" s="272">
        <v>2</v>
      </c>
      <c r="I194" s="273"/>
      <c r="J194" s="274">
        <f>ROUND(I194*H194,2)</f>
        <v>0</v>
      </c>
      <c r="K194" s="275"/>
      <c r="L194" s="276"/>
      <c r="M194" s="277" t="s">
        <v>1</v>
      </c>
      <c r="N194" s="278" t="s">
        <v>42</v>
      </c>
      <c r="O194" s="92"/>
      <c r="P194" s="230">
        <f>O194*H194</f>
        <v>0</v>
      </c>
      <c r="Q194" s="230">
        <v>0.010800000000000001</v>
      </c>
      <c r="R194" s="230">
        <f>Q194*H194</f>
        <v>0.021600000000000001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157</v>
      </c>
      <c r="AT194" s="232" t="s">
        <v>250</v>
      </c>
      <c r="AU194" s="232" t="s">
        <v>87</v>
      </c>
      <c r="AY194" s="18" t="s">
        <v>126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85</v>
      </c>
      <c r="BK194" s="233">
        <f>ROUND(I194*H194,2)</f>
        <v>0</v>
      </c>
      <c r="BL194" s="18" t="s">
        <v>132</v>
      </c>
      <c r="BM194" s="232" t="s">
        <v>1016</v>
      </c>
    </row>
    <row r="195" s="2" customFormat="1" ht="24.15" customHeight="1">
      <c r="A195" s="39"/>
      <c r="B195" s="40"/>
      <c r="C195" s="268" t="s">
        <v>307</v>
      </c>
      <c r="D195" s="268" t="s">
        <v>250</v>
      </c>
      <c r="E195" s="269" t="s">
        <v>1017</v>
      </c>
      <c r="F195" s="270" t="s">
        <v>1018</v>
      </c>
      <c r="G195" s="271" t="s">
        <v>323</v>
      </c>
      <c r="H195" s="272">
        <v>1</v>
      </c>
      <c r="I195" s="273"/>
      <c r="J195" s="274">
        <f>ROUND(I195*H195,2)</f>
        <v>0</v>
      </c>
      <c r="K195" s="275"/>
      <c r="L195" s="276"/>
      <c r="M195" s="277" t="s">
        <v>1</v>
      </c>
      <c r="N195" s="278" t="s">
        <v>42</v>
      </c>
      <c r="O195" s="92"/>
      <c r="P195" s="230">
        <f>O195*H195</f>
        <v>0</v>
      </c>
      <c r="Q195" s="230">
        <v>0.015699999999999999</v>
      </c>
      <c r="R195" s="230">
        <f>Q195*H195</f>
        <v>0.015699999999999999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157</v>
      </c>
      <c r="AT195" s="232" t="s">
        <v>250</v>
      </c>
      <c r="AU195" s="232" t="s">
        <v>87</v>
      </c>
      <c r="AY195" s="18" t="s">
        <v>126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85</v>
      </c>
      <c r="BK195" s="233">
        <f>ROUND(I195*H195,2)</f>
        <v>0</v>
      </c>
      <c r="BL195" s="18" t="s">
        <v>132</v>
      </c>
      <c r="BM195" s="232" t="s">
        <v>1019</v>
      </c>
    </row>
    <row r="196" s="2" customFormat="1" ht="21.75" customHeight="1">
      <c r="A196" s="39"/>
      <c r="B196" s="40"/>
      <c r="C196" s="268" t="s">
        <v>311</v>
      </c>
      <c r="D196" s="268" t="s">
        <v>250</v>
      </c>
      <c r="E196" s="269" t="s">
        <v>1020</v>
      </c>
      <c r="F196" s="270" t="s">
        <v>1021</v>
      </c>
      <c r="G196" s="271" t="s">
        <v>323</v>
      </c>
      <c r="H196" s="272">
        <v>1</v>
      </c>
      <c r="I196" s="273"/>
      <c r="J196" s="274">
        <f>ROUND(I196*H196,2)</f>
        <v>0</v>
      </c>
      <c r="K196" s="275"/>
      <c r="L196" s="276"/>
      <c r="M196" s="277" t="s">
        <v>1</v>
      </c>
      <c r="N196" s="278" t="s">
        <v>42</v>
      </c>
      <c r="O196" s="92"/>
      <c r="P196" s="230">
        <f>O196*H196</f>
        <v>0</v>
      </c>
      <c r="Q196" s="230">
        <v>0.002</v>
      </c>
      <c r="R196" s="230">
        <f>Q196*H196</f>
        <v>0.002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157</v>
      </c>
      <c r="AT196" s="232" t="s">
        <v>250</v>
      </c>
      <c r="AU196" s="232" t="s">
        <v>87</v>
      </c>
      <c r="AY196" s="18" t="s">
        <v>126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85</v>
      </c>
      <c r="BK196" s="233">
        <f>ROUND(I196*H196,2)</f>
        <v>0</v>
      </c>
      <c r="BL196" s="18" t="s">
        <v>132</v>
      </c>
      <c r="BM196" s="232" t="s">
        <v>1022</v>
      </c>
    </row>
    <row r="197" s="2" customFormat="1" ht="24.15" customHeight="1">
      <c r="A197" s="39"/>
      <c r="B197" s="40"/>
      <c r="C197" s="220" t="s">
        <v>315</v>
      </c>
      <c r="D197" s="220" t="s">
        <v>128</v>
      </c>
      <c r="E197" s="221" t="s">
        <v>342</v>
      </c>
      <c r="F197" s="222" t="s">
        <v>343</v>
      </c>
      <c r="G197" s="223" t="s">
        <v>323</v>
      </c>
      <c r="H197" s="224">
        <v>1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42</v>
      </c>
      <c r="O197" s="92"/>
      <c r="P197" s="230">
        <f>O197*H197</f>
        <v>0</v>
      </c>
      <c r="Q197" s="230">
        <v>0.0017099999999999999</v>
      </c>
      <c r="R197" s="230">
        <f>Q197*H197</f>
        <v>0.0017099999999999999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132</v>
      </c>
      <c r="AT197" s="232" t="s">
        <v>128</v>
      </c>
      <c r="AU197" s="232" t="s">
        <v>87</v>
      </c>
      <c r="AY197" s="18" t="s">
        <v>126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85</v>
      </c>
      <c r="BK197" s="233">
        <f>ROUND(I197*H197,2)</f>
        <v>0</v>
      </c>
      <c r="BL197" s="18" t="s">
        <v>132</v>
      </c>
      <c r="BM197" s="232" t="s">
        <v>1023</v>
      </c>
    </row>
    <row r="198" s="2" customFormat="1" ht="24.15" customHeight="1">
      <c r="A198" s="39"/>
      <c r="B198" s="40"/>
      <c r="C198" s="268" t="s">
        <v>320</v>
      </c>
      <c r="D198" s="268" t="s">
        <v>250</v>
      </c>
      <c r="E198" s="269" t="s">
        <v>1024</v>
      </c>
      <c r="F198" s="270" t="s">
        <v>1025</v>
      </c>
      <c r="G198" s="271" t="s">
        <v>323</v>
      </c>
      <c r="H198" s="272">
        <v>1</v>
      </c>
      <c r="I198" s="273"/>
      <c r="J198" s="274">
        <f>ROUND(I198*H198,2)</f>
        <v>0</v>
      </c>
      <c r="K198" s="275"/>
      <c r="L198" s="276"/>
      <c r="M198" s="277" t="s">
        <v>1</v>
      </c>
      <c r="N198" s="278" t="s">
        <v>42</v>
      </c>
      <c r="O198" s="92"/>
      <c r="P198" s="230">
        <f>O198*H198</f>
        <v>0</v>
      </c>
      <c r="Q198" s="230">
        <v>0.012500000000000001</v>
      </c>
      <c r="R198" s="230">
        <f>Q198*H198</f>
        <v>0.012500000000000001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157</v>
      </c>
      <c r="AT198" s="232" t="s">
        <v>250</v>
      </c>
      <c r="AU198" s="232" t="s">
        <v>87</v>
      </c>
      <c r="AY198" s="18" t="s">
        <v>126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85</v>
      </c>
      <c r="BK198" s="233">
        <f>ROUND(I198*H198,2)</f>
        <v>0</v>
      </c>
      <c r="BL198" s="18" t="s">
        <v>132</v>
      </c>
      <c r="BM198" s="232" t="s">
        <v>1026</v>
      </c>
    </row>
    <row r="199" s="2" customFormat="1" ht="24.15" customHeight="1">
      <c r="A199" s="39"/>
      <c r="B199" s="40"/>
      <c r="C199" s="220" t="s">
        <v>325</v>
      </c>
      <c r="D199" s="220" t="s">
        <v>128</v>
      </c>
      <c r="E199" s="221" t="s">
        <v>1027</v>
      </c>
      <c r="F199" s="222" t="s">
        <v>1028</v>
      </c>
      <c r="G199" s="223" t="s">
        <v>323</v>
      </c>
      <c r="H199" s="224">
        <v>1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42</v>
      </c>
      <c r="O199" s="92"/>
      <c r="P199" s="230">
        <f>O199*H199</f>
        <v>0</v>
      </c>
      <c r="Q199" s="230">
        <v>0.0038</v>
      </c>
      <c r="R199" s="230">
        <f>Q199*H199</f>
        <v>0.0038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132</v>
      </c>
      <c r="AT199" s="232" t="s">
        <v>128</v>
      </c>
      <c r="AU199" s="232" t="s">
        <v>87</v>
      </c>
      <c r="AY199" s="18" t="s">
        <v>126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85</v>
      </c>
      <c r="BK199" s="233">
        <f>ROUND(I199*H199,2)</f>
        <v>0</v>
      </c>
      <c r="BL199" s="18" t="s">
        <v>132</v>
      </c>
      <c r="BM199" s="232" t="s">
        <v>1029</v>
      </c>
    </row>
    <row r="200" s="2" customFormat="1" ht="24.15" customHeight="1">
      <c r="A200" s="39"/>
      <c r="B200" s="40"/>
      <c r="C200" s="268" t="s">
        <v>329</v>
      </c>
      <c r="D200" s="268" t="s">
        <v>250</v>
      </c>
      <c r="E200" s="269" t="s">
        <v>1030</v>
      </c>
      <c r="F200" s="270" t="s">
        <v>1031</v>
      </c>
      <c r="G200" s="271" t="s">
        <v>323</v>
      </c>
      <c r="H200" s="272">
        <v>1</v>
      </c>
      <c r="I200" s="273"/>
      <c r="J200" s="274">
        <f>ROUND(I200*H200,2)</f>
        <v>0</v>
      </c>
      <c r="K200" s="275"/>
      <c r="L200" s="276"/>
      <c r="M200" s="277" t="s">
        <v>1</v>
      </c>
      <c r="N200" s="278" t="s">
        <v>42</v>
      </c>
      <c r="O200" s="92"/>
      <c r="P200" s="230">
        <f>O200*H200</f>
        <v>0</v>
      </c>
      <c r="Q200" s="230">
        <v>0.016639999999999999</v>
      </c>
      <c r="R200" s="230">
        <f>Q200*H200</f>
        <v>0.016639999999999999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157</v>
      </c>
      <c r="AT200" s="232" t="s">
        <v>250</v>
      </c>
      <c r="AU200" s="232" t="s">
        <v>87</v>
      </c>
      <c r="AY200" s="18" t="s">
        <v>126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85</v>
      </c>
      <c r="BK200" s="233">
        <f>ROUND(I200*H200,2)</f>
        <v>0</v>
      </c>
      <c r="BL200" s="18" t="s">
        <v>132</v>
      </c>
      <c r="BM200" s="232" t="s">
        <v>1032</v>
      </c>
    </row>
    <row r="201" s="2" customFormat="1" ht="24.15" customHeight="1">
      <c r="A201" s="39"/>
      <c r="B201" s="40"/>
      <c r="C201" s="220" t="s">
        <v>333</v>
      </c>
      <c r="D201" s="220" t="s">
        <v>128</v>
      </c>
      <c r="E201" s="221" t="s">
        <v>1033</v>
      </c>
      <c r="F201" s="222" t="s">
        <v>1034</v>
      </c>
      <c r="G201" s="223" t="s">
        <v>140</v>
      </c>
      <c r="H201" s="224">
        <v>242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42</v>
      </c>
      <c r="O201" s="92"/>
      <c r="P201" s="230">
        <f>O201*H201</f>
        <v>0</v>
      </c>
      <c r="Q201" s="230">
        <v>0.0032100000000000002</v>
      </c>
      <c r="R201" s="230">
        <f>Q201*H201</f>
        <v>0.77682000000000007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132</v>
      </c>
      <c r="AT201" s="232" t="s">
        <v>128</v>
      </c>
      <c r="AU201" s="232" t="s">
        <v>87</v>
      </c>
      <c r="AY201" s="18" t="s">
        <v>126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85</v>
      </c>
      <c r="BK201" s="233">
        <f>ROUND(I201*H201,2)</f>
        <v>0</v>
      </c>
      <c r="BL201" s="18" t="s">
        <v>132</v>
      </c>
      <c r="BM201" s="232" t="s">
        <v>1035</v>
      </c>
    </row>
    <row r="202" s="2" customFormat="1" ht="21.75" customHeight="1">
      <c r="A202" s="39"/>
      <c r="B202" s="40"/>
      <c r="C202" s="220" t="s">
        <v>337</v>
      </c>
      <c r="D202" s="220" t="s">
        <v>128</v>
      </c>
      <c r="E202" s="221" t="s">
        <v>1036</v>
      </c>
      <c r="F202" s="222" t="s">
        <v>1037</v>
      </c>
      <c r="G202" s="223" t="s">
        <v>140</v>
      </c>
      <c r="H202" s="224">
        <v>242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42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132</v>
      </c>
      <c r="AT202" s="232" t="s">
        <v>128</v>
      </c>
      <c r="AU202" s="232" t="s">
        <v>87</v>
      </c>
      <c r="AY202" s="18" t="s">
        <v>126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85</v>
      </c>
      <c r="BK202" s="233">
        <f>ROUND(I202*H202,2)</f>
        <v>0</v>
      </c>
      <c r="BL202" s="18" t="s">
        <v>132</v>
      </c>
      <c r="BM202" s="232" t="s">
        <v>1038</v>
      </c>
    </row>
    <row r="203" s="2" customFormat="1" ht="33" customHeight="1">
      <c r="A203" s="39"/>
      <c r="B203" s="40"/>
      <c r="C203" s="268" t="s">
        <v>341</v>
      </c>
      <c r="D203" s="268" t="s">
        <v>250</v>
      </c>
      <c r="E203" s="269" t="s">
        <v>1039</v>
      </c>
      <c r="F203" s="270" t="s">
        <v>1040</v>
      </c>
      <c r="G203" s="271" t="s">
        <v>140</v>
      </c>
      <c r="H203" s="272">
        <v>242</v>
      </c>
      <c r="I203" s="273"/>
      <c r="J203" s="274">
        <f>ROUND(I203*H203,2)</f>
        <v>0</v>
      </c>
      <c r="K203" s="275"/>
      <c r="L203" s="276"/>
      <c r="M203" s="277" t="s">
        <v>1</v>
      </c>
      <c r="N203" s="278" t="s">
        <v>42</v>
      </c>
      <c r="O203" s="92"/>
      <c r="P203" s="230">
        <f>O203*H203</f>
        <v>0</v>
      </c>
      <c r="Q203" s="230">
        <v>0.0010499999999999999</v>
      </c>
      <c r="R203" s="230">
        <f>Q203*H203</f>
        <v>0.25409999999999999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157</v>
      </c>
      <c r="AT203" s="232" t="s">
        <v>250</v>
      </c>
      <c r="AU203" s="232" t="s">
        <v>87</v>
      </c>
      <c r="AY203" s="18" t="s">
        <v>126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85</v>
      </c>
      <c r="BK203" s="233">
        <f>ROUND(I203*H203,2)</f>
        <v>0</v>
      </c>
      <c r="BL203" s="18" t="s">
        <v>132</v>
      </c>
      <c r="BM203" s="232" t="s">
        <v>1041</v>
      </c>
    </row>
    <row r="204" s="2" customFormat="1" ht="24.15" customHeight="1">
      <c r="A204" s="39"/>
      <c r="B204" s="40"/>
      <c r="C204" s="220" t="s">
        <v>345</v>
      </c>
      <c r="D204" s="220" t="s">
        <v>128</v>
      </c>
      <c r="E204" s="221" t="s">
        <v>406</v>
      </c>
      <c r="F204" s="222" t="s">
        <v>407</v>
      </c>
      <c r="G204" s="223" t="s">
        <v>140</v>
      </c>
      <c r="H204" s="224">
        <v>50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42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132</v>
      </c>
      <c r="AT204" s="232" t="s">
        <v>128</v>
      </c>
      <c r="AU204" s="232" t="s">
        <v>87</v>
      </c>
      <c r="AY204" s="18" t="s">
        <v>126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85</v>
      </c>
      <c r="BK204" s="233">
        <f>ROUND(I204*H204,2)</f>
        <v>0</v>
      </c>
      <c r="BL204" s="18" t="s">
        <v>132</v>
      </c>
      <c r="BM204" s="232" t="s">
        <v>1042</v>
      </c>
    </row>
    <row r="205" s="2" customFormat="1" ht="24.15" customHeight="1">
      <c r="A205" s="39"/>
      <c r="B205" s="40"/>
      <c r="C205" s="268" t="s">
        <v>349</v>
      </c>
      <c r="D205" s="268" t="s">
        <v>250</v>
      </c>
      <c r="E205" s="269" t="s">
        <v>410</v>
      </c>
      <c r="F205" s="270" t="s">
        <v>411</v>
      </c>
      <c r="G205" s="271" t="s">
        <v>140</v>
      </c>
      <c r="H205" s="272">
        <v>50</v>
      </c>
      <c r="I205" s="273"/>
      <c r="J205" s="274">
        <f>ROUND(I205*H205,2)</f>
        <v>0</v>
      </c>
      <c r="K205" s="275"/>
      <c r="L205" s="276"/>
      <c r="M205" s="277" t="s">
        <v>1</v>
      </c>
      <c r="N205" s="278" t="s">
        <v>42</v>
      </c>
      <c r="O205" s="92"/>
      <c r="P205" s="230">
        <f>O205*H205</f>
        <v>0</v>
      </c>
      <c r="Q205" s="230">
        <v>0.00029999999999999997</v>
      </c>
      <c r="R205" s="230">
        <f>Q205*H205</f>
        <v>0.014999999999999999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412</v>
      </c>
      <c r="AT205" s="232" t="s">
        <v>250</v>
      </c>
      <c r="AU205" s="232" t="s">
        <v>87</v>
      </c>
      <c r="AY205" s="18" t="s">
        <v>126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85</v>
      </c>
      <c r="BK205" s="233">
        <f>ROUND(I205*H205,2)</f>
        <v>0</v>
      </c>
      <c r="BL205" s="18" t="s">
        <v>412</v>
      </c>
      <c r="BM205" s="232" t="s">
        <v>1043</v>
      </c>
    </row>
    <row r="206" s="2" customFormat="1" ht="24.15" customHeight="1">
      <c r="A206" s="39"/>
      <c r="B206" s="40"/>
      <c r="C206" s="220" t="s">
        <v>353</v>
      </c>
      <c r="D206" s="220" t="s">
        <v>128</v>
      </c>
      <c r="E206" s="221" t="s">
        <v>467</v>
      </c>
      <c r="F206" s="222" t="s">
        <v>468</v>
      </c>
      <c r="G206" s="223" t="s">
        <v>323</v>
      </c>
      <c r="H206" s="224">
        <v>7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42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132</v>
      </c>
      <c r="AT206" s="232" t="s">
        <v>128</v>
      </c>
      <c r="AU206" s="232" t="s">
        <v>87</v>
      </c>
      <c r="AY206" s="18" t="s">
        <v>126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85</v>
      </c>
      <c r="BK206" s="233">
        <f>ROUND(I206*H206,2)</f>
        <v>0</v>
      </c>
      <c r="BL206" s="18" t="s">
        <v>132</v>
      </c>
      <c r="BM206" s="232" t="s">
        <v>1044</v>
      </c>
    </row>
    <row r="207" s="2" customFormat="1" ht="24.15" customHeight="1">
      <c r="A207" s="39"/>
      <c r="B207" s="40"/>
      <c r="C207" s="268" t="s">
        <v>357</v>
      </c>
      <c r="D207" s="268" t="s">
        <v>250</v>
      </c>
      <c r="E207" s="269" t="s">
        <v>471</v>
      </c>
      <c r="F207" s="270" t="s">
        <v>472</v>
      </c>
      <c r="G207" s="271" t="s">
        <v>323</v>
      </c>
      <c r="H207" s="272">
        <v>7</v>
      </c>
      <c r="I207" s="273"/>
      <c r="J207" s="274">
        <f>ROUND(I207*H207,2)</f>
        <v>0</v>
      </c>
      <c r="K207" s="275"/>
      <c r="L207" s="276"/>
      <c r="M207" s="277" t="s">
        <v>1</v>
      </c>
      <c r="N207" s="278" t="s">
        <v>42</v>
      </c>
      <c r="O207" s="92"/>
      <c r="P207" s="230">
        <f>O207*H207</f>
        <v>0</v>
      </c>
      <c r="Q207" s="230">
        <v>6.0000000000000002E-05</v>
      </c>
      <c r="R207" s="230">
        <f>Q207*H207</f>
        <v>0.00042000000000000002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157</v>
      </c>
      <c r="AT207" s="232" t="s">
        <v>250</v>
      </c>
      <c r="AU207" s="232" t="s">
        <v>87</v>
      </c>
      <c r="AY207" s="18" t="s">
        <v>126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85</v>
      </c>
      <c r="BK207" s="233">
        <f>ROUND(I207*H207,2)</f>
        <v>0</v>
      </c>
      <c r="BL207" s="18" t="s">
        <v>132</v>
      </c>
      <c r="BM207" s="232" t="s">
        <v>1045</v>
      </c>
    </row>
    <row r="208" s="2" customFormat="1" ht="24.15" customHeight="1">
      <c r="A208" s="39"/>
      <c r="B208" s="40"/>
      <c r="C208" s="220" t="s">
        <v>361</v>
      </c>
      <c r="D208" s="220" t="s">
        <v>128</v>
      </c>
      <c r="E208" s="221" t="s">
        <v>475</v>
      </c>
      <c r="F208" s="222" t="s">
        <v>476</v>
      </c>
      <c r="G208" s="223" t="s">
        <v>323</v>
      </c>
      <c r="H208" s="224">
        <v>7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42</v>
      </c>
      <c r="O208" s="92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132</v>
      </c>
      <c r="AT208" s="232" t="s">
        <v>128</v>
      </c>
      <c r="AU208" s="232" t="s">
        <v>87</v>
      </c>
      <c r="AY208" s="18" t="s">
        <v>126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85</v>
      </c>
      <c r="BK208" s="233">
        <f>ROUND(I208*H208,2)</f>
        <v>0</v>
      </c>
      <c r="BL208" s="18" t="s">
        <v>132</v>
      </c>
      <c r="BM208" s="232" t="s">
        <v>1046</v>
      </c>
    </row>
    <row r="209" s="2" customFormat="1" ht="24.15" customHeight="1">
      <c r="A209" s="39"/>
      <c r="B209" s="40"/>
      <c r="C209" s="268" t="s">
        <v>365</v>
      </c>
      <c r="D209" s="268" t="s">
        <v>250</v>
      </c>
      <c r="E209" s="269" t="s">
        <v>479</v>
      </c>
      <c r="F209" s="270" t="s">
        <v>480</v>
      </c>
      <c r="G209" s="271" t="s">
        <v>323</v>
      </c>
      <c r="H209" s="272">
        <v>7</v>
      </c>
      <c r="I209" s="273"/>
      <c r="J209" s="274">
        <f>ROUND(I209*H209,2)</f>
        <v>0</v>
      </c>
      <c r="K209" s="275"/>
      <c r="L209" s="276"/>
      <c r="M209" s="277" t="s">
        <v>1</v>
      </c>
      <c r="N209" s="278" t="s">
        <v>42</v>
      </c>
      <c r="O209" s="92"/>
      <c r="P209" s="230">
        <f>O209*H209</f>
        <v>0</v>
      </c>
      <c r="Q209" s="230">
        <v>6.9999999999999994E-05</v>
      </c>
      <c r="R209" s="230">
        <f>Q209*H209</f>
        <v>0.00048999999999999998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157</v>
      </c>
      <c r="AT209" s="232" t="s">
        <v>250</v>
      </c>
      <c r="AU209" s="232" t="s">
        <v>87</v>
      </c>
      <c r="AY209" s="18" t="s">
        <v>126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85</v>
      </c>
      <c r="BK209" s="233">
        <f>ROUND(I209*H209,2)</f>
        <v>0</v>
      </c>
      <c r="BL209" s="18" t="s">
        <v>132</v>
      </c>
      <c r="BM209" s="232" t="s">
        <v>1047</v>
      </c>
    </row>
    <row r="210" s="2" customFormat="1" ht="24.15" customHeight="1">
      <c r="A210" s="39"/>
      <c r="B210" s="40"/>
      <c r="C210" s="220" t="s">
        <v>369</v>
      </c>
      <c r="D210" s="220" t="s">
        <v>128</v>
      </c>
      <c r="E210" s="221" t="s">
        <v>1048</v>
      </c>
      <c r="F210" s="222" t="s">
        <v>1049</v>
      </c>
      <c r="G210" s="223" t="s">
        <v>323</v>
      </c>
      <c r="H210" s="224">
        <v>9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42</v>
      </c>
      <c r="O210" s="92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132</v>
      </c>
      <c r="AT210" s="232" t="s">
        <v>128</v>
      </c>
      <c r="AU210" s="232" t="s">
        <v>87</v>
      </c>
      <c r="AY210" s="18" t="s">
        <v>126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85</v>
      </c>
      <c r="BK210" s="233">
        <f>ROUND(I210*H210,2)</f>
        <v>0</v>
      </c>
      <c r="BL210" s="18" t="s">
        <v>132</v>
      </c>
      <c r="BM210" s="232" t="s">
        <v>1050</v>
      </c>
    </row>
    <row r="211" s="2" customFormat="1" ht="24.15" customHeight="1">
      <c r="A211" s="39"/>
      <c r="B211" s="40"/>
      <c r="C211" s="268" t="s">
        <v>373</v>
      </c>
      <c r="D211" s="268" t="s">
        <v>250</v>
      </c>
      <c r="E211" s="269" t="s">
        <v>1051</v>
      </c>
      <c r="F211" s="270" t="s">
        <v>1052</v>
      </c>
      <c r="G211" s="271" t="s">
        <v>323</v>
      </c>
      <c r="H211" s="272">
        <v>5</v>
      </c>
      <c r="I211" s="273"/>
      <c r="J211" s="274">
        <f>ROUND(I211*H211,2)</f>
        <v>0</v>
      </c>
      <c r="K211" s="275"/>
      <c r="L211" s="276"/>
      <c r="M211" s="277" t="s">
        <v>1</v>
      </c>
      <c r="N211" s="278" t="s">
        <v>42</v>
      </c>
      <c r="O211" s="92"/>
      <c r="P211" s="230">
        <f>O211*H211</f>
        <v>0</v>
      </c>
      <c r="Q211" s="230">
        <v>0.00022000000000000001</v>
      </c>
      <c r="R211" s="230">
        <f>Q211*H211</f>
        <v>0.0011000000000000001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157</v>
      </c>
      <c r="AT211" s="232" t="s">
        <v>250</v>
      </c>
      <c r="AU211" s="232" t="s">
        <v>87</v>
      </c>
      <c r="AY211" s="18" t="s">
        <v>126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85</v>
      </c>
      <c r="BK211" s="233">
        <f>ROUND(I211*H211,2)</f>
        <v>0</v>
      </c>
      <c r="BL211" s="18" t="s">
        <v>132</v>
      </c>
      <c r="BM211" s="232" t="s">
        <v>1053</v>
      </c>
    </row>
    <row r="212" s="2" customFormat="1" ht="33" customHeight="1">
      <c r="A212" s="39"/>
      <c r="B212" s="40"/>
      <c r="C212" s="268" t="s">
        <v>377</v>
      </c>
      <c r="D212" s="268" t="s">
        <v>250</v>
      </c>
      <c r="E212" s="269" t="s">
        <v>1054</v>
      </c>
      <c r="F212" s="270" t="s">
        <v>1055</v>
      </c>
      <c r="G212" s="271" t="s">
        <v>323</v>
      </c>
      <c r="H212" s="272">
        <v>1</v>
      </c>
      <c r="I212" s="273"/>
      <c r="J212" s="274">
        <f>ROUND(I212*H212,2)</f>
        <v>0</v>
      </c>
      <c r="K212" s="275"/>
      <c r="L212" s="276"/>
      <c r="M212" s="277" t="s">
        <v>1</v>
      </c>
      <c r="N212" s="278" t="s">
        <v>42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157</v>
      </c>
      <c r="AT212" s="232" t="s">
        <v>250</v>
      </c>
      <c r="AU212" s="232" t="s">
        <v>87</v>
      </c>
      <c r="AY212" s="18" t="s">
        <v>126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85</v>
      </c>
      <c r="BK212" s="233">
        <f>ROUND(I212*H212,2)</f>
        <v>0</v>
      </c>
      <c r="BL212" s="18" t="s">
        <v>132</v>
      </c>
      <c r="BM212" s="232" t="s">
        <v>1056</v>
      </c>
    </row>
    <row r="213" s="2" customFormat="1" ht="24.15" customHeight="1">
      <c r="A213" s="39"/>
      <c r="B213" s="40"/>
      <c r="C213" s="268" t="s">
        <v>381</v>
      </c>
      <c r="D213" s="268" t="s">
        <v>250</v>
      </c>
      <c r="E213" s="269" t="s">
        <v>1057</v>
      </c>
      <c r="F213" s="270" t="s">
        <v>1058</v>
      </c>
      <c r="G213" s="271" t="s">
        <v>323</v>
      </c>
      <c r="H213" s="272">
        <v>3</v>
      </c>
      <c r="I213" s="273"/>
      <c r="J213" s="274">
        <f>ROUND(I213*H213,2)</f>
        <v>0</v>
      </c>
      <c r="K213" s="275"/>
      <c r="L213" s="276"/>
      <c r="M213" s="277" t="s">
        <v>1</v>
      </c>
      <c r="N213" s="278" t="s">
        <v>42</v>
      </c>
      <c r="O213" s="92"/>
      <c r="P213" s="230">
        <f>O213*H213</f>
        <v>0</v>
      </c>
      <c r="Q213" s="230">
        <v>0.00012999999999999999</v>
      </c>
      <c r="R213" s="230">
        <f>Q213*H213</f>
        <v>0.00038999999999999994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157</v>
      </c>
      <c r="AT213" s="232" t="s">
        <v>250</v>
      </c>
      <c r="AU213" s="232" t="s">
        <v>87</v>
      </c>
      <c r="AY213" s="18" t="s">
        <v>126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85</v>
      </c>
      <c r="BK213" s="233">
        <f>ROUND(I213*H213,2)</f>
        <v>0</v>
      </c>
      <c r="BL213" s="18" t="s">
        <v>132</v>
      </c>
      <c r="BM213" s="232" t="s">
        <v>1059</v>
      </c>
    </row>
    <row r="214" s="2" customFormat="1" ht="37.8" customHeight="1">
      <c r="A214" s="39"/>
      <c r="B214" s="40"/>
      <c r="C214" s="268" t="s">
        <v>385</v>
      </c>
      <c r="D214" s="268" t="s">
        <v>250</v>
      </c>
      <c r="E214" s="269" t="s">
        <v>1060</v>
      </c>
      <c r="F214" s="270" t="s">
        <v>1061</v>
      </c>
      <c r="G214" s="271" t="s">
        <v>323</v>
      </c>
      <c r="H214" s="272">
        <v>3</v>
      </c>
      <c r="I214" s="273"/>
      <c r="J214" s="274">
        <f>ROUND(I214*H214,2)</f>
        <v>0</v>
      </c>
      <c r="K214" s="275"/>
      <c r="L214" s="276"/>
      <c r="M214" s="277" t="s">
        <v>1</v>
      </c>
      <c r="N214" s="278" t="s">
        <v>42</v>
      </c>
      <c r="O214" s="92"/>
      <c r="P214" s="230">
        <f>O214*H214</f>
        <v>0</v>
      </c>
      <c r="Q214" s="230">
        <v>0.00080000000000000004</v>
      </c>
      <c r="R214" s="230">
        <f>Q214*H214</f>
        <v>0.0024000000000000002</v>
      </c>
      <c r="S214" s="230">
        <v>0</v>
      </c>
      <c r="T214" s="23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157</v>
      </c>
      <c r="AT214" s="232" t="s">
        <v>250</v>
      </c>
      <c r="AU214" s="232" t="s">
        <v>87</v>
      </c>
      <c r="AY214" s="18" t="s">
        <v>126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85</v>
      </c>
      <c r="BK214" s="233">
        <f>ROUND(I214*H214,2)</f>
        <v>0</v>
      </c>
      <c r="BL214" s="18" t="s">
        <v>132</v>
      </c>
      <c r="BM214" s="232" t="s">
        <v>1062</v>
      </c>
    </row>
    <row r="215" s="2" customFormat="1" ht="24.15" customHeight="1">
      <c r="A215" s="39"/>
      <c r="B215" s="40"/>
      <c r="C215" s="268" t="s">
        <v>389</v>
      </c>
      <c r="D215" s="268" t="s">
        <v>250</v>
      </c>
      <c r="E215" s="269" t="s">
        <v>1063</v>
      </c>
      <c r="F215" s="270" t="s">
        <v>1064</v>
      </c>
      <c r="G215" s="271" t="s">
        <v>323</v>
      </c>
      <c r="H215" s="272">
        <v>3</v>
      </c>
      <c r="I215" s="273"/>
      <c r="J215" s="274">
        <f>ROUND(I215*H215,2)</f>
        <v>0</v>
      </c>
      <c r="K215" s="275"/>
      <c r="L215" s="276"/>
      <c r="M215" s="277" t="s">
        <v>1</v>
      </c>
      <c r="N215" s="278" t="s">
        <v>42</v>
      </c>
      <c r="O215" s="92"/>
      <c r="P215" s="230">
        <f>O215*H215</f>
        <v>0</v>
      </c>
      <c r="Q215" s="230">
        <v>3.0000000000000001E-05</v>
      </c>
      <c r="R215" s="230">
        <f>Q215*H215</f>
        <v>9.0000000000000006E-05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157</v>
      </c>
      <c r="AT215" s="232" t="s">
        <v>250</v>
      </c>
      <c r="AU215" s="232" t="s">
        <v>87</v>
      </c>
      <c r="AY215" s="18" t="s">
        <v>126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85</v>
      </c>
      <c r="BK215" s="233">
        <f>ROUND(I215*H215,2)</f>
        <v>0</v>
      </c>
      <c r="BL215" s="18" t="s">
        <v>132</v>
      </c>
      <c r="BM215" s="232" t="s">
        <v>1065</v>
      </c>
    </row>
    <row r="216" s="2" customFormat="1" ht="24.15" customHeight="1">
      <c r="A216" s="39"/>
      <c r="B216" s="40"/>
      <c r="C216" s="220" t="s">
        <v>393</v>
      </c>
      <c r="D216" s="220" t="s">
        <v>128</v>
      </c>
      <c r="E216" s="221" t="s">
        <v>1066</v>
      </c>
      <c r="F216" s="222" t="s">
        <v>1067</v>
      </c>
      <c r="G216" s="223" t="s">
        <v>323</v>
      </c>
      <c r="H216" s="224">
        <v>1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42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132</v>
      </c>
      <c r="AT216" s="232" t="s">
        <v>128</v>
      </c>
      <c r="AU216" s="232" t="s">
        <v>87</v>
      </c>
      <c r="AY216" s="18" t="s">
        <v>126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85</v>
      </c>
      <c r="BK216" s="233">
        <f>ROUND(I216*H216,2)</f>
        <v>0</v>
      </c>
      <c r="BL216" s="18" t="s">
        <v>132</v>
      </c>
      <c r="BM216" s="232" t="s">
        <v>1068</v>
      </c>
    </row>
    <row r="217" s="2" customFormat="1" ht="24.15" customHeight="1">
      <c r="A217" s="39"/>
      <c r="B217" s="40"/>
      <c r="C217" s="268" t="s">
        <v>397</v>
      </c>
      <c r="D217" s="268" t="s">
        <v>250</v>
      </c>
      <c r="E217" s="269" t="s">
        <v>1069</v>
      </c>
      <c r="F217" s="270" t="s">
        <v>1070</v>
      </c>
      <c r="G217" s="271" t="s">
        <v>323</v>
      </c>
      <c r="H217" s="272">
        <v>1</v>
      </c>
      <c r="I217" s="273"/>
      <c r="J217" s="274">
        <f>ROUND(I217*H217,2)</f>
        <v>0</v>
      </c>
      <c r="K217" s="275"/>
      <c r="L217" s="276"/>
      <c r="M217" s="277" t="s">
        <v>1</v>
      </c>
      <c r="N217" s="278" t="s">
        <v>42</v>
      </c>
      <c r="O217" s="92"/>
      <c r="P217" s="230">
        <f>O217*H217</f>
        <v>0</v>
      </c>
      <c r="Q217" s="230">
        <v>0.00029999999999999997</v>
      </c>
      <c r="R217" s="230">
        <f>Q217*H217</f>
        <v>0.00029999999999999997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157</v>
      </c>
      <c r="AT217" s="232" t="s">
        <v>250</v>
      </c>
      <c r="AU217" s="232" t="s">
        <v>87</v>
      </c>
      <c r="AY217" s="18" t="s">
        <v>126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85</v>
      </c>
      <c r="BK217" s="233">
        <f>ROUND(I217*H217,2)</f>
        <v>0</v>
      </c>
      <c r="BL217" s="18" t="s">
        <v>132</v>
      </c>
      <c r="BM217" s="232" t="s">
        <v>1071</v>
      </c>
    </row>
    <row r="218" s="2" customFormat="1" ht="24.15" customHeight="1">
      <c r="A218" s="39"/>
      <c r="B218" s="40"/>
      <c r="C218" s="220" t="s">
        <v>401</v>
      </c>
      <c r="D218" s="220" t="s">
        <v>128</v>
      </c>
      <c r="E218" s="221" t="s">
        <v>539</v>
      </c>
      <c r="F218" s="222" t="s">
        <v>540</v>
      </c>
      <c r="G218" s="223" t="s">
        <v>323</v>
      </c>
      <c r="H218" s="224">
        <v>2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42</v>
      </c>
      <c r="O218" s="92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132</v>
      </c>
      <c r="AT218" s="232" t="s">
        <v>128</v>
      </c>
      <c r="AU218" s="232" t="s">
        <v>87</v>
      </c>
      <c r="AY218" s="18" t="s">
        <v>126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85</v>
      </c>
      <c r="BK218" s="233">
        <f>ROUND(I218*H218,2)</f>
        <v>0</v>
      </c>
      <c r="BL218" s="18" t="s">
        <v>132</v>
      </c>
      <c r="BM218" s="232" t="s">
        <v>1072</v>
      </c>
    </row>
    <row r="219" s="2" customFormat="1" ht="24.15" customHeight="1">
      <c r="A219" s="39"/>
      <c r="B219" s="40"/>
      <c r="C219" s="268" t="s">
        <v>405</v>
      </c>
      <c r="D219" s="268" t="s">
        <v>250</v>
      </c>
      <c r="E219" s="269" t="s">
        <v>1073</v>
      </c>
      <c r="F219" s="270" t="s">
        <v>1074</v>
      </c>
      <c r="G219" s="271" t="s">
        <v>323</v>
      </c>
      <c r="H219" s="272">
        <v>1</v>
      </c>
      <c r="I219" s="273"/>
      <c r="J219" s="274">
        <f>ROUND(I219*H219,2)</f>
        <v>0</v>
      </c>
      <c r="K219" s="275"/>
      <c r="L219" s="276"/>
      <c r="M219" s="277" t="s">
        <v>1</v>
      </c>
      <c r="N219" s="278" t="s">
        <v>42</v>
      </c>
      <c r="O219" s="92"/>
      <c r="P219" s="230">
        <f>O219*H219</f>
        <v>0</v>
      </c>
      <c r="Q219" s="230">
        <v>0.00072999999999999996</v>
      </c>
      <c r="R219" s="230">
        <f>Q219*H219</f>
        <v>0.00072999999999999996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157</v>
      </c>
      <c r="AT219" s="232" t="s">
        <v>250</v>
      </c>
      <c r="AU219" s="232" t="s">
        <v>87</v>
      </c>
      <c r="AY219" s="18" t="s">
        <v>126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85</v>
      </c>
      <c r="BK219" s="233">
        <f>ROUND(I219*H219,2)</f>
        <v>0</v>
      </c>
      <c r="BL219" s="18" t="s">
        <v>132</v>
      </c>
      <c r="BM219" s="232" t="s">
        <v>1075</v>
      </c>
    </row>
    <row r="220" s="2" customFormat="1" ht="24.15" customHeight="1">
      <c r="A220" s="39"/>
      <c r="B220" s="40"/>
      <c r="C220" s="268" t="s">
        <v>409</v>
      </c>
      <c r="D220" s="268" t="s">
        <v>250</v>
      </c>
      <c r="E220" s="269" t="s">
        <v>1076</v>
      </c>
      <c r="F220" s="270" t="s">
        <v>1077</v>
      </c>
      <c r="G220" s="271" t="s">
        <v>323</v>
      </c>
      <c r="H220" s="272">
        <v>1</v>
      </c>
      <c r="I220" s="273"/>
      <c r="J220" s="274">
        <f>ROUND(I220*H220,2)</f>
        <v>0</v>
      </c>
      <c r="K220" s="275"/>
      <c r="L220" s="276"/>
      <c r="M220" s="277" t="s">
        <v>1</v>
      </c>
      <c r="N220" s="278" t="s">
        <v>42</v>
      </c>
      <c r="O220" s="92"/>
      <c r="P220" s="230">
        <f>O220*H220</f>
        <v>0</v>
      </c>
      <c r="Q220" s="230">
        <v>0.00089999999999999998</v>
      </c>
      <c r="R220" s="230">
        <f>Q220*H220</f>
        <v>0.00089999999999999998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157</v>
      </c>
      <c r="AT220" s="232" t="s">
        <v>250</v>
      </c>
      <c r="AU220" s="232" t="s">
        <v>87</v>
      </c>
      <c r="AY220" s="18" t="s">
        <v>126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85</v>
      </c>
      <c r="BK220" s="233">
        <f>ROUND(I220*H220,2)</f>
        <v>0</v>
      </c>
      <c r="BL220" s="18" t="s">
        <v>132</v>
      </c>
      <c r="BM220" s="232" t="s">
        <v>1078</v>
      </c>
    </row>
    <row r="221" s="2" customFormat="1" ht="24.15" customHeight="1">
      <c r="A221" s="39"/>
      <c r="B221" s="40"/>
      <c r="C221" s="220" t="s">
        <v>414</v>
      </c>
      <c r="D221" s="220" t="s">
        <v>128</v>
      </c>
      <c r="E221" s="221" t="s">
        <v>507</v>
      </c>
      <c r="F221" s="222" t="s">
        <v>508</v>
      </c>
      <c r="G221" s="223" t="s">
        <v>323</v>
      </c>
      <c r="H221" s="224">
        <v>4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42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132</v>
      </c>
      <c r="AT221" s="232" t="s">
        <v>128</v>
      </c>
      <c r="AU221" s="232" t="s">
        <v>87</v>
      </c>
      <c r="AY221" s="18" t="s">
        <v>126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85</v>
      </c>
      <c r="BK221" s="233">
        <f>ROUND(I221*H221,2)</f>
        <v>0</v>
      </c>
      <c r="BL221" s="18" t="s">
        <v>132</v>
      </c>
      <c r="BM221" s="232" t="s">
        <v>1079</v>
      </c>
    </row>
    <row r="222" s="2" customFormat="1" ht="24.15" customHeight="1">
      <c r="A222" s="39"/>
      <c r="B222" s="40"/>
      <c r="C222" s="268" t="s">
        <v>418</v>
      </c>
      <c r="D222" s="268" t="s">
        <v>250</v>
      </c>
      <c r="E222" s="269" t="s">
        <v>519</v>
      </c>
      <c r="F222" s="270" t="s">
        <v>520</v>
      </c>
      <c r="G222" s="271" t="s">
        <v>323</v>
      </c>
      <c r="H222" s="272">
        <v>2</v>
      </c>
      <c r="I222" s="273"/>
      <c r="J222" s="274">
        <f>ROUND(I222*H222,2)</f>
        <v>0</v>
      </c>
      <c r="K222" s="275"/>
      <c r="L222" s="276"/>
      <c r="M222" s="277" t="s">
        <v>1</v>
      </c>
      <c r="N222" s="278" t="s">
        <v>42</v>
      </c>
      <c r="O222" s="92"/>
      <c r="P222" s="230">
        <f>O222*H222</f>
        <v>0</v>
      </c>
      <c r="Q222" s="230">
        <v>0.00046000000000000001</v>
      </c>
      <c r="R222" s="230">
        <f>Q222*H222</f>
        <v>0.00092000000000000003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157</v>
      </c>
      <c r="AT222" s="232" t="s">
        <v>250</v>
      </c>
      <c r="AU222" s="232" t="s">
        <v>87</v>
      </c>
      <c r="AY222" s="18" t="s">
        <v>126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85</v>
      </c>
      <c r="BK222" s="233">
        <f>ROUND(I222*H222,2)</f>
        <v>0</v>
      </c>
      <c r="BL222" s="18" t="s">
        <v>132</v>
      </c>
      <c r="BM222" s="232" t="s">
        <v>1080</v>
      </c>
    </row>
    <row r="223" s="2" customFormat="1" ht="33" customHeight="1">
      <c r="A223" s="39"/>
      <c r="B223" s="40"/>
      <c r="C223" s="268" t="s">
        <v>422</v>
      </c>
      <c r="D223" s="268" t="s">
        <v>250</v>
      </c>
      <c r="E223" s="269" t="s">
        <v>523</v>
      </c>
      <c r="F223" s="270" t="s">
        <v>524</v>
      </c>
      <c r="G223" s="271" t="s">
        <v>323</v>
      </c>
      <c r="H223" s="272">
        <v>2</v>
      </c>
      <c r="I223" s="273"/>
      <c r="J223" s="274">
        <f>ROUND(I223*H223,2)</f>
        <v>0</v>
      </c>
      <c r="K223" s="275"/>
      <c r="L223" s="276"/>
      <c r="M223" s="277" t="s">
        <v>1</v>
      </c>
      <c r="N223" s="278" t="s">
        <v>42</v>
      </c>
      <c r="O223" s="92"/>
      <c r="P223" s="230">
        <f>O223*H223</f>
        <v>0</v>
      </c>
      <c r="Q223" s="230">
        <v>0.0011800000000000001</v>
      </c>
      <c r="R223" s="230">
        <f>Q223*H223</f>
        <v>0.0023600000000000001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157</v>
      </c>
      <c r="AT223" s="232" t="s">
        <v>250</v>
      </c>
      <c r="AU223" s="232" t="s">
        <v>87</v>
      </c>
      <c r="AY223" s="18" t="s">
        <v>126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85</v>
      </c>
      <c r="BK223" s="233">
        <f>ROUND(I223*H223,2)</f>
        <v>0</v>
      </c>
      <c r="BL223" s="18" t="s">
        <v>132</v>
      </c>
      <c r="BM223" s="232" t="s">
        <v>1081</v>
      </c>
    </row>
    <row r="224" s="2" customFormat="1" ht="33" customHeight="1">
      <c r="A224" s="39"/>
      <c r="B224" s="40"/>
      <c r="C224" s="268" t="s">
        <v>426</v>
      </c>
      <c r="D224" s="268" t="s">
        <v>250</v>
      </c>
      <c r="E224" s="269" t="s">
        <v>527</v>
      </c>
      <c r="F224" s="270" t="s">
        <v>528</v>
      </c>
      <c r="G224" s="271" t="s">
        <v>323</v>
      </c>
      <c r="H224" s="272">
        <v>7</v>
      </c>
      <c r="I224" s="273"/>
      <c r="J224" s="274">
        <f>ROUND(I224*H224,2)</f>
        <v>0</v>
      </c>
      <c r="K224" s="275"/>
      <c r="L224" s="276"/>
      <c r="M224" s="277" t="s">
        <v>1</v>
      </c>
      <c r="N224" s="278" t="s">
        <v>42</v>
      </c>
      <c r="O224" s="92"/>
      <c r="P224" s="230">
        <f>O224*H224</f>
        <v>0</v>
      </c>
      <c r="Q224" s="230">
        <v>3.0000000000000001E-05</v>
      </c>
      <c r="R224" s="230">
        <f>Q224*H224</f>
        <v>0.00021000000000000001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157</v>
      </c>
      <c r="AT224" s="232" t="s">
        <v>250</v>
      </c>
      <c r="AU224" s="232" t="s">
        <v>87</v>
      </c>
      <c r="AY224" s="18" t="s">
        <v>126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85</v>
      </c>
      <c r="BK224" s="233">
        <f>ROUND(I224*H224,2)</f>
        <v>0</v>
      </c>
      <c r="BL224" s="18" t="s">
        <v>132</v>
      </c>
      <c r="BM224" s="232" t="s">
        <v>1082</v>
      </c>
    </row>
    <row r="225" s="2" customFormat="1" ht="24.15" customHeight="1">
      <c r="A225" s="39"/>
      <c r="B225" s="40"/>
      <c r="C225" s="220" t="s">
        <v>430</v>
      </c>
      <c r="D225" s="220" t="s">
        <v>128</v>
      </c>
      <c r="E225" s="221" t="s">
        <v>690</v>
      </c>
      <c r="F225" s="222" t="s">
        <v>691</v>
      </c>
      <c r="G225" s="223" t="s">
        <v>323</v>
      </c>
      <c r="H225" s="224">
        <v>7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42</v>
      </c>
      <c r="O225" s="92"/>
      <c r="P225" s="230">
        <f>O225*H225</f>
        <v>0</v>
      </c>
      <c r="Q225" s="230">
        <v>2.0000000000000002E-05</v>
      </c>
      <c r="R225" s="230">
        <f>Q225*H225</f>
        <v>0.00014000000000000002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132</v>
      </c>
      <c r="AT225" s="232" t="s">
        <v>128</v>
      </c>
      <c r="AU225" s="232" t="s">
        <v>87</v>
      </c>
      <c r="AY225" s="18" t="s">
        <v>126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85</v>
      </c>
      <c r="BK225" s="233">
        <f>ROUND(I225*H225,2)</f>
        <v>0</v>
      </c>
      <c r="BL225" s="18" t="s">
        <v>132</v>
      </c>
      <c r="BM225" s="232" t="s">
        <v>1083</v>
      </c>
    </row>
    <row r="226" s="2" customFormat="1" ht="24.15" customHeight="1">
      <c r="A226" s="39"/>
      <c r="B226" s="40"/>
      <c r="C226" s="268" t="s">
        <v>434</v>
      </c>
      <c r="D226" s="268" t="s">
        <v>250</v>
      </c>
      <c r="E226" s="269" t="s">
        <v>694</v>
      </c>
      <c r="F226" s="270" t="s">
        <v>695</v>
      </c>
      <c r="G226" s="271" t="s">
        <v>323</v>
      </c>
      <c r="H226" s="272">
        <v>7</v>
      </c>
      <c r="I226" s="273"/>
      <c r="J226" s="274">
        <f>ROUND(I226*H226,2)</f>
        <v>0</v>
      </c>
      <c r="K226" s="275"/>
      <c r="L226" s="276"/>
      <c r="M226" s="277" t="s">
        <v>1</v>
      </c>
      <c r="N226" s="278" t="s">
        <v>42</v>
      </c>
      <c r="O226" s="92"/>
      <c r="P226" s="230">
        <f>O226*H226</f>
        <v>0</v>
      </c>
      <c r="Q226" s="230">
        <v>0.0011000000000000001</v>
      </c>
      <c r="R226" s="230">
        <f>Q226*H226</f>
        <v>0.0077000000000000002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157</v>
      </c>
      <c r="AT226" s="232" t="s">
        <v>250</v>
      </c>
      <c r="AU226" s="232" t="s">
        <v>87</v>
      </c>
      <c r="AY226" s="18" t="s">
        <v>126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85</v>
      </c>
      <c r="BK226" s="233">
        <f>ROUND(I226*H226,2)</f>
        <v>0</v>
      </c>
      <c r="BL226" s="18" t="s">
        <v>132</v>
      </c>
      <c r="BM226" s="232" t="s">
        <v>1084</v>
      </c>
    </row>
    <row r="227" s="2" customFormat="1" ht="24.15" customHeight="1">
      <c r="A227" s="39"/>
      <c r="B227" s="40"/>
      <c r="C227" s="268" t="s">
        <v>438</v>
      </c>
      <c r="D227" s="268" t="s">
        <v>250</v>
      </c>
      <c r="E227" s="269" t="s">
        <v>698</v>
      </c>
      <c r="F227" s="270" t="s">
        <v>699</v>
      </c>
      <c r="G227" s="271" t="s">
        <v>323</v>
      </c>
      <c r="H227" s="272">
        <v>7</v>
      </c>
      <c r="I227" s="273"/>
      <c r="J227" s="274">
        <f>ROUND(I227*H227,2)</f>
        <v>0</v>
      </c>
      <c r="K227" s="275"/>
      <c r="L227" s="276"/>
      <c r="M227" s="277" t="s">
        <v>1</v>
      </c>
      <c r="N227" s="278" t="s">
        <v>42</v>
      </c>
      <c r="O227" s="92"/>
      <c r="P227" s="230">
        <f>O227*H227</f>
        <v>0</v>
      </c>
      <c r="Q227" s="230">
        <v>0.0023999999999999998</v>
      </c>
      <c r="R227" s="230">
        <f>Q227*H227</f>
        <v>0.016799999999999999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157</v>
      </c>
      <c r="AT227" s="232" t="s">
        <v>250</v>
      </c>
      <c r="AU227" s="232" t="s">
        <v>87</v>
      </c>
      <c r="AY227" s="18" t="s">
        <v>126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85</v>
      </c>
      <c r="BK227" s="233">
        <f>ROUND(I227*H227,2)</f>
        <v>0</v>
      </c>
      <c r="BL227" s="18" t="s">
        <v>132</v>
      </c>
      <c r="BM227" s="232" t="s">
        <v>1085</v>
      </c>
    </row>
    <row r="228" s="2" customFormat="1" ht="24.15" customHeight="1">
      <c r="A228" s="39"/>
      <c r="B228" s="40"/>
      <c r="C228" s="268" t="s">
        <v>442</v>
      </c>
      <c r="D228" s="268" t="s">
        <v>250</v>
      </c>
      <c r="E228" s="269" t="s">
        <v>702</v>
      </c>
      <c r="F228" s="270" t="s">
        <v>703</v>
      </c>
      <c r="G228" s="271" t="s">
        <v>323</v>
      </c>
      <c r="H228" s="272">
        <v>7</v>
      </c>
      <c r="I228" s="273"/>
      <c r="J228" s="274">
        <f>ROUND(I228*H228,2)</f>
        <v>0</v>
      </c>
      <c r="K228" s="275"/>
      <c r="L228" s="276"/>
      <c r="M228" s="277" t="s">
        <v>1</v>
      </c>
      <c r="N228" s="278" t="s">
        <v>42</v>
      </c>
      <c r="O228" s="92"/>
      <c r="P228" s="230">
        <f>O228*H228</f>
        <v>0</v>
      </c>
      <c r="Q228" s="230">
        <v>0.0033</v>
      </c>
      <c r="R228" s="230">
        <f>Q228*H228</f>
        <v>0.023099999999999999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157</v>
      </c>
      <c r="AT228" s="232" t="s">
        <v>250</v>
      </c>
      <c r="AU228" s="232" t="s">
        <v>87</v>
      </c>
      <c r="AY228" s="18" t="s">
        <v>126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85</v>
      </c>
      <c r="BK228" s="233">
        <f>ROUND(I228*H228,2)</f>
        <v>0</v>
      </c>
      <c r="BL228" s="18" t="s">
        <v>132</v>
      </c>
      <c r="BM228" s="232" t="s">
        <v>1086</v>
      </c>
    </row>
    <row r="229" s="2" customFormat="1" ht="24.15" customHeight="1">
      <c r="A229" s="39"/>
      <c r="B229" s="40"/>
      <c r="C229" s="220" t="s">
        <v>446</v>
      </c>
      <c r="D229" s="220" t="s">
        <v>128</v>
      </c>
      <c r="E229" s="221" t="s">
        <v>1087</v>
      </c>
      <c r="F229" s="222" t="s">
        <v>1088</v>
      </c>
      <c r="G229" s="223" t="s">
        <v>323</v>
      </c>
      <c r="H229" s="224">
        <v>2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42</v>
      </c>
      <c r="O229" s="92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132</v>
      </c>
      <c r="AT229" s="232" t="s">
        <v>128</v>
      </c>
      <c r="AU229" s="232" t="s">
        <v>87</v>
      </c>
      <c r="AY229" s="18" t="s">
        <v>126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85</v>
      </c>
      <c r="BK229" s="233">
        <f>ROUND(I229*H229,2)</f>
        <v>0</v>
      </c>
      <c r="BL229" s="18" t="s">
        <v>132</v>
      </c>
      <c r="BM229" s="232" t="s">
        <v>1089</v>
      </c>
    </row>
    <row r="230" s="2" customFormat="1" ht="24.15" customHeight="1">
      <c r="A230" s="39"/>
      <c r="B230" s="40"/>
      <c r="C230" s="268" t="s">
        <v>450</v>
      </c>
      <c r="D230" s="268" t="s">
        <v>250</v>
      </c>
      <c r="E230" s="269" t="s">
        <v>1090</v>
      </c>
      <c r="F230" s="270" t="s">
        <v>1091</v>
      </c>
      <c r="G230" s="271" t="s">
        <v>323</v>
      </c>
      <c r="H230" s="272">
        <v>2</v>
      </c>
      <c r="I230" s="273"/>
      <c r="J230" s="274">
        <f>ROUND(I230*H230,2)</f>
        <v>0</v>
      </c>
      <c r="K230" s="275"/>
      <c r="L230" s="276"/>
      <c r="M230" s="277" t="s">
        <v>1</v>
      </c>
      <c r="N230" s="278" t="s">
        <v>42</v>
      </c>
      <c r="O230" s="92"/>
      <c r="P230" s="230">
        <f>O230*H230</f>
        <v>0</v>
      </c>
      <c r="Q230" s="230">
        <v>0.002</v>
      </c>
      <c r="R230" s="230">
        <f>Q230*H230</f>
        <v>0.0040000000000000001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157</v>
      </c>
      <c r="AT230" s="232" t="s">
        <v>250</v>
      </c>
      <c r="AU230" s="232" t="s">
        <v>87</v>
      </c>
      <c r="AY230" s="18" t="s">
        <v>126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85</v>
      </c>
      <c r="BK230" s="233">
        <f>ROUND(I230*H230,2)</f>
        <v>0</v>
      </c>
      <c r="BL230" s="18" t="s">
        <v>132</v>
      </c>
      <c r="BM230" s="232" t="s">
        <v>1092</v>
      </c>
    </row>
    <row r="231" s="2" customFormat="1" ht="24.15" customHeight="1">
      <c r="A231" s="39"/>
      <c r="B231" s="40"/>
      <c r="C231" s="220" t="s">
        <v>454</v>
      </c>
      <c r="D231" s="220" t="s">
        <v>128</v>
      </c>
      <c r="E231" s="221" t="s">
        <v>682</v>
      </c>
      <c r="F231" s="222" t="s">
        <v>683</v>
      </c>
      <c r="G231" s="223" t="s">
        <v>323</v>
      </c>
      <c r="H231" s="224">
        <v>1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42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132</v>
      </c>
      <c r="AT231" s="232" t="s">
        <v>128</v>
      </c>
      <c r="AU231" s="232" t="s">
        <v>87</v>
      </c>
      <c r="AY231" s="18" t="s">
        <v>126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85</v>
      </c>
      <c r="BK231" s="233">
        <f>ROUND(I231*H231,2)</f>
        <v>0</v>
      </c>
      <c r="BL231" s="18" t="s">
        <v>132</v>
      </c>
      <c r="BM231" s="232" t="s">
        <v>1093</v>
      </c>
    </row>
    <row r="232" s="2" customFormat="1" ht="24.15" customHeight="1">
      <c r="A232" s="39"/>
      <c r="B232" s="40"/>
      <c r="C232" s="268" t="s">
        <v>458</v>
      </c>
      <c r="D232" s="268" t="s">
        <v>250</v>
      </c>
      <c r="E232" s="269" t="s">
        <v>686</v>
      </c>
      <c r="F232" s="270" t="s">
        <v>687</v>
      </c>
      <c r="G232" s="271" t="s">
        <v>323</v>
      </c>
      <c r="H232" s="272">
        <v>1</v>
      </c>
      <c r="I232" s="273"/>
      <c r="J232" s="274">
        <f>ROUND(I232*H232,2)</f>
        <v>0</v>
      </c>
      <c r="K232" s="275"/>
      <c r="L232" s="276"/>
      <c r="M232" s="277" t="s">
        <v>1</v>
      </c>
      <c r="N232" s="278" t="s">
        <v>42</v>
      </c>
      <c r="O232" s="92"/>
      <c r="P232" s="230">
        <f>O232*H232</f>
        <v>0</v>
      </c>
      <c r="Q232" s="230">
        <v>0.0035999999999999999</v>
      </c>
      <c r="R232" s="230">
        <f>Q232*H232</f>
        <v>0.0035999999999999999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157</v>
      </c>
      <c r="AT232" s="232" t="s">
        <v>250</v>
      </c>
      <c r="AU232" s="232" t="s">
        <v>87</v>
      </c>
      <c r="AY232" s="18" t="s">
        <v>126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85</v>
      </c>
      <c r="BK232" s="233">
        <f>ROUND(I232*H232,2)</f>
        <v>0</v>
      </c>
      <c r="BL232" s="18" t="s">
        <v>132</v>
      </c>
      <c r="BM232" s="232" t="s">
        <v>1094</v>
      </c>
    </row>
    <row r="233" s="2" customFormat="1" ht="24.15" customHeight="1">
      <c r="A233" s="39"/>
      <c r="B233" s="40"/>
      <c r="C233" s="220" t="s">
        <v>462</v>
      </c>
      <c r="D233" s="220" t="s">
        <v>128</v>
      </c>
      <c r="E233" s="221" t="s">
        <v>1095</v>
      </c>
      <c r="F233" s="222" t="s">
        <v>1096</v>
      </c>
      <c r="G233" s="223" t="s">
        <v>323</v>
      </c>
      <c r="H233" s="224">
        <v>4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42</v>
      </c>
      <c r="O233" s="92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132</v>
      </c>
      <c r="AT233" s="232" t="s">
        <v>128</v>
      </c>
      <c r="AU233" s="232" t="s">
        <v>87</v>
      </c>
      <c r="AY233" s="18" t="s">
        <v>126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85</v>
      </c>
      <c r="BK233" s="233">
        <f>ROUND(I233*H233,2)</f>
        <v>0</v>
      </c>
      <c r="BL233" s="18" t="s">
        <v>132</v>
      </c>
      <c r="BM233" s="232" t="s">
        <v>1097</v>
      </c>
    </row>
    <row r="234" s="2" customFormat="1" ht="24.15" customHeight="1">
      <c r="A234" s="39"/>
      <c r="B234" s="40"/>
      <c r="C234" s="268" t="s">
        <v>466</v>
      </c>
      <c r="D234" s="268" t="s">
        <v>250</v>
      </c>
      <c r="E234" s="269" t="s">
        <v>1098</v>
      </c>
      <c r="F234" s="270" t="s">
        <v>1099</v>
      </c>
      <c r="G234" s="271" t="s">
        <v>323</v>
      </c>
      <c r="H234" s="272">
        <v>4</v>
      </c>
      <c r="I234" s="273"/>
      <c r="J234" s="274">
        <f>ROUND(I234*H234,2)</f>
        <v>0</v>
      </c>
      <c r="K234" s="275"/>
      <c r="L234" s="276"/>
      <c r="M234" s="277" t="s">
        <v>1</v>
      </c>
      <c r="N234" s="278" t="s">
        <v>42</v>
      </c>
      <c r="O234" s="92"/>
      <c r="P234" s="230">
        <f>O234*H234</f>
        <v>0</v>
      </c>
      <c r="Q234" s="230">
        <v>0.0037000000000000002</v>
      </c>
      <c r="R234" s="230">
        <f>Q234*H234</f>
        <v>0.014800000000000001</v>
      </c>
      <c r="S234" s="230">
        <v>0</v>
      </c>
      <c r="T234" s="23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2" t="s">
        <v>157</v>
      </c>
      <c r="AT234" s="232" t="s">
        <v>250</v>
      </c>
      <c r="AU234" s="232" t="s">
        <v>87</v>
      </c>
      <c r="AY234" s="18" t="s">
        <v>126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8" t="s">
        <v>85</v>
      </c>
      <c r="BK234" s="233">
        <f>ROUND(I234*H234,2)</f>
        <v>0</v>
      </c>
      <c r="BL234" s="18" t="s">
        <v>132</v>
      </c>
      <c r="BM234" s="232" t="s">
        <v>1100</v>
      </c>
    </row>
    <row r="235" s="2" customFormat="1" ht="21.75" customHeight="1">
      <c r="A235" s="39"/>
      <c r="B235" s="40"/>
      <c r="C235" s="220" t="s">
        <v>470</v>
      </c>
      <c r="D235" s="220" t="s">
        <v>128</v>
      </c>
      <c r="E235" s="221" t="s">
        <v>1101</v>
      </c>
      <c r="F235" s="222" t="s">
        <v>1102</v>
      </c>
      <c r="G235" s="223" t="s">
        <v>323</v>
      </c>
      <c r="H235" s="224">
        <v>1</v>
      </c>
      <c r="I235" s="225"/>
      <c r="J235" s="226">
        <f>ROUND(I235*H235,2)</f>
        <v>0</v>
      </c>
      <c r="K235" s="227"/>
      <c r="L235" s="45"/>
      <c r="M235" s="228" t="s">
        <v>1</v>
      </c>
      <c r="N235" s="229" t="s">
        <v>42</v>
      </c>
      <c r="O235" s="92"/>
      <c r="P235" s="230">
        <f>O235*H235</f>
        <v>0</v>
      </c>
      <c r="Q235" s="230">
        <v>0.00072000000000000005</v>
      </c>
      <c r="R235" s="230">
        <f>Q235*H235</f>
        <v>0.00072000000000000005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132</v>
      </c>
      <c r="AT235" s="232" t="s">
        <v>128</v>
      </c>
      <c r="AU235" s="232" t="s">
        <v>87</v>
      </c>
      <c r="AY235" s="18" t="s">
        <v>126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85</v>
      </c>
      <c r="BK235" s="233">
        <f>ROUND(I235*H235,2)</f>
        <v>0</v>
      </c>
      <c r="BL235" s="18" t="s">
        <v>132</v>
      </c>
      <c r="BM235" s="232" t="s">
        <v>1103</v>
      </c>
    </row>
    <row r="236" s="2" customFormat="1" ht="24.15" customHeight="1">
      <c r="A236" s="39"/>
      <c r="B236" s="40"/>
      <c r="C236" s="268" t="s">
        <v>474</v>
      </c>
      <c r="D236" s="268" t="s">
        <v>250</v>
      </c>
      <c r="E236" s="269" t="s">
        <v>1104</v>
      </c>
      <c r="F236" s="270" t="s">
        <v>1105</v>
      </c>
      <c r="G236" s="271" t="s">
        <v>323</v>
      </c>
      <c r="H236" s="272">
        <v>1</v>
      </c>
      <c r="I236" s="273"/>
      <c r="J236" s="274">
        <f>ROUND(I236*H236,2)</f>
        <v>0</v>
      </c>
      <c r="K236" s="275"/>
      <c r="L236" s="276"/>
      <c r="M236" s="277" t="s">
        <v>1</v>
      </c>
      <c r="N236" s="278" t="s">
        <v>42</v>
      </c>
      <c r="O236" s="92"/>
      <c r="P236" s="230">
        <f>O236*H236</f>
        <v>0</v>
      </c>
      <c r="Q236" s="230">
        <v>0.0097999999999999997</v>
      </c>
      <c r="R236" s="230">
        <f>Q236*H236</f>
        <v>0.0097999999999999997</v>
      </c>
      <c r="S236" s="230">
        <v>0</v>
      </c>
      <c r="T236" s="23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2" t="s">
        <v>157</v>
      </c>
      <c r="AT236" s="232" t="s">
        <v>250</v>
      </c>
      <c r="AU236" s="232" t="s">
        <v>87</v>
      </c>
      <c r="AY236" s="18" t="s">
        <v>126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8" t="s">
        <v>85</v>
      </c>
      <c r="BK236" s="233">
        <f>ROUND(I236*H236,2)</f>
        <v>0</v>
      </c>
      <c r="BL236" s="18" t="s">
        <v>132</v>
      </c>
      <c r="BM236" s="232" t="s">
        <v>1106</v>
      </c>
    </row>
    <row r="237" s="2" customFormat="1" ht="24.15" customHeight="1">
      <c r="A237" s="39"/>
      <c r="B237" s="40"/>
      <c r="C237" s="268" t="s">
        <v>478</v>
      </c>
      <c r="D237" s="268" t="s">
        <v>250</v>
      </c>
      <c r="E237" s="269" t="s">
        <v>1107</v>
      </c>
      <c r="F237" s="270" t="s">
        <v>1108</v>
      </c>
      <c r="G237" s="271" t="s">
        <v>323</v>
      </c>
      <c r="H237" s="272">
        <v>1</v>
      </c>
      <c r="I237" s="273"/>
      <c r="J237" s="274">
        <f>ROUND(I237*H237,2)</f>
        <v>0</v>
      </c>
      <c r="K237" s="275"/>
      <c r="L237" s="276"/>
      <c r="M237" s="277" t="s">
        <v>1</v>
      </c>
      <c r="N237" s="278" t="s">
        <v>42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157</v>
      </c>
      <c r="AT237" s="232" t="s">
        <v>250</v>
      </c>
      <c r="AU237" s="232" t="s">
        <v>87</v>
      </c>
      <c r="AY237" s="18" t="s">
        <v>126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85</v>
      </c>
      <c r="BK237" s="233">
        <f>ROUND(I237*H237,2)</f>
        <v>0</v>
      </c>
      <c r="BL237" s="18" t="s">
        <v>132</v>
      </c>
      <c r="BM237" s="232" t="s">
        <v>1109</v>
      </c>
    </row>
    <row r="238" s="2" customFormat="1" ht="24.15" customHeight="1">
      <c r="A238" s="39"/>
      <c r="B238" s="40"/>
      <c r="C238" s="220" t="s">
        <v>482</v>
      </c>
      <c r="D238" s="220" t="s">
        <v>128</v>
      </c>
      <c r="E238" s="221" t="s">
        <v>710</v>
      </c>
      <c r="F238" s="222" t="s">
        <v>711</v>
      </c>
      <c r="G238" s="223" t="s">
        <v>323</v>
      </c>
      <c r="H238" s="224">
        <v>2</v>
      </c>
      <c r="I238" s="225"/>
      <c r="J238" s="226">
        <f>ROUND(I238*H238,2)</f>
        <v>0</v>
      </c>
      <c r="K238" s="227"/>
      <c r="L238" s="45"/>
      <c r="M238" s="228" t="s">
        <v>1</v>
      </c>
      <c r="N238" s="229" t="s">
        <v>42</v>
      </c>
      <c r="O238" s="92"/>
      <c r="P238" s="230">
        <f>O238*H238</f>
        <v>0</v>
      </c>
      <c r="Q238" s="230">
        <v>0.0016199999999999999</v>
      </c>
      <c r="R238" s="230">
        <f>Q238*H238</f>
        <v>0.0032399999999999998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132</v>
      </c>
      <c r="AT238" s="232" t="s">
        <v>128</v>
      </c>
      <c r="AU238" s="232" t="s">
        <v>87</v>
      </c>
      <c r="AY238" s="18" t="s">
        <v>126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85</v>
      </c>
      <c r="BK238" s="233">
        <f>ROUND(I238*H238,2)</f>
        <v>0</v>
      </c>
      <c r="BL238" s="18" t="s">
        <v>132</v>
      </c>
      <c r="BM238" s="232" t="s">
        <v>1110</v>
      </c>
    </row>
    <row r="239" s="2" customFormat="1" ht="24.15" customHeight="1">
      <c r="A239" s="39"/>
      <c r="B239" s="40"/>
      <c r="C239" s="268" t="s">
        <v>486</v>
      </c>
      <c r="D239" s="268" t="s">
        <v>250</v>
      </c>
      <c r="E239" s="269" t="s">
        <v>714</v>
      </c>
      <c r="F239" s="270" t="s">
        <v>715</v>
      </c>
      <c r="G239" s="271" t="s">
        <v>323</v>
      </c>
      <c r="H239" s="272">
        <v>2</v>
      </c>
      <c r="I239" s="273"/>
      <c r="J239" s="274">
        <f>ROUND(I239*H239,2)</f>
        <v>0</v>
      </c>
      <c r="K239" s="275"/>
      <c r="L239" s="276"/>
      <c r="M239" s="277" t="s">
        <v>1</v>
      </c>
      <c r="N239" s="278" t="s">
        <v>42</v>
      </c>
      <c r="O239" s="92"/>
      <c r="P239" s="230">
        <f>O239*H239</f>
        <v>0</v>
      </c>
      <c r="Q239" s="230">
        <v>0.016199999999999999</v>
      </c>
      <c r="R239" s="230">
        <f>Q239*H239</f>
        <v>0.032399999999999998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157</v>
      </c>
      <c r="AT239" s="232" t="s">
        <v>250</v>
      </c>
      <c r="AU239" s="232" t="s">
        <v>87</v>
      </c>
      <c r="AY239" s="18" t="s">
        <v>126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85</v>
      </c>
      <c r="BK239" s="233">
        <f>ROUND(I239*H239,2)</f>
        <v>0</v>
      </c>
      <c r="BL239" s="18" t="s">
        <v>132</v>
      </c>
      <c r="BM239" s="232" t="s">
        <v>1111</v>
      </c>
    </row>
    <row r="240" s="2" customFormat="1" ht="24.15" customHeight="1">
      <c r="A240" s="39"/>
      <c r="B240" s="40"/>
      <c r="C240" s="268" t="s">
        <v>490</v>
      </c>
      <c r="D240" s="268" t="s">
        <v>250</v>
      </c>
      <c r="E240" s="269" t="s">
        <v>722</v>
      </c>
      <c r="F240" s="270" t="s">
        <v>723</v>
      </c>
      <c r="G240" s="271" t="s">
        <v>323</v>
      </c>
      <c r="H240" s="272">
        <v>2</v>
      </c>
      <c r="I240" s="273"/>
      <c r="J240" s="274">
        <f>ROUND(I240*H240,2)</f>
        <v>0</v>
      </c>
      <c r="K240" s="275"/>
      <c r="L240" s="276"/>
      <c r="M240" s="277" t="s">
        <v>1</v>
      </c>
      <c r="N240" s="278" t="s">
        <v>42</v>
      </c>
      <c r="O240" s="92"/>
      <c r="P240" s="230">
        <f>O240*H240</f>
        <v>0</v>
      </c>
      <c r="Q240" s="230">
        <v>0.0010499999999999999</v>
      </c>
      <c r="R240" s="230">
        <f>Q240*H240</f>
        <v>0.0020999999999999999</v>
      </c>
      <c r="S240" s="230">
        <v>0</v>
      </c>
      <c r="T240" s="23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2" t="s">
        <v>157</v>
      </c>
      <c r="AT240" s="232" t="s">
        <v>250</v>
      </c>
      <c r="AU240" s="232" t="s">
        <v>87</v>
      </c>
      <c r="AY240" s="18" t="s">
        <v>126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8" t="s">
        <v>85</v>
      </c>
      <c r="BK240" s="233">
        <f>ROUND(I240*H240,2)</f>
        <v>0</v>
      </c>
      <c r="BL240" s="18" t="s">
        <v>132</v>
      </c>
      <c r="BM240" s="232" t="s">
        <v>1112</v>
      </c>
    </row>
    <row r="241" s="2" customFormat="1" ht="21.75" customHeight="1">
      <c r="A241" s="39"/>
      <c r="B241" s="40"/>
      <c r="C241" s="220" t="s">
        <v>494</v>
      </c>
      <c r="D241" s="220" t="s">
        <v>128</v>
      </c>
      <c r="E241" s="221" t="s">
        <v>1113</v>
      </c>
      <c r="F241" s="222" t="s">
        <v>1114</v>
      </c>
      <c r="G241" s="223" t="s">
        <v>323</v>
      </c>
      <c r="H241" s="224">
        <v>1</v>
      </c>
      <c r="I241" s="225"/>
      <c r="J241" s="226">
        <f>ROUND(I241*H241,2)</f>
        <v>0</v>
      </c>
      <c r="K241" s="227"/>
      <c r="L241" s="45"/>
      <c r="M241" s="228" t="s">
        <v>1</v>
      </c>
      <c r="N241" s="229" t="s">
        <v>42</v>
      </c>
      <c r="O241" s="92"/>
      <c r="P241" s="230">
        <f>O241*H241</f>
        <v>0</v>
      </c>
      <c r="Q241" s="230">
        <v>0.00069999999999999999</v>
      </c>
      <c r="R241" s="230">
        <f>Q241*H241</f>
        <v>0.00069999999999999999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132</v>
      </c>
      <c r="AT241" s="232" t="s">
        <v>128</v>
      </c>
      <c r="AU241" s="232" t="s">
        <v>87</v>
      </c>
      <c r="AY241" s="18" t="s">
        <v>126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85</v>
      </c>
      <c r="BK241" s="233">
        <f>ROUND(I241*H241,2)</f>
        <v>0</v>
      </c>
      <c r="BL241" s="18" t="s">
        <v>132</v>
      </c>
      <c r="BM241" s="232" t="s">
        <v>1115</v>
      </c>
    </row>
    <row r="242" s="2" customFormat="1" ht="24.15" customHeight="1">
      <c r="A242" s="39"/>
      <c r="B242" s="40"/>
      <c r="C242" s="268" t="s">
        <v>498</v>
      </c>
      <c r="D242" s="268" t="s">
        <v>250</v>
      </c>
      <c r="E242" s="269" t="s">
        <v>1116</v>
      </c>
      <c r="F242" s="270" t="s">
        <v>1117</v>
      </c>
      <c r="G242" s="271" t="s">
        <v>323</v>
      </c>
      <c r="H242" s="272">
        <v>1</v>
      </c>
      <c r="I242" s="273"/>
      <c r="J242" s="274">
        <f>ROUND(I242*H242,2)</f>
        <v>0</v>
      </c>
      <c r="K242" s="275"/>
      <c r="L242" s="276"/>
      <c r="M242" s="277" t="s">
        <v>1</v>
      </c>
      <c r="N242" s="278" t="s">
        <v>42</v>
      </c>
      <c r="O242" s="92"/>
      <c r="P242" s="230">
        <f>O242*H242</f>
        <v>0</v>
      </c>
      <c r="Q242" s="230">
        <v>0.029999999999999999</v>
      </c>
      <c r="R242" s="230">
        <f>Q242*H242</f>
        <v>0.029999999999999999</v>
      </c>
      <c r="S242" s="230">
        <v>0</v>
      </c>
      <c r="T242" s="23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2" t="s">
        <v>157</v>
      </c>
      <c r="AT242" s="232" t="s">
        <v>250</v>
      </c>
      <c r="AU242" s="232" t="s">
        <v>87</v>
      </c>
      <c r="AY242" s="18" t="s">
        <v>126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8" t="s">
        <v>85</v>
      </c>
      <c r="BK242" s="233">
        <f>ROUND(I242*H242,2)</f>
        <v>0</v>
      </c>
      <c r="BL242" s="18" t="s">
        <v>132</v>
      </c>
      <c r="BM242" s="232" t="s">
        <v>1118</v>
      </c>
    </row>
    <row r="243" s="2" customFormat="1" ht="16.5" customHeight="1">
      <c r="A243" s="39"/>
      <c r="B243" s="40"/>
      <c r="C243" s="220" t="s">
        <v>502</v>
      </c>
      <c r="D243" s="220" t="s">
        <v>128</v>
      </c>
      <c r="E243" s="221" t="s">
        <v>820</v>
      </c>
      <c r="F243" s="222" t="s">
        <v>821</v>
      </c>
      <c r="G243" s="223" t="s">
        <v>323</v>
      </c>
      <c r="H243" s="224">
        <v>1</v>
      </c>
      <c r="I243" s="225"/>
      <c r="J243" s="226">
        <f>ROUND(I243*H243,2)</f>
        <v>0</v>
      </c>
      <c r="K243" s="227"/>
      <c r="L243" s="45"/>
      <c r="M243" s="228" t="s">
        <v>1</v>
      </c>
      <c r="N243" s="229" t="s">
        <v>42</v>
      </c>
      <c r="O243" s="92"/>
      <c r="P243" s="230">
        <f>O243*H243</f>
        <v>0</v>
      </c>
      <c r="Q243" s="230">
        <v>0.32906000000000002</v>
      </c>
      <c r="R243" s="230">
        <f>Q243*H243</f>
        <v>0.32906000000000002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132</v>
      </c>
      <c r="AT243" s="232" t="s">
        <v>128</v>
      </c>
      <c r="AU243" s="232" t="s">
        <v>87</v>
      </c>
      <c r="AY243" s="18" t="s">
        <v>126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85</v>
      </c>
      <c r="BK243" s="233">
        <f>ROUND(I243*H243,2)</f>
        <v>0</v>
      </c>
      <c r="BL243" s="18" t="s">
        <v>132</v>
      </c>
      <c r="BM243" s="232" t="s">
        <v>1119</v>
      </c>
    </row>
    <row r="244" s="2" customFormat="1" ht="24.15" customHeight="1">
      <c r="A244" s="39"/>
      <c r="B244" s="40"/>
      <c r="C244" s="268" t="s">
        <v>506</v>
      </c>
      <c r="D244" s="268" t="s">
        <v>250</v>
      </c>
      <c r="E244" s="269" t="s">
        <v>824</v>
      </c>
      <c r="F244" s="270" t="s">
        <v>825</v>
      </c>
      <c r="G244" s="271" t="s">
        <v>323</v>
      </c>
      <c r="H244" s="272">
        <v>1</v>
      </c>
      <c r="I244" s="273"/>
      <c r="J244" s="274">
        <f>ROUND(I244*H244,2)</f>
        <v>0</v>
      </c>
      <c r="K244" s="275"/>
      <c r="L244" s="276"/>
      <c r="M244" s="277" t="s">
        <v>1</v>
      </c>
      <c r="N244" s="278" t="s">
        <v>42</v>
      </c>
      <c r="O244" s="92"/>
      <c r="P244" s="230">
        <f>O244*H244</f>
        <v>0</v>
      </c>
      <c r="Q244" s="230">
        <v>0.024</v>
      </c>
      <c r="R244" s="230">
        <f>Q244*H244</f>
        <v>0.024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157</v>
      </c>
      <c r="AT244" s="232" t="s">
        <v>250</v>
      </c>
      <c r="AU244" s="232" t="s">
        <v>87</v>
      </c>
      <c r="AY244" s="18" t="s">
        <v>126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85</v>
      </c>
      <c r="BK244" s="233">
        <f>ROUND(I244*H244,2)</f>
        <v>0</v>
      </c>
      <c r="BL244" s="18" t="s">
        <v>132</v>
      </c>
      <c r="BM244" s="232" t="s">
        <v>1120</v>
      </c>
    </row>
    <row r="245" s="2" customFormat="1" ht="24.15" customHeight="1">
      <c r="A245" s="39"/>
      <c r="B245" s="40"/>
      <c r="C245" s="268" t="s">
        <v>510</v>
      </c>
      <c r="D245" s="268" t="s">
        <v>250</v>
      </c>
      <c r="E245" s="269" t="s">
        <v>828</v>
      </c>
      <c r="F245" s="270" t="s">
        <v>829</v>
      </c>
      <c r="G245" s="271" t="s">
        <v>323</v>
      </c>
      <c r="H245" s="272">
        <v>1</v>
      </c>
      <c r="I245" s="273"/>
      <c r="J245" s="274">
        <f>ROUND(I245*H245,2)</f>
        <v>0</v>
      </c>
      <c r="K245" s="275"/>
      <c r="L245" s="276"/>
      <c r="M245" s="277" t="s">
        <v>1</v>
      </c>
      <c r="N245" s="278" t="s">
        <v>42</v>
      </c>
      <c r="O245" s="92"/>
      <c r="P245" s="230">
        <f>O245*H245</f>
        <v>0</v>
      </c>
      <c r="Q245" s="230">
        <v>0.001</v>
      </c>
      <c r="R245" s="230">
        <f>Q245*H245</f>
        <v>0.001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157</v>
      </c>
      <c r="AT245" s="232" t="s">
        <v>250</v>
      </c>
      <c r="AU245" s="232" t="s">
        <v>87</v>
      </c>
      <c r="AY245" s="18" t="s">
        <v>126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85</v>
      </c>
      <c r="BK245" s="233">
        <f>ROUND(I245*H245,2)</f>
        <v>0</v>
      </c>
      <c r="BL245" s="18" t="s">
        <v>132</v>
      </c>
      <c r="BM245" s="232" t="s">
        <v>1121</v>
      </c>
    </row>
    <row r="246" s="2" customFormat="1" ht="24.15" customHeight="1">
      <c r="A246" s="39"/>
      <c r="B246" s="40"/>
      <c r="C246" s="220" t="s">
        <v>514</v>
      </c>
      <c r="D246" s="220" t="s">
        <v>128</v>
      </c>
      <c r="E246" s="221" t="s">
        <v>832</v>
      </c>
      <c r="F246" s="222" t="s">
        <v>833</v>
      </c>
      <c r="G246" s="223" t="s">
        <v>323</v>
      </c>
      <c r="H246" s="224">
        <v>1</v>
      </c>
      <c r="I246" s="225"/>
      <c r="J246" s="226">
        <f>ROUND(I246*H246,2)</f>
        <v>0</v>
      </c>
      <c r="K246" s="227"/>
      <c r="L246" s="45"/>
      <c r="M246" s="228" t="s">
        <v>1</v>
      </c>
      <c r="N246" s="229" t="s">
        <v>42</v>
      </c>
      <c r="O246" s="92"/>
      <c r="P246" s="230">
        <f>O246*H246</f>
        <v>0</v>
      </c>
      <c r="Q246" s="230">
        <v>0.010189999999999999</v>
      </c>
      <c r="R246" s="230">
        <f>Q246*H246</f>
        <v>0.010189999999999999</v>
      </c>
      <c r="S246" s="230">
        <v>0</v>
      </c>
      <c r="T246" s="23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2" t="s">
        <v>132</v>
      </c>
      <c r="AT246" s="232" t="s">
        <v>128</v>
      </c>
      <c r="AU246" s="232" t="s">
        <v>87</v>
      </c>
      <c r="AY246" s="18" t="s">
        <v>126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8" t="s">
        <v>85</v>
      </c>
      <c r="BK246" s="233">
        <f>ROUND(I246*H246,2)</f>
        <v>0</v>
      </c>
      <c r="BL246" s="18" t="s">
        <v>132</v>
      </c>
      <c r="BM246" s="232" t="s">
        <v>1122</v>
      </c>
    </row>
    <row r="247" s="2" customFormat="1" ht="16.5" customHeight="1">
      <c r="A247" s="39"/>
      <c r="B247" s="40"/>
      <c r="C247" s="268" t="s">
        <v>518</v>
      </c>
      <c r="D247" s="268" t="s">
        <v>250</v>
      </c>
      <c r="E247" s="269" t="s">
        <v>836</v>
      </c>
      <c r="F247" s="270" t="s">
        <v>837</v>
      </c>
      <c r="G247" s="271" t="s">
        <v>323</v>
      </c>
      <c r="H247" s="272">
        <v>1</v>
      </c>
      <c r="I247" s="273"/>
      <c r="J247" s="274">
        <f>ROUND(I247*H247,2)</f>
        <v>0</v>
      </c>
      <c r="K247" s="275"/>
      <c r="L247" s="276"/>
      <c r="M247" s="277" t="s">
        <v>1</v>
      </c>
      <c r="N247" s="278" t="s">
        <v>42</v>
      </c>
      <c r="O247" s="92"/>
      <c r="P247" s="230">
        <f>O247*H247</f>
        <v>0</v>
      </c>
      <c r="Q247" s="230">
        <v>0.35499999999999998</v>
      </c>
      <c r="R247" s="230">
        <f>Q247*H247</f>
        <v>0.35499999999999998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157</v>
      </c>
      <c r="AT247" s="232" t="s">
        <v>250</v>
      </c>
      <c r="AU247" s="232" t="s">
        <v>87</v>
      </c>
      <c r="AY247" s="18" t="s">
        <v>126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85</v>
      </c>
      <c r="BK247" s="233">
        <f>ROUND(I247*H247,2)</f>
        <v>0</v>
      </c>
      <c r="BL247" s="18" t="s">
        <v>132</v>
      </c>
      <c r="BM247" s="232" t="s">
        <v>1123</v>
      </c>
    </row>
    <row r="248" s="2" customFormat="1" ht="16.5" customHeight="1">
      <c r="A248" s="39"/>
      <c r="B248" s="40"/>
      <c r="C248" s="220" t="s">
        <v>522</v>
      </c>
      <c r="D248" s="220" t="s">
        <v>128</v>
      </c>
      <c r="E248" s="221" t="s">
        <v>800</v>
      </c>
      <c r="F248" s="222" t="s">
        <v>801</v>
      </c>
      <c r="G248" s="223" t="s">
        <v>323</v>
      </c>
      <c r="H248" s="224">
        <v>7</v>
      </c>
      <c r="I248" s="225"/>
      <c r="J248" s="226">
        <f>ROUND(I248*H248,2)</f>
        <v>0</v>
      </c>
      <c r="K248" s="227"/>
      <c r="L248" s="45"/>
      <c r="M248" s="228" t="s">
        <v>1</v>
      </c>
      <c r="N248" s="229" t="s">
        <v>42</v>
      </c>
      <c r="O248" s="92"/>
      <c r="P248" s="230">
        <f>O248*H248</f>
        <v>0</v>
      </c>
      <c r="Q248" s="230">
        <v>0.063829999999999998</v>
      </c>
      <c r="R248" s="230">
        <f>Q248*H248</f>
        <v>0.44680999999999998</v>
      </c>
      <c r="S248" s="230">
        <v>0</v>
      </c>
      <c r="T248" s="23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2" t="s">
        <v>132</v>
      </c>
      <c r="AT248" s="232" t="s">
        <v>128</v>
      </c>
      <c r="AU248" s="232" t="s">
        <v>87</v>
      </c>
      <c r="AY248" s="18" t="s">
        <v>126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8" t="s">
        <v>85</v>
      </c>
      <c r="BK248" s="233">
        <f>ROUND(I248*H248,2)</f>
        <v>0</v>
      </c>
      <c r="BL248" s="18" t="s">
        <v>132</v>
      </c>
      <c r="BM248" s="232" t="s">
        <v>1124</v>
      </c>
    </row>
    <row r="249" s="2" customFormat="1" ht="24.15" customHeight="1">
      <c r="A249" s="39"/>
      <c r="B249" s="40"/>
      <c r="C249" s="268" t="s">
        <v>526</v>
      </c>
      <c r="D249" s="268" t="s">
        <v>250</v>
      </c>
      <c r="E249" s="269" t="s">
        <v>804</v>
      </c>
      <c r="F249" s="270" t="s">
        <v>805</v>
      </c>
      <c r="G249" s="271" t="s">
        <v>323</v>
      </c>
      <c r="H249" s="272">
        <v>7</v>
      </c>
      <c r="I249" s="273"/>
      <c r="J249" s="274">
        <f>ROUND(I249*H249,2)</f>
        <v>0</v>
      </c>
      <c r="K249" s="275"/>
      <c r="L249" s="276"/>
      <c r="M249" s="277" t="s">
        <v>1</v>
      </c>
      <c r="N249" s="278" t="s">
        <v>42</v>
      </c>
      <c r="O249" s="92"/>
      <c r="P249" s="230">
        <f>O249*H249</f>
        <v>0</v>
      </c>
      <c r="Q249" s="230">
        <v>0.0092999999999999992</v>
      </c>
      <c r="R249" s="230">
        <f>Q249*H249</f>
        <v>0.065099999999999991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157</v>
      </c>
      <c r="AT249" s="232" t="s">
        <v>250</v>
      </c>
      <c r="AU249" s="232" t="s">
        <v>87</v>
      </c>
      <c r="AY249" s="18" t="s">
        <v>126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85</v>
      </c>
      <c r="BK249" s="233">
        <f>ROUND(I249*H249,2)</f>
        <v>0</v>
      </c>
      <c r="BL249" s="18" t="s">
        <v>132</v>
      </c>
      <c r="BM249" s="232" t="s">
        <v>1125</v>
      </c>
    </row>
    <row r="250" s="2" customFormat="1" ht="24.15" customHeight="1">
      <c r="A250" s="39"/>
      <c r="B250" s="40"/>
      <c r="C250" s="268" t="s">
        <v>530</v>
      </c>
      <c r="D250" s="268" t="s">
        <v>250</v>
      </c>
      <c r="E250" s="269" t="s">
        <v>816</v>
      </c>
      <c r="F250" s="270" t="s">
        <v>817</v>
      </c>
      <c r="G250" s="271" t="s">
        <v>323</v>
      </c>
      <c r="H250" s="272">
        <v>7</v>
      </c>
      <c r="I250" s="273"/>
      <c r="J250" s="274">
        <f>ROUND(I250*H250,2)</f>
        <v>0</v>
      </c>
      <c r="K250" s="275"/>
      <c r="L250" s="276"/>
      <c r="M250" s="277" t="s">
        <v>1</v>
      </c>
      <c r="N250" s="278" t="s">
        <v>42</v>
      </c>
      <c r="O250" s="92"/>
      <c r="P250" s="230">
        <f>O250*H250</f>
        <v>0</v>
      </c>
      <c r="Q250" s="230">
        <v>0.00064999999999999997</v>
      </c>
      <c r="R250" s="230">
        <f>Q250*H250</f>
        <v>0.0045500000000000002</v>
      </c>
      <c r="S250" s="230">
        <v>0</v>
      </c>
      <c r="T250" s="23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2" t="s">
        <v>157</v>
      </c>
      <c r="AT250" s="232" t="s">
        <v>250</v>
      </c>
      <c r="AU250" s="232" t="s">
        <v>87</v>
      </c>
      <c r="AY250" s="18" t="s">
        <v>126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8" t="s">
        <v>85</v>
      </c>
      <c r="BK250" s="233">
        <f>ROUND(I250*H250,2)</f>
        <v>0</v>
      </c>
      <c r="BL250" s="18" t="s">
        <v>132</v>
      </c>
      <c r="BM250" s="232" t="s">
        <v>1126</v>
      </c>
    </row>
    <row r="251" s="2" customFormat="1" ht="24.15" customHeight="1">
      <c r="A251" s="39"/>
      <c r="B251" s="40"/>
      <c r="C251" s="268" t="s">
        <v>534</v>
      </c>
      <c r="D251" s="268" t="s">
        <v>250</v>
      </c>
      <c r="E251" s="269" t="s">
        <v>853</v>
      </c>
      <c r="F251" s="270" t="s">
        <v>854</v>
      </c>
      <c r="G251" s="271" t="s">
        <v>323</v>
      </c>
      <c r="H251" s="272">
        <v>80</v>
      </c>
      <c r="I251" s="273"/>
      <c r="J251" s="274">
        <f>ROUND(I251*H251,2)</f>
        <v>0</v>
      </c>
      <c r="K251" s="275"/>
      <c r="L251" s="276"/>
      <c r="M251" s="277" t="s">
        <v>1</v>
      </c>
      <c r="N251" s="278" t="s">
        <v>42</v>
      </c>
      <c r="O251" s="92"/>
      <c r="P251" s="230">
        <f>O251*H251</f>
        <v>0</v>
      </c>
      <c r="Q251" s="230">
        <v>0.00017000000000000001</v>
      </c>
      <c r="R251" s="230">
        <f>Q251*H251</f>
        <v>0.013600000000000001</v>
      </c>
      <c r="S251" s="230">
        <v>0</v>
      </c>
      <c r="T251" s="23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2" t="s">
        <v>157</v>
      </c>
      <c r="AT251" s="232" t="s">
        <v>250</v>
      </c>
      <c r="AU251" s="232" t="s">
        <v>87</v>
      </c>
      <c r="AY251" s="18" t="s">
        <v>126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8" t="s">
        <v>85</v>
      </c>
      <c r="BK251" s="233">
        <f>ROUND(I251*H251,2)</f>
        <v>0</v>
      </c>
      <c r="BL251" s="18" t="s">
        <v>132</v>
      </c>
      <c r="BM251" s="232" t="s">
        <v>1127</v>
      </c>
    </row>
    <row r="252" s="2" customFormat="1" ht="24.15" customHeight="1">
      <c r="A252" s="39"/>
      <c r="B252" s="40"/>
      <c r="C252" s="220" t="s">
        <v>538</v>
      </c>
      <c r="D252" s="220" t="s">
        <v>128</v>
      </c>
      <c r="E252" s="221" t="s">
        <v>758</v>
      </c>
      <c r="F252" s="222" t="s">
        <v>759</v>
      </c>
      <c r="G252" s="223" t="s">
        <v>140</v>
      </c>
      <c r="H252" s="224">
        <v>292</v>
      </c>
      <c r="I252" s="225"/>
      <c r="J252" s="226">
        <f>ROUND(I252*H252,2)</f>
        <v>0</v>
      </c>
      <c r="K252" s="227"/>
      <c r="L252" s="45"/>
      <c r="M252" s="228" t="s">
        <v>1</v>
      </c>
      <c r="N252" s="229" t="s">
        <v>42</v>
      </c>
      <c r="O252" s="92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2" t="s">
        <v>132</v>
      </c>
      <c r="AT252" s="232" t="s">
        <v>128</v>
      </c>
      <c r="AU252" s="232" t="s">
        <v>87</v>
      </c>
      <c r="AY252" s="18" t="s">
        <v>126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8" t="s">
        <v>85</v>
      </c>
      <c r="BK252" s="233">
        <f>ROUND(I252*H252,2)</f>
        <v>0</v>
      </c>
      <c r="BL252" s="18" t="s">
        <v>132</v>
      </c>
      <c r="BM252" s="232" t="s">
        <v>1128</v>
      </c>
    </row>
    <row r="253" s="2" customFormat="1" ht="16.5" customHeight="1">
      <c r="A253" s="39"/>
      <c r="B253" s="40"/>
      <c r="C253" s="220" t="s">
        <v>542</v>
      </c>
      <c r="D253" s="220" t="s">
        <v>128</v>
      </c>
      <c r="E253" s="221" t="s">
        <v>762</v>
      </c>
      <c r="F253" s="222" t="s">
        <v>763</v>
      </c>
      <c r="G253" s="223" t="s">
        <v>140</v>
      </c>
      <c r="H253" s="224">
        <v>292</v>
      </c>
      <c r="I253" s="225"/>
      <c r="J253" s="226">
        <f>ROUND(I253*H253,2)</f>
        <v>0</v>
      </c>
      <c r="K253" s="227"/>
      <c r="L253" s="45"/>
      <c r="M253" s="228" t="s">
        <v>1</v>
      </c>
      <c r="N253" s="229" t="s">
        <v>42</v>
      </c>
      <c r="O253" s="92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2" t="s">
        <v>132</v>
      </c>
      <c r="AT253" s="232" t="s">
        <v>128</v>
      </c>
      <c r="AU253" s="232" t="s">
        <v>87</v>
      </c>
      <c r="AY253" s="18" t="s">
        <v>126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8" t="s">
        <v>85</v>
      </c>
      <c r="BK253" s="233">
        <f>ROUND(I253*H253,2)</f>
        <v>0</v>
      </c>
      <c r="BL253" s="18" t="s">
        <v>132</v>
      </c>
      <c r="BM253" s="232" t="s">
        <v>1129</v>
      </c>
    </row>
    <row r="254" s="2" customFormat="1" ht="24.15" customHeight="1">
      <c r="A254" s="39"/>
      <c r="B254" s="40"/>
      <c r="C254" s="220" t="s">
        <v>546</v>
      </c>
      <c r="D254" s="220" t="s">
        <v>128</v>
      </c>
      <c r="E254" s="221" t="s">
        <v>774</v>
      </c>
      <c r="F254" s="222" t="s">
        <v>775</v>
      </c>
      <c r="G254" s="223" t="s">
        <v>776</v>
      </c>
      <c r="H254" s="224">
        <v>2</v>
      </c>
      <c r="I254" s="225"/>
      <c r="J254" s="226">
        <f>ROUND(I254*H254,2)</f>
        <v>0</v>
      </c>
      <c r="K254" s="227"/>
      <c r="L254" s="45"/>
      <c r="M254" s="228" t="s">
        <v>1</v>
      </c>
      <c r="N254" s="229" t="s">
        <v>42</v>
      </c>
      <c r="O254" s="92"/>
      <c r="P254" s="230">
        <f>O254*H254</f>
        <v>0</v>
      </c>
      <c r="Q254" s="230">
        <v>0.45937</v>
      </c>
      <c r="R254" s="230">
        <f>Q254*H254</f>
        <v>0.91874</v>
      </c>
      <c r="S254" s="230">
        <v>0</v>
      </c>
      <c r="T254" s="23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2" t="s">
        <v>132</v>
      </c>
      <c r="AT254" s="232" t="s">
        <v>128</v>
      </c>
      <c r="AU254" s="232" t="s">
        <v>87</v>
      </c>
      <c r="AY254" s="18" t="s">
        <v>126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8" t="s">
        <v>85</v>
      </c>
      <c r="BK254" s="233">
        <f>ROUND(I254*H254,2)</f>
        <v>0</v>
      </c>
      <c r="BL254" s="18" t="s">
        <v>132</v>
      </c>
      <c r="BM254" s="232" t="s">
        <v>1130</v>
      </c>
    </row>
    <row r="255" s="2" customFormat="1" ht="16.5" customHeight="1">
      <c r="A255" s="39"/>
      <c r="B255" s="40"/>
      <c r="C255" s="220" t="s">
        <v>550</v>
      </c>
      <c r="D255" s="220" t="s">
        <v>128</v>
      </c>
      <c r="E255" s="221" t="s">
        <v>779</v>
      </c>
      <c r="F255" s="222" t="s">
        <v>780</v>
      </c>
      <c r="G255" s="223" t="s">
        <v>250</v>
      </c>
      <c r="H255" s="224">
        <v>292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42</v>
      </c>
      <c r="O255" s="92"/>
      <c r="P255" s="230">
        <f>O255*H255</f>
        <v>0</v>
      </c>
      <c r="Q255" s="230">
        <v>2.0000000000000002E-05</v>
      </c>
      <c r="R255" s="230">
        <f>Q255*H255</f>
        <v>0.0058400000000000006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132</v>
      </c>
      <c r="AT255" s="232" t="s">
        <v>128</v>
      </c>
      <c r="AU255" s="232" t="s">
        <v>87</v>
      </c>
      <c r="AY255" s="18" t="s">
        <v>126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85</v>
      </c>
      <c r="BK255" s="233">
        <f>ROUND(I255*H255,2)</f>
        <v>0</v>
      </c>
      <c r="BL255" s="18" t="s">
        <v>132</v>
      </c>
      <c r="BM255" s="232" t="s">
        <v>1131</v>
      </c>
    </row>
    <row r="256" s="2" customFormat="1" ht="16.5" customHeight="1">
      <c r="A256" s="39"/>
      <c r="B256" s="40"/>
      <c r="C256" s="268" t="s">
        <v>554</v>
      </c>
      <c r="D256" s="268" t="s">
        <v>250</v>
      </c>
      <c r="E256" s="269" t="s">
        <v>783</v>
      </c>
      <c r="F256" s="270" t="s">
        <v>784</v>
      </c>
      <c r="G256" s="271" t="s">
        <v>140</v>
      </c>
      <c r="H256" s="272">
        <v>292</v>
      </c>
      <c r="I256" s="273"/>
      <c r="J256" s="274">
        <f>ROUND(I256*H256,2)</f>
        <v>0</v>
      </c>
      <c r="K256" s="275"/>
      <c r="L256" s="276"/>
      <c r="M256" s="277" t="s">
        <v>1</v>
      </c>
      <c r="N256" s="278" t="s">
        <v>42</v>
      </c>
      <c r="O256" s="92"/>
      <c r="P256" s="230">
        <f>O256*H256</f>
        <v>0</v>
      </c>
      <c r="Q256" s="230">
        <v>0.00027999999999999998</v>
      </c>
      <c r="R256" s="230">
        <f>Q256*H256</f>
        <v>0.081759999999999999</v>
      </c>
      <c r="S256" s="230">
        <v>0</v>
      </c>
      <c r="T256" s="23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2" t="s">
        <v>157</v>
      </c>
      <c r="AT256" s="232" t="s">
        <v>250</v>
      </c>
      <c r="AU256" s="232" t="s">
        <v>87</v>
      </c>
      <c r="AY256" s="18" t="s">
        <v>126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8" t="s">
        <v>85</v>
      </c>
      <c r="BK256" s="233">
        <f>ROUND(I256*H256,2)</f>
        <v>0</v>
      </c>
      <c r="BL256" s="18" t="s">
        <v>132</v>
      </c>
      <c r="BM256" s="232" t="s">
        <v>1132</v>
      </c>
    </row>
    <row r="257" s="2" customFormat="1" ht="16.5" customHeight="1">
      <c r="A257" s="39"/>
      <c r="B257" s="40"/>
      <c r="C257" s="220" t="s">
        <v>558</v>
      </c>
      <c r="D257" s="220" t="s">
        <v>128</v>
      </c>
      <c r="E257" s="221" t="s">
        <v>787</v>
      </c>
      <c r="F257" s="222" t="s">
        <v>788</v>
      </c>
      <c r="G257" s="223" t="s">
        <v>789</v>
      </c>
      <c r="H257" s="224">
        <v>50</v>
      </c>
      <c r="I257" s="225"/>
      <c r="J257" s="226">
        <f>ROUND(I257*H257,2)</f>
        <v>0</v>
      </c>
      <c r="K257" s="227"/>
      <c r="L257" s="45"/>
      <c r="M257" s="228" t="s">
        <v>1</v>
      </c>
      <c r="N257" s="229" t="s">
        <v>42</v>
      </c>
      <c r="O257" s="92"/>
      <c r="P257" s="230">
        <f>O257*H257</f>
        <v>0</v>
      </c>
      <c r="Q257" s="230">
        <v>0.00011</v>
      </c>
      <c r="R257" s="230">
        <f>Q257*H257</f>
        <v>0.0055000000000000005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132</v>
      </c>
      <c r="AT257" s="232" t="s">
        <v>128</v>
      </c>
      <c r="AU257" s="232" t="s">
        <v>87</v>
      </c>
      <c r="AY257" s="18" t="s">
        <v>126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85</v>
      </c>
      <c r="BK257" s="233">
        <f>ROUND(I257*H257,2)</f>
        <v>0</v>
      </c>
      <c r="BL257" s="18" t="s">
        <v>132</v>
      </c>
      <c r="BM257" s="232" t="s">
        <v>1133</v>
      </c>
    </row>
    <row r="258" s="2" customFormat="1" ht="16.5" customHeight="1">
      <c r="A258" s="39"/>
      <c r="B258" s="40"/>
      <c r="C258" s="220" t="s">
        <v>562</v>
      </c>
      <c r="D258" s="220" t="s">
        <v>128</v>
      </c>
      <c r="E258" s="221" t="s">
        <v>849</v>
      </c>
      <c r="F258" s="222" t="s">
        <v>850</v>
      </c>
      <c r="G258" s="223" t="s">
        <v>842</v>
      </c>
      <c r="H258" s="224">
        <v>7</v>
      </c>
      <c r="I258" s="225"/>
      <c r="J258" s="226">
        <f>ROUND(I258*H258,2)</f>
        <v>0</v>
      </c>
      <c r="K258" s="227"/>
      <c r="L258" s="45"/>
      <c r="M258" s="228" t="s">
        <v>1</v>
      </c>
      <c r="N258" s="229" t="s">
        <v>42</v>
      </c>
      <c r="O258" s="92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2" t="s">
        <v>132</v>
      </c>
      <c r="AT258" s="232" t="s">
        <v>128</v>
      </c>
      <c r="AU258" s="232" t="s">
        <v>87</v>
      </c>
      <c r="AY258" s="18" t="s">
        <v>126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8" t="s">
        <v>85</v>
      </c>
      <c r="BK258" s="233">
        <f>ROUND(I258*H258,2)</f>
        <v>0</v>
      </c>
      <c r="BL258" s="18" t="s">
        <v>132</v>
      </c>
      <c r="BM258" s="232" t="s">
        <v>1134</v>
      </c>
    </row>
    <row r="259" s="2" customFormat="1" ht="24.15" customHeight="1">
      <c r="A259" s="39"/>
      <c r="B259" s="40"/>
      <c r="C259" s="220" t="s">
        <v>566</v>
      </c>
      <c r="D259" s="220" t="s">
        <v>128</v>
      </c>
      <c r="E259" s="221" t="s">
        <v>1135</v>
      </c>
      <c r="F259" s="222" t="s">
        <v>1136</v>
      </c>
      <c r="G259" s="223" t="s">
        <v>1137</v>
      </c>
      <c r="H259" s="224">
        <v>1</v>
      </c>
      <c r="I259" s="225"/>
      <c r="J259" s="226">
        <f>ROUND(I259*H259,2)</f>
        <v>0</v>
      </c>
      <c r="K259" s="227"/>
      <c r="L259" s="45"/>
      <c r="M259" s="228" t="s">
        <v>1</v>
      </c>
      <c r="N259" s="229" t="s">
        <v>42</v>
      </c>
      <c r="O259" s="92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2" t="s">
        <v>132</v>
      </c>
      <c r="AT259" s="232" t="s">
        <v>128</v>
      </c>
      <c r="AU259" s="232" t="s">
        <v>87</v>
      </c>
      <c r="AY259" s="18" t="s">
        <v>126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8" t="s">
        <v>85</v>
      </c>
      <c r="BK259" s="233">
        <f>ROUND(I259*H259,2)</f>
        <v>0</v>
      </c>
      <c r="BL259" s="18" t="s">
        <v>132</v>
      </c>
      <c r="BM259" s="232" t="s">
        <v>1138</v>
      </c>
    </row>
    <row r="260" s="12" customFormat="1" ht="22.8" customHeight="1">
      <c r="A260" s="12"/>
      <c r="B260" s="204"/>
      <c r="C260" s="205"/>
      <c r="D260" s="206" t="s">
        <v>76</v>
      </c>
      <c r="E260" s="218" t="s">
        <v>161</v>
      </c>
      <c r="F260" s="218" t="s">
        <v>860</v>
      </c>
      <c r="G260" s="205"/>
      <c r="H260" s="205"/>
      <c r="I260" s="208"/>
      <c r="J260" s="219">
        <f>BK260</f>
        <v>0</v>
      </c>
      <c r="K260" s="205"/>
      <c r="L260" s="210"/>
      <c r="M260" s="211"/>
      <c r="N260" s="212"/>
      <c r="O260" s="212"/>
      <c r="P260" s="213">
        <f>SUM(P261:P273)</f>
        <v>0</v>
      </c>
      <c r="Q260" s="212"/>
      <c r="R260" s="213">
        <f>SUM(R261:R273)</f>
        <v>0.00299</v>
      </c>
      <c r="S260" s="212"/>
      <c r="T260" s="214">
        <f>SUM(T261:T273)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5" t="s">
        <v>85</v>
      </c>
      <c r="AT260" s="216" t="s">
        <v>76</v>
      </c>
      <c r="AU260" s="216" t="s">
        <v>85</v>
      </c>
      <c r="AY260" s="215" t="s">
        <v>126</v>
      </c>
      <c r="BK260" s="217">
        <f>SUM(BK261:BK273)</f>
        <v>0</v>
      </c>
    </row>
    <row r="261" s="2" customFormat="1" ht="24.15" customHeight="1">
      <c r="A261" s="39"/>
      <c r="B261" s="40"/>
      <c r="C261" s="220" t="s">
        <v>570</v>
      </c>
      <c r="D261" s="220" t="s">
        <v>128</v>
      </c>
      <c r="E261" s="221" t="s">
        <v>866</v>
      </c>
      <c r="F261" s="222" t="s">
        <v>867</v>
      </c>
      <c r="G261" s="223" t="s">
        <v>140</v>
      </c>
      <c r="H261" s="224">
        <v>23</v>
      </c>
      <c r="I261" s="225"/>
      <c r="J261" s="226">
        <f>ROUND(I261*H261,2)</f>
        <v>0</v>
      </c>
      <c r="K261" s="227"/>
      <c r="L261" s="45"/>
      <c r="M261" s="228" t="s">
        <v>1</v>
      </c>
      <c r="N261" s="229" t="s">
        <v>42</v>
      </c>
      <c r="O261" s="92"/>
      <c r="P261" s="230">
        <f>O261*H261</f>
        <v>0</v>
      </c>
      <c r="Q261" s="230">
        <v>1.0000000000000001E-05</v>
      </c>
      <c r="R261" s="230">
        <f>Q261*H261</f>
        <v>0.00023000000000000001</v>
      </c>
      <c r="S261" s="230">
        <v>0</v>
      </c>
      <c r="T261" s="23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2" t="s">
        <v>132</v>
      </c>
      <c r="AT261" s="232" t="s">
        <v>128</v>
      </c>
      <c r="AU261" s="232" t="s">
        <v>87</v>
      </c>
      <c r="AY261" s="18" t="s">
        <v>126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8" t="s">
        <v>85</v>
      </c>
      <c r="BK261" s="233">
        <f>ROUND(I261*H261,2)</f>
        <v>0</v>
      </c>
      <c r="BL261" s="18" t="s">
        <v>132</v>
      </c>
      <c r="BM261" s="232" t="s">
        <v>1139</v>
      </c>
    </row>
    <row r="262" s="2" customFormat="1" ht="24.15" customHeight="1">
      <c r="A262" s="39"/>
      <c r="B262" s="40"/>
      <c r="C262" s="220" t="s">
        <v>574</v>
      </c>
      <c r="D262" s="220" t="s">
        <v>128</v>
      </c>
      <c r="E262" s="221" t="s">
        <v>870</v>
      </c>
      <c r="F262" s="222" t="s">
        <v>871</v>
      </c>
      <c r="G262" s="223" t="s">
        <v>140</v>
      </c>
      <c r="H262" s="224">
        <v>23</v>
      </c>
      <c r="I262" s="225"/>
      <c r="J262" s="226">
        <f>ROUND(I262*H262,2)</f>
        <v>0</v>
      </c>
      <c r="K262" s="227"/>
      <c r="L262" s="45"/>
      <c r="M262" s="228" t="s">
        <v>1</v>
      </c>
      <c r="N262" s="229" t="s">
        <v>42</v>
      </c>
      <c r="O262" s="92"/>
      <c r="P262" s="230">
        <f>O262*H262</f>
        <v>0</v>
      </c>
      <c r="Q262" s="230">
        <v>0.00012</v>
      </c>
      <c r="R262" s="230">
        <f>Q262*H262</f>
        <v>0.0027599999999999999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132</v>
      </c>
      <c r="AT262" s="232" t="s">
        <v>128</v>
      </c>
      <c r="AU262" s="232" t="s">
        <v>87</v>
      </c>
      <c r="AY262" s="18" t="s">
        <v>126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85</v>
      </c>
      <c r="BK262" s="233">
        <f>ROUND(I262*H262,2)</f>
        <v>0</v>
      </c>
      <c r="BL262" s="18" t="s">
        <v>132</v>
      </c>
      <c r="BM262" s="232" t="s">
        <v>1140</v>
      </c>
    </row>
    <row r="263" s="2" customFormat="1" ht="21.75" customHeight="1">
      <c r="A263" s="39"/>
      <c r="B263" s="40"/>
      <c r="C263" s="220" t="s">
        <v>578</v>
      </c>
      <c r="D263" s="220" t="s">
        <v>128</v>
      </c>
      <c r="E263" s="221" t="s">
        <v>874</v>
      </c>
      <c r="F263" s="222" t="s">
        <v>875</v>
      </c>
      <c r="G263" s="223" t="s">
        <v>140</v>
      </c>
      <c r="H263" s="224">
        <v>23</v>
      </c>
      <c r="I263" s="225"/>
      <c r="J263" s="226">
        <f>ROUND(I263*H263,2)</f>
        <v>0</v>
      </c>
      <c r="K263" s="227"/>
      <c r="L263" s="45"/>
      <c r="M263" s="228" t="s">
        <v>1</v>
      </c>
      <c r="N263" s="229" t="s">
        <v>42</v>
      </c>
      <c r="O263" s="92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2" t="s">
        <v>132</v>
      </c>
      <c r="AT263" s="232" t="s">
        <v>128</v>
      </c>
      <c r="AU263" s="232" t="s">
        <v>87</v>
      </c>
      <c r="AY263" s="18" t="s">
        <v>126</v>
      </c>
      <c r="BE263" s="233">
        <f>IF(N263="základní",J263,0)</f>
        <v>0</v>
      </c>
      <c r="BF263" s="233">
        <f>IF(N263="snížená",J263,0)</f>
        <v>0</v>
      </c>
      <c r="BG263" s="233">
        <f>IF(N263="zákl. přenesená",J263,0)</f>
        <v>0</v>
      </c>
      <c r="BH263" s="233">
        <f>IF(N263="sníž. přenesená",J263,0)</f>
        <v>0</v>
      </c>
      <c r="BI263" s="233">
        <f>IF(N263="nulová",J263,0)</f>
        <v>0</v>
      </c>
      <c r="BJ263" s="18" t="s">
        <v>85</v>
      </c>
      <c r="BK263" s="233">
        <f>ROUND(I263*H263,2)</f>
        <v>0</v>
      </c>
      <c r="BL263" s="18" t="s">
        <v>132</v>
      </c>
      <c r="BM263" s="232" t="s">
        <v>1141</v>
      </c>
    </row>
    <row r="264" s="2" customFormat="1" ht="21.75" customHeight="1">
      <c r="A264" s="39"/>
      <c r="B264" s="40"/>
      <c r="C264" s="220" t="s">
        <v>582</v>
      </c>
      <c r="D264" s="220" t="s">
        <v>128</v>
      </c>
      <c r="E264" s="221" t="s">
        <v>878</v>
      </c>
      <c r="F264" s="222" t="s">
        <v>879</v>
      </c>
      <c r="G264" s="223" t="s">
        <v>236</v>
      </c>
      <c r="H264" s="224">
        <v>5.9400000000000004</v>
      </c>
      <c r="I264" s="225"/>
      <c r="J264" s="226">
        <f>ROUND(I264*H264,2)</f>
        <v>0</v>
      </c>
      <c r="K264" s="227"/>
      <c r="L264" s="45"/>
      <c r="M264" s="228" t="s">
        <v>1</v>
      </c>
      <c r="N264" s="229" t="s">
        <v>42</v>
      </c>
      <c r="O264" s="92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132</v>
      </c>
      <c r="AT264" s="232" t="s">
        <v>128</v>
      </c>
      <c r="AU264" s="232" t="s">
        <v>87</v>
      </c>
      <c r="AY264" s="18" t="s">
        <v>126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85</v>
      </c>
      <c r="BK264" s="233">
        <f>ROUND(I264*H264,2)</f>
        <v>0</v>
      </c>
      <c r="BL264" s="18" t="s">
        <v>132</v>
      </c>
      <c r="BM264" s="232" t="s">
        <v>1142</v>
      </c>
    </row>
    <row r="265" s="13" customFormat="1">
      <c r="A265" s="13"/>
      <c r="B265" s="234"/>
      <c r="C265" s="235"/>
      <c r="D265" s="236" t="s">
        <v>170</v>
      </c>
      <c r="E265" s="237" t="s">
        <v>1</v>
      </c>
      <c r="F265" s="238" t="s">
        <v>1143</v>
      </c>
      <c r="G265" s="235"/>
      <c r="H265" s="239">
        <v>1.98</v>
      </c>
      <c r="I265" s="240"/>
      <c r="J265" s="235"/>
      <c r="K265" s="235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170</v>
      </c>
      <c r="AU265" s="245" t="s">
        <v>87</v>
      </c>
      <c r="AV265" s="13" t="s">
        <v>87</v>
      </c>
      <c r="AW265" s="13" t="s">
        <v>33</v>
      </c>
      <c r="AX265" s="13" t="s">
        <v>77</v>
      </c>
      <c r="AY265" s="245" t="s">
        <v>126</v>
      </c>
    </row>
    <row r="266" s="13" customFormat="1">
      <c r="A266" s="13"/>
      <c r="B266" s="234"/>
      <c r="C266" s="235"/>
      <c r="D266" s="236" t="s">
        <v>170</v>
      </c>
      <c r="E266" s="237" t="s">
        <v>1</v>
      </c>
      <c r="F266" s="238" t="s">
        <v>1144</v>
      </c>
      <c r="G266" s="235"/>
      <c r="H266" s="239">
        <v>3.96</v>
      </c>
      <c r="I266" s="240"/>
      <c r="J266" s="235"/>
      <c r="K266" s="235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170</v>
      </c>
      <c r="AU266" s="245" t="s">
        <v>87</v>
      </c>
      <c r="AV266" s="13" t="s">
        <v>87</v>
      </c>
      <c r="AW266" s="13" t="s">
        <v>33</v>
      </c>
      <c r="AX266" s="13" t="s">
        <v>77</v>
      </c>
      <c r="AY266" s="245" t="s">
        <v>126</v>
      </c>
    </row>
    <row r="267" s="15" customFormat="1">
      <c r="A267" s="15"/>
      <c r="B267" s="257"/>
      <c r="C267" s="258"/>
      <c r="D267" s="236" t="s">
        <v>170</v>
      </c>
      <c r="E267" s="259" t="s">
        <v>1</v>
      </c>
      <c r="F267" s="260" t="s">
        <v>220</v>
      </c>
      <c r="G267" s="258"/>
      <c r="H267" s="261">
        <v>5.9399999999999995</v>
      </c>
      <c r="I267" s="262"/>
      <c r="J267" s="258"/>
      <c r="K267" s="258"/>
      <c r="L267" s="263"/>
      <c r="M267" s="264"/>
      <c r="N267" s="265"/>
      <c r="O267" s="265"/>
      <c r="P267" s="265"/>
      <c r="Q267" s="265"/>
      <c r="R267" s="265"/>
      <c r="S267" s="265"/>
      <c r="T267" s="26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7" t="s">
        <v>170</v>
      </c>
      <c r="AU267" s="267" t="s">
        <v>87</v>
      </c>
      <c r="AV267" s="15" t="s">
        <v>132</v>
      </c>
      <c r="AW267" s="15" t="s">
        <v>33</v>
      </c>
      <c r="AX267" s="15" t="s">
        <v>85</v>
      </c>
      <c r="AY267" s="267" t="s">
        <v>126</v>
      </c>
    </row>
    <row r="268" s="2" customFormat="1" ht="24.15" customHeight="1">
      <c r="A268" s="39"/>
      <c r="B268" s="40"/>
      <c r="C268" s="220" t="s">
        <v>586</v>
      </c>
      <c r="D268" s="220" t="s">
        <v>128</v>
      </c>
      <c r="E268" s="221" t="s">
        <v>884</v>
      </c>
      <c r="F268" s="222" t="s">
        <v>885</v>
      </c>
      <c r="G268" s="223" t="s">
        <v>236</v>
      </c>
      <c r="H268" s="224">
        <v>41.579999999999998</v>
      </c>
      <c r="I268" s="225"/>
      <c r="J268" s="226">
        <f>ROUND(I268*H268,2)</f>
        <v>0</v>
      </c>
      <c r="K268" s="227"/>
      <c r="L268" s="45"/>
      <c r="M268" s="228" t="s">
        <v>1</v>
      </c>
      <c r="N268" s="229" t="s">
        <v>42</v>
      </c>
      <c r="O268" s="92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132</v>
      </c>
      <c r="AT268" s="232" t="s">
        <v>128</v>
      </c>
      <c r="AU268" s="232" t="s">
        <v>87</v>
      </c>
      <c r="AY268" s="18" t="s">
        <v>126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85</v>
      </c>
      <c r="BK268" s="233">
        <f>ROUND(I268*H268,2)</f>
        <v>0</v>
      </c>
      <c r="BL268" s="18" t="s">
        <v>132</v>
      </c>
      <c r="BM268" s="232" t="s">
        <v>1145</v>
      </c>
    </row>
    <row r="269" s="13" customFormat="1">
      <c r="A269" s="13"/>
      <c r="B269" s="234"/>
      <c r="C269" s="235"/>
      <c r="D269" s="236" t="s">
        <v>170</v>
      </c>
      <c r="E269" s="237" t="s">
        <v>1</v>
      </c>
      <c r="F269" s="238" t="s">
        <v>1146</v>
      </c>
      <c r="G269" s="235"/>
      <c r="H269" s="239">
        <v>41.579999999999998</v>
      </c>
      <c r="I269" s="240"/>
      <c r="J269" s="235"/>
      <c r="K269" s="235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170</v>
      </c>
      <c r="AU269" s="245" t="s">
        <v>87</v>
      </c>
      <c r="AV269" s="13" t="s">
        <v>87</v>
      </c>
      <c r="AW269" s="13" t="s">
        <v>33</v>
      </c>
      <c r="AX269" s="13" t="s">
        <v>85</v>
      </c>
      <c r="AY269" s="245" t="s">
        <v>126</v>
      </c>
    </row>
    <row r="270" s="2" customFormat="1" ht="24.15" customHeight="1">
      <c r="A270" s="39"/>
      <c r="B270" s="40"/>
      <c r="C270" s="220" t="s">
        <v>590</v>
      </c>
      <c r="D270" s="220" t="s">
        <v>128</v>
      </c>
      <c r="E270" s="221" t="s">
        <v>889</v>
      </c>
      <c r="F270" s="222" t="s">
        <v>890</v>
      </c>
      <c r="G270" s="223" t="s">
        <v>236</v>
      </c>
      <c r="H270" s="224">
        <v>1.98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42</v>
      </c>
      <c r="O270" s="92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132</v>
      </c>
      <c r="AT270" s="232" t="s">
        <v>128</v>
      </c>
      <c r="AU270" s="232" t="s">
        <v>87</v>
      </c>
      <c r="AY270" s="18" t="s">
        <v>126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85</v>
      </c>
      <c r="BK270" s="233">
        <f>ROUND(I270*H270,2)</f>
        <v>0</v>
      </c>
      <c r="BL270" s="18" t="s">
        <v>132</v>
      </c>
      <c r="BM270" s="232" t="s">
        <v>1147</v>
      </c>
    </row>
    <row r="271" s="13" customFormat="1">
      <c r="A271" s="13"/>
      <c r="B271" s="234"/>
      <c r="C271" s="235"/>
      <c r="D271" s="236" t="s">
        <v>170</v>
      </c>
      <c r="E271" s="237" t="s">
        <v>1</v>
      </c>
      <c r="F271" s="238" t="s">
        <v>1143</v>
      </c>
      <c r="G271" s="235"/>
      <c r="H271" s="239">
        <v>1.98</v>
      </c>
      <c r="I271" s="240"/>
      <c r="J271" s="235"/>
      <c r="K271" s="235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170</v>
      </c>
      <c r="AU271" s="245" t="s">
        <v>87</v>
      </c>
      <c r="AV271" s="13" t="s">
        <v>87</v>
      </c>
      <c r="AW271" s="13" t="s">
        <v>33</v>
      </c>
      <c r="AX271" s="13" t="s">
        <v>85</v>
      </c>
      <c r="AY271" s="245" t="s">
        <v>126</v>
      </c>
    </row>
    <row r="272" s="2" customFormat="1" ht="24.15" customHeight="1">
      <c r="A272" s="39"/>
      <c r="B272" s="40"/>
      <c r="C272" s="220" t="s">
        <v>594</v>
      </c>
      <c r="D272" s="220" t="s">
        <v>128</v>
      </c>
      <c r="E272" s="221" t="s">
        <v>893</v>
      </c>
      <c r="F272" s="222" t="s">
        <v>894</v>
      </c>
      <c r="G272" s="223" t="s">
        <v>236</v>
      </c>
      <c r="H272" s="224">
        <v>3.96</v>
      </c>
      <c r="I272" s="225"/>
      <c r="J272" s="226">
        <f>ROUND(I272*H272,2)</f>
        <v>0</v>
      </c>
      <c r="K272" s="227"/>
      <c r="L272" s="45"/>
      <c r="M272" s="228" t="s">
        <v>1</v>
      </c>
      <c r="N272" s="229" t="s">
        <v>42</v>
      </c>
      <c r="O272" s="92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2" t="s">
        <v>132</v>
      </c>
      <c r="AT272" s="232" t="s">
        <v>128</v>
      </c>
      <c r="AU272" s="232" t="s">
        <v>87</v>
      </c>
      <c r="AY272" s="18" t="s">
        <v>126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8" t="s">
        <v>85</v>
      </c>
      <c r="BK272" s="233">
        <f>ROUND(I272*H272,2)</f>
        <v>0</v>
      </c>
      <c r="BL272" s="18" t="s">
        <v>132</v>
      </c>
      <c r="BM272" s="232" t="s">
        <v>1148</v>
      </c>
    </row>
    <row r="273" s="13" customFormat="1">
      <c r="A273" s="13"/>
      <c r="B273" s="234"/>
      <c r="C273" s="235"/>
      <c r="D273" s="236" t="s">
        <v>170</v>
      </c>
      <c r="E273" s="237" t="s">
        <v>1</v>
      </c>
      <c r="F273" s="238" t="s">
        <v>1144</v>
      </c>
      <c r="G273" s="235"/>
      <c r="H273" s="239">
        <v>3.96</v>
      </c>
      <c r="I273" s="240"/>
      <c r="J273" s="235"/>
      <c r="K273" s="235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170</v>
      </c>
      <c r="AU273" s="245" t="s">
        <v>87</v>
      </c>
      <c r="AV273" s="13" t="s">
        <v>87</v>
      </c>
      <c r="AW273" s="13" t="s">
        <v>33</v>
      </c>
      <c r="AX273" s="13" t="s">
        <v>85</v>
      </c>
      <c r="AY273" s="245" t="s">
        <v>126</v>
      </c>
    </row>
    <row r="274" s="12" customFormat="1" ht="22.8" customHeight="1">
      <c r="A274" s="12"/>
      <c r="B274" s="204"/>
      <c r="C274" s="205"/>
      <c r="D274" s="206" t="s">
        <v>76</v>
      </c>
      <c r="E274" s="218" t="s">
        <v>896</v>
      </c>
      <c r="F274" s="218" t="s">
        <v>897</v>
      </c>
      <c r="G274" s="205"/>
      <c r="H274" s="205"/>
      <c r="I274" s="208"/>
      <c r="J274" s="219">
        <f>BK274</f>
        <v>0</v>
      </c>
      <c r="K274" s="205"/>
      <c r="L274" s="210"/>
      <c r="M274" s="211"/>
      <c r="N274" s="212"/>
      <c r="O274" s="212"/>
      <c r="P274" s="213">
        <f>SUM(P275:P277)</f>
        <v>0</v>
      </c>
      <c r="Q274" s="212"/>
      <c r="R274" s="213">
        <f>SUM(R275:R277)</f>
        <v>0</v>
      </c>
      <c r="S274" s="212"/>
      <c r="T274" s="214">
        <f>SUM(T275:T277)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5" t="s">
        <v>85</v>
      </c>
      <c r="AT274" s="216" t="s">
        <v>76</v>
      </c>
      <c r="AU274" s="216" t="s">
        <v>85</v>
      </c>
      <c r="AY274" s="215" t="s">
        <v>126</v>
      </c>
      <c r="BK274" s="217">
        <f>SUM(BK275:BK277)</f>
        <v>0</v>
      </c>
    </row>
    <row r="275" s="2" customFormat="1" ht="33" customHeight="1">
      <c r="A275" s="39"/>
      <c r="B275" s="40"/>
      <c r="C275" s="220" t="s">
        <v>598</v>
      </c>
      <c r="D275" s="220" t="s">
        <v>128</v>
      </c>
      <c r="E275" s="221" t="s">
        <v>899</v>
      </c>
      <c r="F275" s="222" t="s">
        <v>900</v>
      </c>
      <c r="G275" s="223" t="s">
        <v>236</v>
      </c>
      <c r="H275" s="224">
        <v>74.894000000000005</v>
      </c>
      <c r="I275" s="225"/>
      <c r="J275" s="226">
        <f>ROUND(I275*H275,2)</f>
        <v>0</v>
      </c>
      <c r="K275" s="227"/>
      <c r="L275" s="45"/>
      <c r="M275" s="228" t="s">
        <v>1</v>
      </c>
      <c r="N275" s="229" t="s">
        <v>42</v>
      </c>
      <c r="O275" s="92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2" t="s">
        <v>132</v>
      </c>
      <c r="AT275" s="232" t="s">
        <v>128</v>
      </c>
      <c r="AU275" s="232" t="s">
        <v>87</v>
      </c>
      <c r="AY275" s="18" t="s">
        <v>126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8" t="s">
        <v>85</v>
      </c>
      <c r="BK275" s="233">
        <f>ROUND(I275*H275,2)</f>
        <v>0</v>
      </c>
      <c r="BL275" s="18" t="s">
        <v>132</v>
      </c>
      <c r="BM275" s="232" t="s">
        <v>1149</v>
      </c>
    </row>
    <row r="276" s="2" customFormat="1" ht="33" customHeight="1">
      <c r="A276" s="39"/>
      <c r="B276" s="40"/>
      <c r="C276" s="220" t="s">
        <v>602</v>
      </c>
      <c r="D276" s="220" t="s">
        <v>128</v>
      </c>
      <c r="E276" s="221" t="s">
        <v>903</v>
      </c>
      <c r="F276" s="222" t="s">
        <v>904</v>
      </c>
      <c r="G276" s="223" t="s">
        <v>236</v>
      </c>
      <c r="H276" s="224">
        <v>74.894000000000005</v>
      </c>
      <c r="I276" s="225"/>
      <c r="J276" s="226">
        <f>ROUND(I276*H276,2)</f>
        <v>0</v>
      </c>
      <c r="K276" s="227"/>
      <c r="L276" s="45"/>
      <c r="M276" s="228" t="s">
        <v>1</v>
      </c>
      <c r="N276" s="229" t="s">
        <v>42</v>
      </c>
      <c r="O276" s="92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2" t="s">
        <v>132</v>
      </c>
      <c r="AT276" s="232" t="s">
        <v>128</v>
      </c>
      <c r="AU276" s="232" t="s">
        <v>87</v>
      </c>
      <c r="AY276" s="18" t="s">
        <v>126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8" t="s">
        <v>85</v>
      </c>
      <c r="BK276" s="233">
        <f>ROUND(I276*H276,2)</f>
        <v>0</v>
      </c>
      <c r="BL276" s="18" t="s">
        <v>132</v>
      </c>
      <c r="BM276" s="232" t="s">
        <v>1150</v>
      </c>
    </row>
    <row r="277" s="2" customFormat="1" ht="33" customHeight="1">
      <c r="A277" s="39"/>
      <c r="B277" s="40"/>
      <c r="C277" s="220" t="s">
        <v>606</v>
      </c>
      <c r="D277" s="220" t="s">
        <v>128</v>
      </c>
      <c r="E277" s="221" t="s">
        <v>907</v>
      </c>
      <c r="F277" s="222" t="s">
        <v>908</v>
      </c>
      <c r="G277" s="223" t="s">
        <v>236</v>
      </c>
      <c r="H277" s="224">
        <v>74.894000000000005</v>
      </c>
      <c r="I277" s="225"/>
      <c r="J277" s="226">
        <f>ROUND(I277*H277,2)</f>
        <v>0</v>
      </c>
      <c r="K277" s="227"/>
      <c r="L277" s="45"/>
      <c r="M277" s="228" t="s">
        <v>1</v>
      </c>
      <c r="N277" s="229" t="s">
        <v>42</v>
      </c>
      <c r="O277" s="92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2" t="s">
        <v>132</v>
      </c>
      <c r="AT277" s="232" t="s">
        <v>128</v>
      </c>
      <c r="AU277" s="232" t="s">
        <v>87</v>
      </c>
      <c r="AY277" s="18" t="s">
        <v>126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8" t="s">
        <v>85</v>
      </c>
      <c r="BK277" s="233">
        <f>ROUND(I277*H277,2)</f>
        <v>0</v>
      </c>
      <c r="BL277" s="18" t="s">
        <v>132</v>
      </c>
      <c r="BM277" s="232" t="s">
        <v>1151</v>
      </c>
    </row>
    <row r="278" s="12" customFormat="1" ht="25.92" customHeight="1">
      <c r="A278" s="12"/>
      <c r="B278" s="204"/>
      <c r="C278" s="205"/>
      <c r="D278" s="206" t="s">
        <v>76</v>
      </c>
      <c r="E278" s="207" t="s">
        <v>910</v>
      </c>
      <c r="F278" s="207" t="s">
        <v>911</v>
      </c>
      <c r="G278" s="205"/>
      <c r="H278" s="205"/>
      <c r="I278" s="208"/>
      <c r="J278" s="209">
        <f>BK278</f>
        <v>0</v>
      </c>
      <c r="K278" s="205"/>
      <c r="L278" s="210"/>
      <c r="M278" s="211"/>
      <c r="N278" s="212"/>
      <c r="O278" s="212"/>
      <c r="P278" s="213">
        <f>P279+P287+P293</f>
        <v>0</v>
      </c>
      <c r="Q278" s="212"/>
      <c r="R278" s="213">
        <f>R279+R287+R293</f>
        <v>0</v>
      </c>
      <c r="S278" s="212"/>
      <c r="T278" s="214">
        <f>T279+T287+T293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5" t="s">
        <v>145</v>
      </c>
      <c r="AT278" s="216" t="s">
        <v>76</v>
      </c>
      <c r="AU278" s="216" t="s">
        <v>77</v>
      </c>
      <c r="AY278" s="215" t="s">
        <v>126</v>
      </c>
      <c r="BK278" s="217">
        <f>BK279+BK287+BK293</f>
        <v>0</v>
      </c>
    </row>
    <row r="279" s="12" customFormat="1" ht="22.8" customHeight="1">
      <c r="A279" s="12"/>
      <c r="B279" s="204"/>
      <c r="C279" s="205"/>
      <c r="D279" s="206" t="s">
        <v>76</v>
      </c>
      <c r="E279" s="218" t="s">
        <v>77</v>
      </c>
      <c r="F279" s="218" t="s">
        <v>911</v>
      </c>
      <c r="G279" s="205"/>
      <c r="H279" s="205"/>
      <c r="I279" s="208"/>
      <c r="J279" s="219">
        <f>BK279</f>
        <v>0</v>
      </c>
      <c r="K279" s="205"/>
      <c r="L279" s="210"/>
      <c r="M279" s="211"/>
      <c r="N279" s="212"/>
      <c r="O279" s="212"/>
      <c r="P279" s="213">
        <f>SUM(P280:P286)</f>
        <v>0</v>
      </c>
      <c r="Q279" s="212"/>
      <c r="R279" s="213">
        <f>SUM(R280:R286)</f>
        <v>0</v>
      </c>
      <c r="S279" s="212"/>
      <c r="T279" s="214">
        <f>SUM(T280:T286)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5" t="s">
        <v>145</v>
      </c>
      <c r="AT279" s="216" t="s">
        <v>76</v>
      </c>
      <c r="AU279" s="216" t="s">
        <v>85</v>
      </c>
      <c r="AY279" s="215" t="s">
        <v>126</v>
      </c>
      <c r="BK279" s="217">
        <f>SUM(BK280:BK286)</f>
        <v>0</v>
      </c>
    </row>
    <row r="280" s="2" customFormat="1" ht="16.5" customHeight="1">
      <c r="A280" s="39"/>
      <c r="B280" s="40"/>
      <c r="C280" s="220" t="s">
        <v>610</v>
      </c>
      <c r="D280" s="220" t="s">
        <v>128</v>
      </c>
      <c r="E280" s="221" t="s">
        <v>913</v>
      </c>
      <c r="F280" s="222" t="s">
        <v>914</v>
      </c>
      <c r="G280" s="223" t="s">
        <v>842</v>
      </c>
      <c r="H280" s="224">
        <v>1</v>
      </c>
      <c r="I280" s="225"/>
      <c r="J280" s="226">
        <f>ROUND(I280*H280,2)</f>
        <v>0</v>
      </c>
      <c r="K280" s="227"/>
      <c r="L280" s="45"/>
      <c r="M280" s="228" t="s">
        <v>1</v>
      </c>
      <c r="N280" s="229" t="s">
        <v>42</v>
      </c>
      <c r="O280" s="92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2" t="s">
        <v>915</v>
      </c>
      <c r="AT280" s="232" t="s">
        <v>128</v>
      </c>
      <c r="AU280" s="232" t="s">
        <v>87</v>
      </c>
      <c r="AY280" s="18" t="s">
        <v>126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8" t="s">
        <v>85</v>
      </c>
      <c r="BK280" s="233">
        <f>ROUND(I280*H280,2)</f>
        <v>0</v>
      </c>
      <c r="BL280" s="18" t="s">
        <v>915</v>
      </c>
      <c r="BM280" s="232" t="s">
        <v>1152</v>
      </c>
    </row>
    <row r="281" s="2" customFormat="1" ht="16.5" customHeight="1">
      <c r="A281" s="39"/>
      <c r="B281" s="40"/>
      <c r="C281" s="220" t="s">
        <v>614</v>
      </c>
      <c r="D281" s="220" t="s">
        <v>128</v>
      </c>
      <c r="E281" s="221" t="s">
        <v>918</v>
      </c>
      <c r="F281" s="222" t="s">
        <v>919</v>
      </c>
      <c r="G281" s="223" t="s">
        <v>842</v>
      </c>
      <c r="H281" s="224">
        <v>1</v>
      </c>
      <c r="I281" s="225"/>
      <c r="J281" s="226">
        <f>ROUND(I281*H281,2)</f>
        <v>0</v>
      </c>
      <c r="K281" s="227"/>
      <c r="L281" s="45"/>
      <c r="M281" s="228" t="s">
        <v>1</v>
      </c>
      <c r="N281" s="229" t="s">
        <v>42</v>
      </c>
      <c r="O281" s="92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2" t="s">
        <v>915</v>
      </c>
      <c r="AT281" s="232" t="s">
        <v>128</v>
      </c>
      <c r="AU281" s="232" t="s">
        <v>87</v>
      </c>
      <c r="AY281" s="18" t="s">
        <v>126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8" t="s">
        <v>85</v>
      </c>
      <c r="BK281" s="233">
        <f>ROUND(I281*H281,2)</f>
        <v>0</v>
      </c>
      <c r="BL281" s="18" t="s">
        <v>915</v>
      </c>
      <c r="BM281" s="232" t="s">
        <v>1153</v>
      </c>
    </row>
    <row r="282" s="2" customFormat="1" ht="16.5" customHeight="1">
      <c r="A282" s="39"/>
      <c r="B282" s="40"/>
      <c r="C282" s="220" t="s">
        <v>618</v>
      </c>
      <c r="D282" s="220" t="s">
        <v>128</v>
      </c>
      <c r="E282" s="221" t="s">
        <v>922</v>
      </c>
      <c r="F282" s="222" t="s">
        <v>923</v>
      </c>
      <c r="G282" s="223" t="s">
        <v>842</v>
      </c>
      <c r="H282" s="224">
        <v>1</v>
      </c>
      <c r="I282" s="225"/>
      <c r="J282" s="226">
        <f>ROUND(I282*H282,2)</f>
        <v>0</v>
      </c>
      <c r="K282" s="227"/>
      <c r="L282" s="45"/>
      <c r="M282" s="228" t="s">
        <v>1</v>
      </c>
      <c r="N282" s="229" t="s">
        <v>42</v>
      </c>
      <c r="O282" s="92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2" t="s">
        <v>915</v>
      </c>
      <c r="AT282" s="232" t="s">
        <v>128</v>
      </c>
      <c r="AU282" s="232" t="s">
        <v>87</v>
      </c>
      <c r="AY282" s="18" t="s">
        <v>126</v>
      </c>
      <c r="BE282" s="233">
        <f>IF(N282="základní",J282,0)</f>
        <v>0</v>
      </c>
      <c r="BF282" s="233">
        <f>IF(N282="snížená",J282,0)</f>
        <v>0</v>
      </c>
      <c r="BG282" s="233">
        <f>IF(N282="zákl. přenesená",J282,0)</f>
        <v>0</v>
      </c>
      <c r="BH282" s="233">
        <f>IF(N282="sníž. přenesená",J282,0)</f>
        <v>0</v>
      </c>
      <c r="BI282" s="233">
        <f>IF(N282="nulová",J282,0)</f>
        <v>0</v>
      </c>
      <c r="BJ282" s="18" t="s">
        <v>85</v>
      </c>
      <c r="BK282" s="233">
        <f>ROUND(I282*H282,2)</f>
        <v>0</v>
      </c>
      <c r="BL282" s="18" t="s">
        <v>915</v>
      </c>
      <c r="BM282" s="232" t="s">
        <v>1154</v>
      </c>
    </row>
    <row r="283" s="16" customFormat="1">
      <c r="A283" s="16"/>
      <c r="B283" s="279"/>
      <c r="C283" s="280"/>
      <c r="D283" s="236" t="s">
        <v>170</v>
      </c>
      <c r="E283" s="281" t="s">
        <v>1</v>
      </c>
      <c r="F283" s="282" t="s">
        <v>925</v>
      </c>
      <c r="G283" s="280"/>
      <c r="H283" s="281" t="s">
        <v>1</v>
      </c>
      <c r="I283" s="283"/>
      <c r="J283" s="280"/>
      <c r="K283" s="280"/>
      <c r="L283" s="284"/>
      <c r="M283" s="285"/>
      <c r="N283" s="286"/>
      <c r="O283" s="286"/>
      <c r="P283" s="286"/>
      <c r="Q283" s="286"/>
      <c r="R283" s="286"/>
      <c r="S283" s="286"/>
      <c r="T283" s="287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T283" s="288" t="s">
        <v>170</v>
      </c>
      <c r="AU283" s="288" t="s">
        <v>87</v>
      </c>
      <c r="AV283" s="16" t="s">
        <v>85</v>
      </c>
      <c r="AW283" s="16" t="s">
        <v>33</v>
      </c>
      <c r="AX283" s="16" t="s">
        <v>77</v>
      </c>
      <c r="AY283" s="288" t="s">
        <v>126</v>
      </c>
    </row>
    <row r="284" s="16" customFormat="1">
      <c r="A284" s="16"/>
      <c r="B284" s="279"/>
      <c r="C284" s="280"/>
      <c r="D284" s="236" t="s">
        <v>170</v>
      </c>
      <c r="E284" s="281" t="s">
        <v>1</v>
      </c>
      <c r="F284" s="282" t="s">
        <v>926</v>
      </c>
      <c r="G284" s="280"/>
      <c r="H284" s="281" t="s">
        <v>1</v>
      </c>
      <c r="I284" s="283"/>
      <c r="J284" s="280"/>
      <c r="K284" s="280"/>
      <c r="L284" s="284"/>
      <c r="M284" s="285"/>
      <c r="N284" s="286"/>
      <c r="O284" s="286"/>
      <c r="P284" s="286"/>
      <c r="Q284" s="286"/>
      <c r="R284" s="286"/>
      <c r="S284" s="286"/>
      <c r="T284" s="287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88" t="s">
        <v>170</v>
      </c>
      <c r="AU284" s="288" t="s">
        <v>87</v>
      </c>
      <c r="AV284" s="16" t="s">
        <v>85</v>
      </c>
      <c r="AW284" s="16" t="s">
        <v>33</v>
      </c>
      <c r="AX284" s="16" t="s">
        <v>77</v>
      </c>
      <c r="AY284" s="288" t="s">
        <v>126</v>
      </c>
    </row>
    <row r="285" s="16" customFormat="1">
      <c r="A285" s="16"/>
      <c r="B285" s="279"/>
      <c r="C285" s="280"/>
      <c r="D285" s="236" t="s">
        <v>170</v>
      </c>
      <c r="E285" s="281" t="s">
        <v>1</v>
      </c>
      <c r="F285" s="282" t="s">
        <v>927</v>
      </c>
      <c r="G285" s="280"/>
      <c r="H285" s="281" t="s">
        <v>1</v>
      </c>
      <c r="I285" s="283"/>
      <c r="J285" s="280"/>
      <c r="K285" s="280"/>
      <c r="L285" s="284"/>
      <c r="M285" s="285"/>
      <c r="N285" s="286"/>
      <c r="O285" s="286"/>
      <c r="P285" s="286"/>
      <c r="Q285" s="286"/>
      <c r="R285" s="286"/>
      <c r="S285" s="286"/>
      <c r="T285" s="287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T285" s="288" t="s">
        <v>170</v>
      </c>
      <c r="AU285" s="288" t="s">
        <v>87</v>
      </c>
      <c r="AV285" s="16" t="s">
        <v>85</v>
      </c>
      <c r="AW285" s="16" t="s">
        <v>33</v>
      </c>
      <c r="AX285" s="16" t="s">
        <v>77</v>
      </c>
      <c r="AY285" s="288" t="s">
        <v>126</v>
      </c>
    </row>
    <row r="286" s="13" customFormat="1">
      <c r="A286" s="13"/>
      <c r="B286" s="234"/>
      <c r="C286" s="235"/>
      <c r="D286" s="236" t="s">
        <v>170</v>
      </c>
      <c r="E286" s="237" t="s">
        <v>1</v>
      </c>
      <c r="F286" s="238" t="s">
        <v>85</v>
      </c>
      <c r="G286" s="235"/>
      <c r="H286" s="239">
        <v>1</v>
      </c>
      <c r="I286" s="240"/>
      <c r="J286" s="235"/>
      <c r="K286" s="235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170</v>
      </c>
      <c r="AU286" s="245" t="s">
        <v>87</v>
      </c>
      <c r="AV286" s="13" t="s">
        <v>87</v>
      </c>
      <c r="AW286" s="13" t="s">
        <v>33</v>
      </c>
      <c r="AX286" s="13" t="s">
        <v>85</v>
      </c>
      <c r="AY286" s="245" t="s">
        <v>126</v>
      </c>
    </row>
    <row r="287" s="12" customFormat="1" ht="22.8" customHeight="1">
      <c r="A287" s="12"/>
      <c r="B287" s="204"/>
      <c r="C287" s="205"/>
      <c r="D287" s="206" t="s">
        <v>76</v>
      </c>
      <c r="E287" s="218" t="s">
        <v>928</v>
      </c>
      <c r="F287" s="218" t="s">
        <v>929</v>
      </c>
      <c r="G287" s="205"/>
      <c r="H287" s="205"/>
      <c r="I287" s="208"/>
      <c r="J287" s="219">
        <f>BK287</f>
        <v>0</v>
      </c>
      <c r="K287" s="205"/>
      <c r="L287" s="210"/>
      <c r="M287" s="211"/>
      <c r="N287" s="212"/>
      <c r="O287" s="212"/>
      <c r="P287" s="213">
        <f>SUM(P288:P292)</f>
        <v>0</v>
      </c>
      <c r="Q287" s="212"/>
      <c r="R287" s="213">
        <f>SUM(R288:R292)</f>
        <v>0</v>
      </c>
      <c r="S287" s="212"/>
      <c r="T287" s="214">
        <f>SUM(T288:T292)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5" t="s">
        <v>145</v>
      </c>
      <c r="AT287" s="216" t="s">
        <v>76</v>
      </c>
      <c r="AU287" s="216" t="s">
        <v>85</v>
      </c>
      <c r="AY287" s="215" t="s">
        <v>126</v>
      </c>
      <c r="BK287" s="217">
        <f>SUM(BK288:BK292)</f>
        <v>0</v>
      </c>
    </row>
    <row r="288" s="2" customFormat="1" ht="16.5" customHeight="1">
      <c r="A288" s="39"/>
      <c r="B288" s="40"/>
      <c r="C288" s="220" t="s">
        <v>622</v>
      </c>
      <c r="D288" s="220" t="s">
        <v>128</v>
      </c>
      <c r="E288" s="221" t="s">
        <v>931</v>
      </c>
      <c r="F288" s="222" t="s">
        <v>929</v>
      </c>
      <c r="G288" s="223" t="s">
        <v>842</v>
      </c>
      <c r="H288" s="224">
        <v>1</v>
      </c>
      <c r="I288" s="225"/>
      <c r="J288" s="226">
        <f>ROUND(I288*H288,2)</f>
        <v>0</v>
      </c>
      <c r="K288" s="227"/>
      <c r="L288" s="45"/>
      <c r="M288" s="228" t="s">
        <v>1</v>
      </c>
      <c r="N288" s="229" t="s">
        <v>42</v>
      </c>
      <c r="O288" s="92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2" t="s">
        <v>915</v>
      </c>
      <c r="AT288" s="232" t="s">
        <v>128</v>
      </c>
      <c r="AU288" s="232" t="s">
        <v>87</v>
      </c>
      <c r="AY288" s="18" t="s">
        <v>126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8" t="s">
        <v>85</v>
      </c>
      <c r="BK288" s="233">
        <f>ROUND(I288*H288,2)</f>
        <v>0</v>
      </c>
      <c r="BL288" s="18" t="s">
        <v>915</v>
      </c>
      <c r="BM288" s="232" t="s">
        <v>1155</v>
      </c>
    </row>
    <row r="289" s="2" customFormat="1" ht="16.5" customHeight="1">
      <c r="A289" s="39"/>
      <c r="B289" s="40"/>
      <c r="C289" s="220" t="s">
        <v>626</v>
      </c>
      <c r="D289" s="220" t="s">
        <v>128</v>
      </c>
      <c r="E289" s="221" t="s">
        <v>934</v>
      </c>
      <c r="F289" s="222" t="s">
        <v>935</v>
      </c>
      <c r="G289" s="223" t="s">
        <v>842</v>
      </c>
      <c r="H289" s="224">
        <v>1</v>
      </c>
      <c r="I289" s="225"/>
      <c r="J289" s="226">
        <f>ROUND(I289*H289,2)</f>
        <v>0</v>
      </c>
      <c r="K289" s="227"/>
      <c r="L289" s="45"/>
      <c r="M289" s="228" t="s">
        <v>1</v>
      </c>
      <c r="N289" s="229" t="s">
        <v>42</v>
      </c>
      <c r="O289" s="92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2" t="s">
        <v>915</v>
      </c>
      <c r="AT289" s="232" t="s">
        <v>128</v>
      </c>
      <c r="AU289" s="232" t="s">
        <v>87</v>
      </c>
      <c r="AY289" s="18" t="s">
        <v>126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8" t="s">
        <v>85</v>
      </c>
      <c r="BK289" s="233">
        <f>ROUND(I289*H289,2)</f>
        <v>0</v>
      </c>
      <c r="BL289" s="18" t="s">
        <v>915</v>
      </c>
      <c r="BM289" s="232" t="s">
        <v>1156</v>
      </c>
    </row>
    <row r="290" s="16" customFormat="1">
      <c r="A290" s="16"/>
      <c r="B290" s="279"/>
      <c r="C290" s="280"/>
      <c r="D290" s="236" t="s">
        <v>170</v>
      </c>
      <c r="E290" s="281" t="s">
        <v>1</v>
      </c>
      <c r="F290" s="282" t="s">
        <v>937</v>
      </c>
      <c r="G290" s="280"/>
      <c r="H290" s="281" t="s">
        <v>1</v>
      </c>
      <c r="I290" s="283"/>
      <c r="J290" s="280"/>
      <c r="K290" s="280"/>
      <c r="L290" s="284"/>
      <c r="M290" s="285"/>
      <c r="N290" s="286"/>
      <c r="O290" s="286"/>
      <c r="P290" s="286"/>
      <c r="Q290" s="286"/>
      <c r="R290" s="286"/>
      <c r="S290" s="286"/>
      <c r="T290" s="287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T290" s="288" t="s">
        <v>170</v>
      </c>
      <c r="AU290" s="288" t="s">
        <v>87</v>
      </c>
      <c r="AV290" s="16" t="s">
        <v>85</v>
      </c>
      <c r="AW290" s="16" t="s">
        <v>33</v>
      </c>
      <c r="AX290" s="16" t="s">
        <v>77</v>
      </c>
      <c r="AY290" s="288" t="s">
        <v>126</v>
      </c>
    </row>
    <row r="291" s="16" customFormat="1">
      <c r="A291" s="16"/>
      <c r="B291" s="279"/>
      <c r="C291" s="280"/>
      <c r="D291" s="236" t="s">
        <v>170</v>
      </c>
      <c r="E291" s="281" t="s">
        <v>1</v>
      </c>
      <c r="F291" s="282" t="s">
        <v>938</v>
      </c>
      <c r="G291" s="280"/>
      <c r="H291" s="281" t="s">
        <v>1</v>
      </c>
      <c r="I291" s="283"/>
      <c r="J291" s="280"/>
      <c r="K291" s="280"/>
      <c r="L291" s="284"/>
      <c r="M291" s="285"/>
      <c r="N291" s="286"/>
      <c r="O291" s="286"/>
      <c r="P291" s="286"/>
      <c r="Q291" s="286"/>
      <c r="R291" s="286"/>
      <c r="S291" s="286"/>
      <c r="T291" s="287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T291" s="288" t="s">
        <v>170</v>
      </c>
      <c r="AU291" s="288" t="s">
        <v>87</v>
      </c>
      <c r="AV291" s="16" t="s">
        <v>85</v>
      </c>
      <c r="AW291" s="16" t="s">
        <v>33</v>
      </c>
      <c r="AX291" s="16" t="s">
        <v>77</v>
      </c>
      <c r="AY291" s="288" t="s">
        <v>126</v>
      </c>
    </row>
    <row r="292" s="13" customFormat="1">
      <c r="A292" s="13"/>
      <c r="B292" s="234"/>
      <c r="C292" s="235"/>
      <c r="D292" s="236" t="s">
        <v>170</v>
      </c>
      <c r="E292" s="237" t="s">
        <v>1</v>
      </c>
      <c r="F292" s="238" t="s">
        <v>85</v>
      </c>
      <c r="G292" s="235"/>
      <c r="H292" s="239">
        <v>1</v>
      </c>
      <c r="I292" s="240"/>
      <c r="J292" s="235"/>
      <c r="K292" s="235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170</v>
      </c>
      <c r="AU292" s="245" t="s">
        <v>87</v>
      </c>
      <c r="AV292" s="13" t="s">
        <v>87</v>
      </c>
      <c r="AW292" s="13" t="s">
        <v>33</v>
      </c>
      <c r="AX292" s="13" t="s">
        <v>85</v>
      </c>
      <c r="AY292" s="245" t="s">
        <v>126</v>
      </c>
    </row>
    <row r="293" s="12" customFormat="1" ht="22.8" customHeight="1">
      <c r="A293" s="12"/>
      <c r="B293" s="204"/>
      <c r="C293" s="205"/>
      <c r="D293" s="206" t="s">
        <v>76</v>
      </c>
      <c r="E293" s="218" t="s">
        <v>939</v>
      </c>
      <c r="F293" s="218" t="s">
        <v>940</v>
      </c>
      <c r="G293" s="205"/>
      <c r="H293" s="205"/>
      <c r="I293" s="208"/>
      <c r="J293" s="219">
        <f>BK293</f>
        <v>0</v>
      </c>
      <c r="K293" s="205"/>
      <c r="L293" s="210"/>
      <c r="M293" s="211"/>
      <c r="N293" s="212"/>
      <c r="O293" s="212"/>
      <c r="P293" s="213">
        <f>SUM(P294:P297)</f>
        <v>0</v>
      </c>
      <c r="Q293" s="212"/>
      <c r="R293" s="213">
        <f>SUM(R294:R297)</f>
        <v>0</v>
      </c>
      <c r="S293" s="212"/>
      <c r="T293" s="214">
        <f>SUM(T294:T297)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5" t="s">
        <v>145</v>
      </c>
      <c r="AT293" s="216" t="s">
        <v>76</v>
      </c>
      <c r="AU293" s="216" t="s">
        <v>85</v>
      </c>
      <c r="AY293" s="215" t="s">
        <v>126</v>
      </c>
      <c r="BK293" s="217">
        <f>SUM(BK294:BK297)</f>
        <v>0</v>
      </c>
    </row>
    <row r="294" s="2" customFormat="1" ht="16.5" customHeight="1">
      <c r="A294" s="39"/>
      <c r="B294" s="40"/>
      <c r="C294" s="220" t="s">
        <v>630</v>
      </c>
      <c r="D294" s="220" t="s">
        <v>128</v>
      </c>
      <c r="E294" s="221" t="s">
        <v>942</v>
      </c>
      <c r="F294" s="222" t="s">
        <v>943</v>
      </c>
      <c r="G294" s="223" t="s">
        <v>842</v>
      </c>
      <c r="H294" s="224">
        <v>1</v>
      </c>
      <c r="I294" s="225"/>
      <c r="J294" s="226">
        <f>ROUND(I294*H294,2)</f>
        <v>0</v>
      </c>
      <c r="K294" s="227"/>
      <c r="L294" s="45"/>
      <c r="M294" s="228" t="s">
        <v>1</v>
      </c>
      <c r="N294" s="229" t="s">
        <v>42</v>
      </c>
      <c r="O294" s="92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2" t="s">
        <v>915</v>
      </c>
      <c r="AT294" s="232" t="s">
        <v>128</v>
      </c>
      <c r="AU294" s="232" t="s">
        <v>87</v>
      </c>
      <c r="AY294" s="18" t="s">
        <v>126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18" t="s">
        <v>85</v>
      </c>
      <c r="BK294" s="233">
        <f>ROUND(I294*H294,2)</f>
        <v>0</v>
      </c>
      <c r="BL294" s="18" t="s">
        <v>915</v>
      </c>
      <c r="BM294" s="232" t="s">
        <v>1157</v>
      </c>
    </row>
    <row r="295" s="2" customFormat="1" ht="16.5" customHeight="1">
      <c r="A295" s="39"/>
      <c r="B295" s="40"/>
      <c r="C295" s="220" t="s">
        <v>634</v>
      </c>
      <c r="D295" s="220" t="s">
        <v>128</v>
      </c>
      <c r="E295" s="221" t="s">
        <v>946</v>
      </c>
      <c r="F295" s="222" t="s">
        <v>947</v>
      </c>
      <c r="G295" s="223" t="s">
        <v>842</v>
      </c>
      <c r="H295" s="224">
        <v>1</v>
      </c>
      <c r="I295" s="225"/>
      <c r="J295" s="226">
        <f>ROUND(I295*H295,2)</f>
        <v>0</v>
      </c>
      <c r="K295" s="227"/>
      <c r="L295" s="45"/>
      <c r="M295" s="228" t="s">
        <v>1</v>
      </c>
      <c r="N295" s="229" t="s">
        <v>42</v>
      </c>
      <c r="O295" s="92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2" t="s">
        <v>915</v>
      </c>
      <c r="AT295" s="232" t="s">
        <v>128</v>
      </c>
      <c r="AU295" s="232" t="s">
        <v>87</v>
      </c>
      <c r="AY295" s="18" t="s">
        <v>126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8" t="s">
        <v>85</v>
      </c>
      <c r="BK295" s="233">
        <f>ROUND(I295*H295,2)</f>
        <v>0</v>
      </c>
      <c r="BL295" s="18" t="s">
        <v>915</v>
      </c>
      <c r="BM295" s="232" t="s">
        <v>1158</v>
      </c>
    </row>
    <row r="296" s="2" customFormat="1" ht="16.5" customHeight="1">
      <c r="A296" s="39"/>
      <c r="B296" s="40"/>
      <c r="C296" s="220" t="s">
        <v>638</v>
      </c>
      <c r="D296" s="220" t="s">
        <v>128</v>
      </c>
      <c r="E296" s="221" t="s">
        <v>950</v>
      </c>
      <c r="F296" s="222" t="s">
        <v>951</v>
      </c>
      <c r="G296" s="223" t="s">
        <v>842</v>
      </c>
      <c r="H296" s="224">
        <v>1</v>
      </c>
      <c r="I296" s="225"/>
      <c r="J296" s="226">
        <f>ROUND(I296*H296,2)</f>
        <v>0</v>
      </c>
      <c r="K296" s="227"/>
      <c r="L296" s="45"/>
      <c r="M296" s="228" t="s">
        <v>1</v>
      </c>
      <c r="N296" s="229" t="s">
        <v>42</v>
      </c>
      <c r="O296" s="92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2" t="s">
        <v>915</v>
      </c>
      <c r="AT296" s="232" t="s">
        <v>128</v>
      </c>
      <c r="AU296" s="232" t="s">
        <v>87</v>
      </c>
      <c r="AY296" s="18" t="s">
        <v>126</v>
      </c>
      <c r="BE296" s="233">
        <f>IF(N296="základní",J296,0)</f>
        <v>0</v>
      </c>
      <c r="BF296" s="233">
        <f>IF(N296="snížená",J296,0)</f>
        <v>0</v>
      </c>
      <c r="BG296" s="233">
        <f>IF(N296="zákl. přenesená",J296,0)</f>
        <v>0</v>
      </c>
      <c r="BH296" s="233">
        <f>IF(N296="sníž. přenesená",J296,0)</f>
        <v>0</v>
      </c>
      <c r="BI296" s="233">
        <f>IF(N296="nulová",J296,0)</f>
        <v>0</v>
      </c>
      <c r="BJ296" s="18" t="s">
        <v>85</v>
      </c>
      <c r="BK296" s="233">
        <f>ROUND(I296*H296,2)</f>
        <v>0</v>
      </c>
      <c r="BL296" s="18" t="s">
        <v>915</v>
      </c>
      <c r="BM296" s="232" t="s">
        <v>1159</v>
      </c>
    </row>
    <row r="297" s="2" customFormat="1" ht="24.15" customHeight="1">
      <c r="A297" s="39"/>
      <c r="B297" s="40"/>
      <c r="C297" s="220" t="s">
        <v>642</v>
      </c>
      <c r="D297" s="220" t="s">
        <v>128</v>
      </c>
      <c r="E297" s="221" t="s">
        <v>954</v>
      </c>
      <c r="F297" s="222" t="s">
        <v>955</v>
      </c>
      <c r="G297" s="223" t="s">
        <v>842</v>
      </c>
      <c r="H297" s="224">
        <v>1</v>
      </c>
      <c r="I297" s="225"/>
      <c r="J297" s="226">
        <f>ROUND(I297*H297,2)</f>
        <v>0</v>
      </c>
      <c r="K297" s="227"/>
      <c r="L297" s="45"/>
      <c r="M297" s="289" t="s">
        <v>1</v>
      </c>
      <c r="N297" s="290" t="s">
        <v>42</v>
      </c>
      <c r="O297" s="291"/>
      <c r="P297" s="292">
        <f>O297*H297</f>
        <v>0</v>
      </c>
      <c r="Q297" s="292">
        <v>0</v>
      </c>
      <c r="R297" s="292">
        <f>Q297*H297</f>
        <v>0</v>
      </c>
      <c r="S297" s="292">
        <v>0</v>
      </c>
      <c r="T297" s="29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2" t="s">
        <v>915</v>
      </c>
      <c r="AT297" s="232" t="s">
        <v>128</v>
      </c>
      <c r="AU297" s="232" t="s">
        <v>87</v>
      </c>
      <c r="AY297" s="18" t="s">
        <v>126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8" t="s">
        <v>85</v>
      </c>
      <c r="BK297" s="233">
        <f>ROUND(I297*H297,2)</f>
        <v>0</v>
      </c>
      <c r="BL297" s="18" t="s">
        <v>915</v>
      </c>
      <c r="BM297" s="232" t="s">
        <v>1160</v>
      </c>
    </row>
    <row r="298" s="2" customFormat="1" ht="6.96" customHeight="1">
      <c r="A298" s="39"/>
      <c r="B298" s="67"/>
      <c r="C298" s="68"/>
      <c r="D298" s="68"/>
      <c r="E298" s="68"/>
      <c r="F298" s="68"/>
      <c r="G298" s="68"/>
      <c r="H298" s="68"/>
      <c r="I298" s="68"/>
      <c r="J298" s="68"/>
      <c r="K298" s="68"/>
      <c r="L298" s="45"/>
      <c r="M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</row>
  </sheetData>
  <sheetProtection sheet="1" autoFilter="0" formatColumns="0" formatRows="0" objects="1" scenarios="1" spinCount="100000" saltValue="KDUNSH2TItLI+dIeOs+FBQv27oU61aWmjpDTeNWFZom3Tqmq863qMB8dr3zqE5VNX5L1q+WkF3OlnagHBAgxLw==" hashValue="HYsmr993Suj0Rk4BaiPWhSUvyY/ztTAOG1gD5ZScncVr98nhQvUUcAgFGq6PK7ieNTaXrTt24NIkLAaBjTV2Eg==" algorithmName="SHA-512" password="CC35"/>
  <autoFilter ref="C126:K297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MENCOVAPC\LenkaMencová</dc:creator>
  <cp:lastModifiedBy>MENCOVAPC\LenkaMencová</cp:lastModifiedBy>
  <dcterms:created xsi:type="dcterms:W3CDTF">2021-11-29T13:07:49Z</dcterms:created>
  <dcterms:modified xsi:type="dcterms:W3CDTF">2021-11-29T13:07:54Z</dcterms:modified>
</cp:coreProperties>
</file>