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608922EC-6F61-492F-B807-FF75DC260A1C}" xr6:coauthVersionLast="46" xr6:coauthVersionMax="4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List1!$B$1:$L$114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2" i="1" l="1"/>
  <c r="H104" i="1" l="1"/>
  <c r="K104" i="1" s="1"/>
  <c r="L104" i="1" s="1"/>
  <c r="H103" i="1"/>
  <c r="K103" i="1" s="1"/>
  <c r="L103" i="1" s="1"/>
  <c r="G14" i="1"/>
  <c r="H98" i="1" l="1"/>
  <c r="K98" i="1" s="1"/>
  <c r="L98" i="1" s="1"/>
  <c r="H84" i="1"/>
  <c r="K84" i="1" s="1"/>
  <c r="L84" i="1" s="1"/>
  <c r="H85" i="1"/>
  <c r="K85" i="1" s="1"/>
  <c r="L85" i="1" s="1"/>
  <c r="H86" i="1"/>
  <c r="K86" i="1" s="1"/>
  <c r="L86" i="1" s="1"/>
  <c r="H87" i="1"/>
  <c r="K87" i="1" s="1"/>
  <c r="L87" i="1" s="1"/>
  <c r="H88" i="1"/>
  <c r="K88" i="1" s="1"/>
  <c r="L88" i="1" s="1"/>
  <c r="H89" i="1"/>
  <c r="K89" i="1" s="1"/>
  <c r="L89" i="1" s="1"/>
  <c r="H90" i="1"/>
  <c r="K90" i="1" s="1"/>
  <c r="L90" i="1" s="1"/>
  <c r="H91" i="1"/>
  <c r="K91" i="1" s="1"/>
  <c r="L91" i="1" s="1"/>
  <c r="H71" i="1"/>
  <c r="K71" i="1" s="1"/>
  <c r="L71" i="1" s="1"/>
  <c r="H72" i="1"/>
  <c r="K72" i="1" s="1"/>
  <c r="L72" i="1" s="1"/>
  <c r="H45" i="1"/>
  <c r="K45" i="1" s="1"/>
  <c r="L45" i="1" s="1"/>
  <c r="H46" i="1"/>
  <c r="K46" i="1" s="1"/>
  <c r="L46" i="1" s="1"/>
  <c r="H47" i="1"/>
  <c r="K47" i="1" s="1"/>
  <c r="L47" i="1" s="1"/>
  <c r="H48" i="1"/>
  <c r="K48" i="1" s="1"/>
  <c r="L48" i="1" s="1"/>
  <c r="H54" i="1"/>
  <c r="K54" i="1" s="1"/>
  <c r="L54" i="1" s="1"/>
  <c r="H55" i="1"/>
  <c r="K55" i="1" s="1"/>
  <c r="L55" i="1" s="1"/>
  <c r="H56" i="1"/>
  <c r="K56" i="1" s="1"/>
  <c r="L56" i="1" s="1"/>
  <c r="H38" i="1"/>
  <c r="K38" i="1" s="1"/>
  <c r="L38" i="1" s="1"/>
  <c r="H39" i="1"/>
  <c r="K39" i="1" s="1"/>
  <c r="L39" i="1" s="1"/>
  <c r="H40" i="1"/>
  <c r="K40" i="1" s="1"/>
  <c r="L40" i="1" s="1"/>
  <c r="H41" i="1"/>
  <c r="K41" i="1" s="1"/>
  <c r="L41" i="1" s="1"/>
  <c r="H42" i="1"/>
  <c r="K42" i="1" s="1"/>
  <c r="L42" i="1" s="1"/>
  <c r="H43" i="1"/>
  <c r="K43" i="1" s="1"/>
  <c r="L43" i="1" s="1"/>
  <c r="H44" i="1"/>
  <c r="K44" i="1" s="1"/>
  <c r="L44" i="1" s="1"/>
  <c r="H37" i="1"/>
  <c r="K37" i="1" s="1"/>
  <c r="L37" i="1" s="1"/>
  <c r="H36" i="1"/>
  <c r="K36" i="1" s="1"/>
  <c r="L36" i="1" s="1"/>
  <c r="G34" i="1"/>
  <c r="J34" i="1" s="1"/>
  <c r="L34" i="1" s="1"/>
  <c r="G33" i="1"/>
  <c r="J33" i="1" s="1"/>
  <c r="L33" i="1" s="1"/>
  <c r="D97" i="1" l="1"/>
  <c r="H97" i="1" s="1"/>
  <c r="K97" i="1" s="1"/>
  <c r="L97" i="1" s="1"/>
  <c r="D96" i="1"/>
  <c r="H96" i="1" s="1"/>
  <c r="K96" i="1" s="1"/>
  <c r="L96" i="1" s="1"/>
  <c r="D95" i="1"/>
  <c r="H95" i="1" s="1"/>
  <c r="K95" i="1" s="1"/>
  <c r="L95" i="1" s="1"/>
  <c r="D94" i="1"/>
  <c r="H94" i="1" s="1"/>
  <c r="K94" i="1" s="1"/>
  <c r="L94" i="1" s="1"/>
  <c r="D83" i="1" l="1"/>
  <c r="H83" i="1" s="1"/>
  <c r="K83" i="1" s="1"/>
  <c r="L83" i="1" s="1"/>
  <c r="D82" i="1"/>
  <c r="H82" i="1" s="1"/>
  <c r="K82" i="1" s="1"/>
  <c r="L82" i="1" s="1"/>
  <c r="D81" i="1"/>
  <c r="H81" i="1" s="1"/>
  <c r="K81" i="1" s="1"/>
  <c r="L81" i="1" s="1"/>
  <c r="D80" i="1"/>
  <c r="H80" i="1" s="1"/>
  <c r="K80" i="1" s="1"/>
  <c r="L80" i="1" s="1"/>
  <c r="D79" i="1"/>
  <c r="H79" i="1" s="1"/>
  <c r="K79" i="1" s="1"/>
  <c r="L79" i="1" s="1"/>
  <c r="D78" i="1"/>
  <c r="H78" i="1" s="1"/>
  <c r="K78" i="1" s="1"/>
  <c r="L78" i="1" s="1"/>
  <c r="D77" i="1"/>
  <c r="H77" i="1" s="1"/>
  <c r="K77" i="1" s="1"/>
  <c r="L77" i="1" s="1"/>
  <c r="D76" i="1"/>
  <c r="H76" i="1" s="1"/>
  <c r="K76" i="1" s="1"/>
  <c r="L76" i="1" s="1"/>
  <c r="D75" i="1"/>
  <c r="H75" i="1" s="1"/>
  <c r="K75" i="1" s="1"/>
  <c r="L75" i="1" s="1"/>
  <c r="D74" i="1"/>
  <c r="H74" i="1" s="1"/>
  <c r="K74" i="1" s="1"/>
  <c r="L74" i="1" s="1"/>
  <c r="D73" i="1"/>
  <c r="H73" i="1" s="1"/>
  <c r="K73" i="1" s="1"/>
  <c r="L73" i="1" s="1"/>
  <c r="H70" i="1"/>
  <c r="K70" i="1" s="1"/>
  <c r="L70" i="1" s="1"/>
  <c r="G69" i="1"/>
  <c r="J69" i="1" s="1"/>
  <c r="L69" i="1" s="1"/>
  <c r="H68" i="1"/>
  <c r="K68" i="1" s="1"/>
  <c r="L68" i="1" s="1"/>
  <c r="G67" i="1"/>
  <c r="J67" i="1" s="1"/>
  <c r="L67" i="1" s="1"/>
  <c r="D31" i="1"/>
  <c r="D50" i="1"/>
  <c r="H50" i="1" s="1"/>
  <c r="K50" i="1" s="1"/>
  <c r="L50" i="1" s="1"/>
  <c r="D52" i="1"/>
  <c r="D49" i="1"/>
  <c r="H49" i="1" s="1"/>
  <c r="K49" i="1" s="1"/>
  <c r="L49" i="1" s="1"/>
  <c r="H66" i="1"/>
  <c r="K66" i="1" s="1"/>
  <c r="L66" i="1" s="1"/>
  <c r="H92" i="1" l="1"/>
  <c r="K92" i="1" s="1"/>
  <c r="L92" i="1" s="1"/>
  <c r="D93" i="1"/>
  <c r="H93" i="1" s="1"/>
  <c r="K93" i="1" s="1"/>
  <c r="L93" i="1" s="1"/>
  <c r="H52" i="1"/>
  <c r="K52" i="1" s="1"/>
  <c r="L52" i="1" s="1"/>
  <c r="D51" i="1"/>
  <c r="H51" i="1" s="1"/>
  <c r="K51" i="1" s="1"/>
  <c r="L51" i="1" s="1"/>
  <c r="D53" i="1"/>
  <c r="H53" i="1" s="1"/>
  <c r="K53" i="1" s="1"/>
  <c r="L53" i="1" s="1"/>
  <c r="D29" i="1" l="1"/>
  <c r="G30" i="1" l="1"/>
  <c r="J30" i="1" s="1"/>
  <c r="L30" i="1" s="1"/>
  <c r="D28" i="1" l="1"/>
  <c r="D102" i="1" s="1"/>
  <c r="H35" i="1"/>
  <c r="K35" i="1" s="1"/>
  <c r="L35" i="1" s="1"/>
  <c r="G32" i="1"/>
  <c r="J32" i="1" s="1"/>
  <c r="L32" i="1" s="1"/>
  <c r="H64" i="1"/>
  <c r="K64" i="1" s="1"/>
  <c r="L64" i="1" s="1"/>
  <c r="G65" i="1"/>
  <c r="J65" i="1" s="1"/>
  <c r="L65" i="1" s="1"/>
  <c r="D61" i="1"/>
  <c r="G61" i="1" s="1"/>
  <c r="J61" i="1" s="1"/>
  <c r="L61" i="1" s="1"/>
  <c r="D60" i="1"/>
  <c r="G18" i="1"/>
  <c r="J18" i="1" s="1"/>
  <c r="L18" i="1" s="1"/>
  <c r="G19" i="1"/>
  <c r="J19" i="1" s="1"/>
  <c r="L19" i="1" s="1"/>
  <c r="G20" i="1"/>
  <c r="J20" i="1" s="1"/>
  <c r="L20" i="1" s="1"/>
  <c r="G21" i="1"/>
  <c r="J21" i="1" s="1"/>
  <c r="L21" i="1" s="1"/>
  <c r="G22" i="1"/>
  <c r="J22" i="1" s="1"/>
  <c r="L22" i="1" s="1"/>
  <c r="G23" i="1"/>
  <c r="J23" i="1" s="1"/>
  <c r="L23" i="1" s="1"/>
  <c r="G24" i="1"/>
  <c r="J24" i="1" s="1"/>
  <c r="L24" i="1" s="1"/>
  <c r="G25" i="1"/>
  <c r="J25" i="1" s="1"/>
  <c r="L25" i="1" s="1"/>
  <c r="G26" i="1"/>
  <c r="J26" i="1" s="1"/>
  <c r="L26" i="1" s="1"/>
  <c r="G27" i="1"/>
  <c r="J27" i="1" s="1"/>
  <c r="L27" i="1" s="1"/>
  <c r="G63" i="1" l="1"/>
  <c r="J63" i="1" s="1"/>
  <c r="L63" i="1" s="1"/>
  <c r="H62" i="1"/>
  <c r="K62" i="1" s="1"/>
  <c r="L62" i="1" s="1"/>
  <c r="D101" i="1" l="1"/>
  <c r="G31" i="1" l="1"/>
  <c r="J31" i="1" s="1"/>
  <c r="L31" i="1" s="1"/>
  <c r="H106" i="1" l="1"/>
  <c r="K106" i="1" l="1"/>
  <c r="G29" i="1"/>
  <c r="J29" i="1" l="1"/>
  <c r="L29" i="1" s="1"/>
  <c r="G15" i="1"/>
  <c r="J14" i="1"/>
  <c r="L14" i="1" s="1"/>
  <c r="G17" i="1" l="1"/>
  <c r="J17" i="1" l="1"/>
  <c r="L17" i="1" s="1"/>
  <c r="G60" i="1"/>
  <c r="G101" i="1" l="1"/>
  <c r="L106" i="1"/>
  <c r="G102" i="1"/>
  <c r="J102" i="1" s="1"/>
  <c r="L102" i="1" s="1"/>
  <c r="J101" i="1" l="1"/>
  <c r="L101" i="1" s="1"/>
  <c r="J60" i="1"/>
  <c r="L60" i="1" s="1"/>
  <c r="G59" i="1"/>
  <c r="J59" i="1" s="1"/>
  <c r="L59" i="1" s="1"/>
  <c r="J15" i="1" l="1"/>
  <c r="L15" i="1" s="1"/>
  <c r="G16" i="1"/>
  <c r="J16" i="1" s="1"/>
  <c r="L16" i="1" s="1"/>
  <c r="C114" i="1" l="1"/>
  <c r="G105" i="1"/>
  <c r="J105" i="1" s="1"/>
  <c r="L105" i="1" s="1"/>
  <c r="C107" i="1" l="1"/>
  <c r="F110" i="1" s="1"/>
  <c r="G107" i="1"/>
  <c r="F111" i="1" s="1"/>
  <c r="H110" i="1" l="1"/>
  <c r="G110" i="1" s="1"/>
  <c r="K107" i="1"/>
  <c r="H107" i="1"/>
  <c r="L107" i="1"/>
  <c r="J107" i="1"/>
  <c r="H111" i="1"/>
  <c r="G111" i="1" s="1"/>
  <c r="F112" i="1" l="1"/>
  <c r="H112" i="1" s="1"/>
  <c r="G112" i="1" s="1"/>
  <c r="E111" i="1"/>
  <c r="E112" i="1" l="1"/>
</calcChain>
</file>

<file path=xl/sharedStrings.xml><?xml version="1.0" encoding="utf-8"?>
<sst xmlns="http://schemas.openxmlformats.org/spreadsheetml/2006/main" count="483" uniqueCount="225">
  <si>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</si>
  <si>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</si>
  <si>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</si>
  <si>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</si>
  <si>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</si>
  <si>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</si>
  <si>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</si>
  <si>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</si>
  <si>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</si>
  <si>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</si>
  <si>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</si>
  <si>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</si>
  <si>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</si>
  <si>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</si>
  <si>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</si>
  <si>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</si>
  <si>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</si>
  <si>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</si>
  <si>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</si>
  <si>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</si>
  <si>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</si>
  <si>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</si>
  <si>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</si>
  <si>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</si>
  <si>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</si>
  <si>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3.4</t>
  </si>
  <si>
    <t>hod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</si>
  <si>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</si>
  <si>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</si>
  <si>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</si>
  <si>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</si>
  <si>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</si>
  <si>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</si>
  <si>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</si>
  <si>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</si>
  <si>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</si>
  <si>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</si>
  <si>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</si>
  <si>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</si>
  <si>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</si>
  <si>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</si>
  <si>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</si>
  <si>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Demontáž svítidla</t>
  </si>
  <si>
    <t>Montáž svítidla</t>
  </si>
  <si>
    <t>Pronájem montážní plošiny (hod.)</t>
  </si>
  <si>
    <t>Revizní zpráva RVO</t>
  </si>
  <si>
    <t>DPH 21%</t>
  </si>
  <si>
    <t>Výdaje v Kč s DPH</t>
  </si>
  <si>
    <t>2.3</t>
  </si>
  <si>
    <t>vypnutí hlavn vedení vč.zajištění+vyzkouš+označení</t>
  </si>
  <si>
    <t>Varianta: svítidla LED</t>
  </si>
  <si>
    <t xml:space="preserve">Výkaz výměr - položkový rozpočet </t>
  </si>
  <si>
    <t>1.21</t>
  </si>
  <si>
    <t>1.22</t>
  </si>
  <si>
    <t>m</t>
  </si>
  <si>
    <t>Ing. Radek Maštera</t>
  </si>
  <si>
    <t>1.23</t>
  </si>
  <si>
    <t>Výkaz výměr Planá nad Lužnicí</t>
  </si>
  <si>
    <t>odvoz a likvidace demont. Materiálu</t>
  </si>
  <si>
    <t>Výměna svítidel veřejného osvětlení ve městě Planá n.L. - 4.Etapa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</si>
  <si>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</si>
  <si>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</si>
  <si>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</si>
  <si>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</si>
  <si>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</si>
  <si>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</si>
  <si>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</si>
  <si>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</si>
  <si>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</si>
  <si>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</si>
  <si>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Výměna kabelu CYKY-J 3x1,5 mm2</t>
  </si>
  <si>
    <t>Kabel CYKY-J 3x1,5 mm2</t>
  </si>
  <si>
    <t>2.4</t>
  </si>
  <si>
    <t>2.5</t>
  </si>
  <si>
    <t>2.6</t>
  </si>
  <si>
    <t>2.7</t>
  </si>
  <si>
    <t>Demontáž stávajícího RVO, včetně odstranění základu - stavební práce</t>
  </si>
  <si>
    <t>2.8</t>
  </si>
  <si>
    <t>1.24</t>
  </si>
  <si>
    <t>Demontáž stávajícího RVO</t>
  </si>
  <si>
    <t>kontrolní součet (počet svítidel = 212 ks)</t>
  </si>
  <si>
    <t>Pozn:</t>
  </si>
  <si>
    <t>žlutě podbarvená pole účastník vyplní vždy</t>
  </si>
  <si>
    <t>modře podbarvená pole účastník změní pouze popkud je to potřeba na základě výpočtů</t>
  </si>
  <si>
    <t>Příloha č.4</t>
  </si>
  <si>
    <t xml:space="preserve">Výměna stávajících 155 ks svítidel za LED svítidla včetně doplnění 57 ks nových svítidel </t>
  </si>
  <si>
    <t>1.25</t>
  </si>
  <si>
    <t>Pojistka do svítidla vč. Spodku pro svítidla na vrchním vedení</t>
  </si>
  <si>
    <t>Svorkovnice stožárová vč. poj.</t>
  </si>
  <si>
    <t>bezpaticový třístupňový ocelový sadový stožár K5 m</t>
  </si>
  <si>
    <t>bezpaticový třístupňový ocelový sadový stožár K6 m</t>
  </si>
  <si>
    <t>bezpaticový třístupňový ocelový silniční stožár K9 m</t>
  </si>
  <si>
    <t>bezpaticový třístupňový ocelový sadový stožár K5,5 m</t>
  </si>
  <si>
    <t>bezpaticový třístupňový ocelový sadový stožár K7 m</t>
  </si>
  <si>
    <t>Kabel CYKY-J 4x10 mm2</t>
  </si>
  <si>
    <t>kg</t>
  </si>
  <si>
    <t>Ochranná trubka (kopoflex 110) - pod vjezdy a pojizdný povrch</t>
  </si>
  <si>
    <t>Ochranná trubka (kopoflex 40)</t>
  </si>
  <si>
    <t>Páska výstražná do výkopů (značení kabelového lože)</t>
  </si>
  <si>
    <t>Drát zemnící FeZn 10</t>
  </si>
  <si>
    <t xml:space="preserve">Zemnící tyče </t>
  </si>
  <si>
    <t>Kabelová spojka SVSZ pro kabel AYKY 4x16 mm2 (2ks na stožár)</t>
  </si>
  <si>
    <t>Kabelová spojka SVSZ pro kabel AYKY 4x25 mm2 (2ks na stožár)</t>
  </si>
  <si>
    <t>Kompletní materiál pro nový RVO, včetně elektovýzbroje dle Př. 1, ul.Strkovská</t>
  </si>
  <si>
    <t>Kompletní materiál pro nový RVO, včetně elektovýzbroje dle Př. 1, Svit</t>
  </si>
  <si>
    <t>Kompletní materiál pro nový RVO, včetně elektovýzbroje dle Př. 1, ve Vilách</t>
  </si>
  <si>
    <t>Kompletní materiál pro základovou desku nového RVO a ostatní potřebný stavební materiál dle Př.1, ul.Strkovská</t>
  </si>
  <si>
    <t>Kompletní materiál pro základovou desku nového RVO a ostatní potřebný stavební materiál dle Př.1, Svit</t>
  </si>
  <si>
    <t>Kompletní materiál pro základovou desku nového RVO a ostatní potřebný stavební materiál dle Př.1, ve Vilách</t>
  </si>
  <si>
    <t>Montáž nového RVO, včetně elektrovýzbroje, dle Př. 1, ul.Strkovská</t>
  </si>
  <si>
    <t>Montáž nového RVO, včetně elektrovýzbroje - stavební práce, dle Př. 1, ul.Strkovská</t>
  </si>
  <si>
    <t>Montáž nového RVO, včetně elektrovýzbroje, dle Př. 1, Svit</t>
  </si>
  <si>
    <t>Montáž nového RVO, včetně elektrovýzbroje - stavební práce, dle Př. 1, Svit</t>
  </si>
  <si>
    <t>Montáž nového RVO, včetně elektrovýzbroje, dle Př. 1, ve Vilách</t>
  </si>
  <si>
    <t>Montáž nového RVO, včetně elektrovýzbroje - stavební práce, dle Př. 1, ve Vilách</t>
  </si>
  <si>
    <t>Demontáž stávajícího stožáru do 6 m, včetně demontáže stávajícího základu, vč. odvozu a skládkovného kompetního demontovaného materiálu</t>
  </si>
  <si>
    <t>Montáž bezpaticového třístupňového ocelového sadového stožáru K5 m,  včetně výkopu základu, zabetonování základu, průchodkami pro kabel a pouzdra, naspojkování na stávající kabel (připojení na nový kabel) a připojení na stožárovou výzbroj,odvoz přebytečného výkopu, bez. skládkovného</t>
  </si>
  <si>
    <t>Montáž bezpaticového třístupňového ocelového sadového stožáru K5,5 m,  včetně výkopu základu, zabetonování základu, průchodkami pro kabel a pouzdra, naspojkování na stávající kabel (připojení na nový kabel) a připojení na stožárovou výzbroj,odvoz přebytečného výkopu, bez. skládkovného</t>
  </si>
  <si>
    <t>Montáž bezpaticového třístupňového ocelového sadového stožáru K6 m,  včetně výkopu základu, zabetonování základu, průchodkami pro kabel a pouzdra, naspojkování na stávající kabel (připojení na nový kabel) a připojení na stožárovou výzbroj,odvoz přebytečného výkopu, bez. skládkovného</t>
  </si>
  <si>
    <t>Montáž bezpaticového třístupňového ocelového sadového stožáru K7 m,  včetně výkopu základu, zabetonování základu, průchodkami pro kabel a pouzdra, naspojkování na stávající kabel (připojení na nový kabel) a připojení na stožárovou výzbroj,odvoz přebytečného výkopu, bez. skládkovného</t>
  </si>
  <si>
    <t>Montáž bezpaticového třístupňového ocelového sadového stožáru K8 m,  včetně výkopu základu, zabetonování základu, průchodkami pro kabel a pouzdra, naspojkování na stávající kabel (připojení na nový kabel) a připojení na stožárovou výzbroj,odvoz přebytečného výkopu, bez. skládkovného</t>
  </si>
  <si>
    <t>Montáž bezpaticového třístupňového ocelového sadového stožáru K8,5 m,  včetně výkopu základu, zabetonování základu, průchodkami pro kabel a pouzdra, naspojkování na stávající kabel (připojení na nový kabel) a připojení na stožárovou výzbroj,odvoz přebytečného výkopu, bez. skládkovného</t>
  </si>
  <si>
    <t>Montáž bezpaticového třístupňového ocelového sadového stožáru K9 m,  včetně výkopu základu, zabetonování základu, průchodkami pro kabel a pouzdra, naspojkování na stávající kabel (připojení na nový kabel) a připojení na stožárovou výzbroj,odvoz přebytečného výkopu, bez. skládkovného</t>
  </si>
  <si>
    <t>Montáž dvouramenného výložníku na stožár K7, 1 m</t>
  </si>
  <si>
    <t>Montáž nástavce pro prodloužení stožáru, 0,5 m</t>
  </si>
  <si>
    <t>Montáž nástavce pro prodloužení stožáru, 1 m</t>
  </si>
  <si>
    <t>Nástavec pro prodloužení stožáru 0,5 m, vč. uchytávacího materiálu</t>
  </si>
  <si>
    <t>Nástavec pro prodloužení stožáru 1 m, vč. uchytávacího materiálu</t>
  </si>
  <si>
    <t>Dvojramenný výložník na stožár K7 m, 1 m, úhel ramen 90° , vč. uchytávacího materiálu</t>
  </si>
  <si>
    <t>Výkop 35 x 60 cm kompletní zhotovení (pro povrch: asfalt, beton, zamková dlažba) vč. uvedení do původního stavu.</t>
  </si>
  <si>
    <t>Protlak (pro povrch: asfalt, beton, zamková dlažba) vč. uvedení do původního stavu.</t>
  </si>
  <si>
    <t>Montáž výložníku na stořár energetiky (ramínko), 0,5 m</t>
  </si>
  <si>
    <t>Výložník na stožár energetiky jednoramenný (ramínko) 0,5 m, vč. uchytávacího materiálu</t>
  </si>
  <si>
    <t>Startovací jáma pro protlak 2 x 3 m, hloubka 2 m,  kompletní zhotovení (pro povrch: asfalt, beton, zamková dlažba) vč. uvedení do původního stavu, zhutnění a pažení jámy</t>
  </si>
  <si>
    <t>Koncová jáma pro protlak 2 x 2 m, hloubka 2 m,  kompletní zhotovení (pro povrch: asfalt, beton, zamková dlažba) vč. uvedení do původního stavu a pažení jámy, zhutnění a pažení jámy</t>
  </si>
  <si>
    <t>Výkop pro kabel v zeleni  35x40  vč. uvedení do původního stavu</t>
  </si>
  <si>
    <t>Demontáž stávajícího rozhlasu a jeho montáž na nový stožár ve stávající pozici, včetně materiálu pro uchycení</t>
  </si>
  <si>
    <t>Demontáž stávajícího dopravního značení a jeho montáž na nový stožár ve stávající pozici, včetně materiálu pro uchycení</t>
  </si>
  <si>
    <t>Demontáž stávající Vánoční výzdoby a její montáž (vč. nových zásuvek a příslušných protikusů s 1 m kabelem) na nový stožár ve stávající pozici, včetně materiálu pro uchycení</t>
  </si>
  <si>
    <t xml:space="preserve">Pokládka kabelu CYKY 4x10 mm2 + FeZn 16 mm2 </t>
  </si>
  <si>
    <t>Montáž kabelové spojky SVSZ pro kabel AYKY 4x16 mm2</t>
  </si>
  <si>
    <t>Montáž kabelové spojky SVSZ pro kabel AYKY 4x25 mm2</t>
  </si>
  <si>
    <t>Montáž zemící tyče v místě původních betonových stožárů</t>
  </si>
  <si>
    <t>Označení nových i stávajích stožárů číslem (dle investora) - Al pásek - materiál vč. výroby a ražby</t>
  </si>
  <si>
    <t>DIO, lávky, zajištění stavby a vytyčení stávajícíéch sítí a vč. Vyjádření</t>
  </si>
  <si>
    <t>set</t>
  </si>
  <si>
    <t>Likvidace přebytečné zeminy a bet.sutě vč.poplatku za skládkovné do 5 km</t>
  </si>
  <si>
    <t>tun</t>
  </si>
  <si>
    <t>Odvoz stávajících svítidel a ocel sloupů na skládku investora do 2 km</t>
  </si>
  <si>
    <t>3.3</t>
  </si>
  <si>
    <t>3.6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</si>
  <si>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</si>
  <si>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</si>
  <si>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</si>
  <si>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</si>
  <si>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</si>
  <si>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</si>
  <si>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</si>
  <si>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</si>
  <si>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</si>
  <si>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</si>
  <si>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</si>
  <si>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</si>
  <si>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</si>
  <si>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</si>
  <si>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</si>
  <si>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</si>
  <si>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</si>
  <si>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</si>
  <si>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</si>
  <si>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</si>
  <si>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</si>
  <si>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</si>
  <si>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</si>
  <si>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</si>
  <si>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</si>
  <si>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</si>
  <si>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</si>
  <si>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</si>
  <si>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</si>
  <si>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</si>
  <si>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</si>
  <si>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</si>
  <si>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</si>
  <si>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</si>
  <si>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</si>
  <si>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</si>
  <si>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</si>
  <si>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</si>
  <si>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</si>
  <si>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</si>
  <si>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</si>
  <si>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</si>
  <si>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</si>
  <si>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</si>
  <si>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</si>
  <si>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</si>
  <si>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</si>
  <si>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</si>
  <si>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</si>
  <si>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</si>
  <si>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</si>
  <si>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</si>
  <si>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</si>
  <si>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</si>
  <si>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</si>
  <si>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 xml:space="preserve">bezpaticový třístupňový ocelový silniční stožár K8 m </t>
  </si>
  <si>
    <t xml:space="preserve">bezpaticový třístupňový ocelový silniční stožár K8,5 m </t>
  </si>
  <si>
    <t xml:space="preserve">Demontáž stávajícího stožáru nad 6 m, včetně demontáže stávajícího základu, vč. odvozu a skládkovného kompetního demontovaného materiálu </t>
  </si>
  <si>
    <t>Poplatek za recyklaci svítidel</t>
  </si>
  <si>
    <t>Polyuretanový nástřik stožáru, včetně materiálu</t>
  </si>
  <si>
    <t>Typ 13, přechodové LED svítidlo, REG, CLO, 4 000 K</t>
  </si>
  <si>
    <t>Typ 14, přechodové LED svítidlo, REG, CLO, 4 000 K</t>
  </si>
  <si>
    <t>Typ 1, silniční LED svítidlo, REG, CLO, 2 700 K, včetně aktivace REG a CLO</t>
  </si>
  <si>
    <t>Typ 2, silniční LED svítidlo, REG, CLO, 2 700 K, včetně aktivace REG a CLO</t>
  </si>
  <si>
    <t>Typ 3, silniční LED svítidlo, REG, CLO, 2 700 K, včetně aktivace REG a CLO</t>
  </si>
  <si>
    <t>Typ 4, silniční LED svítidlo, REG, CLO, 2 700 K, včetně aktivace REG a CLO</t>
  </si>
  <si>
    <t>Typ 5, silniční LED svítidlo, REG, CLO, 2 700 K, včetně aktivace REG a CLO</t>
  </si>
  <si>
    <t>Typ 6, silniční LED svítidlo, REG, CLO, 2 700 K, včetně aktivace REG a CLO</t>
  </si>
  <si>
    <t>Typ 7, silniční LED svítidlo, REG, CLO, 2 700 K, včetně aktivace REG a CLO</t>
  </si>
  <si>
    <t>Typ 8, silniční LED svítidlo, REG, CLO, 2 700 K, včetně aktivace REG a CLO</t>
  </si>
  <si>
    <t>Typ 9, silniční LED svítidlo, REG, CLO, 2 700 K, včetně aktivace REG a CLO</t>
  </si>
  <si>
    <t>Typ 10, silniční LED svítidlo, REG, CLO, 2 700 K, včetně aktivace REG a CLO</t>
  </si>
  <si>
    <t>Typ 11, silniční LED svítidlo, REG, CLO, 2 700 K, včetně aktivace REG a CLO</t>
  </si>
  <si>
    <t>Typ 12, silniční LED svítidlo, REG, CLO, 2 700 K, včetně aktivace REG a 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</si>
</sst>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 applyNumberFormat="0" applyFill="0" applyBorder="0" applyProtection="0"/>
  </cellStyleXfs>
  <cellXfs count="114">
    <xf numFmtId="0" fontId="0" fillId="0" borderId="0" xfId="0"/>
    <xf numFmtId="0" fontId="0" fillId="0" borderId="2" xfId="3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0" fontId="0" fillId="0" borderId="2" xfId="3" applyFont="1" applyFill="1" applyBorder="1"/>
    <xf numFmtId="0" fontId="0" fillId="0" borderId="0" xfId="3" applyFont="1" applyBorder="1"/>
    <xf numFmtId="0" fontId="0" fillId="0" borderId="0" xfId="3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2" xfId="3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0" xfId="4" applyFont="1" applyBorder="1" applyAlignment="1">
      <alignment wrapText="1"/>
    </xf>
    <xf numFmtId="0" fontId="7" fillId="0" borderId="2" xfId="4" applyFont="1" applyFill="1" applyBorder="1" applyAlignment="1">
      <alignment wrapText="1"/>
    </xf>
    <xf numFmtId="10" fontId="7" fillId="0" borderId="2" xfId="2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3" applyNumberFormat="1" applyFont="1" applyBorder="1" applyAlignment="1">
      <alignment horizontal="center" vertical="center"/>
    </xf>
    <xf numFmtId="49" fontId="0" fillId="0" borderId="2" xfId="3" applyNumberFormat="1" applyFont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/>
    </xf>
    <xf numFmtId="0" fontId="5" fillId="2" borderId="2" xfId="3" applyFont="1" applyFill="1" applyBorder="1"/>
    <xf numFmtId="0" fontId="0" fillId="2" borderId="2" xfId="3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44" fontId="5" fillId="2" borderId="2" xfId="3" applyNumberFormat="1" applyFont="1" applyFill="1" applyBorder="1"/>
    <xf numFmtId="0" fontId="5" fillId="2" borderId="2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center"/>
    </xf>
    <xf numFmtId="44" fontId="5" fillId="2" borderId="2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ill="1" applyBorder="1"/>
    <xf numFmtId="0" fontId="2" fillId="0" borderId="2" xfId="0" applyNumberFormat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4" fontId="6" fillId="0" borderId="2" xfId="1" applyFont="1" applyFill="1" applyBorder="1" applyAlignment="1">
      <alignment horizontal="center" vertical="center" wrapText="1"/>
    </xf>
    <xf numFmtId="44" fontId="5" fillId="0" borderId="2" xfId="3" applyNumberFormat="1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2" fontId="0" fillId="0" borderId="6" xfId="3" applyNumberFormat="1" applyFont="1" applyFill="1" applyBorder="1" applyAlignment="1">
      <alignment horizontal="center" vertical="center"/>
    </xf>
    <xf numFmtId="0" fontId="0" fillId="0" borderId="8" xfId="3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9" fontId="5" fillId="2" borderId="10" xfId="3" applyNumberFormat="1" applyFont="1" applyFill="1" applyBorder="1" applyAlignment="1">
      <alignment horizontal="center" vertical="center"/>
    </xf>
    <xf numFmtId="0" fontId="0" fillId="2" borderId="8" xfId="3" applyFont="1" applyFill="1" applyBorder="1" applyAlignment="1">
      <alignment horizontal="center"/>
    </xf>
    <xf numFmtId="0" fontId="0" fillId="0" borderId="2" xfId="0" applyBorder="1"/>
    <xf numFmtId="0" fontId="0" fillId="0" borderId="2" xfId="3" applyFont="1" applyBorder="1"/>
    <xf numFmtId="0" fontId="0" fillId="2" borderId="2" xfId="3" applyFont="1" applyFill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0" fillId="3" borderId="2" xfId="3" applyFont="1" applyFill="1" applyBorder="1" applyAlignment="1">
      <alignment horizontal="center" vertical="center"/>
    </xf>
    <xf numFmtId="49" fontId="5" fillId="3" borderId="0" xfId="3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44" fontId="6" fillId="3" borderId="0" xfId="1" applyFont="1" applyFill="1" applyBorder="1" applyAlignment="1">
      <alignment horizontal="center" vertical="center" wrapText="1"/>
    </xf>
    <xf numFmtId="44" fontId="0" fillId="3" borderId="0" xfId="1" applyFont="1" applyFill="1" applyBorder="1" applyAlignment="1">
      <alignment horizontal="center"/>
    </xf>
    <xf numFmtId="44" fontId="5" fillId="3" borderId="0" xfId="3" applyNumberFormat="1" applyFont="1" applyFill="1" applyBorder="1"/>
    <xf numFmtId="0" fontId="5" fillId="3" borderId="0" xfId="3" applyFont="1" applyFill="1" applyBorder="1" applyAlignment="1">
      <alignment horizontal="center"/>
    </xf>
    <xf numFmtId="44" fontId="0" fillId="3" borderId="0" xfId="1" applyFont="1" applyFill="1" applyBorder="1" applyAlignment="1">
      <alignment horizontal="left"/>
    </xf>
    <xf numFmtId="0" fontId="5" fillId="3" borderId="5" xfId="3" applyFont="1" applyFill="1" applyBorder="1" applyAlignment="1"/>
    <xf numFmtId="44" fontId="0" fillId="3" borderId="4" xfId="1" applyFont="1" applyFill="1" applyBorder="1" applyAlignment="1">
      <alignment horizontal="left"/>
    </xf>
    <xf numFmtId="0" fontId="0" fillId="3" borderId="0" xfId="3" applyFont="1" applyFill="1" applyBorder="1" applyAlignment="1">
      <alignment horizontal="center"/>
    </xf>
    <xf numFmtId="49" fontId="0" fillId="3" borderId="0" xfId="3" applyNumberFormat="1" applyFont="1" applyFill="1" applyBorder="1" applyAlignment="1">
      <alignment horizontal="center" vertical="center"/>
    </xf>
    <xf numFmtId="0" fontId="7" fillId="3" borderId="0" xfId="3" applyFont="1" applyFill="1" applyBorder="1" applyAlignment="1">
      <alignment wrapText="1"/>
    </xf>
    <xf numFmtId="0" fontId="0" fillId="3" borderId="0" xfId="3" applyFont="1" applyFill="1" applyBorder="1" applyAlignment="1">
      <alignment horizontal="center" vertical="center"/>
    </xf>
    <xf numFmtId="49" fontId="0" fillId="3" borderId="4" xfId="3" applyNumberFormat="1" applyFont="1" applyFill="1" applyBorder="1" applyAlignment="1">
      <alignment horizontal="center" vertical="center"/>
    </xf>
    <xf numFmtId="14" fontId="7" fillId="3" borderId="4" xfId="3" applyNumberFormat="1" applyFont="1" applyFill="1" applyBorder="1" applyAlignment="1">
      <alignment horizontal="left" wrapText="1"/>
    </xf>
    <xf numFmtId="0" fontId="0" fillId="3" borderId="4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/>
    </xf>
    <xf numFmtId="1" fontId="0" fillId="0" borderId="2" xfId="3" applyNumberFormat="1" applyFont="1" applyBorder="1" applyAlignment="1">
      <alignment horizontal="center" vertical="center"/>
    </xf>
    <xf numFmtId="44" fontId="0" fillId="4" borderId="2" xfId="1" applyFont="1" applyFill="1" applyBorder="1" applyAlignment="1">
      <alignment horizontal="center"/>
    </xf>
    <xf numFmtId="44" fontId="13" fillId="0" borderId="8" xfId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7" fillId="0" borderId="2" xfId="1" applyFont="1" applyFill="1" applyBorder="1" applyAlignment="1">
      <alignment horizontal="center" wrapText="1"/>
    </xf>
    <xf numFmtId="44" fontId="0" fillId="3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4" fillId="0" borderId="2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/>
    </xf>
    <xf numFmtId="0" fontId="0" fillId="5" borderId="2" xfId="1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/>
    </xf>
    <xf numFmtId="0" fontId="13" fillId="5" borderId="2" xfId="1" applyNumberFormat="1" applyFont="1" applyFill="1" applyBorder="1" applyAlignment="1">
      <alignment horizontal="center" vertical="center"/>
    </xf>
    <xf numFmtId="44" fontId="14" fillId="0" borderId="2" xfId="1" applyFont="1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44" fontId="0" fillId="4" borderId="8" xfId="1" applyFont="1" applyFill="1" applyBorder="1" applyAlignment="1">
      <alignment horizontal="center" vertical="center"/>
    </xf>
    <xf numFmtId="44" fontId="0" fillId="4" borderId="2" xfId="1" applyFont="1" applyFill="1" applyBorder="1" applyAlignment="1">
      <alignment horizontal="center" vertical="center"/>
    </xf>
    <xf numFmtId="44" fontId="0" fillId="4" borderId="8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9" fontId="0" fillId="0" borderId="2" xfId="5" applyNumberFormat="1" applyFont="1" applyFill="1" applyBorder="1" applyAlignment="1">
      <alignment wrapText="1"/>
    </xf>
    <xf numFmtId="0" fontId="0" fillId="0" borderId="2" xfId="3" applyFont="1" applyBorder="1" applyAlignment="1">
      <alignment horizontal="left" vertical="center" wrapText="1"/>
    </xf>
    <xf numFmtId="0" fontId="0" fillId="0" borderId="2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0" borderId="11" xfId="5" applyNumberFormat="1" applyFont="1" applyFill="1" applyBorder="1" applyAlignment="1">
      <alignment wrapText="1"/>
    </xf>
    <xf numFmtId="0" fontId="0" fillId="0" borderId="2" xfId="3" applyFont="1" applyFill="1" applyBorder="1" applyAlignment="1">
      <alignment wrapText="1"/>
    </xf>
    <xf numFmtId="0" fontId="0" fillId="0" borderId="0" xfId="3" applyFont="1" applyAlignment="1">
      <alignment horizontal="left"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44" fontId="0" fillId="3" borderId="4" xfId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16" fillId="4" borderId="2" xfId="3" applyFont="1" applyFill="1" applyBorder="1" applyAlignment="1">
      <alignment horizontal="left" vertical="center" wrapText="1"/>
    </xf>
    <xf numFmtId="0" fontId="15" fillId="0" borderId="2" xfId="3" applyFont="1" applyBorder="1" applyAlignment="1">
      <alignment horizontal="left"/>
    </xf>
    <xf numFmtId="0" fontId="17" fillId="0" borderId="2" xfId="3" applyFont="1" applyBorder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49" fontId="5" fillId="2" borderId="2" xfId="3" applyNumberFormat="1" applyFont="1" applyFill="1" applyBorder="1" applyAlignment="1">
      <alignment horizont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/>
    </xf>
  </cellXfs>
  <cellStyles count="6">
    <cellStyle name="Měna" xfId="1" builtinId="4"/>
    <cellStyle name="Normální" xfId="0" builtinId="0"/>
    <cellStyle name="Normální 17" xfId="3" xr:uid="{DC2148E9-BEBE-44BC-8643-F9DEF88E2987}"/>
    <cellStyle name="Normální 18" xfId="4" xr:uid="{FCD58F99-9C90-4B7F-BCCD-6DFE413B06F7}"/>
    <cellStyle name="Normální 22 2" xfId="5" xr:uid="{8C96A902-D77E-4014-9704-058D98B568FF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topLeftCell="A74" zoomScaleNormal="100" workbookViewId="0">
      <selection activeCell="C20" sqref="C20"/>
    </sheetView>
  </sheetViews>
  <sheetFormatPr defaultRowHeight="15" x14ac:dyDescent="0.25"/>
  <cols>
    <col min="1" max="1" width="3.140625" style="36" customWidth="1"/>
    <col min="2" max="2" width="5.7109375" style="12" bestFit="1" customWidth="1"/>
    <col min="3" max="3" width="80.85546875" customWidth="1"/>
    <col min="4" max="4" width="11.85546875" style="12" bestFit="1" customWidth="1"/>
    <col min="5" max="5" width="7.140625" bestFit="1" customWidth="1"/>
    <col min="6" max="6" width="15.42578125" style="77" bestFit="1" customWidth="1"/>
    <col min="7" max="8" width="15.42578125" bestFit="1" customWidth="1"/>
    <col min="9" max="9" width="2" customWidth="1"/>
    <col min="10" max="12" width="15.7109375" bestFit="1" customWidth="1"/>
    <col min="13" max="13" width="5.7109375" style="27" customWidth="1"/>
  </cols>
  <sheetData>
    <row r="1" spans="1:34" ht="23.25" customHeight="1" x14ac:dyDescent="0.3">
      <c r="B1" s="35"/>
      <c r="C1" s="106" t="s">
        <v>59</v>
      </c>
      <c r="D1" s="35"/>
      <c r="E1" s="102" t="s">
        <v>50</v>
      </c>
      <c r="F1" s="102"/>
      <c r="G1" s="102"/>
      <c r="H1" s="36"/>
      <c r="I1" s="36"/>
      <c r="J1" s="113" t="s">
        <v>84</v>
      </c>
      <c r="K1" s="113"/>
      <c r="L1" s="113"/>
      <c r="M1" s="34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5" customHeight="1" x14ac:dyDescent="0.25">
      <c r="B2" s="35"/>
      <c r="C2" s="106"/>
      <c r="D2" s="35"/>
      <c r="E2" s="36"/>
      <c r="F2" s="71"/>
      <c r="G2" s="36"/>
      <c r="H2" s="36"/>
      <c r="I2" s="36"/>
      <c r="J2" s="36"/>
      <c r="K2" s="36"/>
      <c r="L2" s="36"/>
      <c r="M2" s="3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x14ac:dyDescent="0.25">
      <c r="B3" s="35"/>
      <c r="C3" s="106"/>
      <c r="D3" s="35"/>
      <c r="E3" s="107" t="s">
        <v>85</v>
      </c>
      <c r="F3" s="107"/>
      <c r="G3" s="107"/>
      <c r="H3" s="107"/>
      <c r="I3" s="36"/>
      <c r="J3" s="36"/>
      <c r="K3" s="36"/>
      <c r="L3" s="36"/>
      <c r="M3" s="34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x14ac:dyDescent="0.25">
      <c r="A4" s="34"/>
      <c r="B4" s="33"/>
      <c r="C4" s="34"/>
      <c r="D4" s="33"/>
      <c r="E4" s="107"/>
      <c r="F4" s="107"/>
      <c r="G4" s="107"/>
      <c r="H4" s="107"/>
      <c r="I4" s="34"/>
      <c r="J4" s="34"/>
      <c r="K4" s="34"/>
      <c r="L4" s="34"/>
      <c r="M4" s="34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x14ac:dyDescent="0.25">
      <c r="A5" s="34"/>
      <c r="B5" s="33"/>
      <c r="C5" s="34"/>
      <c r="D5" s="33"/>
      <c r="E5" s="107"/>
      <c r="F5" s="107"/>
      <c r="G5" s="107"/>
      <c r="H5" s="107"/>
      <c r="I5" s="34"/>
      <c r="J5" s="34"/>
      <c r="K5" s="34"/>
      <c r="L5" s="34"/>
      <c r="M5" s="3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x14ac:dyDescent="0.25">
      <c r="A6" s="34"/>
      <c r="B6" s="33"/>
      <c r="C6" s="34"/>
      <c r="D6" s="33"/>
      <c r="E6" s="107"/>
      <c r="F6" s="107"/>
      <c r="G6" s="107"/>
      <c r="H6" s="107"/>
      <c r="I6" s="34"/>
      <c r="J6" s="34"/>
      <c r="K6" s="34"/>
      <c r="L6" s="34"/>
      <c r="M6" s="34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15.75" customHeight="1" x14ac:dyDescent="0.25">
      <c r="A7" s="34"/>
      <c r="B7" s="33"/>
      <c r="C7" s="108" t="s">
        <v>51</v>
      </c>
      <c r="D7" s="33"/>
      <c r="E7" s="34"/>
      <c r="F7" s="72"/>
      <c r="G7" s="34"/>
      <c r="H7" s="34"/>
      <c r="I7" s="34"/>
      <c r="J7" s="34"/>
      <c r="K7" s="34"/>
      <c r="L7" s="34"/>
      <c r="M7" s="34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x14ac:dyDescent="0.25">
      <c r="A8" s="34"/>
      <c r="B8" s="33"/>
      <c r="C8" s="108"/>
      <c r="D8" s="33"/>
      <c r="E8" s="34"/>
      <c r="F8" s="72"/>
      <c r="G8" s="34"/>
      <c r="H8" s="34"/>
      <c r="I8" s="34"/>
      <c r="J8" s="34"/>
      <c r="K8" s="34"/>
      <c r="L8" s="34"/>
      <c r="M8" s="3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x14ac:dyDescent="0.25">
      <c r="A9" s="34"/>
      <c r="B9" s="33"/>
      <c r="C9" s="34"/>
      <c r="D9" s="33"/>
      <c r="E9" s="34"/>
      <c r="F9" s="72"/>
      <c r="G9" s="34"/>
      <c r="H9" s="34"/>
      <c r="I9" s="34"/>
      <c r="J9" s="34"/>
      <c r="K9" s="34"/>
      <c r="L9" s="34"/>
      <c r="M9" s="3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14.45" customHeight="1" x14ac:dyDescent="0.25">
      <c r="B10" s="109" t="s">
        <v>57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5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x14ac:dyDescent="0.25">
      <c r="B11" s="110" t="s">
        <v>0</v>
      </c>
      <c r="C11" s="111" t="s">
        <v>1</v>
      </c>
      <c r="D11" s="111" t="s">
        <v>2</v>
      </c>
      <c r="E11" s="112" t="s">
        <v>3</v>
      </c>
      <c r="F11" s="100" t="s">
        <v>4</v>
      </c>
      <c r="G11" s="100"/>
      <c r="H11" s="100"/>
      <c r="I11" s="30"/>
      <c r="J11" s="100" t="s">
        <v>47</v>
      </c>
      <c r="K11" s="100"/>
      <c r="L11" s="101" t="s">
        <v>46</v>
      </c>
      <c r="M11" s="52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x14ac:dyDescent="0.25">
      <c r="B12" s="110"/>
      <c r="C12" s="111"/>
      <c r="D12" s="111"/>
      <c r="E12" s="112"/>
      <c r="F12" s="15" t="s">
        <v>5</v>
      </c>
      <c r="G12" s="15" t="s">
        <v>6</v>
      </c>
      <c r="H12" s="15" t="s">
        <v>7</v>
      </c>
      <c r="I12" s="31"/>
      <c r="J12" s="15" t="s">
        <v>6</v>
      </c>
      <c r="K12" s="15" t="s">
        <v>7</v>
      </c>
      <c r="L12" s="101"/>
      <c r="M12" s="53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x14ac:dyDescent="0.25">
      <c r="B13" s="41" t="s">
        <v>8</v>
      </c>
      <c r="C13" s="17" t="s">
        <v>9</v>
      </c>
      <c r="D13" s="45"/>
      <c r="E13" s="42"/>
      <c r="F13" s="73"/>
      <c r="G13" s="19"/>
      <c r="H13" s="19"/>
      <c r="I13" s="2"/>
      <c r="J13" s="19"/>
      <c r="K13" s="19"/>
      <c r="L13" s="101"/>
      <c r="M13" s="54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x14ac:dyDescent="0.25">
      <c r="B14" s="37" t="s">
        <v>10</v>
      </c>
      <c r="C14" s="80" t="s">
        <v>213</v>
      </c>
      <c r="D14" s="81">
        <v>6</v>
      </c>
      <c r="E14" s="40" t="s">
        <v>11</v>
      </c>
      <c r="F14" s="85"/>
      <c r="G14" s="39">
        <f>D14*F14</f>
        <v>0</v>
      </c>
      <c r="H14" s="29" t="s">
        <v>12</v>
      </c>
      <c r="I14" s="29"/>
      <c r="J14" s="29">
        <f>G14*1.21</f>
        <v>0</v>
      </c>
      <c r="K14" s="29" t="s">
        <v>12</v>
      </c>
      <c r="L14" s="2">
        <f>J14-G14</f>
        <v>0</v>
      </c>
      <c r="M14" s="5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x14ac:dyDescent="0.25">
      <c r="B15" s="37" t="s">
        <v>13</v>
      </c>
      <c r="C15" s="80" t="s">
        <v>214</v>
      </c>
      <c r="D15" s="81">
        <v>9</v>
      </c>
      <c r="E15" s="40" t="s">
        <v>11</v>
      </c>
      <c r="F15" s="85"/>
      <c r="G15" s="40">
        <f>D15*F15</f>
        <v>0</v>
      </c>
      <c r="H15" s="2" t="s">
        <v>12</v>
      </c>
      <c r="I15" s="2"/>
      <c r="J15" s="2">
        <f t="shared" ref="J15:J16" si="0">G15*1.21</f>
        <v>0</v>
      </c>
      <c r="K15" s="2" t="s">
        <v>12</v>
      </c>
      <c r="L15" s="2">
        <f t="shared" ref="L15:L30" si="1">J15-G15</f>
        <v>0</v>
      </c>
      <c r="M15" s="54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x14ac:dyDescent="0.25">
      <c r="B16" s="37" t="s">
        <v>14</v>
      </c>
      <c r="C16" s="80" t="s">
        <v>215</v>
      </c>
      <c r="D16" s="81">
        <v>5</v>
      </c>
      <c r="E16" s="40" t="s">
        <v>11</v>
      </c>
      <c r="F16" s="85"/>
      <c r="G16" s="40">
        <f t="shared" ref="G16:G27" si="2">D16*F16</f>
        <v>0</v>
      </c>
      <c r="H16" s="2" t="s">
        <v>12</v>
      </c>
      <c r="I16" s="2"/>
      <c r="J16" s="2">
        <f t="shared" si="0"/>
        <v>0</v>
      </c>
      <c r="K16" s="2" t="s">
        <v>12</v>
      </c>
      <c r="L16" s="2">
        <f t="shared" si="1"/>
        <v>0</v>
      </c>
      <c r="M16" s="54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2:34" x14ac:dyDescent="0.25">
      <c r="B17" s="37" t="s">
        <v>15</v>
      </c>
      <c r="C17" s="80" t="s">
        <v>216</v>
      </c>
      <c r="D17" s="81">
        <v>9</v>
      </c>
      <c r="E17" s="40" t="s">
        <v>11</v>
      </c>
      <c r="F17" s="85"/>
      <c r="G17" s="40">
        <f t="shared" si="2"/>
        <v>0</v>
      </c>
      <c r="H17" s="2" t="s">
        <v>12</v>
      </c>
      <c r="I17" s="2"/>
      <c r="J17" s="2">
        <f>G17*1.21</f>
        <v>0</v>
      </c>
      <c r="K17" s="2" t="s">
        <v>12</v>
      </c>
      <c r="L17" s="2">
        <f t="shared" si="1"/>
        <v>0</v>
      </c>
      <c r="M17" s="54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2:34" x14ac:dyDescent="0.25">
      <c r="B18" s="37" t="s">
        <v>60</v>
      </c>
      <c r="C18" s="80" t="s">
        <v>217</v>
      </c>
      <c r="D18" s="81">
        <v>31</v>
      </c>
      <c r="E18" s="40" t="s">
        <v>11</v>
      </c>
      <c r="F18" s="85"/>
      <c r="G18" s="40">
        <f t="shared" si="2"/>
        <v>0</v>
      </c>
      <c r="H18" s="2" t="s">
        <v>12</v>
      </c>
      <c r="I18" s="2"/>
      <c r="J18" s="2">
        <f t="shared" ref="J18:J27" si="3">G18*1.21</f>
        <v>0</v>
      </c>
      <c r="K18" s="2" t="s">
        <v>12</v>
      </c>
      <c r="L18" s="2">
        <f t="shared" si="1"/>
        <v>0</v>
      </c>
      <c r="M18" s="54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2:34" x14ac:dyDescent="0.25">
      <c r="B19" s="37" t="s">
        <v>61</v>
      </c>
      <c r="C19" s="80" t="s">
        <v>218</v>
      </c>
      <c r="D19" s="81">
        <v>39</v>
      </c>
      <c r="E19" s="40" t="s">
        <v>11</v>
      </c>
      <c r="F19" s="85"/>
      <c r="G19" s="40">
        <f t="shared" si="2"/>
        <v>0</v>
      </c>
      <c r="H19" s="2" t="s">
        <v>12</v>
      </c>
      <c r="I19" s="2"/>
      <c r="J19" s="2">
        <f t="shared" si="3"/>
        <v>0</v>
      </c>
      <c r="K19" s="2" t="s">
        <v>12</v>
      </c>
      <c r="L19" s="2">
        <f t="shared" si="1"/>
        <v>0</v>
      </c>
      <c r="M19" s="5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2:34" x14ac:dyDescent="0.25">
      <c r="B20" s="37" t="s">
        <v>62</v>
      </c>
      <c r="C20" s="80" t="s">
        <v>219</v>
      </c>
      <c r="D20" s="81">
        <v>46</v>
      </c>
      <c r="E20" s="40" t="s">
        <v>11</v>
      </c>
      <c r="F20" s="85"/>
      <c r="G20" s="40">
        <f t="shared" si="2"/>
        <v>0</v>
      </c>
      <c r="H20" s="2" t="s">
        <v>12</v>
      </c>
      <c r="I20" s="2"/>
      <c r="J20" s="2">
        <f t="shared" si="3"/>
        <v>0</v>
      </c>
      <c r="K20" s="2" t="s">
        <v>12</v>
      </c>
      <c r="L20" s="2">
        <f t="shared" si="1"/>
        <v>0</v>
      </c>
      <c r="M20" s="54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2:34" x14ac:dyDescent="0.25">
      <c r="B21" s="37" t="s">
        <v>63</v>
      </c>
      <c r="C21" s="80" t="s">
        <v>220</v>
      </c>
      <c r="D21" s="81">
        <v>8</v>
      </c>
      <c r="E21" s="40" t="s">
        <v>11</v>
      </c>
      <c r="F21" s="85"/>
      <c r="G21" s="40">
        <f t="shared" si="2"/>
        <v>0</v>
      </c>
      <c r="H21" s="2" t="s">
        <v>12</v>
      </c>
      <c r="I21" s="2"/>
      <c r="J21" s="2">
        <f t="shared" si="3"/>
        <v>0</v>
      </c>
      <c r="K21" s="2" t="s">
        <v>12</v>
      </c>
      <c r="L21" s="2">
        <f t="shared" si="1"/>
        <v>0</v>
      </c>
      <c r="M21" s="54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2:34" x14ac:dyDescent="0.25">
      <c r="B22" s="37" t="s">
        <v>64</v>
      </c>
      <c r="C22" s="80" t="s">
        <v>221</v>
      </c>
      <c r="D22" s="81">
        <v>15</v>
      </c>
      <c r="E22" s="40" t="s">
        <v>11</v>
      </c>
      <c r="F22" s="85"/>
      <c r="G22" s="40">
        <f t="shared" si="2"/>
        <v>0</v>
      </c>
      <c r="H22" s="2" t="s">
        <v>12</v>
      </c>
      <c r="I22" s="2"/>
      <c r="J22" s="2">
        <f t="shared" si="3"/>
        <v>0</v>
      </c>
      <c r="K22" s="2" t="s">
        <v>12</v>
      </c>
      <c r="L22" s="2">
        <f t="shared" si="1"/>
        <v>0</v>
      </c>
      <c r="M22" s="54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2:34" x14ac:dyDescent="0.25">
      <c r="B23" s="37" t="s">
        <v>65</v>
      </c>
      <c r="C23" s="80" t="s">
        <v>222</v>
      </c>
      <c r="D23" s="81">
        <v>29</v>
      </c>
      <c r="E23" s="40" t="s">
        <v>11</v>
      </c>
      <c r="F23" s="85"/>
      <c r="G23" s="40">
        <f t="shared" si="2"/>
        <v>0</v>
      </c>
      <c r="H23" s="2" t="s">
        <v>12</v>
      </c>
      <c r="I23" s="2"/>
      <c r="J23" s="2">
        <f t="shared" si="3"/>
        <v>0</v>
      </c>
      <c r="K23" s="2" t="s">
        <v>12</v>
      </c>
      <c r="L23" s="2">
        <f t="shared" si="1"/>
        <v>0</v>
      </c>
      <c r="M23" s="54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2:34" x14ac:dyDescent="0.25">
      <c r="B24" s="37" t="s">
        <v>66</v>
      </c>
      <c r="C24" s="80" t="s">
        <v>223</v>
      </c>
      <c r="D24" s="81">
        <v>5</v>
      </c>
      <c r="E24" s="40" t="s">
        <v>11</v>
      </c>
      <c r="F24" s="85"/>
      <c r="G24" s="40">
        <f t="shared" si="2"/>
        <v>0</v>
      </c>
      <c r="H24" s="2" t="s">
        <v>12</v>
      </c>
      <c r="I24" s="2"/>
      <c r="J24" s="2">
        <f t="shared" si="3"/>
        <v>0</v>
      </c>
      <c r="K24" s="2" t="s">
        <v>12</v>
      </c>
      <c r="L24" s="2">
        <f t="shared" si="1"/>
        <v>0</v>
      </c>
      <c r="M24" s="54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2:34" x14ac:dyDescent="0.25">
      <c r="B25" s="37" t="s">
        <v>67</v>
      </c>
      <c r="C25" s="82" t="s">
        <v>224</v>
      </c>
      <c r="D25" s="83">
        <v>4</v>
      </c>
      <c r="E25" s="70" t="s">
        <v>11</v>
      </c>
      <c r="F25" s="85"/>
      <c r="G25" s="40">
        <f t="shared" si="2"/>
        <v>0</v>
      </c>
      <c r="H25" s="2" t="s">
        <v>12</v>
      </c>
      <c r="I25" s="2"/>
      <c r="J25" s="2">
        <f t="shared" si="3"/>
        <v>0</v>
      </c>
      <c r="K25" s="2" t="s">
        <v>12</v>
      </c>
      <c r="L25" s="2">
        <f t="shared" si="1"/>
        <v>0</v>
      </c>
      <c r="M25" s="54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2:34" x14ac:dyDescent="0.25">
      <c r="B26" s="37" t="s">
        <v>68</v>
      </c>
      <c r="C26" s="80" t="s">
        <v>211</v>
      </c>
      <c r="D26" s="81">
        <v>4</v>
      </c>
      <c r="E26" s="40" t="s">
        <v>11</v>
      </c>
      <c r="F26" s="85"/>
      <c r="G26" s="40">
        <f t="shared" si="2"/>
        <v>0</v>
      </c>
      <c r="H26" s="2" t="s">
        <v>12</v>
      </c>
      <c r="I26" s="2"/>
      <c r="J26" s="2">
        <f t="shared" si="3"/>
        <v>0</v>
      </c>
      <c r="K26" s="2" t="s">
        <v>12</v>
      </c>
      <c r="L26" s="2">
        <f t="shared" si="1"/>
        <v>0</v>
      </c>
      <c r="M26" s="5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2:34" x14ac:dyDescent="0.25">
      <c r="B27" s="37" t="s">
        <v>69</v>
      </c>
      <c r="C27" s="80" t="s">
        <v>212</v>
      </c>
      <c r="D27" s="81">
        <v>2</v>
      </c>
      <c r="E27" s="40" t="s">
        <v>11</v>
      </c>
      <c r="F27" s="85"/>
      <c r="G27" s="40">
        <f t="shared" si="2"/>
        <v>0</v>
      </c>
      <c r="H27" s="2" t="s">
        <v>12</v>
      </c>
      <c r="I27" s="2"/>
      <c r="J27" s="2">
        <f t="shared" si="3"/>
        <v>0</v>
      </c>
      <c r="K27" s="2" t="s">
        <v>12</v>
      </c>
      <c r="L27" s="2">
        <f t="shared" si="1"/>
        <v>0</v>
      </c>
      <c r="M27" s="5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2:34" x14ac:dyDescent="0.25">
      <c r="B28" s="37"/>
      <c r="C28" s="84" t="s">
        <v>80</v>
      </c>
      <c r="D28" s="79">
        <f>SUM(D14:D27)</f>
        <v>212</v>
      </c>
      <c r="E28" s="40"/>
      <c r="F28" s="78"/>
      <c r="G28" s="40"/>
      <c r="H28" s="2"/>
      <c r="I28" s="2"/>
      <c r="J28" s="2"/>
      <c r="K28" s="2"/>
      <c r="L28" s="2"/>
      <c r="M28" s="5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2:34" x14ac:dyDescent="0.25">
      <c r="B29" s="37" t="s">
        <v>52</v>
      </c>
      <c r="C29" s="43" t="s">
        <v>88</v>
      </c>
      <c r="D29" s="28">
        <f>212-D30</f>
        <v>199</v>
      </c>
      <c r="E29" s="38" t="s">
        <v>11</v>
      </c>
      <c r="F29" s="86"/>
      <c r="G29" s="40">
        <f>D29*F29</f>
        <v>0</v>
      </c>
      <c r="H29" s="2" t="s">
        <v>12</v>
      </c>
      <c r="I29" s="2"/>
      <c r="J29" s="2">
        <f>G29*1.21</f>
        <v>0</v>
      </c>
      <c r="K29" s="2" t="s">
        <v>12</v>
      </c>
      <c r="L29" s="2">
        <f t="shared" si="1"/>
        <v>0</v>
      </c>
      <c r="M29" s="5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2:34" x14ac:dyDescent="0.25">
      <c r="B30" s="37" t="s">
        <v>53</v>
      </c>
      <c r="C30" s="43" t="s">
        <v>87</v>
      </c>
      <c r="D30" s="28">
        <v>13</v>
      </c>
      <c r="E30" s="38" t="s">
        <v>11</v>
      </c>
      <c r="F30" s="86"/>
      <c r="G30" s="40">
        <f>D30*F30</f>
        <v>0</v>
      </c>
      <c r="H30" s="2" t="s">
        <v>12</v>
      </c>
      <c r="I30" s="2"/>
      <c r="J30" s="2">
        <f>G30*1.21</f>
        <v>0</v>
      </c>
      <c r="K30" s="2" t="s">
        <v>12</v>
      </c>
      <c r="L30" s="2">
        <f t="shared" si="1"/>
        <v>0</v>
      </c>
      <c r="M30" s="54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2:34" x14ac:dyDescent="0.25">
      <c r="B31" s="37" t="s">
        <v>56</v>
      </c>
      <c r="C31" s="43" t="s">
        <v>71</v>
      </c>
      <c r="D31" s="28">
        <f>205*7</f>
        <v>1435</v>
      </c>
      <c r="E31" s="38" t="s">
        <v>54</v>
      </c>
      <c r="F31" s="87"/>
      <c r="G31" s="2">
        <f t="shared" ref="G31" si="4">D31*F31</f>
        <v>0</v>
      </c>
      <c r="H31" s="2" t="s">
        <v>12</v>
      </c>
      <c r="I31" s="2"/>
      <c r="J31" s="2">
        <f t="shared" ref="J31" si="5">G31*1.21</f>
        <v>0</v>
      </c>
      <c r="K31" s="2" t="s">
        <v>12</v>
      </c>
      <c r="L31" s="2">
        <f t="shared" ref="L31" si="6">J31-G31</f>
        <v>0</v>
      </c>
      <c r="M31" s="54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2:34" x14ac:dyDescent="0.25">
      <c r="B32" s="37" t="s">
        <v>78</v>
      </c>
      <c r="C32" s="43" t="s">
        <v>103</v>
      </c>
      <c r="D32" s="28">
        <v>1</v>
      </c>
      <c r="E32" s="38" t="s">
        <v>11</v>
      </c>
      <c r="F32" s="88"/>
      <c r="G32" s="40">
        <f t="shared" ref="G32" si="7">D32*F32</f>
        <v>0</v>
      </c>
      <c r="H32" s="2" t="s">
        <v>12</v>
      </c>
      <c r="I32" s="2"/>
      <c r="J32" s="2">
        <f t="shared" ref="J32" si="8">G32*1.21</f>
        <v>0</v>
      </c>
      <c r="K32" s="2" t="s">
        <v>12</v>
      </c>
      <c r="L32" s="2">
        <f t="shared" ref="L32" si="9">J32-G32</f>
        <v>0</v>
      </c>
      <c r="M32" s="5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2:34" x14ac:dyDescent="0.25">
      <c r="B33" s="37" t="s">
        <v>86</v>
      </c>
      <c r="C33" s="43" t="s">
        <v>104</v>
      </c>
      <c r="D33" s="28">
        <v>1</v>
      </c>
      <c r="E33" s="38" t="s">
        <v>11</v>
      </c>
      <c r="F33" s="88"/>
      <c r="G33" s="40">
        <f t="shared" ref="G33:G34" si="10">D33*F33</f>
        <v>0</v>
      </c>
      <c r="H33" s="2" t="s">
        <v>12</v>
      </c>
      <c r="I33" s="2"/>
      <c r="J33" s="2">
        <f t="shared" ref="J33:J34" si="11">G33*1.21</f>
        <v>0</v>
      </c>
      <c r="K33" s="2" t="s">
        <v>12</v>
      </c>
      <c r="L33" s="2">
        <f t="shared" ref="L33:L34" si="12">J33-G33</f>
        <v>0</v>
      </c>
      <c r="M33" s="54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2:34" x14ac:dyDescent="0.25">
      <c r="B34" s="37" t="s">
        <v>183</v>
      </c>
      <c r="C34" s="43" t="s">
        <v>105</v>
      </c>
      <c r="D34" s="28">
        <v>1</v>
      </c>
      <c r="E34" s="38" t="s">
        <v>11</v>
      </c>
      <c r="F34" s="88"/>
      <c r="G34" s="40">
        <f t="shared" si="10"/>
        <v>0</v>
      </c>
      <c r="H34" s="2" t="s">
        <v>12</v>
      </c>
      <c r="I34" s="2"/>
      <c r="J34" s="2">
        <f t="shared" si="11"/>
        <v>0</v>
      </c>
      <c r="K34" s="2" t="s">
        <v>12</v>
      </c>
      <c r="L34" s="2">
        <f t="shared" si="12"/>
        <v>0</v>
      </c>
      <c r="M34" s="54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2:34" ht="30" x14ac:dyDescent="0.25">
      <c r="B35" s="37" t="s">
        <v>184</v>
      </c>
      <c r="C35" s="89" t="s">
        <v>106</v>
      </c>
      <c r="D35" s="28">
        <v>1</v>
      </c>
      <c r="E35" s="38" t="s">
        <v>11</v>
      </c>
      <c r="F35" s="88"/>
      <c r="G35" s="2" t="s">
        <v>12</v>
      </c>
      <c r="H35" s="2">
        <f>D35*F35</f>
        <v>0</v>
      </c>
      <c r="I35" s="2"/>
      <c r="J35" s="2" t="s">
        <v>12</v>
      </c>
      <c r="K35" s="2">
        <f>H35*1.21</f>
        <v>0</v>
      </c>
      <c r="L35" s="2">
        <f>K35-H35</f>
        <v>0</v>
      </c>
      <c r="M35" s="54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2:34" ht="30" x14ac:dyDescent="0.25">
      <c r="B36" s="37" t="s">
        <v>185</v>
      </c>
      <c r="C36" s="89" t="s">
        <v>107</v>
      </c>
      <c r="D36" s="28">
        <v>1</v>
      </c>
      <c r="E36" s="38" t="s">
        <v>11</v>
      </c>
      <c r="F36" s="88"/>
      <c r="G36" s="2" t="s">
        <v>12</v>
      </c>
      <c r="H36" s="2">
        <f t="shared" ref="H36:H37" si="13">D36*F36</f>
        <v>0</v>
      </c>
      <c r="I36" s="2"/>
      <c r="J36" s="2" t="s">
        <v>12</v>
      </c>
      <c r="K36" s="2">
        <f t="shared" ref="K36:K37" si="14">H36*1.21</f>
        <v>0</v>
      </c>
      <c r="L36" s="2">
        <f t="shared" ref="L36:L37" si="15">K36-H36</f>
        <v>0</v>
      </c>
      <c r="M36" s="5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2:34" ht="30" x14ac:dyDescent="0.25">
      <c r="B37" s="37" t="s">
        <v>186</v>
      </c>
      <c r="C37" s="89" t="s">
        <v>108</v>
      </c>
      <c r="D37" s="28">
        <v>1</v>
      </c>
      <c r="E37" s="38" t="s">
        <v>11</v>
      </c>
      <c r="F37" s="88"/>
      <c r="G37" s="2" t="s">
        <v>12</v>
      </c>
      <c r="H37" s="2">
        <f t="shared" si="13"/>
        <v>0</v>
      </c>
      <c r="I37" s="2"/>
      <c r="J37" s="2" t="s">
        <v>12</v>
      </c>
      <c r="K37" s="2">
        <f t="shared" si="14"/>
        <v>0</v>
      </c>
      <c r="L37" s="2">
        <f t="shared" si="15"/>
        <v>0</v>
      </c>
      <c r="M37" s="54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2:34" x14ac:dyDescent="0.25">
      <c r="B38" s="37" t="s">
        <v>187</v>
      </c>
      <c r="C38" s="44" t="s">
        <v>89</v>
      </c>
      <c r="D38" s="28">
        <v>5</v>
      </c>
      <c r="E38" s="38" t="s">
        <v>11</v>
      </c>
      <c r="F38" s="88"/>
      <c r="G38" s="2" t="s">
        <v>12</v>
      </c>
      <c r="H38" s="2">
        <f t="shared" ref="H38:H44" si="16">D38*F38</f>
        <v>0</v>
      </c>
      <c r="I38" s="2"/>
      <c r="J38" s="2" t="s">
        <v>12</v>
      </c>
      <c r="K38" s="2">
        <f t="shared" ref="K38:K44" si="17">H38*1.21</f>
        <v>0</v>
      </c>
      <c r="L38" s="2">
        <f t="shared" ref="L38:L44" si="18">K38-H38</f>
        <v>0</v>
      </c>
      <c r="M38" s="54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2:34" x14ac:dyDescent="0.25">
      <c r="B39" s="37" t="s">
        <v>188</v>
      </c>
      <c r="C39" s="44" t="s">
        <v>92</v>
      </c>
      <c r="D39" s="28">
        <v>11</v>
      </c>
      <c r="E39" s="38" t="s">
        <v>11</v>
      </c>
      <c r="F39" s="88"/>
      <c r="G39" s="2" t="s">
        <v>12</v>
      </c>
      <c r="H39" s="2">
        <f t="shared" si="16"/>
        <v>0</v>
      </c>
      <c r="I39" s="2"/>
      <c r="J39" s="2" t="s">
        <v>12</v>
      </c>
      <c r="K39" s="2">
        <f t="shared" si="17"/>
        <v>0</v>
      </c>
      <c r="L39" s="2">
        <f t="shared" si="18"/>
        <v>0</v>
      </c>
      <c r="M39" s="54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2:34" x14ac:dyDescent="0.25">
      <c r="B40" s="37" t="s">
        <v>189</v>
      </c>
      <c r="C40" s="44" t="s">
        <v>90</v>
      </c>
      <c r="D40" s="28">
        <v>64</v>
      </c>
      <c r="E40" s="38" t="s">
        <v>11</v>
      </c>
      <c r="F40" s="88"/>
      <c r="G40" s="2" t="s">
        <v>12</v>
      </c>
      <c r="H40" s="2">
        <f t="shared" si="16"/>
        <v>0</v>
      </c>
      <c r="I40" s="2"/>
      <c r="J40" s="2" t="s">
        <v>12</v>
      </c>
      <c r="K40" s="2">
        <f t="shared" si="17"/>
        <v>0</v>
      </c>
      <c r="L40" s="2">
        <f t="shared" si="18"/>
        <v>0</v>
      </c>
      <c r="M40" s="54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4" x14ac:dyDescent="0.25">
      <c r="B41" s="37" t="s">
        <v>190</v>
      </c>
      <c r="C41" s="44" t="s">
        <v>93</v>
      </c>
      <c r="D41" s="28">
        <v>3</v>
      </c>
      <c r="E41" s="38" t="s">
        <v>11</v>
      </c>
      <c r="F41" s="88"/>
      <c r="G41" s="2" t="s">
        <v>12</v>
      </c>
      <c r="H41" s="2">
        <f t="shared" si="16"/>
        <v>0</v>
      </c>
      <c r="I41" s="2"/>
      <c r="J41" s="2" t="s">
        <v>12</v>
      </c>
      <c r="K41" s="2">
        <f t="shared" si="17"/>
        <v>0</v>
      </c>
      <c r="L41" s="2">
        <f t="shared" si="18"/>
        <v>0</v>
      </c>
      <c r="M41" s="54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x14ac:dyDescent="0.25">
      <c r="B42" s="37" t="s">
        <v>191</v>
      </c>
      <c r="C42" s="44" t="s">
        <v>206</v>
      </c>
      <c r="D42" s="28">
        <v>25</v>
      </c>
      <c r="E42" s="38" t="s">
        <v>11</v>
      </c>
      <c r="F42" s="88"/>
      <c r="G42" s="2" t="s">
        <v>12</v>
      </c>
      <c r="H42" s="2">
        <f t="shared" si="16"/>
        <v>0</v>
      </c>
      <c r="I42" s="2"/>
      <c r="J42" s="2" t="s">
        <v>12</v>
      </c>
      <c r="K42" s="2">
        <f t="shared" si="17"/>
        <v>0</v>
      </c>
      <c r="L42" s="2">
        <f t="shared" si="18"/>
        <v>0</v>
      </c>
      <c r="M42" s="54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:34" x14ac:dyDescent="0.25">
      <c r="B43" s="37" t="s">
        <v>192</v>
      </c>
      <c r="C43" s="44" t="s">
        <v>207</v>
      </c>
      <c r="D43" s="28">
        <v>6</v>
      </c>
      <c r="E43" s="38" t="s">
        <v>11</v>
      </c>
      <c r="F43" s="88"/>
      <c r="G43" s="2" t="s">
        <v>12</v>
      </c>
      <c r="H43" s="2">
        <f t="shared" si="16"/>
        <v>0</v>
      </c>
      <c r="I43" s="2"/>
      <c r="J43" s="2" t="s">
        <v>12</v>
      </c>
      <c r="K43" s="2">
        <f t="shared" si="17"/>
        <v>0</v>
      </c>
      <c r="L43" s="2">
        <f t="shared" si="18"/>
        <v>0</v>
      </c>
      <c r="M43" s="54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2:34" x14ac:dyDescent="0.25">
      <c r="B44" s="37" t="s">
        <v>193</v>
      </c>
      <c r="C44" s="44" t="s">
        <v>91</v>
      </c>
      <c r="D44" s="28">
        <v>5</v>
      </c>
      <c r="E44" s="38" t="s">
        <v>11</v>
      </c>
      <c r="F44" s="88"/>
      <c r="G44" s="2" t="s">
        <v>12</v>
      </c>
      <c r="H44" s="2">
        <f t="shared" si="16"/>
        <v>0</v>
      </c>
      <c r="I44" s="2"/>
      <c r="J44" s="2" t="s">
        <v>12</v>
      </c>
      <c r="K44" s="2">
        <f t="shared" si="17"/>
        <v>0</v>
      </c>
      <c r="L44" s="2">
        <f t="shared" si="18"/>
        <v>0</v>
      </c>
      <c r="M44" s="54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2:34" x14ac:dyDescent="0.25">
      <c r="B45" s="37" t="s">
        <v>194</v>
      </c>
      <c r="C45" s="44" t="s">
        <v>128</v>
      </c>
      <c r="D45" s="28">
        <v>1</v>
      </c>
      <c r="E45" s="38" t="s">
        <v>11</v>
      </c>
      <c r="F45" s="88"/>
      <c r="G45" s="2" t="s">
        <v>12</v>
      </c>
      <c r="H45" s="2">
        <f t="shared" ref="H45:H56" si="19">D45*F45</f>
        <v>0</v>
      </c>
      <c r="I45" s="2"/>
      <c r="J45" s="2" t="s">
        <v>12</v>
      </c>
      <c r="K45" s="2">
        <f t="shared" ref="K45:K56" si="20">H45*1.21</f>
        <v>0</v>
      </c>
      <c r="L45" s="2">
        <f t="shared" ref="L45:L56" si="21">K45-H45</f>
        <v>0</v>
      </c>
      <c r="M45" s="54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2:34" x14ac:dyDescent="0.25">
      <c r="B46" s="37" t="s">
        <v>195</v>
      </c>
      <c r="C46" s="43" t="s">
        <v>132</v>
      </c>
      <c r="D46" s="28">
        <v>6</v>
      </c>
      <c r="E46" s="38" t="s">
        <v>11</v>
      </c>
      <c r="F46" s="88"/>
      <c r="G46" s="2" t="s">
        <v>12</v>
      </c>
      <c r="H46" s="2">
        <f t="shared" si="19"/>
        <v>0</v>
      </c>
      <c r="I46" s="2"/>
      <c r="J46" s="2" t="s">
        <v>12</v>
      </c>
      <c r="K46" s="2">
        <f t="shared" si="20"/>
        <v>0</v>
      </c>
      <c r="L46" s="2">
        <f t="shared" si="21"/>
        <v>0</v>
      </c>
      <c r="M46" s="54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2:34" x14ac:dyDescent="0.25">
      <c r="B47" s="37" t="s">
        <v>196</v>
      </c>
      <c r="C47" s="43" t="s">
        <v>126</v>
      </c>
      <c r="D47" s="28">
        <v>9</v>
      </c>
      <c r="E47" s="38" t="s">
        <v>11</v>
      </c>
      <c r="F47" s="88"/>
      <c r="G47" s="2" t="s">
        <v>12</v>
      </c>
      <c r="H47" s="2">
        <f t="shared" si="19"/>
        <v>0</v>
      </c>
      <c r="I47" s="2"/>
      <c r="J47" s="2" t="s">
        <v>12</v>
      </c>
      <c r="K47" s="2">
        <f t="shared" si="20"/>
        <v>0</v>
      </c>
      <c r="L47" s="2">
        <f t="shared" si="21"/>
        <v>0</v>
      </c>
      <c r="M47" s="54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x14ac:dyDescent="0.25">
      <c r="B48" s="37" t="s">
        <v>197</v>
      </c>
      <c r="C48" s="43" t="s">
        <v>127</v>
      </c>
      <c r="D48" s="28">
        <v>4</v>
      </c>
      <c r="E48" s="38" t="s">
        <v>11</v>
      </c>
      <c r="F48" s="88"/>
      <c r="G48" s="2" t="s">
        <v>12</v>
      </c>
      <c r="H48" s="2">
        <f t="shared" si="19"/>
        <v>0</v>
      </c>
      <c r="I48" s="2"/>
      <c r="J48" s="2" t="s">
        <v>12</v>
      </c>
      <c r="K48" s="2">
        <f t="shared" si="20"/>
        <v>0</v>
      </c>
      <c r="L48" s="2">
        <f t="shared" si="21"/>
        <v>0</v>
      </c>
      <c r="M48" s="54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2:34" x14ac:dyDescent="0.25">
      <c r="B49" s="37" t="s">
        <v>198</v>
      </c>
      <c r="C49" s="44" t="s">
        <v>94</v>
      </c>
      <c r="D49" s="28">
        <f>1658+(4*(SUM(D38:D44)))</f>
        <v>2134</v>
      </c>
      <c r="E49" s="38" t="s">
        <v>54</v>
      </c>
      <c r="F49" s="88"/>
      <c r="G49" s="2" t="s">
        <v>12</v>
      </c>
      <c r="H49" s="2">
        <f t="shared" si="19"/>
        <v>0</v>
      </c>
      <c r="I49" s="2"/>
      <c r="J49" s="2" t="s">
        <v>12</v>
      </c>
      <c r="K49" s="2">
        <f t="shared" si="20"/>
        <v>0</v>
      </c>
      <c r="L49" s="2">
        <f t="shared" si="21"/>
        <v>0</v>
      </c>
      <c r="M49" s="54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2:34" x14ac:dyDescent="0.25">
      <c r="B50" s="37" t="s">
        <v>199</v>
      </c>
      <c r="C50" s="90" t="s">
        <v>96</v>
      </c>
      <c r="D50" s="28">
        <f>569+75</f>
        <v>644</v>
      </c>
      <c r="E50" s="38" t="s">
        <v>54</v>
      </c>
      <c r="F50" s="88"/>
      <c r="G50" s="2" t="s">
        <v>12</v>
      </c>
      <c r="H50" s="2">
        <f t="shared" si="19"/>
        <v>0</v>
      </c>
      <c r="I50" s="2"/>
      <c r="J50" s="2" t="s">
        <v>12</v>
      </c>
      <c r="K50" s="2">
        <f t="shared" si="20"/>
        <v>0</v>
      </c>
      <c r="L50" s="2">
        <f t="shared" si="21"/>
        <v>0</v>
      </c>
      <c r="M50" s="54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2:34" x14ac:dyDescent="0.25">
      <c r="B51" s="37" t="s">
        <v>200</v>
      </c>
      <c r="C51" s="90" t="s">
        <v>97</v>
      </c>
      <c r="D51" s="28">
        <f>D52-D50</f>
        <v>1014</v>
      </c>
      <c r="E51" s="38" t="s">
        <v>54</v>
      </c>
      <c r="F51" s="88"/>
      <c r="G51" s="2" t="s">
        <v>12</v>
      </c>
      <c r="H51" s="2">
        <f t="shared" si="19"/>
        <v>0</v>
      </c>
      <c r="I51" s="2"/>
      <c r="J51" s="2" t="s">
        <v>12</v>
      </c>
      <c r="K51" s="2">
        <f t="shared" si="20"/>
        <v>0</v>
      </c>
      <c r="L51" s="2">
        <f t="shared" si="21"/>
        <v>0</v>
      </c>
      <c r="M51" s="54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x14ac:dyDescent="0.25">
      <c r="B52" s="37" t="s">
        <v>201</v>
      </c>
      <c r="C52" s="90" t="s">
        <v>98</v>
      </c>
      <c r="D52" s="28">
        <f>1658</f>
        <v>1658</v>
      </c>
      <c r="E52" s="38" t="s">
        <v>54</v>
      </c>
      <c r="F52" s="88"/>
      <c r="G52" s="2" t="s">
        <v>12</v>
      </c>
      <c r="H52" s="2">
        <f t="shared" si="19"/>
        <v>0</v>
      </c>
      <c r="I52" s="2"/>
      <c r="J52" s="2" t="s">
        <v>12</v>
      </c>
      <c r="K52" s="2">
        <f t="shared" si="20"/>
        <v>0</v>
      </c>
      <c r="L52" s="2">
        <f t="shared" si="21"/>
        <v>0</v>
      </c>
      <c r="M52" s="54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2:34" x14ac:dyDescent="0.25">
      <c r="B53" s="37" t="s">
        <v>202</v>
      </c>
      <c r="C53" s="90" t="s">
        <v>99</v>
      </c>
      <c r="D53" s="28">
        <f>0.64*D52</f>
        <v>1061.1200000000001</v>
      </c>
      <c r="E53" s="38" t="s">
        <v>95</v>
      </c>
      <c r="F53" s="88"/>
      <c r="G53" s="2" t="s">
        <v>12</v>
      </c>
      <c r="H53" s="2">
        <f t="shared" si="19"/>
        <v>0</v>
      </c>
      <c r="I53" s="2"/>
      <c r="J53" s="2" t="s">
        <v>12</v>
      </c>
      <c r="K53" s="2">
        <f t="shared" si="20"/>
        <v>0</v>
      </c>
      <c r="L53" s="2">
        <f t="shared" si="21"/>
        <v>0</v>
      </c>
      <c r="M53" s="54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2:34" x14ac:dyDescent="0.25">
      <c r="B54" s="37" t="s">
        <v>203</v>
      </c>
      <c r="C54" s="90" t="s">
        <v>100</v>
      </c>
      <c r="D54" s="28">
        <v>37</v>
      </c>
      <c r="E54" s="38" t="s">
        <v>11</v>
      </c>
      <c r="F54" s="88"/>
      <c r="G54" s="2" t="s">
        <v>12</v>
      </c>
      <c r="H54" s="2">
        <f t="shared" si="19"/>
        <v>0</v>
      </c>
      <c r="I54" s="2"/>
      <c r="J54" s="2" t="s">
        <v>12</v>
      </c>
      <c r="K54" s="2">
        <f t="shared" si="20"/>
        <v>0</v>
      </c>
      <c r="L54" s="2">
        <f t="shared" si="21"/>
        <v>0</v>
      </c>
      <c r="M54" s="54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2:34" x14ac:dyDescent="0.25">
      <c r="B55" s="37" t="s">
        <v>204</v>
      </c>
      <c r="C55" s="43" t="s">
        <v>101</v>
      </c>
      <c r="D55" s="28">
        <v>50</v>
      </c>
      <c r="E55" s="38" t="s">
        <v>11</v>
      </c>
      <c r="F55" s="88"/>
      <c r="G55" s="2" t="s">
        <v>12</v>
      </c>
      <c r="H55" s="2">
        <f t="shared" si="19"/>
        <v>0</v>
      </c>
      <c r="I55" s="2"/>
      <c r="J55" s="2" t="s">
        <v>12</v>
      </c>
      <c r="K55" s="2">
        <f t="shared" si="20"/>
        <v>0</v>
      </c>
      <c r="L55" s="2">
        <f t="shared" si="21"/>
        <v>0</v>
      </c>
      <c r="M55" s="54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2:34" x14ac:dyDescent="0.25">
      <c r="B56" s="37" t="s">
        <v>205</v>
      </c>
      <c r="C56" s="43" t="s">
        <v>102</v>
      </c>
      <c r="D56" s="28">
        <v>50</v>
      </c>
      <c r="E56" s="38" t="s">
        <v>11</v>
      </c>
      <c r="F56" s="88"/>
      <c r="G56" s="2" t="s">
        <v>12</v>
      </c>
      <c r="H56" s="2">
        <f t="shared" si="19"/>
        <v>0</v>
      </c>
      <c r="I56" s="2"/>
      <c r="J56" s="2" t="s">
        <v>12</v>
      </c>
      <c r="K56" s="2">
        <f t="shared" si="20"/>
        <v>0</v>
      </c>
      <c r="L56" s="2">
        <f t="shared" si="21"/>
        <v>0</v>
      </c>
      <c r="M56" s="54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2:34" x14ac:dyDescent="0.25">
      <c r="B57" s="13"/>
      <c r="C57" s="44"/>
      <c r="D57" s="46"/>
      <c r="E57" s="5"/>
      <c r="F57" s="6"/>
      <c r="G57" s="6"/>
      <c r="H57" s="6"/>
      <c r="I57" s="26"/>
      <c r="J57" s="6"/>
      <c r="K57" s="6"/>
      <c r="L57" s="6"/>
      <c r="M57" s="54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2:34" x14ac:dyDescent="0.25">
      <c r="B58" s="16" t="s">
        <v>17</v>
      </c>
      <c r="C58" s="17" t="s">
        <v>18</v>
      </c>
      <c r="D58" s="45"/>
      <c r="E58" s="18"/>
      <c r="F58" s="18"/>
      <c r="G58" s="19"/>
      <c r="H58" s="19"/>
      <c r="I58" s="2"/>
      <c r="J58" s="19"/>
      <c r="K58" s="19"/>
      <c r="L58" s="19"/>
      <c r="M58" s="54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x14ac:dyDescent="0.25">
      <c r="B59" s="14" t="s">
        <v>19</v>
      </c>
      <c r="C59" s="3" t="s">
        <v>42</v>
      </c>
      <c r="D59" s="47">
        <v>155</v>
      </c>
      <c r="E59" s="1" t="s">
        <v>11</v>
      </c>
      <c r="F59" s="69"/>
      <c r="G59" s="2">
        <f t="shared" ref="G59" si="22">D59*F59</f>
        <v>0</v>
      </c>
      <c r="H59" s="2" t="s">
        <v>12</v>
      </c>
      <c r="I59" s="2"/>
      <c r="J59" s="2">
        <f>G59*1.21</f>
        <v>0</v>
      </c>
      <c r="K59" s="2" t="s">
        <v>12</v>
      </c>
      <c r="L59" s="2">
        <f>J59-G59</f>
        <v>0</v>
      </c>
      <c r="M59" s="54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34" x14ac:dyDescent="0.25">
      <c r="B60" s="14" t="s">
        <v>20</v>
      </c>
      <c r="C60" s="3" t="s">
        <v>43</v>
      </c>
      <c r="D60" s="47">
        <f>D29</f>
        <v>199</v>
      </c>
      <c r="E60" s="1" t="s">
        <v>11</v>
      </c>
      <c r="F60" s="69"/>
      <c r="G60" s="2">
        <f>D60*F60</f>
        <v>0</v>
      </c>
      <c r="H60" s="2" t="s">
        <v>12</v>
      </c>
      <c r="I60" s="2"/>
      <c r="J60" s="2">
        <f>G60*1.21</f>
        <v>0</v>
      </c>
      <c r="K60" s="2" t="s">
        <v>12</v>
      </c>
      <c r="L60" s="2">
        <f>J60-G60</f>
        <v>0</v>
      </c>
      <c r="M60" s="54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2:34" x14ac:dyDescent="0.25">
      <c r="B61" s="14" t="s">
        <v>48</v>
      </c>
      <c r="C61" s="3" t="s">
        <v>70</v>
      </c>
      <c r="D61" s="47">
        <f>D31</f>
        <v>1435</v>
      </c>
      <c r="E61" s="1" t="s">
        <v>54</v>
      </c>
      <c r="F61" s="69"/>
      <c r="G61" s="2">
        <f>D61*F61</f>
        <v>0</v>
      </c>
      <c r="H61" s="2" t="s">
        <v>12</v>
      </c>
      <c r="I61" s="2"/>
      <c r="J61" s="2">
        <f>G61*1.21</f>
        <v>0</v>
      </c>
      <c r="K61" s="2" t="s">
        <v>12</v>
      </c>
      <c r="L61" s="2">
        <f>J61-G61</f>
        <v>0</v>
      </c>
      <c r="M61" s="54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2:34" x14ac:dyDescent="0.25">
      <c r="B62" s="14" t="s">
        <v>72</v>
      </c>
      <c r="C62" s="3" t="s">
        <v>49</v>
      </c>
      <c r="D62" s="50">
        <v>6</v>
      </c>
      <c r="E62" s="1" t="s">
        <v>11</v>
      </c>
      <c r="F62" s="69"/>
      <c r="G62" s="2" t="s">
        <v>12</v>
      </c>
      <c r="H62" s="2">
        <f>F62*D62</f>
        <v>0</v>
      </c>
      <c r="I62" s="2"/>
      <c r="J62" s="2" t="s">
        <v>12</v>
      </c>
      <c r="K62" s="2">
        <f>H62*1.21</f>
        <v>0</v>
      </c>
      <c r="L62" s="2">
        <f>K62-H62</f>
        <v>0</v>
      </c>
      <c r="M62" s="54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2:34" x14ac:dyDescent="0.25">
      <c r="B63" s="14" t="s">
        <v>73</v>
      </c>
      <c r="C63" s="3" t="s">
        <v>79</v>
      </c>
      <c r="D63" s="50">
        <v>3</v>
      </c>
      <c r="E63" s="1" t="s">
        <v>11</v>
      </c>
      <c r="F63" s="69"/>
      <c r="G63" s="2">
        <f>D63*F63</f>
        <v>0</v>
      </c>
      <c r="H63" s="2" t="s">
        <v>12</v>
      </c>
      <c r="I63" s="2"/>
      <c r="J63" s="2">
        <f>G63*1.21</f>
        <v>0</v>
      </c>
      <c r="K63" s="2" t="s">
        <v>12</v>
      </c>
      <c r="L63" s="2">
        <f>J63-G63</f>
        <v>0</v>
      </c>
      <c r="M63" s="54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2:34" x14ac:dyDescent="0.25">
      <c r="B64" s="14" t="s">
        <v>74</v>
      </c>
      <c r="C64" s="3" t="s">
        <v>76</v>
      </c>
      <c r="D64" s="50">
        <v>3</v>
      </c>
      <c r="E64" s="1" t="s">
        <v>11</v>
      </c>
      <c r="F64" s="69"/>
      <c r="G64" s="2" t="s">
        <v>12</v>
      </c>
      <c r="H64" s="2">
        <f>D64*F64</f>
        <v>0</v>
      </c>
      <c r="I64" s="2"/>
      <c r="J64" s="2" t="s">
        <v>12</v>
      </c>
      <c r="K64" s="2">
        <f>H64*1.21</f>
        <v>0</v>
      </c>
      <c r="L64" s="2">
        <f>K64-H64</f>
        <v>0</v>
      </c>
      <c r="M64" s="54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x14ac:dyDescent="0.25">
      <c r="B65" s="14" t="s">
        <v>75</v>
      </c>
      <c r="C65" s="3" t="s">
        <v>109</v>
      </c>
      <c r="D65" s="50">
        <v>1</v>
      </c>
      <c r="E65" s="1" t="s">
        <v>11</v>
      </c>
      <c r="F65" s="69"/>
      <c r="G65" s="2">
        <f>D65*F65</f>
        <v>0</v>
      </c>
      <c r="H65" s="2" t="s">
        <v>12</v>
      </c>
      <c r="I65" s="2"/>
      <c r="J65" s="2">
        <f>G65*1.21</f>
        <v>0</v>
      </c>
      <c r="K65" s="2" t="s">
        <v>12</v>
      </c>
      <c r="L65" s="2">
        <f>J65-G65</f>
        <v>0</v>
      </c>
      <c r="M65" s="54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x14ac:dyDescent="0.25">
      <c r="B66" s="14" t="s">
        <v>77</v>
      </c>
      <c r="C66" s="3" t="s">
        <v>110</v>
      </c>
      <c r="D66" s="50">
        <v>1</v>
      </c>
      <c r="E66" s="1" t="s">
        <v>11</v>
      </c>
      <c r="F66" s="69"/>
      <c r="G66" s="2" t="s">
        <v>12</v>
      </c>
      <c r="H66" s="2">
        <f>D66*F66</f>
        <v>0</v>
      </c>
      <c r="I66" s="2"/>
      <c r="J66" s="2" t="s">
        <v>12</v>
      </c>
      <c r="K66" s="2">
        <f>H66*1.21</f>
        <v>0</v>
      </c>
      <c r="L66" s="2">
        <f>K66-H66</f>
        <v>0</v>
      </c>
      <c r="M66" s="54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x14ac:dyDescent="0.25">
      <c r="B67" s="14" t="s">
        <v>151</v>
      </c>
      <c r="C67" s="3" t="s">
        <v>111</v>
      </c>
      <c r="D67" s="50">
        <v>1</v>
      </c>
      <c r="E67" s="1" t="s">
        <v>11</v>
      </c>
      <c r="F67" s="69"/>
      <c r="G67" s="2">
        <f t="shared" ref="G67" si="23">D67*F67</f>
        <v>0</v>
      </c>
      <c r="H67" s="2" t="s">
        <v>12</v>
      </c>
      <c r="I67" s="2"/>
      <c r="J67" s="2">
        <f>G67*1.21</f>
        <v>0</v>
      </c>
      <c r="K67" s="2" t="s">
        <v>12</v>
      </c>
      <c r="L67" s="2">
        <f>J67-G67</f>
        <v>0</v>
      </c>
      <c r="M67" s="54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x14ac:dyDescent="0.25">
      <c r="B68" s="14" t="s">
        <v>152</v>
      </c>
      <c r="C68" s="3" t="s">
        <v>112</v>
      </c>
      <c r="D68" s="50">
        <v>1</v>
      </c>
      <c r="E68" s="1" t="s">
        <v>11</v>
      </c>
      <c r="F68" s="69"/>
      <c r="G68" s="2" t="s">
        <v>12</v>
      </c>
      <c r="H68" s="2">
        <f t="shared" ref="H68" si="24">D68*F68</f>
        <v>0</v>
      </c>
      <c r="I68" s="2"/>
      <c r="J68" s="2" t="s">
        <v>12</v>
      </c>
      <c r="K68" s="2">
        <f>H68*1.21</f>
        <v>0</v>
      </c>
      <c r="L68" s="2">
        <f>K68-H68</f>
        <v>0</v>
      </c>
      <c r="M68" s="54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x14ac:dyDescent="0.25">
      <c r="B69" s="14" t="s">
        <v>153</v>
      </c>
      <c r="C69" s="3" t="s">
        <v>113</v>
      </c>
      <c r="D69" s="50">
        <v>1</v>
      </c>
      <c r="E69" s="1" t="s">
        <v>11</v>
      </c>
      <c r="F69" s="69"/>
      <c r="G69" s="2">
        <f t="shared" ref="G69" si="25">D69*F69</f>
        <v>0</v>
      </c>
      <c r="H69" s="2" t="s">
        <v>12</v>
      </c>
      <c r="I69" s="2"/>
      <c r="J69" s="2">
        <f>G69*1.21</f>
        <v>0</v>
      </c>
      <c r="K69" s="2" t="s">
        <v>12</v>
      </c>
      <c r="L69" s="2">
        <f>J69-G69</f>
        <v>0</v>
      </c>
      <c r="M69" s="54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x14ac:dyDescent="0.25">
      <c r="B70" s="14" t="s">
        <v>154</v>
      </c>
      <c r="C70" s="3" t="s">
        <v>114</v>
      </c>
      <c r="D70" s="50">
        <v>1</v>
      </c>
      <c r="E70" s="1" t="s">
        <v>11</v>
      </c>
      <c r="F70" s="69"/>
      <c r="G70" s="2" t="s">
        <v>12</v>
      </c>
      <c r="H70" s="2">
        <f t="shared" ref="H70" si="26">D70*F70</f>
        <v>0</v>
      </c>
      <c r="I70" s="2"/>
      <c r="J70" s="2" t="s">
        <v>12</v>
      </c>
      <c r="K70" s="2">
        <f>H70*1.21</f>
        <v>0</v>
      </c>
      <c r="L70" s="2">
        <f>K70-H70</f>
        <v>0</v>
      </c>
      <c r="M70" s="54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30" x14ac:dyDescent="0.25">
      <c r="B71" s="14" t="s">
        <v>155</v>
      </c>
      <c r="C71" s="92" t="s">
        <v>115</v>
      </c>
      <c r="D71" s="50">
        <v>61</v>
      </c>
      <c r="E71" s="47" t="s">
        <v>11</v>
      </c>
      <c r="F71" s="69"/>
      <c r="G71" s="2" t="s">
        <v>12</v>
      </c>
      <c r="H71" s="2">
        <f t="shared" ref="H71:H78" si="27">D71*F71</f>
        <v>0</v>
      </c>
      <c r="I71" s="2"/>
      <c r="J71" s="2" t="s">
        <v>12</v>
      </c>
      <c r="K71" s="2">
        <f t="shared" ref="K71:K78" si="28">H71*1.21</f>
        <v>0</v>
      </c>
      <c r="L71" s="2">
        <f t="shared" ref="L71:L78" si="29">K71-H71</f>
        <v>0</v>
      </c>
      <c r="M71" s="54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30" x14ac:dyDescent="0.25">
      <c r="B72" s="14" t="s">
        <v>156</v>
      </c>
      <c r="C72" s="92" t="s">
        <v>208</v>
      </c>
      <c r="D72" s="50">
        <v>19</v>
      </c>
      <c r="E72" s="47" t="s">
        <v>11</v>
      </c>
      <c r="F72" s="69"/>
      <c r="G72" s="2" t="s">
        <v>12</v>
      </c>
      <c r="H72" s="2">
        <f t="shared" si="27"/>
        <v>0</v>
      </c>
      <c r="I72" s="2"/>
      <c r="J72" s="2" t="s">
        <v>12</v>
      </c>
      <c r="K72" s="2">
        <f t="shared" si="28"/>
        <v>0</v>
      </c>
      <c r="L72" s="2">
        <f t="shared" si="29"/>
        <v>0</v>
      </c>
      <c r="M72" s="54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60" x14ac:dyDescent="0.25">
      <c r="B73" s="14" t="s">
        <v>157</v>
      </c>
      <c r="C73" s="91" t="s">
        <v>116</v>
      </c>
      <c r="D73" s="50">
        <f t="shared" ref="D73:D83" si="30">D38</f>
        <v>5</v>
      </c>
      <c r="E73" s="47" t="s">
        <v>11</v>
      </c>
      <c r="F73" s="69"/>
      <c r="G73" s="2" t="s">
        <v>12</v>
      </c>
      <c r="H73" s="2">
        <f t="shared" si="27"/>
        <v>0</v>
      </c>
      <c r="I73" s="2"/>
      <c r="J73" s="2" t="s">
        <v>12</v>
      </c>
      <c r="K73" s="2">
        <f t="shared" si="28"/>
        <v>0</v>
      </c>
      <c r="L73" s="2">
        <f t="shared" si="29"/>
        <v>0</v>
      </c>
      <c r="M73" s="54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60" x14ac:dyDescent="0.25">
      <c r="B74" s="14" t="s">
        <v>158</v>
      </c>
      <c r="C74" s="91" t="s">
        <v>117</v>
      </c>
      <c r="D74" s="50">
        <f t="shared" si="30"/>
        <v>11</v>
      </c>
      <c r="E74" s="47" t="s">
        <v>11</v>
      </c>
      <c r="F74" s="69"/>
      <c r="G74" s="2" t="s">
        <v>12</v>
      </c>
      <c r="H74" s="2">
        <f t="shared" si="27"/>
        <v>0</v>
      </c>
      <c r="I74" s="2"/>
      <c r="J74" s="2" t="s">
        <v>12</v>
      </c>
      <c r="K74" s="2">
        <f t="shared" si="28"/>
        <v>0</v>
      </c>
      <c r="L74" s="2">
        <f t="shared" si="29"/>
        <v>0</v>
      </c>
      <c r="M74" s="54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60" x14ac:dyDescent="0.25">
      <c r="B75" s="14" t="s">
        <v>159</v>
      </c>
      <c r="C75" s="91" t="s">
        <v>118</v>
      </c>
      <c r="D75" s="50">
        <f t="shared" si="30"/>
        <v>64</v>
      </c>
      <c r="E75" s="47" t="s">
        <v>11</v>
      </c>
      <c r="F75" s="69"/>
      <c r="G75" s="2" t="s">
        <v>12</v>
      </c>
      <c r="H75" s="2">
        <f t="shared" si="27"/>
        <v>0</v>
      </c>
      <c r="I75" s="2"/>
      <c r="J75" s="2" t="s">
        <v>12</v>
      </c>
      <c r="K75" s="2">
        <f t="shared" si="28"/>
        <v>0</v>
      </c>
      <c r="L75" s="2">
        <f t="shared" si="29"/>
        <v>0</v>
      </c>
      <c r="M75" s="54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60" x14ac:dyDescent="0.25">
      <c r="B76" s="14" t="s">
        <v>160</v>
      </c>
      <c r="C76" s="91" t="s">
        <v>119</v>
      </c>
      <c r="D76" s="50">
        <f t="shared" si="30"/>
        <v>3</v>
      </c>
      <c r="E76" s="47" t="s">
        <v>11</v>
      </c>
      <c r="F76" s="69"/>
      <c r="G76" s="2" t="s">
        <v>12</v>
      </c>
      <c r="H76" s="2">
        <f t="shared" si="27"/>
        <v>0</v>
      </c>
      <c r="I76" s="2"/>
      <c r="J76" s="2" t="s">
        <v>12</v>
      </c>
      <c r="K76" s="2">
        <f t="shared" si="28"/>
        <v>0</v>
      </c>
      <c r="L76" s="2">
        <f t="shared" si="29"/>
        <v>0</v>
      </c>
      <c r="M76" s="54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60" x14ac:dyDescent="0.25">
      <c r="B77" s="14" t="s">
        <v>161</v>
      </c>
      <c r="C77" s="91" t="s">
        <v>120</v>
      </c>
      <c r="D77" s="50">
        <f t="shared" si="30"/>
        <v>25</v>
      </c>
      <c r="E77" s="47" t="s">
        <v>11</v>
      </c>
      <c r="F77" s="69"/>
      <c r="G77" s="2" t="s">
        <v>12</v>
      </c>
      <c r="H77" s="2">
        <f t="shared" si="27"/>
        <v>0</v>
      </c>
      <c r="I77" s="2"/>
      <c r="J77" s="2" t="s">
        <v>12</v>
      </c>
      <c r="K77" s="2">
        <f t="shared" si="28"/>
        <v>0</v>
      </c>
      <c r="L77" s="2">
        <f t="shared" si="29"/>
        <v>0</v>
      </c>
      <c r="M77" s="54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60" x14ac:dyDescent="0.25">
      <c r="B78" s="14" t="s">
        <v>162</v>
      </c>
      <c r="C78" s="91" t="s">
        <v>121</v>
      </c>
      <c r="D78" s="50">
        <f t="shared" si="30"/>
        <v>6</v>
      </c>
      <c r="E78" s="47" t="s">
        <v>11</v>
      </c>
      <c r="F78" s="69"/>
      <c r="G78" s="2" t="s">
        <v>12</v>
      </c>
      <c r="H78" s="2">
        <f t="shared" si="27"/>
        <v>0</v>
      </c>
      <c r="I78" s="2"/>
      <c r="J78" s="2" t="s">
        <v>12</v>
      </c>
      <c r="K78" s="2">
        <f t="shared" si="28"/>
        <v>0</v>
      </c>
      <c r="L78" s="2">
        <f t="shared" si="29"/>
        <v>0</v>
      </c>
      <c r="M78" s="54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60" x14ac:dyDescent="0.25">
      <c r="B79" s="14" t="s">
        <v>163</v>
      </c>
      <c r="C79" s="91" t="s">
        <v>122</v>
      </c>
      <c r="D79" s="50">
        <f t="shared" si="30"/>
        <v>5</v>
      </c>
      <c r="E79" s="47" t="s">
        <v>11</v>
      </c>
      <c r="F79" s="69"/>
      <c r="G79" s="2" t="s">
        <v>12</v>
      </c>
      <c r="H79" s="2">
        <f t="shared" ref="H79:H98" si="31">D79*F79</f>
        <v>0</v>
      </c>
      <c r="I79" s="2"/>
      <c r="J79" s="2" t="s">
        <v>12</v>
      </c>
      <c r="K79" s="2">
        <f t="shared" ref="K79:K91" si="32">H79*1.21</f>
        <v>0</v>
      </c>
      <c r="L79" s="2">
        <f t="shared" ref="L79:L91" si="33">K79-H79</f>
        <v>0</v>
      </c>
      <c r="M79" s="54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x14ac:dyDescent="0.25">
      <c r="B80" s="14" t="s">
        <v>164</v>
      </c>
      <c r="C80" s="43" t="s">
        <v>123</v>
      </c>
      <c r="D80" s="50">
        <f t="shared" si="30"/>
        <v>1</v>
      </c>
      <c r="E80" s="1" t="s">
        <v>11</v>
      </c>
      <c r="F80" s="69"/>
      <c r="G80" s="2" t="s">
        <v>12</v>
      </c>
      <c r="H80" s="2">
        <f t="shared" si="31"/>
        <v>0</v>
      </c>
      <c r="I80" s="2"/>
      <c r="J80" s="2" t="s">
        <v>12</v>
      </c>
      <c r="K80" s="2">
        <f t="shared" si="32"/>
        <v>0</v>
      </c>
      <c r="L80" s="2">
        <f t="shared" si="33"/>
        <v>0</v>
      </c>
      <c r="M80" s="54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x14ac:dyDescent="0.25">
      <c r="B81" s="14" t="s">
        <v>165</v>
      </c>
      <c r="C81" s="43" t="s">
        <v>131</v>
      </c>
      <c r="D81" s="50">
        <f t="shared" si="30"/>
        <v>6</v>
      </c>
      <c r="E81" s="1" t="s">
        <v>11</v>
      </c>
      <c r="F81" s="69"/>
      <c r="G81" s="2" t="s">
        <v>12</v>
      </c>
      <c r="H81" s="2">
        <f t="shared" si="31"/>
        <v>0</v>
      </c>
      <c r="I81" s="2"/>
      <c r="J81" s="2" t="s">
        <v>12</v>
      </c>
      <c r="K81" s="2">
        <f t="shared" si="32"/>
        <v>0</v>
      </c>
      <c r="L81" s="2">
        <f t="shared" si="33"/>
        <v>0</v>
      </c>
      <c r="M81" s="54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x14ac:dyDescent="0.25">
      <c r="B82" s="14" t="s">
        <v>166</v>
      </c>
      <c r="C82" s="43" t="s">
        <v>124</v>
      </c>
      <c r="D82" s="50">
        <f t="shared" si="30"/>
        <v>9</v>
      </c>
      <c r="E82" s="1" t="s">
        <v>11</v>
      </c>
      <c r="F82" s="69"/>
      <c r="G82" s="2" t="s">
        <v>12</v>
      </c>
      <c r="H82" s="2">
        <f t="shared" si="31"/>
        <v>0</v>
      </c>
      <c r="I82" s="2"/>
      <c r="J82" s="2" t="s">
        <v>12</v>
      </c>
      <c r="K82" s="2">
        <f t="shared" si="32"/>
        <v>0</v>
      </c>
      <c r="L82" s="2">
        <f t="shared" si="33"/>
        <v>0</v>
      </c>
      <c r="M82" s="54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x14ac:dyDescent="0.25">
      <c r="B83" s="14" t="s">
        <v>167</v>
      </c>
      <c r="C83" s="43" t="s">
        <v>125</v>
      </c>
      <c r="D83" s="50">
        <f t="shared" si="30"/>
        <v>4</v>
      </c>
      <c r="E83" s="1" t="s">
        <v>11</v>
      </c>
      <c r="F83" s="69"/>
      <c r="G83" s="2" t="s">
        <v>12</v>
      </c>
      <c r="H83" s="2">
        <f t="shared" si="31"/>
        <v>0</v>
      </c>
      <c r="I83" s="2"/>
      <c r="J83" s="2" t="s">
        <v>12</v>
      </c>
      <c r="K83" s="2">
        <f t="shared" si="32"/>
        <v>0</v>
      </c>
      <c r="L83" s="2">
        <f t="shared" si="33"/>
        <v>0</v>
      </c>
      <c r="M83" s="54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30" x14ac:dyDescent="0.25">
      <c r="B84" s="14" t="s">
        <v>168</v>
      </c>
      <c r="C84" s="93" t="s">
        <v>129</v>
      </c>
      <c r="D84" s="50">
        <v>569</v>
      </c>
      <c r="E84" s="1" t="s">
        <v>54</v>
      </c>
      <c r="F84" s="69"/>
      <c r="G84" s="2" t="s">
        <v>12</v>
      </c>
      <c r="H84" s="2">
        <f t="shared" si="31"/>
        <v>0</v>
      </c>
      <c r="I84" s="2"/>
      <c r="J84" s="2" t="s">
        <v>12</v>
      </c>
      <c r="K84" s="2">
        <f t="shared" si="32"/>
        <v>0</v>
      </c>
      <c r="L84" s="2">
        <f t="shared" si="33"/>
        <v>0</v>
      </c>
      <c r="M84" s="54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x14ac:dyDescent="0.25">
      <c r="B85" s="14" t="s">
        <v>169</v>
      </c>
      <c r="C85" s="94" t="s">
        <v>130</v>
      </c>
      <c r="D85" s="50">
        <v>100</v>
      </c>
      <c r="E85" s="1" t="s">
        <v>54</v>
      </c>
      <c r="F85" s="69"/>
      <c r="G85" s="2" t="s">
        <v>12</v>
      </c>
      <c r="H85" s="2">
        <f t="shared" si="31"/>
        <v>0</v>
      </c>
      <c r="I85" s="2"/>
      <c r="J85" s="2" t="s">
        <v>12</v>
      </c>
      <c r="K85" s="2">
        <f t="shared" si="32"/>
        <v>0</v>
      </c>
      <c r="L85" s="2">
        <f t="shared" si="33"/>
        <v>0</v>
      </c>
      <c r="M85" s="54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30" x14ac:dyDescent="0.25">
      <c r="B86" s="14" t="s">
        <v>170</v>
      </c>
      <c r="C86" s="95" t="s">
        <v>133</v>
      </c>
      <c r="D86" s="50">
        <v>10</v>
      </c>
      <c r="E86" s="1" t="s">
        <v>11</v>
      </c>
      <c r="F86" s="69"/>
      <c r="G86" s="2" t="s">
        <v>12</v>
      </c>
      <c r="H86" s="2">
        <f t="shared" si="31"/>
        <v>0</v>
      </c>
      <c r="I86" s="2"/>
      <c r="J86" s="2" t="s">
        <v>12</v>
      </c>
      <c r="K86" s="2">
        <f t="shared" si="32"/>
        <v>0</v>
      </c>
      <c r="L86" s="2">
        <f t="shared" si="33"/>
        <v>0</v>
      </c>
      <c r="M86" s="54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45" x14ac:dyDescent="0.25">
      <c r="B87" s="14" t="s">
        <v>171</v>
      </c>
      <c r="C87" s="95" t="s">
        <v>134</v>
      </c>
      <c r="D87" s="50">
        <v>10</v>
      </c>
      <c r="E87" s="1" t="s">
        <v>11</v>
      </c>
      <c r="F87" s="69"/>
      <c r="G87" s="2" t="s">
        <v>12</v>
      </c>
      <c r="H87" s="2">
        <f t="shared" si="31"/>
        <v>0</v>
      </c>
      <c r="I87" s="2"/>
      <c r="J87" s="2" t="s">
        <v>12</v>
      </c>
      <c r="K87" s="2">
        <f t="shared" si="32"/>
        <v>0</v>
      </c>
      <c r="L87" s="2">
        <f t="shared" si="33"/>
        <v>0</v>
      </c>
      <c r="M87" s="54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x14ac:dyDescent="0.25">
      <c r="B88" s="14" t="s">
        <v>172</v>
      </c>
      <c r="C88" s="94" t="s">
        <v>135</v>
      </c>
      <c r="D88" s="50">
        <v>1014</v>
      </c>
      <c r="E88" s="1" t="s">
        <v>54</v>
      </c>
      <c r="F88" s="69"/>
      <c r="G88" s="2" t="s">
        <v>12</v>
      </c>
      <c r="H88" s="2">
        <f t="shared" si="31"/>
        <v>0</v>
      </c>
      <c r="I88" s="2"/>
      <c r="J88" s="2" t="s">
        <v>12</v>
      </c>
      <c r="K88" s="2">
        <f t="shared" si="32"/>
        <v>0</v>
      </c>
      <c r="L88" s="2">
        <f t="shared" si="33"/>
        <v>0</v>
      </c>
      <c r="M88" s="54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30" x14ac:dyDescent="0.25">
      <c r="B89" s="14" t="s">
        <v>173</v>
      </c>
      <c r="C89" s="91" t="s">
        <v>136</v>
      </c>
      <c r="D89" s="50">
        <v>15</v>
      </c>
      <c r="E89" s="1" t="s">
        <v>11</v>
      </c>
      <c r="F89" s="69"/>
      <c r="G89" s="2" t="s">
        <v>12</v>
      </c>
      <c r="H89" s="2">
        <f t="shared" si="31"/>
        <v>0</v>
      </c>
      <c r="I89" s="2"/>
      <c r="J89" s="2" t="s">
        <v>12</v>
      </c>
      <c r="K89" s="2">
        <f t="shared" si="32"/>
        <v>0</v>
      </c>
      <c r="L89" s="2">
        <f t="shared" si="33"/>
        <v>0</v>
      </c>
      <c r="M89" s="54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30" x14ac:dyDescent="0.25">
      <c r="B90" s="14" t="s">
        <v>174</v>
      </c>
      <c r="C90" s="91" t="s">
        <v>137</v>
      </c>
      <c r="D90" s="50">
        <v>39</v>
      </c>
      <c r="E90" s="1" t="s">
        <v>11</v>
      </c>
      <c r="F90" s="69"/>
      <c r="G90" s="2" t="s">
        <v>12</v>
      </c>
      <c r="H90" s="2">
        <f t="shared" si="31"/>
        <v>0</v>
      </c>
      <c r="I90" s="2"/>
      <c r="J90" s="2" t="s">
        <v>12</v>
      </c>
      <c r="K90" s="2">
        <f t="shared" si="32"/>
        <v>0</v>
      </c>
      <c r="L90" s="2">
        <f t="shared" si="33"/>
        <v>0</v>
      </c>
      <c r="M90" s="54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45" x14ac:dyDescent="0.25">
      <c r="B91" s="14" t="s">
        <v>175</v>
      </c>
      <c r="C91" s="91" t="s">
        <v>138</v>
      </c>
      <c r="D91" s="50">
        <v>10</v>
      </c>
      <c r="E91" s="1" t="s">
        <v>11</v>
      </c>
      <c r="F91" s="69"/>
      <c r="G91" s="2" t="s">
        <v>12</v>
      </c>
      <c r="H91" s="2">
        <f t="shared" si="31"/>
        <v>0</v>
      </c>
      <c r="I91" s="2"/>
      <c r="J91" s="2" t="s">
        <v>12</v>
      </c>
      <c r="K91" s="2">
        <f t="shared" si="32"/>
        <v>0</v>
      </c>
      <c r="L91" s="2">
        <f t="shared" si="33"/>
        <v>0</v>
      </c>
      <c r="M91" s="54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x14ac:dyDescent="0.25">
      <c r="B92" s="14" t="s">
        <v>176</v>
      </c>
      <c r="C92" s="96" t="s">
        <v>210</v>
      </c>
      <c r="D92" s="50">
        <f>SUM(D38:D44)</f>
        <v>119</v>
      </c>
      <c r="E92" s="1" t="s">
        <v>95</v>
      </c>
      <c r="F92" s="69"/>
      <c r="G92" s="2" t="s">
        <v>12</v>
      </c>
      <c r="H92" s="2">
        <f t="shared" si="31"/>
        <v>0</v>
      </c>
      <c r="I92" s="2"/>
      <c r="J92" s="2" t="s">
        <v>12</v>
      </c>
      <c r="K92" s="2">
        <f t="shared" ref="K92:K98" si="34">H92*1.21</f>
        <v>0</v>
      </c>
      <c r="L92" s="2">
        <f t="shared" ref="L92:L98" si="35">K92-H92</f>
        <v>0</v>
      </c>
      <c r="M92" s="54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x14ac:dyDescent="0.25">
      <c r="B93" s="14" t="s">
        <v>177</v>
      </c>
      <c r="C93" s="94" t="s">
        <v>139</v>
      </c>
      <c r="D93" s="50">
        <f>D52</f>
        <v>1658</v>
      </c>
      <c r="E93" s="1" t="s">
        <v>54</v>
      </c>
      <c r="F93" s="69"/>
      <c r="G93" s="2" t="s">
        <v>12</v>
      </c>
      <c r="H93" s="2">
        <f t="shared" si="31"/>
        <v>0</v>
      </c>
      <c r="I93" s="2"/>
      <c r="J93" s="2" t="s">
        <v>12</v>
      </c>
      <c r="K93" s="2">
        <f t="shared" si="34"/>
        <v>0</v>
      </c>
      <c r="L93" s="2">
        <f t="shared" si="35"/>
        <v>0</v>
      </c>
      <c r="M93" s="54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x14ac:dyDescent="0.25">
      <c r="B94" s="14" t="s">
        <v>178</v>
      </c>
      <c r="C94" s="97" t="s">
        <v>140</v>
      </c>
      <c r="D94" s="50">
        <f>D55</f>
        <v>50</v>
      </c>
      <c r="E94" s="1" t="s">
        <v>11</v>
      </c>
      <c r="F94" s="69"/>
      <c r="G94" s="2" t="s">
        <v>12</v>
      </c>
      <c r="H94" s="2">
        <f t="shared" si="31"/>
        <v>0</v>
      </c>
      <c r="I94" s="2"/>
      <c r="J94" s="2" t="s">
        <v>12</v>
      </c>
      <c r="K94" s="2">
        <f t="shared" si="34"/>
        <v>0</v>
      </c>
      <c r="L94" s="2">
        <f t="shared" si="35"/>
        <v>0</v>
      </c>
      <c r="M94" s="54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x14ac:dyDescent="0.25">
      <c r="B95" s="14" t="s">
        <v>179</v>
      </c>
      <c r="C95" s="97" t="s">
        <v>141</v>
      </c>
      <c r="D95" s="50">
        <f>D56</f>
        <v>50</v>
      </c>
      <c r="E95" s="1" t="s">
        <v>11</v>
      </c>
      <c r="F95" s="69"/>
      <c r="G95" s="2" t="s">
        <v>12</v>
      </c>
      <c r="H95" s="2">
        <f t="shared" si="31"/>
        <v>0</v>
      </c>
      <c r="I95" s="2"/>
      <c r="J95" s="2" t="s">
        <v>12</v>
      </c>
      <c r="K95" s="2">
        <f t="shared" si="34"/>
        <v>0</v>
      </c>
      <c r="L95" s="2">
        <f t="shared" si="35"/>
        <v>0</v>
      </c>
      <c r="M95" s="54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x14ac:dyDescent="0.25">
      <c r="B96" s="14" t="s">
        <v>180</v>
      </c>
      <c r="C96" s="97" t="s">
        <v>142</v>
      </c>
      <c r="D96" s="50">
        <f>D54</f>
        <v>37</v>
      </c>
      <c r="E96" s="1" t="s">
        <v>11</v>
      </c>
      <c r="F96" s="69"/>
      <c r="G96" s="2" t="s">
        <v>12</v>
      </c>
      <c r="H96" s="2">
        <f t="shared" si="31"/>
        <v>0</v>
      </c>
      <c r="I96" s="2"/>
      <c r="J96" s="2" t="s">
        <v>12</v>
      </c>
      <c r="K96" s="2">
        <f t="shared" si="34"/>
        <v>0</v>
      </c>
      <c r="L96" s="2">
        <f t="shared" si="35"/>
        <v>0</v>
      </c>
      <c r="M96" s="54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34" ht="30" x14ac:dyDescent="0.25">
      <c r="B97" s="14" t="s">
        <v>181</v>
      </c>
      <c r="C97" s="98" t="s">
        <v>143</v>
      </c>
      <c r="D97" s="50">
        <f>SUM(D38:D44)</f>
        <v>119</v>
      </c>
      <c r="E97" s="1" t="s">
        <v>11</v>
      </c>
      <c r="F97" s="69"/>
      <c r="G97" s="2" t="s">
        <v>12</v>
      </c>
      <c r="H97" s="2">
        <f t="shared" si="31"/>
        <v>0</v>
      </c>
      <c r="I97" s="2"/>
      <c r="J97" s="2" t="s">
        <v>12</v>
      </c>
      <c r="K97" s="2">
        <f t="shared" si="34"/>
        <v>0</v>
      </c>
      <c r="L97" s="2">
        <f t="shared" si="35"/>
        <v>0</v>
      </c>
      <c r="M97" s="54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2:34" x14ac:dyDescent="0.25">
      <c r="B98" s="14" t="s">
        <v>182</v>
      </c>
      <c r="C98" s="91" t="s">
        <v>144</v>
      </c>
      <c r="D98" s="50">
        <v>1</v>
      </c>
      <c r="E98" s="1" t="s">
        <v>145</v>
      </c>
      <c r="F98" s="69"/>
      <c r="G98" s="2" t="s">
        <v>12</v>
      </c>
      <c r="H98" s="2">
        <f t="shared" si="31"/>
        <v>0</v>
      </c>
      <c r="I98" s="2"/>
      <c r="J98" s="2" t="s">
        <v>12</v>
      </c>
      <c r="K98" s="2">
        <f t="shared" si="34"/>
        <v>0</v>
      </c>
      <c r="L98" s="2">
        <f t="shared" si="35"/>
        <v>0</v>
      </c>
      <c r="M98" s="54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2:34" x14ac:dyDescent="0.25">
      <c r="B99" s="13"/>
      <c r="C99" s="4"/>
      <c r="D99" s="48"/>
      <c r="E99" s="5"/>
      <c r="F99" s="74"/>
      <c r="G99" s="6"/>
      <c r="H99" s="6"/>
      <c r="I99" s="26"/>
      <c r="J99" s="6"/>
      <c r="K99" s="6"/>
      <c r="L99" s="6"/>
      <c r="M99" s="54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2:34" x14ac:dyDescent="0.25">
      <c r="B100" s="16" t="s">
        <v>21</v>
      </c>
      <c r="C100" s="17" t="s">
        <v>22</v>
      </c>
      <c r="D100" s="45"/>
      <c r="E100" s="18"/>
      <c r="F100" s="20"/>
      <c r="G100" s="19"/>
      <c r="H100" s="19"/>
      <c r="I100" s="2"/>
      <c r="J100" s="19"/>
      <c r="K100" s="19"/>
      <c r="L100" s="19"/>
      <c r="M100" s="54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2:34" x14ac:dyDescent="0.25">
      <c r="B101" s="1" t="s">
        <v>23</v>
      </c>
      <c r="C101" s="3" t="s">
        <v>44</v>
      </c>
      <c r="D101" s="68">
        <f>D60/1.5</f>
        <v>132.66666666666666</v>
      </c>
      <c r="E101" s="7" t="s">
        <v>26</v>
      </c>
      <c r="F101" s="69"/>
      <c r="G101" s="8">
        <f t="shared" ref="G101:G102" si="36">D101*F101</f>
        <v>0</v>
      </c>
      <c r="H101" s="8" t="s">
        <v>12</v>
      </c>
      <c r="I101" s="2"/>
      <c r="J101" s="2">
        <f>G101*1.21</f>
        <v>0</v>
      </c>
      <c r="K101" s="8" t="s">
        <v>12</v>
      </c>
      <c r="L101" s="2">
        <f>J101-G101</f>
        <v>0</v>
      </c>
      <c r="M101" s="54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2:34" x14ac:dyDescent="0.25">
      <c r="B102" s="1" t="s">
        <v>24</v>
      </c>
      <c r="C102" s="3" t="s">
        <v>209</v>
      </c>
      <c r="D102" s="46">
        <f>D28</f>
        <v>212</v>
      </c>
      <c r="E102" s="7" t="s">
        <v>11</v>
      </c>
      <c r="F102" s="69"/>
      <c r="G102" s="8">
        <f t="shared" si="36"/>
        <v>0</v>
      </c>
      <c r="H102" s="8" t="s">
        <v>12</v>
      </c>
      <c r="I102" s="2"/>
      <c r="J102" s="2">
        <f t="shared" ref="J102:J105" si="37">G102*1.21</f>
        <v>0</v>
      </c>
      <c r="K102" s="8" t="s">
        <v>12</v>
      </c>
      <c r="L102" s="2">
        <f>J102-G102</f>
        <v>0</v>
      </c>
      <c r="M102" s="54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2:34" x14ac:dyDescent="0.25">
      <c r="B103" s="1" t="s">
        <v>149</v>
      </c>
      <c r="C103" s="44" t="s">
        <v>146</v>
      </c>
      <c r="D103" s="46">
        <v>60</v>
      </c>
      <c r="E103" s="7" t="s">
        <v>147</v>
      </c>
      <c r="F103" s="69"/>
      <c r="G103" s="8" t="s">
        <v>12</v>
      </c>
      <c r="H103" s="2">
        <f t="shared" ref="H103:H104" si="38">D103*F103</f>
        <v>0</v>
      </c>
      <c r="I103" s="2"/>
      <c r="J103" s="2" t="s">
        <v>12</v>
      </c>
      <c r="K103" s="2">
        <f t="shared" ref="K103:K104" si="39">H103*1.21</f>
        <v>0</v>
      </c>
      <c r="L103" s="2">
        <f t="shared" ref="L103:L104" si="40">K103-H103</f>
        <v>0</v>
      </c>
      <c r="M103" s="54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2:34" x14ac:dyDescent="0.25">
      <c r="B104" s="1" t="s">
        <v>25</v>
      </c>
      <c r="C104" s="44" t="s">
        <v>148</v>
      </c>
      <c r="D104" s="46">
        <v>20</v>
      </c>
      <c r="E104" s="7" t="s">
        <v>147</v>
      </c>
      <c r="F104" s="69"/>
      <c r="G104" s="8" t="s">
        <v>12</v>
      </c>
      <c r="H104" s="2">
        <f t="shared" si="38"/>
        <v>0</v>
      </c>
      <c r="I104" s="2"/>
      <c r="J104" s="2" t="s">
        <v>12</v>
      </c>
      <c r="K104" s="2">
        <f t="shared" si="39"/>
        <v>0</v>
      </c>
      <c r="L104" s="2">
        <f t="shared" si="40"/>
        <v>0</v>
      </c>
      <c r="M104" s="54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2:34" x14ac:dyDescent="0.25">
      <c r="B105" s="1" t="s">
        <v>27</v>
      </c>
      <c r="C105" s="3" t="s">
        <v>45</v>
      </c>
      <c r="D105" s="50">
        <v>6</v>
      </c>
      <c r="E105" s="1" t="s">
        <v>11</v>
      </c>
      <c r="F105" s="69"/>
      <c r="G105" s="2">
        <f t="shared" ref="G105" si="41">D105*F105</f>
        <v>0</v>
      </c>
      <c r="H105" s="2" t="s">
        <v>12</v>
      </c>
      <c r="I105" s="2"/>
      <c r="J105" s="2">
        <f t="shared" si="37"/>
        <v>0</v>
      </c>
      <c r="K105" s="8" t="s">
        <v>12</v>
      </c>
      <c r="L105" s="2">
        <f>J105-G105</f>
        <v>0</v>
      </c>
      <c r="M105" s="54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  <row r="106" spans="2:34" x14ac:dyDescent="0.25">
      <c r="B106" s="1" t="s">
        <v>150</v>
      </c>
      <c r="C106" s="3" t="s">
        <v>58</v>
      </c>
      <c r="D106" s="47">
        <v>1</v>
      </c>
      <c r="E106" s="1" t="s">
        <v>16</v>
      </c>
      <c r="F106" s="69"/>
      <c r="G106" s="8" t="s">
        <v>12</v>
      </c>
      <c r="H106" s="8">
        <f>D106*F106</f>
        <v>0</v>
      </c>
      <c r="I106" s="2"/>
      <c r="J106" s="8" t="s">
        <v>12</v>
      </c>
      <c r="K106" s="2">
        <f>H106*1.21</f>
        <v>0</v>
      </c>
      <c r="L106" s="2">
        <f>K106-H106</f>
        <v>0</v>
      </c>
      <c r="M106" s="54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2:34" x14ac:dyDescent="0.25">
      <c r="B107" s="21" t="s">
        <v>28</v>
      </c>
      <c r="C107" s="22">
        <f>SUM(G14:H106)</f>
        <v>0</v>
      </c>
      <c r="D107" s="21"/>
      <c r="E107" s="17"/>
      <c r="F107" s="25"/>
      <c r="G107" s="22">
        <f>SUM(G14:G106)</f>
        <v>0</v>
      </c>
      <c r="H107" s="22">
        <f>SUM(H14:H106)</f>
        <v>0</v>
      </c>
      <c r="I107" s="32"/>
      <c r="J107" s="22">
        <f>SUM(J14:J106)</f>
        <v>0</v>
      </c>
      <c r="K107" s="22">
        <f>SUM(K14:K106)</f>
        <v>0</v>
      </c>
      <c r="L107" s="22">
        <f>SUM(L14:L106)</f>
        <v>0</v>
      </c>
      <c r="M107" s="55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</row>
    <row r="108" spans="2:34" x14ac:dyDescent="0.25">
      <c r="B108" s="13"/>
      <c r="C108" s="9"/>
      <c r="D108" s="48"/>
      <c r="E108" s="5"/>
      <c r="F108" s="6"/>
      <c r="G108" s="6"/>
      <c r="H108" s="6"/>
      <c r="I108" s="54"/>
      <c r="J108" s="54"/>
      <c r="K108" s="54"/>
      <c r="L108" s="54"/>
      <c r="M108" s="54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2:34" x14ac:dyDescent="0.25">
      <c r="B109" s="21"/>
      <c r="C109" s="23" t="s">
        <v>29</v>
      </c>
      <c r="D109" s="21"/>
      <c r="E109" s="24" t="s">
        <v>30</v>
      </c>
      <c r="F109" s="25" t="s">
        <v>31</v>
      </c>
      <c r="G109" s="24" t="s">
        <v>32</v>
      </c>
      <c r="H109" s="24" t="s">
        <v>33</v>
      </c>
      <c r="I109" s="58"/>
      <c r="J109" s="104" t="s">
        <v>81</v>
      </c>
      <c r="K109" s="104"/>
      <c r="L109" s="104"/>
      <c r="M109" s="5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</row>
    <row r="110" spans="2:34" ht="15" customHeight="1" x14ac:dyDescent="0.25">
      <c r="B110" s="14" t="s">
        <v>34</v>
      </c>
      <c r="C110" s="10" t="s">
        <v>35</v>
      </c>
      <c r="D110" s="46"/>
      <c r="E110" s="7"/>
      <c r="F110" s="8">
        <f>C107</f>
        <v>0</v>
      </c>
      <c r="G110" s="8">
        <f>H110-F110</f>
        <v>0</v>
      </c>
      <c r="H110" s="8">
        <f>F110*1.21</f>
        <v>0</v>
      </c>
      <c r="I110" s="58"/>
      <c r="J110" s="105" t="s">
        <v>83</v>
      </c>
      <c r="K110" s="105"/>
      <c r="L110" s="105"/>
      <c r="M110" s="54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</row>
    <row r="111" spans="2:34" x14ac:dyDescent="0.25">
      <c r="B111" s="14" t="s">
        <v>36</v>
      </c>
      <c r="C111" s="10" t="s">
        <v>37</v>
      </c>
      <c r="D111" s="49"/>
      <c r="E111" s="11" t="e">
        <f>F111/F110</f>
        <v>#DIV/0!</v>
      </c>
      <c r="F111" s="75">
        <f>G107</f>
        <v>0</v>
      </c>
      <c r="G111" s="8">
        <f t="shared" ref="G111:G112" si="42">H111-F111</f>
        <v>0</v>
      </c>
      <c r="H111" s="8">
        <f t="shared" ref="H111:H112" si="43">F111*1.21</f>
        <v>0</v>
      </c>
      <c r="I111" s="58"/>
      <c r="J111" s="105"/>
      <c r="K111" s="105"/>
      <c r="L111" s="105"/>
      <c r="M111" s="54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</row>
    <row r="112" spans="2:34" ht="15" customHeight="1" x14ac:dyDescent="0.25">
      <c r="B112" s="14" t="s">
        <v>38</v>
      </c>
      <c r="C112" s="10" t="s">
        <v>39</v>
      </c>
      <c r="D112" s="49"/>
      <c r="E112" s="11" t="e">
        <f>F112/F110</f>
        <v>#DIV/0!</v>
      </c>
      <c r="F112" s="75">
        <f>H107</f>
        <v>0</v>
      </c>
      <c r="G112" s="8">
        <f t="shared" si="42"/>
        <v>0</v>
      </c>
      <c r="H112" s="8">
        <f t="shared" si="43"/>
        <v>0</v>
      </c>
      <c r="I112" s="58"/>
      <c r="J112" s="103" t="s">
        <v>82</v>
      </c>
      <c r="K112" s="103"/>
      <c r="L112" s="103"/>
      <c r="M112" s="54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</row>
    <row r="113" spans="2:34" x14ac:dyDescent="0.25">
      <c r="B113" s="61"/>
      <c r="C113" s="62"/>
      <c r="D113" s="63"/>
      <c r="E113" s="60"/>
      <c r="F113" s="54"/>
      <c r="G113" s="54"/>
      <c r="H113" s="54"/>
      <c r="I113" s="54"/>
      <c r="J113" s="54"/>
      <c r="K113" s="54"/>
      <c r="L113" s="54"/>
      <c r="M113" s="54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2:34" ht="15.75" thickBot="1" x14ac:dyDescent="0.3">
      <c r="B114" s="64" t="s">
        <v>40</v>
      </c>
      <c r="C114" s="65">
        <f ca="1">TODAY()</f>
        <v>44242</v>
      </c>
      <c r="D114" s="66"/>
      <c r="E114" s="67"/>
      <c r="F114" s="76" t="s">
        <v>41</v>
      </c>
      <c r="G114" s="99" t="s">
        <v>55</v>
      </c>
      <c r="H114" s="99"/>
      <c r="I114" s="59"/>
      <c r="J114" s="99"/>
      <c r="K114" s="99"/>
      <c r="L114" s="57"/>
      <c r="M114" s="57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</row>
    <row r="115" spans="2:34" x14ac:dyDescent="0.25">
      <c r="B115" s="35"/>
      <c r="C115" s="36"/>
      <c r="D115" s="35"/>
      <c r="E115" s="36"/>
      <c r="F115" s="71"/>
      <c r="G115" s="36"/>
      <c r="H115" s="36"/>
      <c r="I115" s="36"/>
      <c r="J115" s="36"/>
      <c r="K115" s="36"/>
      <c r="L115" s="36"/>
      <c r="M115" s="34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</row>
    <row r="116" spans="2:34" x14ac:dyDescent="0.25">
      <c r="B116" s="35"/>
      <c r="C116" s="36"/>
      <c r="D116" s="35"/>
      <c r="E116" s="36"/>
      <c r="F116" s="71"/>
      <c r="G116" s="36"/>
      <c r="H116" s="36"/>
      <c r="I116" s="36"/>
      <c r="J116" s="36"/>
      <c r="K116" s="36"/>
      <c r="L116" s="36"/>
      <c r="M116" s="34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2:34" x14ac:dyDescent="0.25">
      <c r="B117" s="35"/>
      <c r="C117" s="36"/>
      <c r="D117" s="35"/>
      <c r="E117" s="36"/>
      <c r="F117" s="71"/>
      <c r="G117" s="36"/>
      <c r="H117" s="36"/>
      <c r="I117" s="36"/>
      <c r="J117" s="36"/>
      <c r="K117" s="36"/>
      <c r="L117" s="36"/>
      <c r="M117" s="34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</row>
    <row r="118" spans="2:34" x14ac:dyDescent="0.25">
      <c r="B118" s="35"/>
      <c r="C118" s="36"/>
      <c r="D118" s="35"/>
      <c r="E118" s="36"/>
      <c r="F118" s="71"/>
      <c r="G118" s="36"/>
      <c r="H118" s="36"/>
      <c r="I118" s="36"/>
      <c r="J118" s="36"/>
      <c r="K118" s="36"/>
      <c r="L118" s="36"/>
      <c r="M118" s="34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</row>
    <row r="119" spans="2:34" x14ac:dyDescent="0.25">
      <c r="B119" s="35"/>
      <c r="C119" s="36"/>
      <c r="D119" s="35"/>
      <c r="E119" s="36"/>
      <c r="F119" s="71"/>
      <c r="G119" s="36"/>
      <c r="H119" s="36"/>
      <c r="I119" s="36"/>
      <c r="J119" s="36"/>
      <c r="K119" s="36"/>
      <c r="L119" s="36"/>
      <c r="M119" s="34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</row>
    <row r="120" spans="2:34" x14ac:dyDescent="0.25">
      <c r="B120" s="35"/>
      <c r="C120" s="36"/>
      <c r="D120" s="35"/>
      <c r="E120" s="36"/>
      <c r="F120" s="71"/>
      <c r="G120" s="36"/>
      <c r="H120" s="36"/>
      <c r="I120" s="36"/>
      <c r="J120" s="36"/>
      <c r="K120" s="36"/>
      <c r="L120" s="36"/>
      <c r="M120" s="34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</row>
    <row r="121" spans="2:34" x14ac:dyDescent="0.25">
      <c r="B121" s="35"/>
      <c r="C121" s="36"/>
      <c r="D121" s="35"/>
      <c r="E121" s="36"/>
      <c r="F121" s="71"/>
      <c r="G121" s="36"/>
      <c r="H121" s="36"/>
      <c r="I121" s="36"/>
      <c r="J121" s="36"/>
      <c r="K121" s="36"/>
      <c r="L121" s="36"/>
      <c r="M121" s="34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2:34" x14ac:dyDescent="0.25">
      <c r="B122" s="35"/>
      <c r="C122" s="36"/>
      <c r="D122" s="35"/>
      <c r="E122" s="36"/>
      <c r="F122" s="71"/>
      <c r="G122" s="36"/>
      <c r="H122" s="36"/>
      <c r="I122" s="36"/>
      <c r="J122" s="36"/>
      <c r="K122" s="36"/>
      <c r="L122" s="36"/>
      <c r="M122" s="34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2:34" x14ac:dyDescent="0.25">
      <c r="B123" s="35"/>
      <c r="C123" s="36"/>
      <c r="D123" s="35"/>
      <c r="E123" s="36"/>
      <c r="F123" s="71"/>
      <c r="G123" s="36"/>
      <c r="H123" s="36"/>
      <c r="I123" s="36"/>
      <c r="J123" s="36"/>
      <c r="K123" s="36"/>
      <c r="L123" s="36"/>
      <c r="M123" s="34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2:34" x14ac:dyDescent="0.25">
      <c r="B124" s="35"/>
      <c r="C124" s="36"/>
      <c r="D124" s="35"/>
      <c r="E124" s="36"/>
      <c r="F124" s="71"/>
      <c r="G124" s="36"/>
      <c r="H124" s="36"/>
      <c r="I124" s="36"/>
      <c r="J124" s="36"/>
      <c r="K124" s="36"/>
      <c r="L124" s="36"/>
      <c r="M124" s="34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2:34" x14ac:dyDescent="0.25">
      <c r="B125" s="35"/>
      <c r="C125" s="36"/>
      <c r="D125" s="35"/>
      <c r="E125" s="36"/>
      <c r="F125" s="71"/>
      <c r="G125" s="36"/>
      <c r="H125" s="36"/>
      <c r="I125" s="36"/>
      <c r="J125" s="36"/>
      <c r="K125" s="36"/>
      <c r="L125" s="36"/>
      <c r="M125" s="34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2:34" x14ac:dyDescent="0.25">
      <c r="B126" s="35"/>
      <c r="C126" s="36"/>
      <c r="D126" s="35"/>
      <c r="E126" s="36"/>
      <c r="F126" s="71"/>
      <c r="G126" s="36"/>
      <c r="H126" s="36"/>
      <c r="I126" s="36"/>
      <c r="J126" s="36"/>
      <c r="K126" s="36"/>
      <c r="L126" s="36"/>
      <c r="M126" s="34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2:34" x14ac:dyDescent="0.25">
      <c r="B127" s="35"/>
      <c r="C127" s="36"/>
      <c r="D127" s="35"/>
      <c r="E127" s="36"/>
      <c r="F127" s="71"/>
      <c r="G127" s="36"/>
      <c r="H127" s="36"/>
      <c r="I127" s="36"/>
      <c r="J127" s="36"/>
      <c r="K127" s="36"/>
      <c r="L127" s="36"/>
      <c r="M127" s="34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2:34" x14ac:dyDescent="0.25">
      <c r="B128" s="35"/>
      <c r="C128" s="36"/>
      <c r="D128" s="35"/>
      <c r="E128" s="36"/>
      <c r="F128" s="71"/>
      <c r="G128" s="36"/>
      <c r="H128" s="36"/>
      <c r="I128" s="36"/>
      <c r="J128" s="36"/>
      <c r="K128" s="36"/>
      <c r="L128" s="36"/>
      <c r="M128" s="34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2:34" x14ac:dyDescent="0.25">
      <c r="B129" s="35"/>
      <c r="C129" s="36"/>
      <c r="D129" s="35"/>
      <c r="E129" s="36"/>
      <c r="F129" s="71"/>
      <c r="G129" s="36"/>
      <c r="H129" s="36"/>
      <c r="I129" s="36"/>
      <c r="J129" s="36"/>
      <c r="K129" s="36"/>
      <c r="L129" s="36"/>
      <c r="M129" s="34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2:34" x14ac:dyDescent="0.25">
      <c r="B130" s="35"/>
      <c r="C130" s="36"/>
      <c r="D130" s="35"/>
      <c r="E130" s="36"/>
      <c r="F130" s="71"/>
      <c r="G130" s="36"/>
      <c r="H130" s="36"/>
      <c r="I130" s="36"/>
      <c r="J130" s="36"/>
      <c r="K130" s="36"/>
      <c r="L130" s="36"/>
      <c r="M130" s="34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2:34" x14ac:dyDescent="0.25">
      <c r="B131" s="35"/>
      <c r="C131" s="36"/>
      <c r="D131" s="35"/>
      <c r="E131" s="36"/>
      <c r="F131" s="71"/>
      <c r="G131" s="36"/>
      <c r="H131" s="36"/>
      <c r="I131" s="36"/>
      <c r="J131" s="36"/>
      <c r="K131" s="36"/>
      <c r="L131" s="36"/>
      <c r="M131" s="34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2:34" x14ac:dyDescent="0.25">
      <c r="B132" s="35"/>
      <c r="C132" s="36"/>
      <c r="D132" s="35"/>
      <c r="E132" s="36"/>
      <c r="F132" s="71"/>
      <c r="G132" s="36"/>
      <c r="H132" s="36"/>
      <c r="I132" s="36"/>
      <c r="J132" s="36"/>
      <c r="K132" s="36"/>
      <c r="L132" s="36"/>
      <c r="M132" s="34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2:34" x14ac:dyDescent="0.25">
      <c r="B133" s="35"/>
      <c r="C133" s="36"/>
      <c r="D133" s="35"/>
      <c r="E133" s="36"/>
      <c r="F133" s="71"/>
      <c r="G133" s="36"/>
      <c r="H133" s="36"/>
      <c r="I133" s="36"/>
      <c r="J133" s="36"/>
      <c r="K133" s="36"/>
      <c r="L133" s="36"/>
      <c r="M133" s="34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2:34" x14ac:dyDescent="0.25">
      <c r="B134" s="35"/>
      <c r="C134" s="36"/>
      <c r="D134" s="35"/>
      <c r="E134" s="36"/>
      <c r="F134" s="71"/>
      <c r="G134" s="36"/>
      <c r="H134" s="36"/>
      <c r="I134" s="36"/>
      <c r="J134" s="36"/>
      <c r="K134" s="36"/>
      <c r="L134" s="36"/>
      <c r="M134" s="34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2:34" x14ac:dyDescent="0.25">
      <c r="B135" s="35"/>
      <c r="C135" s="36"/>
      <c r="D135" s="35"/>
      <c r="E135" s="36"/>
      <c r="F135" s="71"/>
      <c r="G135" s="36"/>
      <c r="H135" s="36"/>
      <c r="I135" s="36"/>
      <c r="J135" s="36"/>
      <c r="K135" s="36"/>
      <c r="L135" s="36"/>
      <c r="M135" s="34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2:34" x14ac:dyDescent="0.25">
      <c r="B136" s="35"/>
      <c r="C136" s="36"/>
      <c r="D136" s="35"/>
      <c r="E136" s="36"/>
      <c r="F136" s="71"/>
      <c r="G136" s="36"/>
      <c r="H136" s="36"/>
      <c r="I136" s="36"/>
      <c r="J136" s="36"/>
      <c r="K136" s="36"/>
      <c r="L136" s="36"/>
      <c r="M136" s="34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2:34" x14ac:dyDescent="0.25">
      <c r="B137" s="35"/>
      <c r="C137" s="36"/>
      <c r="D137" s="35"/>
      <c r="E137" s="36"/>
      <c r="F137" s="71"/>
      <c r="G137" s="36"/>
      <c r="H137" s="36"/>
      <c r="I137" s="36"/>
      <c r="J137" s="36"/>
      <c r="K137" s="36"/>
      <c r="L137" s="36"/>
      <c r="M137" s="34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2:34" x14ac:dyDescent="0.25">
      <c r="B138" s="35"/>
      <c r="C138" s="36"/>
      <c r="D138" s="35"/>
      <c r="E138" s="36"/>
      <c r="F138" s="71"/>
      <c r="G138" s="36"/>
      <c r="H138" s="36"/>
      <c r="I138" s="36"/>
      <c r="J138" s="36"/>
      <c r="K138" s="36"/>
      <c r="L138" s="36"/>
      <c r="M138" s="34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2:34" x14ac:dyDescent="0.25">
      <c r="B139" s="35"/>
      <c r="C139" s="36"/>
      <c r="D139" s="35"/>
      <c r="E139" s="36"/>
      <c r="F139" s="71"/>
      <c r="G139" s="36"/>
      <c r="H139" s="36"/>
      <c r="I139" s="36"/>
      <c r="J139" s="36"/>
      <c r="K139" s="36"/>
      <c r="L139" s="36"/>
      <c r="M139" s="34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2:34" x14ac:dyDescent="0.25">
      <c r="B140" s="35"/>
      <c r="C140" s="36"/>
      <c r="D140" s="35"/>
      <c r="E140" s="36"/>
      <c r="F140" s="71"/>
      <c r="G140" s="36"/>
      <c r="H140" s="36"/>
      <c r="I140" s="36"/>
      <c r="J140" s="36"/>
      <c r="K140" s="36"/>
      <c r="L140" s="36"/>
      <c r="M140" s="34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2:34" x14ac:dyDescent="0.25">
      <c r="B141" s="35"/>
      <c r="C141" s="36"/>
      <c r="D141" s="35"/>
      <c r="E141" s="36"/>
      <c r="F141" s="71"/>
      <c r="G141" s="36"/>
      <c r="H141" s="36"/>
      <c r="I141" s="36"/>
      <c r="J141" s="36"/>
      <c r="K141" s="36"/>
      <c r="L141" s="36"/>
      <c r="M141" s="34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2:34" x14ac:dyDescent="0.25">
      <c r="B142" s="35"/>
      <c r="C142" s="36"/>
      <c r="D142" s="35"/>
      <c r="E142" s="36"/>
      <c r="F142" s="71"/>
      <c r="G142" s="36"/>
      <c r="H142" s="36"/>
      <c r="I142" s="36"/>
      <c r="J142" s="36"/>
      <c r="K142" s="36"/>
      <c r="L142" s="36"/>
      <c r="M142" s="34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2:34" x14ac:dyDescent="0.25">
      <c r="B143" s="35"/>
      <c r="C143" s="36"/>
      <c r="D143" s="35"/>
      <c r="E143" s="36"/>
      <c r="F143" s="71"/>
      <c r="G143" s="36"/>
      <c r="H143" s="36"/>
      <c r="I143" s="36"/>
      <c r="J143" s="36"/>
      <c r="K143" s="36"/>
      <c r="L143" s="36"/>
      <c r="M143" s="34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2:34" x14ac:dyDescent="0.25">
      <c r="B144" s="35"/>
      <c r="C144" s="36"/>
      <c r="D144" s="35"/>
      <c r="E144" s="36"/>
      <c r="F144" s="71"/>
      <c r="G144" s="36"/>
      <c r="H144" s="36"/>
      <c r="I144" s="36"/>
      <c r="J144" s="36"/>
      <c r="K144" s="36"/>
      <c r="L144" s="36"/>
      <c r="M144" s="34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2:34" x14ac:dyDescent="0.25">
      <c r="B145" s="35"/>
      <c r="C145" s="36"/>
      <c r="D145" s="35"/>
      <c r="E145" s="36"/>
      <c r="F145" s="71"/>
      <c r="G145" s="36"/>
      <c r="H145" s="36"/>
      <c r="I145" s="36"/>
      <c r="J145" s="36"/>
      <c r="K145" s="36"/>
      <c r="L145" s="36"/>
      <c r="M145" s="34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</row>
    <row r="146" spans="2:34" x14ac:dyDescent="0.25">
      <c r="B146" s="35"/>
      <c r="C146" s="36"/>
      <c r="D146" s="35"/>
      <c r="E146" s="36"/>
      <c r="F146" s="71"/>
      <c r="G146" s="36"/>
      <c r="H146" s="36"/>
      <c r="I146" s="36"/>
      <c r="J146" s="36"/>
      <c r="K146" s="36"/>
      <c r="L146" s="36"/>
      <c r="M146" s="34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</row>
    <row r="147" spans="2:34" x14ac:dyDescent="0.25">
      <c r="B147" s="35"/>
      <c r="C147" s="36"/>
      <c r="D147" s="35"/>
      <c r="E147" s="36"/>
      <c r="F147" s="71"/>
      <c r="G147" s="36"/>
      <c r="H147" s="36"/>
      <c r="I147" s="36"/>
      <c r="J147" s="36"/>
      <c r="K147" s="36"/>
      <c r="L147" s="36"/>
      <c r="M147" s="34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</row>
    <row r="148" spans="2:34" x14ac:dyDescent="0.25">
      <c r="M148" s="34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</row>
  </sheetData>
  <mergeCells count="18">
    <mergeCell ref="C1:C3"/>
    <mergeCell ref="E3:H6"/>
    <mergeCell ref="C7:C8"/>
    <mergeCell ref="B10:L10"/>
    <mergeCell ref="B11:B12"/>
    <mergeCell ref="C11:C12"/>
    <mergeCell ref="D11:D12"/>
    <mergeCell ref="E11:E12"/>
    <mergeCell ref="F11:H11"/>
    <mergeCell ref="J1:L1"/>
    <mergeCell ref="J114:K114"/>
    <mergeCell ref="J11:K11"/>
    <mergeCell ref="L11:L13"/>
    <mergeCell ref="E1:G1"/>
    <mergeCell ref="G114:H114"/>
    <mergeCell ref="J112:L112"/>
    <mergeCell ref="J109:L109"/>
    <mergeCell ref="J110:L111"/>
  </mergeCells>
  <phoneticPr fontId="12" type="noConversion"/>
  <pageMargins left="0.7" right="0.7" top="0.75" bottom="0.75" header="0.3" footer="0.3"/>
  <pageSetup paperSize="9" scale="22" orientation="landscape" horizontalDpi="360" verticalDpi="360" r:id="rId1"/>
  <ignoredErrors>
    <ignoredError sqref="B26:B27 B29" twoDigitTextYear="1"/>
    <ignoredError sqref="L62:L63 L106 L65" formula="1"/>
    <ignoredError sqref="D49 D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2021-02-15T08:35:04Z</dcterms:modified>
</cp:coreProperties>
</file>