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584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SO 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01 Pol'!$A$1:$X$394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0" i="12" l="1"/>
  <c r="M390" i="12" s="1"/>
  <c r="G9" i="12"/>
  <c r="M9" i="12" s="1"/>
  <c r="I9" i="12"/>
  <c r="K9" i="12"/>
  <c r="O9" i="12"/>
  <c r="Q9" i="12"/>
  <c r="V9" i="12"/>
  <c r="G12" i="12"/>
  <c r="M12" i="12" s="1"/>
  <c r="I12" i="12"/>
  <c r="K12" i="12"/>
  <c r="O12" i="12"/>
  <c r="Q12" i="12"/>
  <c r="V12" i="12"/>
  <c r="G15" i="12"/>
  <c r="I15" i="12"/>
  <c r="K15" i="12"/>
  <c r="M15" i="12"/>
  <c r="O15" i="12"/>
  <c r="Q15" i="12"/>
  <c r="V15" i="12"/>
  <c r="G18" i="12"/>
  <c r="M18" i="12" s="1"/>
  <c r="I18" i="12"/>
  <c r="K18" i="12"/>
  <c r="O18" i="12"/>
  <c r="Q18" i="12"/>
  <c r="V18" i="12"/>
  <c r="G23" i="12"/>
  <c r="M23" i="12" s="1"/>
  <c r="I23" i="12"/>
  <c r="K23" i="12"/>
  <c r="O23" i="12"/>
  <c r="Q23" i="12"/>
  <c r="V23" i="12"/>
  <c r="G27" i="12"/>
  <c r="M27" i="12" s="1"/>
  <c r="I27" i="12"/>
  <c r="K27" i="12"/>
  <c r="O27" i="12"/>
  <c r="Q27" i="12"/>
  <c r="V27" i="12"/>
  <c r="G31" i="12"/>
  <c r="M31" i="12" s="1"/>
  <c r="I31" i="12"/>
  <c r="K31" i="12"/>
  <c r="O31" i="12"/>
  <c r="Q31" i="12"/>
  <c r="V31" i="12"/>
  <c r="G36" i="12"/>
  <c r="I36" i="12"/>
  <c r="K36" i="12"/>
  <c r="O36" i="12"/>
  <c r="Q36" i="12"/>
  <c r="V36" i="12"/>
  <c r="G39" i="12"/>
  <c r="M39" i="12" s="1"/>
  <c r="I39" i="12"/>
  <c r="K39" i="12"/>
  <c r="O39" i="12"/>
  <c r="Q39" i="12"/>
  <c r="V39" i="12"/>
  <c r="G43" i="12"/>
  <c r="M43" i="12" s="1"/>
  <c r="I43" i="12"/>
  <c r="K43" i="12"/>
  <c r="O43" i="12"/>
  <c r="Q43" i="12"/>
  <c r="V43" i="12"/>
  <c r="G46" i="12"/>
  <c r="M46" i="12" s="1"/>
  <c r="I46" i="12"/>
  <c r="K46" i="12"/>
  <c r="O46" i="12"/>
  <c r="Q46" i="12"/>
  <c r="V46" i="12"/>
  <c r="G49" i="12"/>
  <c r="M49" i="12" s="1"/>
  <c r="I49" i="12"/>
  <c r="K49" i="12"/>
  <c r="O49" i="12"/>
  <c r="Q49" i="12"/>
  <c r="V49" i="12"/>
  <c r="G52" i="12"/>
  <c r="M52" i="12" s="1"/>
  <c r="I52" i="12"/>
  <c r="K52" i="12"/>
  <c r="O52" i="12"/>
  <c r="Q52" i="12"/>
  <c r="V52" i="12"/>
  <c r="G56" i="12"/>
  <c r="M56" i="12" s="1"/>
  <c r="I56" i="12"/>
  <c r="K56" i="12"/>
  <c r="O56" i="12"/>
  <c r="Q56" i="12"/>
  <c r="V56" i="12"/>
  <c r="G58" i="12"/>
  <c r="M58" i="12" s="1"/>
  <c r="I58" i="12"/>
  <c r="K58" i="12"/>
  <c r="O58" i="12"/>
  <c r="Q58" i="12"/>
  <c r="V58" i="12"/>
  <c r="G61" i="12"/>
  <c r="M61" i="12" s="1"/>
  <c r="I61" i="12"/>
  <c r="K61" i="12"/>
  <c r="O61" i="12"/>
  <c r="Q61" i="12"/>
  <c r="V61" i="12"/>
  <c r="G65" i="12"/>
  <c r="M65" i="12" s="1"/>
  <c r="I65" i="12"/>
  <c r="K65" i="12"/>
  <c r="O65" i="12"/>
  <c r="Q65" i="12"/>
  <c r="V65" i="12"/>
  <c r="G69" i="12"/>
  <c r="M69" i="12" s="1"/>
  <c r="I69" i="12"/>
  <c r="K69" i="12"/>
  <c r="O69" i="12"/>
  <c r="Q69" i="12"/>
  <c r="V69" i="12"/>
  <c r="G72" i="12"/>
  <c r="M72" i="12" s="1"/>
  <c r="I72" i="12"/>
  <c r="K72" i="12"/>
  <c r="O72" i="12"/>
  <c r="Q72" i="12"/>
  <c r="V72" i="12"/>
  <c r="G76" i="12"/>
  <c r="M76" i="12" s="1"/>
  <c r="M75" i="12" s="1"/>
  <c r="I76" i="12"/>
  <c r="I75" i="12" s="1"/>
  <c r="K76" i="12"/>
  <c r="K75" i="12" s="1"/>
  <c r="O76" i="12"/>
  <c r="O75" i="12" s="1"/>
  <c r="Q76" i="12"/>
  <c r="Q75" i="12" s="1"/>
  <c r="V76" i="12"/>
  <c r="V75" i="12" s="1"/>
  <c r="G83" i="12"/>
  <c r="I83" i="12"/>
  <c r="K83" i="12"/>
  <c r="O83" i="12"/>
  <c r="Q83" i="12"/>
  <c r="V83" i="12"/>
  <c r="G86" i="12"/>
  <c r="M86" i="12" s="1"/>
  <c r="I86" i="12"/>
  <c r="K86" i="12"/>
  <c r="O86" i="12"/>
  <c r="Q86" i="12"/>
  <c r="V86" i="12"/>
  <c r="G91" i="12"/>
  <c r="M91" i="12" s="1"/>
  <c r="I91" i="12"/>
  <c r="K91" i="12"/>
  <c r="O91" i="12"/>
  <c r="Q91" i="12"/>
  <c r="V91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G101" i="12"/>
  <c r="M101" i="12" s="1"/>
  <c r="I101" i="12"/>
  <c r="K101" i="12"/>
  <c r="O101" i="12"/>
  <c r="Q101" i="12"/>
  <c r="V101" i="12"/>
  <c r="G103" i="12"/>
  <c r="M103" i="12" s="1"/>
  <c r="I103" i="12"/>
  <c r="K103" i="12"/>
  <c r="O103" i="12"/>
  <c r="Q103" i="12"/>
  <c r="V103" i="12"/>
  <c r="G106" i="12"/>
  <c r="M106" i="12" s="1"/>
  <c r="I106" i="12"/>
  <c r="K106" i="12"/>
  <c r="O106" i="12"/>
  <c r="Q106" i="12"/>
  <c r="V106" i="12"/>
  <c r="G109" i="12"/>
  <c r="M109" i="12" s="1"/>
  <c r="I109" i="12"/>
  <c r="K109" i="12"/>
  <c r="O109" i="12"/>
  <c r="Q109" i="12"/>
  <c r="V109" i="12"/>
  <c r="G112" i="12"/>
  <c r="M112" i="12" s="1"/>
  <c r="I112" i="12"/>
  <c r="K112" i="12"/>
  <c r="O112" i="12"/>
  <c r="Q112" i="12"/>
  <c r="V112" i="12"/>
  <c r="G116" i="12"/>
  <c r="I116" i="12"/>
  <c r="K116" i="12"/>
  <c r="M116" i="12"/>
  <c r="O116" i="12"/>
  <c r="Q116" i="12"/>
  <c r="V116" i="12"/>
  <c r="G118" i="12"/>
  <c r="M118" i="12" s="1"/>
  <c r="I118" i="12"/>
  <c r="K118" i="12"/>
  <c r="O118" i="12"/>
  <c r="Q118" i="12"/>
  <c r="V118" i="12"/>
  <c r="G120" i="12"/>
  <c r="M120" i="12" s="1"/>
  <c r="I120" i="12"/>
  <c r="K120" i="12"/>
  <c r="O120" i="12"/>
  <c r="Q120" i="12"/>
  <c r="V120" i="12"/>
  <c r="G123" i="12"/>
  <c r="M123" i="12" s="1"/>
  <c r="I123" i="12"/>
  <c r="K123" i="12"/>
  <c r="O123" i="12"/>
  <c r="Q123" i="12"/>
  <c r="Q115" i="12" s="1"/>
  <c r="V123" i="12"/>
  <c r="G126" i="12"/>
  <c r="M126" i="12" s="1"/>
  <c r="I126" i="12"/>
  <c r="K126" i="12"/>
  <c r="O126" i="12"/>
  <c r="Q126" i="12"/>
  <c r="V126" i="12"/>
  <c r="G128" i="12"/>
  <c r="M128" i="12" s="1"/>
  <c r="I128" i="12"/>
  <c r="K128" i="12"/>
  <c r="O128" i="12"/>
  <c r="Q128" i="12"/>
  <c r="V128" i="12"/>
  <c r="G132" i="12"/>
  <c r="I132" i="12"/>
  <c r="K132" i="12"/>
  <c r="O132" i="12"/>
  <c r="Q132" i="12"/>
  <c r="V132" i="12"/>
  <c r="G135" i="12"/>
  <c r="M135" i="12" s="1"/>
  <c r="I135" i="12"/>
  <c r="K135" i="12"/>
  <c r="O135" i="12"/>
  <c r="Q135" i="12"/>
  <c r="V135" i="12"/>
  <c r="G138" i="12"/>
  <c r="G137" i="12" s="1"/>
  <c r="I60" i="1" s="1"/>
  <c r="I138" i="12"/>
  <c r="I137" i="12" s="1"/>
  <c r="K138" i="12"/>
  <c r="K137" i="12" s="1"/>
  <c r="O138" i="12"/>
  <c r="O137" i="12" s="1"/>
  <c r="Q138" i="12"/>
  <c r="Q137" i="12" s="1"/>
  <c r="V138" i="12"/>
  <c r="V137" i="12" s="1"/>
  <c r="G140" i="12"/>
  <c r="M140" i="12" s="1"/>
  <c r="I140" i="12"/>
  <c r="K140" i="12"/>
  <c r="O140" i="12"/>
  <c r="Q140" i="12"/>
  <c r="V140" i="12"/>
  <c r="G144" i="12"/>
  <c r="M144" i="12" s="1"/>
  <c r="I144" i="12"/>
  <c r="K144" i="12"/>
  <c r="O144" i="12"/>
  <c r="Q144" i="12"/>
  <c r="V144" i="12"/>
  <c r="G148" i="12"/>
  <c r="M148" i="12" s="1"/>
  <c r="I148" i="12"/>
  <c r="K148" i="12"/>
  <c r="O148" i="12"/>
  <c r="Q148" i="12"/>
  <c r="V148" i="12"/>
  <c r="G155" i="12"/>
  <c r="M155" i="12" s="1"/>
  <c r="I155" i="12"/>
  <c r="K155" i="12"/>
  <c r="O155" i="12"/>
  <c r="Q155" i="12"/>
  <c r="V155" i="12"/>
  <c r="G162" i="12"/>
  <c r="M162" i="12" s="1"/>
  <c r="I162" i="12"/>
  <c r="K162" i="12"/>
  <c r="O162" i="12"/>
  <c r="Q162" i="12"/>
  <c r="V162" i="12"/>
  <c r="G169" i="12"/>
  <c r="M169" i="12" s="1"/>
  <c r="I169" i="12"/>
  <c r="K169" i="12"/>
  <c r="O169" i="12"/>
  <c r="Q169" i="12"/>
  <c r="V169" i="12"/>
  <c r="G176" i="12"/>
  <c r="M176" i="12" s="1"/>
  <c r="I176" i="12"/>
  <c r="K176" i="12"/>
  <c r="O176" i="12"/>
  <c r="Q176" i="12"/>
  <c r="V176" i="12"/>
  <c r="G180" i="12"/>
  <c r="M180" i="12" s="1"/>
  <c r="I180" i="12"/>
  <c r="K180" i="12"/>
  <c r="O180" i="12"/>
  <c r="Q180" i="12"/>
  <c r="V180" i="12"/>
  <c r="G182" i="12"/>
  <c r="M182" i="12" s="1"/>
  <c r="I182" i="12"/>
  <c r="K182" i="12"/>
  <c r="O182" i="12"/>
  <c r="Q182" i="12"/>
  <c r="V182" i="12"/>
  <c r="G185" i="12"/>
  <c r="M185" i="12" s="1"/>
  <c r="I185" i="12"/>
  <c r="K185" i="12"/>
  <c r="O185" i="12"/>
  <c r="Q185" i="12"/>
  <c r="V185" i="12"/>
  <c r="G189" i="12"/>
  <c r="M189" i="12" s="1"/>
  <c r="I189" i="12"/>
  <c r="K189" i="12"/>
  <c r="O189" i="12"/>
  <c r="Q189" i="12"/>
  <c r="V189" i="12"/>
  <c r="G193" i="12"/>
  <c r="M193" i="12" s="1"/>
  <c r="I193" i="12"/>
  <c r="K193" i="12"/>
  <c r="O193" i="12"/>
  <c r="Q193" i="12"/>
  <c r="V193" i="12"/>
  <c r="G195" i="12"/>
  <c r="I195" i="12"/>
  <c r="K195" i="12"/>
  <c r="O195" i="12"/>
  <c r="Q195" i="12"/>
  <c r="V195" i="12"/>
  <c r="G197" i="12"/>
  <c r="M197" i="12" s="1"/>
  <c r="I197" i="12"/>
  <c r="K197" i="12"/>
  <c r="O197" i="12"/>
  <c r="Q197" i="12"/>
  <c r="V197" i="12"/>
  <c r="G199" i="12"/>
  <c r="M199" i="12" s="1"/>
  <c r="I199" i="12"/>
  <c r="K199" i="12"/>
  <c r="O199" i="12"/>
  <c r="Q199" i="12"/>
  <c r="V199" i="12"/>
  <c r="G202" i="12"/>
  <c r="M202" i="12" s="1"/>
  <c r="I202" i="12"/>
  <c r="K202" i="12"/>
  <c r="O202" i="12"/>
  <c r="Q202" i="12"/>
  <c r="V202" i="12"/>
  <c r="G204" i="12"/>
  <c r="I204" i="12"/>
  <c r="K204" i="12"/>
  <c r="O204" i="12"/>
  <c r="Q204" i="12"/>
  <c r="V204" i="12"/>
  <c r="G207" i="12"/>
  <c r="M207" i="12" s="1"/>
  <c r="I207" i="12"/>
  <c r="K207" i="12"/>
  <c r="O207" i="12"/>
  <c r="Q207" i="12"/>
  <c r="V207" i="12"/>
  <c r="G210" i="12"/>
  <c r="M210" i="12" s="1"/>
  <c r="I210" i="12"/>
  <c r="K210" i="12"/>
  <c r="O210" i="12"/>
  <c r="Q210" i="12"/>
  <c r="V210" i="12"/>
  <c r="G213" i="12"/>
  <c r="M213" i="12" s="1"/>
  <c r="I213" i="12"/>
  <c r="K213" i="12"/>
  <c r="O213" i="12"/>
  <c r="Q213" i="12"/>
  <c r="V213" i="12"/>
  <c r="G215" i="12"/>
  <c r="M215" i="12" s="1"/>
  <c r="I215" i="12"/>
  <c r="K215" i="12"/>
  <c r="O215" i="12"/>
  <c r="Q215" i="12"/>
  <c r="V215" i="12"/>
  <c r="G224" i="12"/>
  <c r="M224" i="12" s="1"/>
  <c r="I224" i="12"/>
  <c r="K224" i="12"/>
  <c r="O224" i="12"/>
  <c r="Q224" i="12"/>
  <c r="V224" i="12"/>
  <c r="G226" i="12"/>
  <c r="M226" i="12" s="1"/>
  <c r="I226" i="12"/>
  <c r="K226" i="12"/>
  <c r="O226" i="12"/>
  <c r="Q226" i="12"/>
  <c r="V226" i="12"/>
  <c r="G228" i="12"/>
  <c r="M228" i="12" s="1"/>
  <c r="I228" i="12"/>
  <c r="K228" i="12"/>
  <c r="O228" i="12"/>
  <c r="Q228" i="12"/>
  <c r="V228" i="12"/>
  <c r="G230" i="12"/>
  <c r="M230" i="12" s="1"/>
  <c r="I230" i="12"/>
  <c r="K230" i="12"/>
  <c r="O230" i="12"/>
  <c r="Q230" i="12"/>
  <c r="V230" i="12"/>
  <c r="G232" i="12"/>
  <c r="M232" i="12" s="1"/>
  <c r="I232" i="12"/>
  <c r="K232" i="12"/>
  <c r="O232" i="12"/>
  <c r="Q232" i="12"/>
  <c r="V232" i="12"/>
  <c r="G234" i="12"/>
  <c r="I234" i="12"/>
  <c r="K234" i="12"/>
  <c r="O234" i="12"/>
  <c r="Q234" i="12"/>
  <c r="Q233" i="12" s="1"/>
  <c r="V234" i="12"/>
  <c r="G236" i="12"/>
  <c r="M236" i="12" s="1"/>
  <c r="I236" i="12"/>
  <c r="K236" i="12"/>
  <c r="O236" i="12"/>
  <c r="Q236" i="12"/>
  <c r="V236" i="12"/>
  <c r="G238" i="12"/>
  <c r="M238" i="12" s="1"/>
  <c r="I238" i="12"/>
  <c r="K238" i="12"/>
  <c r="O238" i="12"/>
  <c r="Q238" i="12"/>
  <c r="V238" i="12"/>
  <c r="G240" i="12"/>
  <c r="M240" i="12" s="1"/>
  <c r="I240" i="12"/>
  <c r="K240" i="12"/>
  <c r="O240" i="12"/>
  <c r="Q240" i="12"/>
  <c r="V240" i="12"/>
  <c r="G245" i="12"/>
  <c r="M245" i="12" s="1"/>
  <c r="I245" i="12"/>
  <c r="K245" i="12"/>
  <c r="O245" i="12"/>
  <c r="Q245" i="12"/>
  <c r="V245" i="12"/>
  <c r="G250" i="12"/>
  <c r="I250" i="12"/>
  <c r="K250" i="12"/>
  <c r="O250" i="12"/>
  <c r="Q250" i="12"/>
  <c r="V250" i="12"/>
  <c r="G255" i="12"/>
  <c r="M255" i="12" s="1"/>
  <c r="I255" i="12"/>
  <c r="K255" i="12"/>
  <c r="O255" i="12"/>
  <c r="Q255" i="12"/>
  <c r="V255" i="12"/>
  <c r="G260" i="12"/>
  <c r="M260" i="12" s="1"/>
  <c r="I260" i="12"/>
  <c r="K260" i="12"/>
  <c r="O260" i="12"/>
  <c r="Q260" i="12"/>
  <c r="V260" i="12"/>
  <c r="G265" i="12"/>
  <c r="M265" i="12" s="1"/>
  <c r="I265" i="12"/>
  <c r="K265" i="12"/>
  <c r="O265" i="12"/>
  <c r="Q265" i="12"/>
  <c r="V265" i="12"/>
  <c r="G270" i="12"/>
  <c r="M270" i="12" s="1"/>
  <c r="I270" i="12"/>
  <c r="K270" i="12"/>
  <c r="O270" i="12"/>
  <c r="Q270" i="12"/>
  <c r="V270" i="12"/>
  <c r="G272" i="12"/>
  <c r="M272" i="12" s="1"/>
  <c r="I272" i="12"/>
  <c r="K272" i="12"/>
  <c r="O272" i="12"/>
  <c r="Q272" i="12"/>
  <c r="V272" i="12"/>
  <c r="G277" i="12"/>
  <c r="M277" i="12" s="1"/>
  <c r="I277" i="12"/>
  <c r="K277" i="12"/>
  <c r="O277" i="12"/>
  <c r="Q277" i="12"/>
  <c r="V277" i="12"/>
  <c r="G282" i="12"/>
  <c r="M282" i="12" s="1"/>
  <c r="I282" i="12"/>
  <c r="K282" i="12"/>
  <c r="O282" i="12"/>
  <c r="Q282" i="12"/>
  <c r="V282" i="12"/>
  <c r="G284" i="12"/>
  <c r="M284" i="12" s="1"/>
  <c r="I284" i="12"/>
  <c r="K284" i="12"/>
  <c r="O284" i="12"/>
  <c r="Q284" i="12"/>
  <c r="V284" i="12"/>
  <c r="G286" i="12"/>
  <c r="M286" i="12" s="1"/>
  <c r="I286" i="12"/>
  <c r="K286" i="12"/>
  <c r="O286" i="12"/>
  <c r="Q286" i="12"/>
  <c r="V286" i="12"/>
  <c r="G288" i="12"/>
  <c r="M288" i="12" s="1"/>
  <c r="I288" i="12"/>
  <c r="K288" i="12"/>
  <c r="O288" i="12"/>
  <c r="Q288" i="12"/>
  <c r="V288" i="12"/>
  <c r="G290" i="12"/>
  <c r="M290" i="12" s="1"/>
  <c r="I290" i="12"/>
  <c r="K290" i="12"/>
  <c r="O290" i="12"/>
  <c r="Q290" i="12"/>
  <c r="V290" i="12"/>
  <c r="G292" i="12"/>
  <c r="M292" i="12" s="1"/>
  <c r="I292" i="12"/>
  <c r="K292" i="12"/>
  <c r="O292" i="12"/>
  <c r="Q292" i="12"/>
  <c r="V292" i="12"/>
  <c r="G294" i="12"/>
  <c r="M294" i="12" s="1"/>
  <c r="I294" i="12"/>
  <c r="K294" i="12"/>
  <c r="O294" i="12"/>
  <c r="Q294" i="12"/>
  <c r="V294" i="12"/>
  <c r="G296" i="12"/>
  <c r="M296" i="12" s="1"/>
  <c r="I296" i="12"/>
  <c r="K296" i="12"/>
  <c r="O296" i="12"/>
  <c r="Q296" i="12"/>
  <c r="V296" i="12"/>
  <c r="G298" i="12"/>
  <c r="M298" i="12" s="1"/>
  <c r="I298" i="12"/>
  <c r="K298" i="12"/>
  <c r="O298" i="12"/>
  <c r="Q298" i="12"/>
  <c r="V298" i="12"/>
  <c r="G300" i="12"/>
  <c r="M300" i="12" s="1"/>
  <c r="I300" i="12"/>
  <c r="K300" i="12"/>
  <c r="O300" i="12"/>
  <c r="Q300" i="12"/>
  <c r="V300" i="12"/>
  <c r="G302" i="12"/>
  <c r="M302" i="12" s="1"/>
  <c r="I302" i="12"/>
  <c r="K302" i="12"/>
  <c r="O302" i="12"/>
  <c r="Q302" i="12"/>
  <c r="V302" i="12"/>
  <c r="G304" i="12"/>
  <c r="I304" i="12"/>
  <c r="K304" i="12"/>
  <c r="O304" i="12"/>
  <c r="Q304" i="12"/>
  <c r="V304" i="12"/>
  <c r="G306" i="12"/>
  <c r="M306" i="12" s="1"/>
  <c r="I306" i="12"/>
  <c r="K306" i="12"/>
  <c r="O306" i="12"/>
  <c r="Q306" i="12"/>
  <c r="V306" i="12"/>
  <c r="G308" i="12"/>
  <c r="M308" i="12" s="1"/>
  <c r="I308" i="12"/>
  <c r="K308" i="12"/>
  <c r="O308" i="12"/>
  <c r="Q308" i="12"/>
  <c r="V308" i="12"/>
  <c r="G310" i="12"/>
  <c r="M310" i="12" s="1"/>
  <c r="I310" i="12"/>
  <c r="K310" i="12"/>
  <c r="O310" i="12"/>
  <c r="Q310" i="12"/>
  <c r="V310" i="12"/>
  <c r="G315" i="12"/>
  <c r="M315" i="12" s="1"/>
  <c r="I315" i="12"/>
  <c r="K315" i="12"/>
  <c r="O315" i="12"/>
  <c r="Q315" i="12"/>
  <c r="V315" i="12"/>
  <c r="G320" i="12"/>
  <c r="M320" i="12" s="1"/>
  <c r="I320" i="12"/>
  <c r="K320" i="12"/>
  <c r="O320" i="12"/>
  <c r="Q320" i="12"/>
  <c r="V320" i="12"/>
  <c r="G322" i="12"/>
  <c r="M322" i="12" s="1"/>
  <c r="I322" i="12"/>
  <c r="K322" i="12"/>
  <c r="O322" i="12"/>
  <c r="Q322" i="12"/>
  <c r="V322" i="12"/>
  <c r="G325" i="12"/>
  <c r="M325" i="12" s="1"/>
  <c r="I325" i="12"/>
  <c r="K325" i="12"/>
  <c r="O325" i="12"/>
  <c r="Q325" i="12"/>
  <c r="V325" i="12"/>
  <c r="G330" i="12"/>
  <c r="M330" i="12" s="1"/>
  <c r="I330" i="12"/>
  <c r="K330" i="12"/>
  <c r="O330" i="12"/>
  <c r="Q330" i="12"/>
  <c r="V330" i="12"/>
  <c r="G335" i="12"/>
  <c r="M335" i="12" s="1"/>
  <c r="I335" i="12"/>
  <c r="K335" i="12"/>
  <c r="O335" i="12"/>
  <c r="Q335" i="12"/>
  <c r="V335" i="12"/>
  <c r="G340" i="12"/>
  <c r="M340" i="12" s="1"/>
  <c r="I340" i="12"/>
  <c r="K340" i="12"/>
  <c r="O340" i="12"/>
  <c r="Q340" i="12"/>
  <c r="V340" i="12"/>
  <c r="G342" i="12"/>
  <c r="M342" i="12" s="1"/>
  <c r="M341" i="12" s="1"/>
  <c r="I342" i="12"/>
  <c r="I341" i="12" s="1"/>
  <c r="K342" i="12"/>
  <c r="K341" i="12" s="1"/>
  <c r="O342" i="12"/>
  <c r="O341" i="12" s="1"/>
  <c r="Q342" i="12"/>
  <c r="Q341" i="12" s="1"/>
  <c r="V342" i="12"/>
  <c r="V341" i="12" s="1"/>
  <c r="G345" i="12"/>
  <c r="M345" i="12" s="1"/>
  <c r="I345" i="12"/>
  <c r="K345" i="12"/>
  <c r="O345" i="12"/>
  <c r="Q345" i="12"/>
  <c r="V345" i="12"/>
  <c r="G349" i="12"/>
  <c r="M349" i="12" s="1"/>
  <c r="I349" i="12"/>
  <c r="K349" i="12"/>
  <c r="O349" i="12"/>
  <c r="Q349" i="12"/>
  <c r="V349" i="12"/>
  <c r="G357" i="12"/>
  <c r="M357" i="12" s="1"/>
  <c r="I357" i="12"/>
  <c r="K357" i="12"/>
  <c r="O357" i="12"/>
  <c r="Q357" i="12"/>
  <c r="V357" i="12"/>
  <c r="G361" i="12"/>
  <c r="M361" i="12" s="1"/>
  <c r="I361" i="12"/>
  <c r="K361" i="12"/>
  <c r="O361" i="12"/>
  <c r="Q361" i="12"/>
  <c r="V361" i="12"/>
  <c r="G365" i="12"/>
  <c r="M365" i="12" s="1"/>
  <c r="I365" i="12"/>
  <c r="K365" i="12"/>
  <c r="O365" i="12"/>
  <c r="Q365" i="12"/>
  <c r="V365" i="12"/>
  <c r="G373" i="12"/>
  <c r="M373" i="12" s="1"/>
  <c r="I373" i="12"/>
  <c r="K373" i="12"/>
  <c r="O373" i="12"/>
  <c r="Q373" i="12"/>
  <c r="V373" i="12"/>
  <c r="G377" i="12"/>
  <c r="M377" i="12" s="1"/>
  <c r="I377" i="12"/>
  <c r="K377" i="12"/>
  <c r="O377" i="12"/>
  <c r="Q377" i="12"/>
  <c r="V377" i="12"/>
  <c r="G381" i="12"/>
  <c r="M381" i="12" s="1"/>
  <c r="I381" i="12"/>
  <c r="K381" i="12"/>
  <c r="O381" i="12"/>
  <c r="Q381" i="12"/>
  <c r="V381" i="12"/>
  <c r="G384" i="12"/>
  <c r="M384" i="12" s="1"/>
  <c r="I384" i="12"/>
  <c r="K384" i="12"/>
  <c r="O384" i="12"/>
  <c r="Q384" i="12"/>
  <c r="V384" i="12"/>
  <c r="G385" i="12"/>
  <c r="M385" i="12" s="1"/>
  <c r="I385" i="12"/>
  <c r="K385" i="12"/>
  <c r="O385" i="12"/>
  <c r="Q385" i="12"/>
  <c r="V385" i="12"/>
  <c r="G386" i="12"/>
  <c r="M386" i="12" s="1"/>
  <c r="I386" i="12"/>
  <c r="K386" i="12"/>
  <c r="O386" i="12"/>
  <c r="Q386" i="12"/>
  <c r="V386" i="12"/>
  <c r="G387" i="12"/>
  <c r="M387" i="12" s="1"/>
  <c r="I387" i="12"/>
  <c r="K387" i="12"/>
  <c r="O387" i="12"/>
  <c r="Q387" i="12"/>
  <c r="V387" i="12"/>
  <c r="G388" i="12"/>
  <c r="M388" i="12" s="1"/>
  <c r="I388" i="12"/>
  <c r="K388" i="12"/>
  <c r="O388" i="12"/>
  <c r="Q388" i="12"/>
  <c r="V388" i="12"/>
  <c r="I390" i="12"/>
  <c r="K390" i="12"/>
  <c r="O390" i="12"/>
  <c r="Q390" i="12"/>
  <c r="V390" i="12"/>
  <c r="G391" i="12"/>
  <c r="I391" i="12"/>
  <c r="K391" i="12"/>
  <c r="O391" i="12"/>
  <c r="Q391" i="12"/>
  <c r="Q389" i="12" s="1"/>
  <c r="V391" i="12"/>
  <c r="F42" i="1"/>
  <c r="G42" i="1"/>
  <c r="H42" i="1"/>
  <c r="I42" i="1"/>
  <c r="J41" i="1" s="1"/>
  <c r="J40" i="1"/>
  <c r="Q131" i="12" l="1"/>
  <c r="O26" i="12"/>
  <c r="V239" i="12"/>
  <c r="V8" i="12"/>
  <c r="O389" i="12"/>
  <c r="I389" i="12"/>
  <c r="G239" i="12"/>
  <c r="I67" i="1" s="1"/>
  <c r="I233" i="12"/>
  <c r="K198" i="12"/>
  <c r="K194" i="12"/>
  <c r="G131" i="12"/>
  <c r="I59" i="1" s="1"/>
  <c r="Q125" i="12"/>
  <c r="K125" i="12"/>
  <c r="K26" i="12"/>
  <c r="G8" i="12"/>
  <c r="I51" i="1" s="1"/>
  <c r="J39" i="1"/>
  <c r="J42" i="1" s="1"/>
  <c r="K389" i="12"/>
  <c r="K383" i="12"/>
  <c r="Q309" i="12"/>
  <c r="Q299" i="12"/>
  <c r="V198" i="12"/>
  <c r="I198" i="12"/>
  <c r="V194" i="12"/>
  <c r="O194" i="12"/>
  <c r="I194" i="12"/>
  <c r="V131" i="12"/>
  <c r="I131" i="12"/>
  <c r="V125" i="12"/>
  <c r="I115" i="12"/>
  <c r="Q64" i="12"/>
  <c r="V26" i="12"/>
  <c r="G26" i="12"/>
  <c r="I52" i="1" s="1"/>
  <c r="V383" i="12"/>
  <c r="K299" i="12"/>
  <c r="Q283" i="12"/>
  <c r="K64" i="12"/>
  <c r="Q35" i="12"/>
  <c r="K35" i="12"/>
  <c r="O383" i="12"/>
  <c r="K344" i="12"/>
  <c r="Q344" i="12"/>
  <c r="I309" i="12"/>
  <c r="I299" i="12"/>
  <c r="O299" i="12"/>
  <c r="V283" i="12"/>
  <c r="I283" i="12"/>
  <c r="K239" i="12"/>
  <c r="G233" i="12"/>
  <c r="I66" i="1" s="1"/>
  <c r="V203" i="12"/>
  <c r="O203" i="12"/>
  <c r="O198" i="12"/>
  <c r="V181" i="12"/>
  <c r="K131" i="12"/>
  <c r="I125" i="12"/>
  <c r="O115" i="12"/>
  <c r="V82" i="12"/>
  <c r="I64" i="12"/>
  <c r="O64" i="12"/>
  <c r="I35" i="12"/>
  <c r="O35" i="12"/>
  <c r="K8" i="12"/>
  <c r="Q8" i="12"/>
  <c r="I8" i="12"/>
  <c r="O233" i="12"/>
  <c r="V389" i="12"/>
  <c r="Q383" i="12"/>
  <c r="I344" i="12"/>
  <c r="V309" i="12"/>
  <c r="K309" i="12"/>
  <c r="O283" i="12"/>
  <c r="K283" i="12"/>
  <c r="Q239" i="12"/>
  <c r="V233" i="12"/>
  <c r="K203" i="12"/>
  <c r="Q203" i="12"/>
  <c r="Q198" i="12"/>
  <c r="Q194" i="12"/>
  <c r="G194" i="12"/>
  <c r="I63" i="1" s="1"/>
  <c r="K181" i="12"/>
  <c r="V139" i="12"/>
  <c r="Q139" i="12"/>
  <c r="M138" i="12"/>
  <c r="M137" i="12" s="1"/>
  <c r="O131" i="12"/>
  <c r="O125" i="12"/>
  <c r="K82" i="12"/>
  <c r="Q26" i="12"/>
  <c r="V344" i="12"/>
  <c r="O344" i="12"/>
  <c r="G389" i="12"/>
  <c r="I74" i="1" s="1"/>
  <c r="I19" i="1" s="1"/>
  <c r="I383" i="12"/>
  <c r="O309" i="12"/>
  <c r="V299" i="12"/>
  <c r="I239" i="12"/>
  <c r="O239" i="12"/>
  <c r="K233" i="12"/>
  <c r="I203" i="12"/>
  <c r="Q181" i="12"/>
  <c r="I181" i="12"/>
  <c r="O181" i="12"/>
  <c r="K139" i="12"/>
  <c r="O139" i="12"/>
  <c r="I139" i="12"/>
  <c r="V115" i="12"/>
  <c r="K115" i="12"/>
  <c r="Q82" i="12"/>
  <c r="I82" i="12"/>
  <c r="O82" i="12"/>
  <c r="V64" i="12"/>
  <c r="V35" i="12"/>
  <c r="I26" i="12"/>
  <c r="O8" i="12"/>
  <c r="M391" i="12"/>
  <c r="M389" i="12" s="1"/>
  <c r="G299" i="12"/>
  <c r="I69" i="1" s="1"/>
  <c r="G203" i="12"/>
  <c r="I65" i="1" s="1"/>
  <c r="M195" i="12"/>
  <c r="M194" i="12" s="1"/>
  <c r="M115" i="12"/>
  <c r="M181" i="12"/>
  <c r="G115" i="12"/>
  <c r="I57" i="1" s="1"/>
  <c r="G35" i="12"/>
  <c r="I53" i="1" s="1"/>
  <c r="G344" i="12"/>
  <c r="I72" i="1" s="1"/>
  <c r="G341" i="12"/>
  <c r="I71" i="1" s="1"/>
  <c r="G82" i="12"/>
  <c r="I56" i="1" s="1"/>
  <c r="G283" i="12"/>
  <c r="I68" i="1" s="1"/>
  <c r="M204" i="12"/>
  <c r="M203" i="12" s="1"/>
  <c r="M198" i="12"/>
  <c r="M283" i="12"/>
  <c r="M139" i="12"/>
  <c r="M8" i="12"/>
  <c r="M344" i="12"/>
  <c r="M125" i="12"/>
  <c r="M383" i="12"/>
  <c r="M309" i="12"/>
  <c r="M64" i="12"/>
  <c r="M26" i="12"/>
  <c r="G383" i="12"/>
  <c r="I73" i="1" s="1"/>
  <c r="G309" i="12"/>
  <c r="I70" i="1" s="1"/>
  <c r="M234" i="12"/>
  <c r="M233" i="12" s="1"/>
  <c r="G198" i="12"/>
  <c r="I64" i="1" s="1"/>
  <c r="G181" i="12"/>
  <c r="I62" i="1" s="1"/>
  <c r="M132" i="12"/>
  <c r="M131" i="12" s="1"/>
  <c r="M83" i="12"/>
  <c r="M82" i="12" s="1"/>
  <c r="G75" i="12"/>
  <c r="I55" i="1" s="1"/>
  <c r="G64" i="12"/>
  <c r="I54" i="1" s="1"/>
  <c r="M36" i="12"/>
  <c r="M35" i="12" s="1"/>
  <c r="G139" i="12"/>
  <c r="I61" i="1" s="1"/>
  <c r="G125" i="12"/>
  <c r="I58" i="1" s="1"/>
  <c r="M304" i="12"/>
  <c r="M299" i="12" s="1"/>
  <c r="M250" i="12"/>
  <c r="M239" i="12" s="1"/>
  <c r="J28" i="1"/>
  <c r="J26" i="1"/>
  <c r="G38" i="1"/>
  <c r="F38" i="1"/>
  <c r="J23" i="1"/>
  <c r="J24" i="1"/>
  <c r="J25" i="1"/>
  <c r="J27" i="1"/>
  <c r="E24" i="1"/>
  <c r="E26" i="1"/>
  <c r="I17" i="1" l="1"/>
  <c r="I75" i="1"/>
  <c r="J73" i="1" s="1"/>
  <c r="I16" i="1"/>
  <c r="I21" i="1" s="1"/>
  <c r="J65" i="1"/>
  <c r="J54" i="1"/>
  <c r="J63" i="1"/>
  <c r="J72" i="1"/>
  <c r="J74" i="1"/>
  <c r="J68" i="1"/>
  <c r="J69" i="1"/>
  <c r="J58" i="1"/>
  <c r="J67" i="1"/>
  <c r="J51" i="1"/>
  <c r="J61" i="1"/>
  <c r="J66" i="1"/>
  <c r="J59" i="1"/>
  <c r="J57" i="1"/>
  <c r="J62" i="1"/>
  <c r="J71" i="1"/>
  <c r="J55" i="1"/>
  <c r="J64" i="1"/>
  <c r="J52" i="1" l="1"/>
  <c r="J60" i="1"/>
  <c r="J53" i="1"/>
  <c r="J56" i="1"/>
  <c r="J75" i="1" s="1"/>
  <c r="J70" i="1"/>
  <c r="G25" i="1"/>
  <c r="G26" i="1" s="1"/>
  <c r="G29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pospisilova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<sst xmlns="http://schemas.openxmlformats.org/spreadsheetml/2006/main" count="1604" uniqueCount="508">
  <si>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</si>
  <si>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</si>
  <si>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</si>
  <si>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</si>
  <si>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</si>
  <si>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</si>
  <si>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</si>
  <si>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</si>
  <si>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</si>
  <si>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</si>
  <si>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</si>
  <si>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</si>
  <si>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</si>
  <si>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</si>
  <si>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</si>
  <si>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</si>
  <si>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</si>
  <si>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</si>
  <si>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</si>
  <si>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</si>
  <si>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</si>
  <si>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</si>
  <si>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</si>
  <si>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</si>
  <si>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</si>
  <si>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</si>
  <si>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</si>
  <si>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</si>
  <si>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</si>
  <si>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</si>
  <si>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</si>
  <si>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</si>
  <si>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</si>
  <si>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</si>
  <si>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</si>
  <si>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</si>
  <si>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</si>
  <si>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</si>
  <si>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</si>
  <si>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</si>
  <si>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</si>
  <si>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</si>
  <si>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</si>
  <si>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</si>
  <si>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Stavební úpravy MŠ Snovídky</t>
  </si>
  <si>
    <t>SO 01</t>
  </si>
  <si>
    <t>Objekt:</t>
  </si>
  <si>
    <t>Rozpočet:</t>
  </si>
  <si>
    <t>MŠ Snovídky</t>
  </si>
  <si>
    <t>Stavba</t>
  </si>
  <si>
    <t>Celkem za stavbu</t>
  </si>
  <si>
    <t>CZK</t>
  </si>
  <si>
    <t>#POPO</t>
  </si>
  <si>
    <t>Popis objektu: SO 01 - Stavební úpravy MŠ Snovídky</t>
  </si>
  <si>
    <t>#POPR</t>
  </si>
  <si>
    <t>Popis rozpočtu: 01 - Stavební úpravy MŠ Snovídky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</si>
  <si>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</si>
  <si>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</si>
  <si>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</si>
  <si>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</si>
  <si>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</si>
  <si>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</si>
  <si>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</si>
  <si>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</si>
  <si>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</si>
  <si>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</si>
  <si>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</si>
  <si>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</si>
  <si>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</si>
  <si>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</si>
  <si>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</si>
  <si>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</si>
  <si>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</si>
  <si>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</si>
  <si>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</si>
  <si>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</si>
  <si>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</si>
  <si>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</si>
  <si>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</si>
  <si>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</si>
  <si>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725</t>
  </si>
  <si>
    <t>Zařizovací předměty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</si>
  <si>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</si>
  <si>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</si>
  <si>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</si>
  <si>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</si>
  <si>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</si>
  <si>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</si>
  <si>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</si>
  <si>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</si>
  <si>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</si>
  <si>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</si>
  <si>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</si>
  <si>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</si>
  <si>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</si>
  <si>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</si>
  <si>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</si>
  <si>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</si>
  <si>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</si>
  <si>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</si>
  <si>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</si>
  <si>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</si>
  <si>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</si>
  <si>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</si>
  <si>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</si>
  <si>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</si>
  <si>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</si>
  <si>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</si>
  <si>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</si>
  <si>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</si>
  <si>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</si>
  <si>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</si>
  <si>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</si>
  <si>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</si>
  <si>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</si>
  <si>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</si>
  <si>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</si>
  <si>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</si>
  <si>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</si>
  <si>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</si>
  <si>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</si>
  <si>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</si>
  <si>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</si>
  <si>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</si>
  <si>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</si>
  <si>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</si>
  <si>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</si>
  <si>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</si>
  <si>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</si>
  <si>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</si>
  <si>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</si>
  <si>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</si>
  <si>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</si>
  <si>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</si>
  <si>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317121251</t>
  </si>
  <si>
    <t>Montáž ŽB překladů do 180 cm dodatečně do rýh</t>
  </si>
  <si>
    <t>kus</t>
  </si>
  <si>
    <t>RTS 20/ I</t>
  </si>
  <si>
    <t>Práce</t>
  </si>
  <si>
    <t>POL1_</t>
  </si>
  <si>
    <t>2.02 : 5*3</t>
  </si>
  <si>
    <t>VV</t>
  </si>
  <si>
    <t>2.05 : 5*3</t>
  </si>
  <si>
    <t>319201311</t>
  </si>
  <si>
    <t>Vyrovnání povrchu zdiva maltou tl.do 3 cm</t>
  </si>
  <si>
    <t>m2</t>
  </si>
  <si>
    <t>2.02 : 0,4*3*1,5*3</t>
  </si>
  <si>
    <t>2.05 : 0,4*3*1,5*3</t>
  </si>
  <si>
    <t>342261211</t>
  </si>
  <si>
    <t>Příčka sádrokarton. ocel.kce, 2x oplášť. tl.100 mm desky standard impreg. tl. 12,5 mm, minerál 4 cm</t>
  </si>
  <si>
    <t>sportovní centrum : 2,9*(3,35+1,56*2)</t>
  </si>
  <si>
    <t>polytechnické aktivity : 2,9*(4+1,6*3)</t>
  </si>
  <si>
    <t>342263998</t>
  </si>
  <si>
    <t>Příplatek k příčce sádrokart. za plochu do 5 m2 pro plochy 2 - 5 m2</t>
  </si>
  <si>
    <t>2.03 : 2,9*1,6</t>
  </si>
  <si>
    <t>2.06 : 2,9*1,65</t>
  </si>
  <si>
    <t>59321229.A</t>
  </si>
  <si>
    <t>Překlad železobetonový RZP 179/14/24 V</t>
  </si>
  <si>
    <t>SPCM</t>
  </si>
  <si>
    <t>Specifikace</t>
  </si>
  <si>
    <t>POL3_</t>
  </si>
  <si>
    <t>342264513</t>
  </si>
  <si>
    <t>Revizní dvířka do SDK podhledu, 300x300 mm typ SP, požární odolnost EI 15</t>
  </si>
  <si>
    <t>2.02 : 1</t>
  </si>
  <si>
    <t>2.05 : 1</t>
  </si>
  <si>
    <t>schodiště : 1</t>
  </si>
  <si>
    <t>416021222</t>
  </si>
  <si>
    <t>Podhledy SDK, kovová.kce CD. 2x deska RF 12,5 mm, bez izolace EI 30 DP1</t>
  </si>
  <si>
    <t>sportovní centrum : 11,15*7,05</t>
  </si>
  <si>
    <t>polytechnické aktivity : 11,15*7,05</t>
  </si>
  <si>
    <t>schodiště : 3,5*7,05-2*3,8</t>
  </si>
  <si>
    <t>602011112</t>
  </si>
  <si>
    <t>Omítka jádrová, ručně</t>
  </si>
  <si>
    <t>2.02 překlad : 0,24*1,8*3</t>
  </si>
  <si>
    <t>2.05 překlad : 0,24*1,8*3</t>
  </si>
  <si>
    <t>602011141</t>
  </si>
  <si>
    <t>Štuk na stěnách vnitřní, ručně tloušťka vrstvy 4 mm</t>
  </si>
  <si>
    <t>2.02 : (2,6*(9,49+7,05+11,15+3,5+1,6+0,85+2,5)+1,5*3*3*0,4+0,4*(2*2,1+1,1)-1,5*1,5*3-0,9*2,03-3,75*1,5*2)*0,3</t>
  </si>
  <si>
    <t>2.05 : (2,6*(11,15*2+7,05+1,525*2)+1,5*3*3*0,4+0,4*(2*2,1+1,1)-1,5*1,5*3-0,9*2,03-3,75*1,5*2)*0,3</t>
  </si>
  <si>
    <t>schodiště : (5,1*(3,5+1,4*2)-0,9*2,03*2+3,6*(3,5+2*3+3,65+3,25)-2,03*(2*0,9+1)+0,5*2,1*3,65*2)*0,3</t>
  </si>
  <si>
    <t>610991111</t>
  </si>
  <si>
    <t>Zakrývání výplní vnitřních otvorů</t>
  </si>
  <si>
    <t>2.02 : 1,5*1,5*3</t>
  </si>
  <si>
    <t>2.05 : 1,5*1,5*3</t>
  </si>
  <si>
    <t>610991004</t>
  </si>
  <si>
    <t>Začišťovací okenní lišta pro vnitř.omítku tl. 15mm</t>
  </si>
  <si>
    <t>m</t>
  </si>
  <si>
    <t>2.02 : 1,5*3*3</t>
  </si>
  <si>
    <t>2.05 : 1,5*3*3</t>
  </si>
  <si>
    <t>612409991</t>
  </si>
  <si>
    <t>Začištění omítek kolem oken,dveří apod. s použitím suché maltové směsi</t>
  </si>
  <si>
    <t>2.02 : 1,5*4*3</t>
  </si>
  <si>
    <t>2.05 : 1,5*4*3</t>
  </si>
  <si>
    <t>612421421</t>
  </si>
  <si>
    <t>Oprava vápen.omítek stěn do 50 % pl. - hladkých</t>
  </si>
  <si>
    <t>sportovní centrum : 2,6*(9,49+7,05+11,15+3,5+1,6+0,85+2,5)+1,5*3*3*0,4+0,4*(2*2,1+1,1)-1,5*1,5*3-0,9*2,03-3,75*1,5*2</t>
  </si>
  <si>
    <t>polytechnické aktivity : 2,6*(11,15*2+7,05+1,525*2)+1,5*3*3*0,4+0,4*(2*2,1+1,1)-1,5*1,5*3-0,9*2,03-3,75*1,5*2</t>
  </si>
  <si>
    <t>schodiště : 5,1*(3,5+1,4*2)-0,9*2,03*2+3,6*(3,5+2*3+3,65+3,25)-2,03*(2*0,9+1)+0,5*2,1*3,65*2</t>
  </si>
  <si>
    <t>612423631</t>
  </si>
  <si>
    <t>Omítka rýh stěn vápenná šířky do 30 cm, štuková s použitím suché maltové směsi</t>
  </si>
  <si>
    <t>odhad : 80*0,3</t>
  </si>
  <si>
    <t>612425931</t>
  </si>
  <si>
    <t>Omítka vápenná vnitřního ostění - štuková s použitím suché maltové směsi</t>
  </si>
  <si>
    <t>612481211</t>
  </si>
  <si>
    <t>Montáž výztužné sítě(perlinky)do stěrky-vnit.stěny včetně výztužné sítě a stěrkového tmelu</t>
  </si>
  <si>
    <t>622319005</t>
  </si>
  <si>
    <t>Vyrovnávací vrstva z cementové malty tl. 10 mm</t>
  </si>
  <si>
    <t xml:space="preserve">pod parapet : </t>
  </si>
  <si>
    <t>2.02 : 1,5*0,45*3</t>
  </si>
  <si>
    <t>2.05 : 1,5*0,45*3</t>
  </si>
  <si>
    <t>622422322</t>
  </si>
  <si>
    <t>Oprava vněj. omítek II,do 30%, štuk na 100% plochy</t>
  </si>
  <si>
    <t>2.02 : 1,5*0,45*3*3</t>
  </si>
  <si>
    <t>2.05 : 1,5*0,45*3*3</t>
  </si>
  <si>
    <t>622481211</t>
  </si>
  <si>
    <t xml:space="preserve">Montáž výztužné sítě(perlinky)do stěrky-vněj.stěny včetně výztužné sítě a stěrkového tmelu </t>
  </si>
  <si>
    <t>632411125</t>
  </si>
  <si>
    <t>Potěr samonivelační, anhydritový, ruční zpracování, tl. 25 mm</t>
  </si>
  <si>
    <t>2.03 : 1,6*0,85</t>
  </si>
  <si>
    <t>2.04 : 1,6*2,5</t>
  </si>
  <si>
    <t>2.05 : 11,15*7,05-1,7*4</t>
  </si>
  <si>
    <t>2.06 : 1,65*0,9</t>
  </si>
  <si>
    <t>2.07 : 1,65*2,8</t>
  </si>
  <si>
    <t>641960000</t>
  </si>
  <si>
    <t>Těsnění spár otvorových prvků PU pěnou</t>
  </si>
  <si>
    <t>642942111</t>
  </si>
  <si>
    <t>Osazení zárubní dveřních ocelových, pl. do 2,5 m2</t>
  </si>
  <si>
    <t>2.03 : 1</t>
  </si>
  <si>
    <t>2.04 : 1</t>
  </si>
  <si>
    <t>2.06 : 1</t>
  </si>
  <si>
    <t>2.07 : 1</t>
  </si>
  <si>
    <t>648991113</t>
  </si>
  <si>
    <t>Osazení parapet.desek plast. a lamin. š.nad 20cm včetně dodávky plastové parapetní desky š. 500 mm</t>
  </si>
  <si>
    <t>2.02 : 1,5*3</t>
  </si>
  <si>
    <t>2.05 : 1,5*3</t>
  </si>
  <si>
    <t>55330447</t>
  </si>
  <si>
    <t>Zárubeň ocelová S100   700x1970x100 L pro sádrokarton, bez drážky, pevně přivařené závěsy</t>
  </si>
  <si>
    <t>55330448</t>
  </si>
  <si>
    <t>Zárubeň ocelová S100   700x1970x100 P pro sádrokarton, bez drážky, pevně přivařené závěsy</t>
  </si>
  <si>
    <t>55330450</t>
  </si>
  <si>
    <t>Zárubeň ocelová S100   800x1970x100 P pro sádrokarton, bez drážky, pevně přivařené závěsy</t>
  </si>
  <si>
    <t>5534550x</t>
  </si>
  <si>
    <t>Dveře požární 1kříd.-30 min EI 30 DP3 80x197 cm vč. samozavírače</t>
  </si>
  <si>
    <t>Vlastní</t>
  </si>
  <si>
    <t>Indiv</t>
  </si>
  <si>
    <t>1.02 - ext. : 1</t>
  </si>
  <si>
    <t>61143108Rx</t>
  </si>
  <si>
    <t>Okno plastové 2dílné se sloupkem 150 x 150 cm OS/O vč. bezpečnostní dětské pojistky (uzamykatelné kliky)</t>
  </si>
  <si>
    <t>2.02 : 3</t>
  </si>
  <si>
    <t>2.05 : 3</t>
  </si>
  <si>
    <t>61161931</t>
  </si>
  <si>
    <t>Dveře vnitřní hladké plné 1kř. 70x197 dýha odlehčená DTD, dýha</t>
  </si>
  <si>
    <t>61161932</t>
  </si>
  <si>
    <t>Dveře vnitřní hladké plné 1kř. 80x197 dýha odlehčená DTD, dýha</t>
  </si>
  <si>
    <t>6116850</t>
  </si>
  <si>
    <t>Dveře dřevěné vnitřní hladké požární EW 15 PD3-C2  80/197 cm, plné dýhované vč. samozavírače</t>
  </si>
  <si>
    <t>941941031</t>
  </si>
  <si>
    <t>Montáž lešení leh.řad.s podlahami,š.do 1 m, H 10 m</t>
  </si>
  <si>
    <t>6,5*(11,75+11,65)</t>
  </si>
  <si>
    <t>941941831</t>
  </si>
  <si>
    <t>Demontáž lešení leh.řad.s podlahami,š.1 m, H 10 m</t>
  </si>
  <si>
    <t>941955003</t>
  </si>
  <si>
    <t>Lešení lehké pomocné, výška podlahy do 2,5 m</t>
  </si>
  <si>
    <t>941955102</t>
  </si>
  <si>
    <t>Lešení lehké pomocné,schodiště, H podlahy do 3,5 m</t>
  </si>
  <si>
    <t>21020510x</t>
  </si>
  <si>
    <t>D+M piktogramy</t>
  </si>
  <si>
    <t>kompl</t>
  </si>
  <si>
    <t>1</t>
  </si>
  <si>
    <t>95394131x</t>
  </si>
  <si>
    <t>D+M hasicí přístroj práškový, 21A</t>
  </si>
  <si>
    <t>sportovní centrum : 2</t>
  </si>
  <si>
    <t>polytechnické aktivity : 2</t>
  </si>
  <si>
    <t>971033681</t>
  </si>
  <si>
    <t>Vybourání otv. zeď cihel. pl.4 m2, tl.90 cm, MVC</t>
  </si>
  <si>
    <t>m3</t>
  </si>
  <si>
    <t>2.02 : 3*(1,5*1,5*0,85+1,8*0,23*0,85)</t>
  </si>
  <si>
    <t>2.05 : 3*(1,5*1,5*0,85+1,8*0,23*0,85)</t>
  </si>
  <si>
    <t>973031325</t>
  </si>
  <si>
    <t>Vysekání kapes zeď cihel. MVC, pl. 0,1m2, hl. 30cm</t>
  </si>
  <si>
    <t>20 nosníků : 20*2</t>
  </si>
  <si>
    <t>998011002</t>
  </si>
  <si>
    <t>Přesun hmot pro budovy zděné výšky do 12 m</t>
  </si>
  <si>
    <t>t</t>
  </si>
  <si>
    <t>Přesun hmot</t>
  </si>
  <si>
    <t>POL7_</t>
  </si>
  <si>
    <t>713111111</t>
  </si>
  <si>
    <t>Izolace tepelné stropů vrchem kladené volně 2 vrstvy - materiál ve specifikaci</t>
  </si>
  <si>
    <t>713111221</t>
  </si>
  <si>
    <t>Montáž parozábrany, zavěšené podhl., přelep. spojů vč. specifikace</t>
  </si>
  <si>
    <t>713121111</t>
  </si>
  <si>
    <t>Izolace tepelná podlah na sucho, jednovrstvá materiál ve specifikaci</t>
  </si>
  <si>
    <t>2.02 : 11,15*7,05-1,7*3,55</t>
  </si>
  <si>
    <t>713121118</t>
  </si>
  <si>
    <t>Montáž dilatačního pásku podél stěn včetně dodávky materiálu</t>
  </si>
  <si>
    <t>2.02 : 11,15*2+2*7,05-0,8*2-0,7</t>
  </si>
  <si>
    <t>2.05 : 11,15*2+2*7,05+1,7*2-0,8*2-0,7</t>
  </si>
  <si>
    <t>2.03 : 1,6*2+2*0,85-0,7</t>
  </si>
  <si>
    <t>2.04 : 1,6*2+2*2,5-0,8</t>
  </si>
  <si>
    <t>2.06 : 1,65*2+2*0,9-0,7</t>
  </si>
  <si>
    <t>2.07 : 1,65*2+2*2,8-0,8</t>
  </si>
  <si>
    <t>713191100</t>
  </si>
  <si>
    <t>Položení separační fólie včetně dodávky PE fólie</t>
  </si>
  <si>
    <t>28376074</t>
  </si>
  <si>
    <t>Deska izolační kročejová EPS T 6500 tl. 50-2 mm</t>
  </si>
  <si>
    <t>2.02 : (11,15*7,05-1,7*3,55)*1,1</t>
  </si>
  <si>
    <t>2.03 : 1,6*0,85*1,1</t>
  </si>
  <si>
    <t>2.04 : 1,6*2,5*1,1</t>
  </si>
  <si>
    <t>2.05 : (11,15*7,05-1,7*4)*1,1</t>
  </si>
  <si>
    <t>2.06 : 1,65*0,9*1,1</t>
  </si>
  <si>
    <t>2.07 : 1,65*2,8*1,1</t>
  </si>
  <si>
    <t>63141176</t>
  </si>
  <si>
    <t>Deska z kamenné vlny MPN 120 x 600 x 1000 mm víceúčelová</t>
  </si>
  <si>
    <t>sportovní centrum : 11,15*7,05*2*1,1</t>
  </si>
  <si>
    <t>polytechnické aktivity : 11,15*7,05*2*1,1</t>
  </si>
  <si>
    <t>schodiště : (3,5*7,05-2*3,8)*2*1,1</t>
  </si>
  <si>
    <t>998713102</t>
  </si>
  <si>
    <t>Přesun hmot pro izolace tepelné, výšky do 12 m</t>
  </si>
  <si>
    <t>725013138</t>
  </si>
  <si>
    <t xml:space="preserve">Klozet kombi, nádrž s armat.odpad svislý,bílý včetně sedátka v bílé barvě </t>
  </si>
  <si>
    <t>soubor</t>
  </si>
  <si>
    <t>725017123</t>
  </si>
  <si>
    <t>Umyvadlo na šrouby např. CUBITO 60 x 45 cm, bílé</t>
  </si>
  <si>
    <t>725823111</t>
  </si>
  <si>
    <t>Baterie umyvadlová stoján. ruční, bez otvír.odpadu standardní</t>
  </si>
  <si>
    <t>998725102</t>
  </si>
  <si>
    <t>Přesun hmot pro zařizovací předměty, výšky do 12 m</t>
  </si>
  <si>
    <t>76252611x</t>
  </si>
  <si>
    <t>Položení dřevěného roštu podlahy rozteč cca 60 cm, na pryžové podložky včetně dodávky veškerého materiálu</t>
  </si>
  <si>
    <t>sportovní centrum : 11,15*7,05-3,55*1,7</t>
  </si>
  <si>
    <t>998762102</t>
  </si>
  <si>
    <t>Přesun hmot pro tesařské konstrukce, výšky do 12 m</t>
  </si>
  <si>
    <t>764816150</t>
  </si>
  <si>
    <t>Oplechování parapetů, lakovaný Pz plech, rš 500 mm</t>
  </si>
  <si>
    <t>998764102</t>
  </si>
  <si>
    <t>Přesun hmot pro klempířské konstr., výšky do 12 m</t>
  </si>
  <si>
    <t>766601211</t>
  </si>
  <si>
    <t>Těsnění okenní spáry, ostění, PT fólie+ PP páska</t>
  </si>
  <si>
    <t>766629302</t>
  </si>
  <si>
    <t>Montáž oken plastových plochy do 2,70 m2</t>
  </si>
  <si>
    <t>766661112</t>
  </si>
  <si>
    <t>Montáž dveří do zárubně,otevíravých 1kř.do 0,8 m</t>
  </si>
  <si>
    <t>2.02 : 2</t>
  </si>
  <si>
    <t>2.05 : 2</t>
  </si>
  <si>
    <t>766695212</t>
  </si>
  <si>
    <t>Montáž prahů dveří jednokřídlových š. do 10 cm</t>
  </si>
  <si>
    <t>76666141</t>
  </si>
  <si>
    <t>Montáž dveří protipožár.1kř.do 80 cm, bez kukátka vč. montáže samozavírače, do stávající zárubně</t>
  </si>
  <si>
    <t>1.04 : 1</t>
  </si>
  <si>
    <t>1.10 : 1</t>
  </si>
  <si>
    <t>1.06 : 1</t>
  </si>
  <si>
    <t>1.08 : 1</t>
  </si>
  <si>
    <t>2.11 : 1</t>
  </si>
  <si>
    <t>766662162x</t>
  </si>
  <si>
    <t>D+M nadsvětlíku sklopného, plastového, 1,8x0,8 m, nad stávající vchodové dveře vč. pákového otevírače křídla</t>
  </si>
  <si>
    <t>76666216x</t>
  </si>
  <si>
    <t>Demontáž stávajícího nadsvětlíku fixního 1,8x0,8 m</t>
  </si>
  <si>
    <t>76667002x</t>
  </si>
  <si>
    <t>Úprava stávajícího kování dveří na panikové vč. materiálu (samozavírač, zámek, kování klika-klika - panika ve směru úniku), vč. demontáže stávajícícho</t>
  </si>
  <si>
    <t>2.09 : 1</t>
  </si>
  <si>
    <t>7666700x</t>
  </si>
  <si>
    <t>Úprava stávajícího kování dveří na panikové vč. materiálu - kování klika-klika - panika ve směru úniku, vč. demontáže stávajícícho</t>
  </si>
  <si>
    <t>vchodové dveře : 1</t>
  </si>
  <si>
    <t>998766102</t>
  </si>
  <si>
    <t>Přesun hmot pro truhlářské konstr., výšky do 12 m</t>
  </si>
  <si>
    <t>767995108</t>
  </si>
  <si>
    <t>Výroba a montáž kov. atypických konstr. nad 500 kg</t>
  </si>
  <si>
    <t>kg</t>
  </si>
  <si>
    <t>20 ks, dl. 7,6 m : 20*7,6*9,29</t>
  </si>
  <si>
    <t>15425880</t>
  </si>
  <si>
    <t>Profil U rovnoramenný S235  210x50x50x4 mm</t>
  </si>
  <si>
    <t>20 ks, dl. 7,6 m, ztratné a prořez 10 % : (20*7,6*9,29)/1000*1,1</t>
  </si>
  <si>
    <t>998767102</t>
  </si>
  <si>
    <t>Přesun hmot pro zámečnické konstr., výšky do 12 m</t>
  </si>
  <si>
    <t>771101101</t>
  </si>
  <si>
    <t>Vysávání podlah prům.vysavačem pro pokládku dlažby</t>
  </si>
  <si>
    <t>771101210</t>
  </si>
  <si>
    <t>Penetrace podkladu pod dlažby</t>
  </si>
  <si>
    <t>771575109</t>
  </si>
  <si>
    <t>Montáž podlah keram.,hladké, tmel, 30x30 cm</t>
  </si>
  <si>
    <t>771577942</t>
  </si>
  <si>
    <t xml:space="preserve">Podlahový profil koutový </t>
  </si>
  <si>
    <t>2.03 : (2*1,6+2*0,85)-0,7</t>
  </si>
  <si>
    <t>2.04 : (2*1,6+2*2,5)-0,8</t>
  </si>
  <si>
    <t>2.06 : (2*1,65+2*0,9)-0,7</t>
  </si>
  <si>
    <t>2.07 : (2*1,65+2*2,8)-0,8</t>
  </si>
  <si>
    <t>771578011</t>
  </si>
  <si>
    <t>Spára podlaha - stěna, silikonem</t>
  </si>
  <si>
    <t>771579791</t>
  </si>
  <si>
    <t>Příplatek za plochu podlah keram. do 5 m2 jednotl.</t>
  </si>
  <si>
    <t>771579792</t>
  </si>
  <si>
    <t>Příplatek za podlahy keram.v omezeném prostoru</t>
  </si>
  <si>
    <t>771579793</t>
  </si>
  <si>
    <t>Příplatek za spárovací hmotu - plošně,keram.dlažba</t>
  </si>
  <si>
    <t>59764203</t>
  </si>
  <si>
    <t>Dlažba např. Taurus Granit matná 300x300x9 mm Nordic</t>
  </si>
  <si>
    <t>998771102</t>
  </si>
  <si>
    <t>Přesun hmot pro podlahy z dlaždic, výšky do 12 m</t>
  </si>
  <si>
    <t>763614122</t>
  </si>
  <si>
    <t>M.podlahy z desek do tl.18 mm, P+D, sponky vč. dodávky desky OSB tl 16 mm</t>
  </si>
  <si>
    <t>2.02 : (11,15*7,05-1,7*3,55)</t>
  </si>
  <si>
    <t>775101101</t>
  </si>
  <si>
    <t>Vysávání podlah prům.vysavačem,podlahy vlys,parket</t>
  </si>
  <si>
    <t>775413030</t>
  </si>
  <si>
    <t>Montáž podlahové lišty na klipy</t>
  </si>
  <si>
    <t>2.02 : 7,05*2+11,17*2+0,4*2-0,7-0,8*2</t>
  </si>
  <si>
    <t>775541400</t>
  </si>
  <si>
    <t>Položení podlah lamelových se zámkovým spojem</t>
  </si>
  <si>
    <t>775542011</t>
  </si>
  <si>
    <t>Fólie PE pod lamelové podlahy</t>
  </si>
  <si>
    <t>61193671</t>
  </si>
  <si>
    <t>Lišta soklová, lak Dub dl. 2,5 m</t>
  </si>
  <si>
    <t>2.02 : (7,05*2+11,17*2+0,4*2-0,7-0,8*2)*1,1</t>
  </si>
  <si>
    <t>6119370x</t>
  </si>
  <si>
    <t>Podlaha laminát., třída reakce na oheň max. Cfl, dekor dub 1285x194x7 mm, např. PARADOR BASIC 200</t>
  </si>
  <si>
    <t>998775102</t>
  </si>
  <si>
    <t>Přesun hmot pro podlahy vlysové, výšky do 12 m</t>
  </si>
  <si>
    <t>776101101</t>
  </si>
  <si>
    <t>Vysávání podlah prům.vysavačem pod povlak.podlahy</t>
  </si>
  <si>
    <t>776421100</t>
  </si>
  <si>
    <t xml:space="preserve">Lepení podlahových soklíků z PVC a vinylu včetně dodávky soklíku </t>
  </si>
  <si>
    <t>776521100</t>
  </si>
  <si>
    <t>Lepení povlak.podlah z pásů PVC na Chemopren včetně podlahoviny např. Novoflor extra, tl. 2,0 mm</t>
  </si>
  <si>
    <t>77610112x</t>
  </si>
  <si>
    <t>Provedení penetrace podkladu pod.povlak.podlahy vč. dodávky materiálu</t>
  </si>
  <si>
    <t>998776102</t>
  </si>
  <si>
    <t>Přesun hmot pro podlahy povlakové, výšky do 12 m</t>
  </si>
  <si>
    <t>781101210</t>
  </si>
  <si>
    <t>Penetrace podkladu pod obklady</t>
  </si>
  <si>
    <t>2.03 : 2,1*(2*1,6+2*0,85)-0,7*1,97</t>
  </si>
  <si>
    <t>2.04 : 2,1*(2*1,6+2*2,5)-0,8*1,97</t>
  </si>
  <si>
    <t>2.06 : 2,1*(2*1,65+2*0,9)-0,7*1,97</t>
  </si>
  <si>
    <t>2.07 : 2,1*(2*1,65+2*2,8)-0,8*1,97</t>
  </si>
  <si>
    <t>781475114</t>
  </si>
  <si>
    <t>Obklad vnitřní stěn keramický, do tmele, 20x20 cm</t>
  </si>
  <si>
    <t>781479701</t>
  </si>
  <si>
    <t>Přípl.za práci v omez.prostoru,vnitř.obkl.keram.</t>
  </si>
  <si>
    <t>781479711</t>
  </si>
  <si>
    <t>Příplatek k obkladu stěn keram.,za plochu do 10 m2</t>
  </si>
  <si>
    <t>781497111</t>
  </si>
  <si>
    <t>Lišta hliníková ukončovacích k obkladům  profil RB, pro tloušťku obkladu 10 mm</t>
  </si>
  <si>
    <t>2.03 : (2*1,6+2*0,85)</t>
  </si>
  <si>
    <t>2.04 : (2*1,6+2*2,5)</t>
  </si>
  <si>
    <t>2.06 : (2*1,65+2*0,9)</t>
  </si>
  <si>
    <t>2.07 : (2*1,65+2*2,8)</t>
  </si>
  <si>
    <t>781497912</t>
  </si>
  <si>
    <t xml:space="preserve">Profil koutový </t>
  </si>
  <si>
    <t>2.03 : 2,1*4</t>
  </si>
  <si>
    <t>2.04 : 2,1*4</t>
  </si>
  <si>
    <t>2.06 : 2,1*4</t>
  </si>
  <si>
    <t>2.07 : 2,1*4</t>
  </si>
  <si>
    <t>597813600</t>
  </si>
  <si>
    <t>Obkládačka 20x20 bílá mat např. Color One</t>
  </si>
  <si>
    <t>2.03 : (2,1*(2*1,6+2*0,85)-0,7*1,97)*1,1</t>
  </si>
  <si>
    <t>2.04 : (2,1*(2*1,6+2*2,5)-0,8*1,97)*1,1</t>
  </si>
  <si>
    <t>2.06 : (2,1*(2*1,65+2*0,9)-0,7*1,97)*1,1</t>
  </si>
  <si>
    <t>2.07 : (2,1*(2*1,65+2*2,8)-0,8*1,97)*1,1</t>
  </si>
  <si>
    <t>998781102</t>
  </si>
  <si>
    <t>Přesun hmot pro obklady keramické, výšky do 12 m</t>
  </si>
  <si>
    <t>783224900</t>
  </si>
  <si>
    <t>Údržba, nátěr syntetický kov. konstr.1x + 1x email</t>
  </si>
  <si>
    <t>zárubně stávající : 0,2*(2+0,8)*7</t>
  </si>
  <si>
    <t>784161401</t>
  </si>
  <si>
    <t>Penetrace podkladu nátěrem, 1 x</t>
  </si>
  <si>
    <t>784161701</t>
  </si>
  <si>
    <t>Penetrace podkladu nátěrem, 1 x SDK kce</t>
  </si>
  <si>
    <t xml:space="preserve">sportovní centrum : </t>
  </si>
  <si>
    <t>podhled : 11,15*7,05</t>
  </si>
  <si>
    <t>stěny : 0,8*(3,55+0,85+2,5+1,6*3+1,7)</t>
  </si>
  <si>
    <t xml:space="preserve">polytechnické aktivity : </t>
  </si>
  <si>
    <t>stěny : 0,8*(4+0,9+2,8+1,65*4+1,7)</t>
  </si>
  <si>
    <t>schodiště podhled : 3,5*7,05-2*3,8</t>
  </si>
  <si>
    <t>784167102</t>
  </si>
  <si>
    <t>Vyhlazení disperzním tmelem, 1x (2 mm)</t>
  </si>
  <si>
    <t xml:space="preserve">odhad 30 % plochy : </t>
  </si>
  <si>
    <t>sportovní centrum : 0,3*(2,6*(9,49+7,05+11,15+3,5+1,6+0,85+2,5)+1,5*3*3*0,4+0,4*(2*2,1+1,1)-1,5*1,5*3-0,9*2,03-3,75*1,5*2)</t>
  </si>
  <si>
    <t>polytechnické aktivity : 0,3*(2,6*(11,15*2+7,05+1,525*2)+1,5*3*3*0,4+0,4*(2*2,1+1,1)-1,5*1,5*3-0,9*2,03-3,75*1,5*2)</t>
  </si>
  <si>
    <t>784165332</t>
  </si>
  <si>
    <t>Malba, bílá, bez penetrace, 2x</t>
  </si>
  <si>
    <t>784165811</t>
  </si>
  <si>
    <t>Malba pro SDK, bílá, bez pen., 1 x</t>
  </si>
  <si>
    <t>784011111</t>
  </si>
  <si>
    <t>Oprášení/ometení podkladu</t>
  </si>
  <si>
    <t>784011222</t>
  </si>
  <si>
    <t>Zakrytí podlah včetně papírové lepenky</t>
  </si>
  <si>
    <t>784390020</t>
  </si>
  <si>
    <t>Příplatek k malbě, schodiště</t>
  </si>
  <si>
    <t>979082317</t>
  </si>
  <si>
    <t>Vodorovná doprava suti a hmot po suchu do 5000 m</t>
  </si>
  <si>
    <t>Přesun suti</t>
  </si>
  <si>
    <t>POL8_</t>
  </si>
  <si>
    <t>979084119</t>
  </si>
  <si>
    <t>Příplatek k přesunu hmot za každých dalších 1000 m</t>
  </si>
  <si>
    <t>979095312</t>
  </si>
  <si>
    <t>Naložení a složení suti</t>
  </si>
  <si>
    <t>979011311</t>
  </si>
  <si>
    <t>Svislá doprava suti a vybouraných hmot shozem s naložením do shozu</t>
  </si>
  <si>
    <t>979990105</t>
  </si>
  <si>
    <t>Poplatek za skládku suti-cihel.výrobky do 30x30 cm</t>
  </si>
  <si>
    <t>005121 R</t>
  </si>
  <si>
    <t>Zařízení staveniště</t>
  </si>
  <si>
    <t>VRN</t>
  </si>
  <si>
    <t>POL99_2</t>
  </si>
  <si>
    <t>005122010R</t>
  </si>
  <si>
    <t xml:space="preserve">Provoz objednatele </t>
  </si>
  <si>
    <t>POL99_1</t>
  </si>
  <si>
    <t>V případě nepřerušeného provozu mateřské školky - např. pohyb osob, zákaz provádění hlučných prací v době poledního klidu : 1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</si>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</sst>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79" t="s">
        <v>41</v>
      </c>
      <c r="B2" s="179"/>
      <c r="C2" s="179"/>
      <c r="D2" s="179"/>
      <c r="E2" s="179"/>
      <c r="F2" s="179"/>
      <c r="G2" s="1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8"/>
  <sheetViews>
    <sheetView showGridLines="0" topLeftCell="B23" zoomScaleNormal="100" zoomScaleSheetLayoutView="75" workbookViewId="0">
      <selection activeCell="L55" sqref="L5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80" t="s">
        <v>4</v>
      </c>
      <c r="C1" s="181"/>
      <c r="D1" s="181"/>
      <c r="E1" s="181"/>
      <c r="F1" s="181"/>
      <c r="G1" s="181"/>
      <c r="H1" s="181"/>
      <c r="I1" s="181"/>
      <c r="J1" s="182"/>
    </row>
    <row r="2" spans="1:15" ht="36" customHeight="1" x14ac:dyDescent="0.2">
      <c r="A2" s="2"/>
      <c r="B2" s="77" t="s">
        <v>24</v>
      </c>
      <c r="C2" s="78"/>
      <c r="D2" s="79" t="s">
        <v>43</v>
      </c>
      <c r="E2" s="189" t="s">
        <v>48</v>
      </c>
      <c r="F2" s="190"/>
      <c r="G2" s="190"/>
      <c r="H2" s="190"/>
      <c r="I2" s="190"/>
      <c r="J2" s="191"/>
      <c r="O2" s="1"/>
    </row>
    <row r="3" spans="1:15" ht="27" customHeight="1" x14ac:dyDescent="0.2">
      <c r="A3" s="2"/>
      <c r="B3" s="80" t="s">
        <v>46</v>
      </c>
      <c r="C3" s="78"/>
      <c r="D3" s="81" t="s">
        <v>45</v>
      </c>
      <c r="E3" s="192" t="s">
        <v>44</v>
      </c>
      <c r="F3" s="193"/>
      <c r="G3" s="193"/>
      <c r="H3" s="193"/>
      <c r="I3" s="193"/>
      <c r="J3" s="194"/>
    </row>
    <row r="4" spans="1:15" ht="23.25" customHeight="1" x14ac:dyDescent="0.2">
      <c r="A4" s="76">
        <v>369</v>
      </c>
      <c r="B4" s="82" t="s">
        <v>47</v>
      </c>
      <c r="C4" s="83"/>
      <c r="D4" s="84" t="s">
        <v>43</v>
      </c>
      <c r="E4" s="202" t="s">
        <v>44</v>
      </c>
      <c r="F4" s="203"/>
      <c r="G4" s="203"/>
      <c r="H4" s="203"/>
      <c r="I4" s="203"/>
      <c r="J4" s="204"/>
    </row>
    <row r="5" spans="1:15" ht="24" customHeight="1" x14ac:dyDescent="0.2">
      <c r="A5" s="2"/>
      <c r="B5" s="31" t="s">
        <v>23</v>
      </c>
      <c r="D5" s="207"/>
      <c r="E5" s="208"/>
      <c r="F5" s="208"/>
      <c r="G5" s="208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09"/>
      <c r="E6" s="210"/>
      <c r="F6" s="210"/>
      <c r="G6" s="210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11"/>
      <c r="F7" s="212"/>
      <c r="G7" s="212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96"/>
      <c r="E11" s="196"/>
      <c r="F11" s="196"/>
      <c r="G11" s="196"/>
      <c r="H11" s="18" t="s">
        <v>42</v>
      </c>
      <c r="I11" s="22"/>
      <c r="J11" s="8"/>
    </row>
    <row r="12" spans="1:15" ht="15.75" customHeight="1" x14ac:dyDescent="0.2">
      <c r="A12" s="2"/>
      <c r="B12" s="28"/>
      <c r="C12" s="55"/>
      <c r="D12" s="201"/>
      <c r="E12" s="201"/>
      <c r="F12" s="201"/>
      <c r="G12" s="201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205"/>
      <c r="F13" s="206"/>
      <c r="G13" s="206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195"/>
      <c r="F15" s="195"/>
      <c r="G15" s="197"/>
      <c r="H15" s="197"/>
      <c r="I15" s="197" t="s">
        <v>31</v>
      </c>
      <c r="J15" s="198"/>
    </row>
    <row r="16" spans="1:15" ht="23.25" customHeight="1" x14ac:dyDescent="0.2">
      <c r="A16" s="137" t="s">
        <v>26</v>
      </c>
      <c r="B16" s="38" t="s">
        <v>26</v>
      </c>
      <c r="C16" s="62"/>
      <c r="D16" s="63"/>
      <c r="E16" s="186"/>
      <c r="F16" s="187"/>
      <c r="G16" s="186"/>
      <c r="H16" s="187"/>
      <c r="I16" s="186">
        <f>SUM(I51:I60,I73)</f>
        <v>0</v>
      </c>
      <c r="J16" s="188"/>
    </row>
    <row r="17" spans="1:10" ht="23.25" customHeight="1" x14ac:dyDescent="0.2">
      <c r="A17" s="137" t="s">
        <v>27</v>
      </c>
      <c r="B17" s="38" t="s">
        <v>27</v>
      </c>
      <c r="C17" s="62"/>
      <c r="D17" s="63"/>
      <c r="E17" s="186"/>
      <c r="F17" s="187"/>
      <c r="G17" s="186"/>
      <c r="H17" s="187"/>
      <c r="I17" s="186">
        <f>SUM(I61:I72)</f>
        <v>0</v>
      </c>
      <c r="J17" s="188"/>
    </row>
    <row r="18" spans="1:10" ht="23.25" customHeight="1" x14ac:dyDescent="0.2">
      <c r="A18" s="137" t="s">
        <v>28</v>
      </c>
      <c r="B18" s="38" t="s">
        <v>28</v>
      </c>
      <c r="C18" s="62"/>
      <c r="D18" s="63"/>
      <c r="E18" s="186"/>
      <c r="F18" s="187"/>
      <c r="G18" s="186"/>
      <c r="H18" s="187"/>
      <c r="I18" s="186">
        <v>0</v>
      </c>
      <c r="J18" s="188"/>
    </row>
    <row r="19" spans="1:10" ht="23.25" customHeight="1" x14ac:dyDescent="0.2">
      <c r="A19" s="137" t="s">
        <v>105</v>
      </c>
      <c r="B19" s="38" t="s">
        <v>29</v>
      </c>
      <c r="C19" s="62"/>
      <c r="D19" s="63"/>
      <c r="E19" s="186"/>
      <c r="F19" s="187"/>
      <c r="G19" s="186"/>
      <c r="H19" s="187"/>
      <c r="I19" s="186">
        <f>I74</f>
        <v>0</v>
      </c>
      <c r="J19" s="188"/>
    </row>
    <row r="20" spans="1:10" ht="23.25" customHeight="1" x14ac:dyDescent="0.2">
      <c r="A20" s="137" t="s">
        <v>106</v>
      </c>
      <c r="B20" s="38" t="s">
        <v>30</v>
      </c>
      <c r="C20" s="62"/>
      <c r="D20" s="63"/>
      <c r="E20" s="186"/>
      <c r="F20" s="187"/>
      <c r="G20" s="186"/>
      <c r="H20" s="187"/>
      <c r="I20" s="186">
        <v>0</v>
      </c>
      <c r="J20" s="188"/>
    </row>
    <row r="21" spans="1:10" ht="23.25" customHeight="1" x14ac:dyDescent="0.2">
      <c r="A21" s="2"/>
      <c r="B21" s="48" t="s">
        <v>31</v>
      </c>
      <c r="C21" s="64"/>
      <c r="D21" s="65"/>
      <c r="E21" s="199"/>
      <c r="F21" s="200"/>
      <c r="G21" s="199"/>
      <c r="H21" s="200"/>
      <c r="I21" s="199">
        <f>SUM(I16:J20)</f>
        <v>0</v>
      </c>
      <c r="J21" s="218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16">
        <v>0</v>
      </c>
      <c r="H23" s="217"/>
      <c r="I23" s="217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4">
        <v>0</v>
      </c>
      <c r="H24" s="215"/>
      <c r="I24" s="215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16">
        <f>I21</f>
        <v>0</v>
      </c>
      <c r="H25" s="217"/>
      <c r="I25" s="217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3">
        <f>ZakladDPHZakl*E26/100</f>
        <v>0</v>
      </c>
      <c r="H26" s="184"/>
      <c r="I26" s="184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185"/>
      <c r="H27" s="185"/>
      <c r="I27" s="185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219">
        <v>1524770.44</v>
      </c>
      <c r="H28" s="220"/>
      <c r="I28" s="220"/>
      <c r="J28" s="115" t="str">
        <f t="shared" si="0"/>
        <v>CZK</v>
      </c>
    </row>
    <row r="29" spans="1:10" ht="27.75" customHeight="1" thickBot="1" x14ac:dyDescent="0.25">
      <c r="A29" s="2"/>
      <c r="B29" s="111" t="s">
        <v>37</v>
      </c>
      <c r="C29" s="116"/>
      <c r="D29" s="116"/>
      <c r="E29" s="116"/>
      <c r="F29" s="117"/>
      <c r="G29" s="219">
        <f>SUM(I21,G26,G27)</f>
        <v>0</v>
      </c>
      <c r="H29" s="219"/>
      <c r="I29" s="219"/>
      <c r="J29" s="118" t="s">
        <v>51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1"/>
      <c r="E34" s="222"/>
      <c r="G34" s="223"/>
      <c r="H34" s="224"/>
      <c r="I34" s="224"/>
      <c r="J34" s="25"/>
    </row>
    <row r="35" spans="1:10" ht="12.75" customHeight="1" x14ac:dyDescent="0.2">
      <c r="A35" s="2"/>
      <c r="B35" s="2"/>
      <c r="D35" s="213" t="s">
        <v>2</v>
      </c>
      <c r="E35" s="21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49</v>
      </c>
      <c r="C39" s="225"/>
      <c r="D39" s="225"/>
      <c r="E39" s="225"/>
      <c r="F39" s="98">
        <v>0</v>
      </c>
      <c r="G39" s="99">
        <v>1524770.44</v>
      </c>
      <c r="H39" s="100">
        <v>320201.78999999998</v>
      </c>
      <c r="I39" s="100">
        <v>1844972.23</v>
      </c>
      <c r="J39" s="101">
        <f>IF(CenaCelkemVypocet=0,"",I39/CenaCelkemVypocet*100)</f>
        <v>100</v>
      </c>
    </row>
    <row r="40" spans="1:10" ht="25.5" hidden="1" customHeight="1" x14ac:dyDescent="0.2">
      <c r="A40" s="87">
        <v>2</v>
      </c>
      <c r="B40" s="102" t="s">
        <v>45</v>
      </c>
      <c r="C40" s="226" t="s">
        <v>44</v>
      </c>
      <c r="D40" s="226"/>
      <c r="E40" s="226"/>
      <c r="F40" s="103">
        <v>0</v>
      </c>
      <c r="G40" s="104">
        <v>1524770.44</v>
      </c>
      <c r="H40" s="104">
        <v>320201.78999999998</v>
      </c>
      <c r="I40" s="104">
        <v>1844972.23</v>
      </c>
      <c r="J40" s="105">
        <f>IF(CenaCelkemVypocet=0,"",I40/CenaCelkemVypocet*100)</f>
        <v>100</v>
      </c>
    </row>
    <row r="41" spans="1:10" ht="25.5" hidden="1" customHeight="1" x14ac:dyDescent="0.2">
      <c r="A41" s="87">
        <v>3</v>
      </c>
      <c r="B41" s="106" t="s">
        <v>43</v>
      </c>
      <c r="C41" s="225" t="s">
        <v>44</v>
      </c>
      <c r="D41" s="225"/>
      <c r="E41" s="225"/>
      <c r="F41" s="107">
        <v>0</v>
      </c>
      <c r="G41" s="100">
        <v>1524770.44</v>
      </c>
      <c r="H41" s="100">
        <v>320201.78999999998</v>
      </c>
      <c r="I41" s="100">
        <v>1844972.23</v>
      </c>
      <c r="J41" s="101">
        <f>IF(CenaCelkemVypocet=0,"",I41/CenaCelkemVypocet*100)</f>
        <v>100</v>
      </c>
    </row>
    <row r="42" spans="1:10" ht="25.5" hidden="1" customHeight="1" x14ac:dyDescent="0.2">
      <c r="A42" s="87"/>
      <c r="B42" s="227" t="s">
        <v>50</v>
      </c>
      <c r="C42" s="228"/>
      <c r="D42" s="228"/>
      <c r="E42" s="229"/>
      <c r="F42" s="108">
        <f>SUMIF(A39:A41,"=1",F39:F41)</f>
        <v>0</v>
      </c>
      <c r="G42" s="109">
        <f>SUMIF(A39:A41,"=1",G39:G41)</f>
        <v>1524770.44</v>
      </c>
      <c r="H42" s="109">
        <f>SUMIF(A39:A41,"=1",H39:H41)</f>
        <v>320201.78999999998</v>
      </c>
      <c r="I42" s="109">
        <f>SUMIF(A39:A41,"=1",I39:I41)</f>
        <v>1844972.23</v>
      </c>
      <c r="J42" s="110">
        <f>SUMIF(A39:A41,"=1",J39:J41)</f>
        <v>100</v>
      </c>
    </row>
    <row r="44" spans="1:10" x14ac:dyDescent="0.2">
      <c r="A44" t="s">
        <v>52</v>
      </c>
      <c r="B44" t="s">
        <v>53</v>
      </c>
    </row>
    <row r="45" spans="1:10" x14ac:dyDescent="0.2">
      <c r="A45" t="s">
        <v>54</v>
      </c>
      <c r="B45" t="s">
        <v>55</v>
      </c>
    </row>
    <row r="48" spans="1:10" ht="15.75" x14ac:dyDescent="0.25">
      <c r="B48" s="119" t="s">
        <v>56</v>
      </c>
    </row>
    <row r="50" spans="1:10" ht="25.5" customHeight="1" x14ac:dyDescent="0.2">
      <c r="A50" s="121"/>
      <c r="B50" s="124" t="s">
        <v>18</v>
      </c>
      <c r="C50" s="124" t="s">
        <v>6</v>
      </c>
      <c r="D50" s="125"/>
      <c r="E50" s="125"/>
      <c r="F50" s="126" t="s">
        <v>57</v>
      </c>
      <c r="G50" s="126"/>
      <c r="H50" s="126"/>
      <c r="I50" s="126" t="s">
        <v>31</v>
      </c>
      <c r="J50" s="126" t="s">
        <v>0</v>
      </c>
    </row>
    <row r="51" spans="1:10" ht="25.5" customHeight="1" x14ac:dyDescent="0.2">
      <c r="A51" s="122"/>
      <c r="B51" s="127" t="s">
        <v>58</v>
      </c>
      <c r="C51" s="230" t="s">
        <v>59</v>
      </c>
      <c r="D51" s="231"/>
      <c r="E51" s="231"/>
      <c r="F51" s="135" t="s">
        <v>26</v>
      </c>
      <c r="G51" s="128"/>
      <c r="H51" s="128"/>
      <c r="I51" s="128">
        <f>'SO 01 01 Pol'!G8</f>
        <v>0</v>
      </c>
      <c r="J51" s="133" t="str">
        <f>IF(I75=0,"",I51/I75*100)</f>
        <v/>
      </c>
    </row>
    <row r="52" spans="1:10" ht="25.5" customHeight="1" x14ac:dyDescent="0.2">
      <c r="A52" s="122"/>
      <c r="B52" s="127" t="s">
        <v>60</v>
      </c>
      <c r="C52" s="230" t="s">
        <v>61</v>
      </c>
      <c r="D52" s="231"/>
      <c r="E52" s="231"/>
      <c r="F52" s="135" t="s">
        <v>26</v>
      </c>
      <c r="G52" s="128"/>
      <c r="H52" s="128"/>
      <c r="I52" s="128">
        <f>'SO 01 01 Pol'!G26</f>
        <v>0</v>
      </c>
      <c r="J52" s="133" t="str">
        <f>IF(I75=0,"",I52/I75*100)</f>
        <v/>
      </c>
    </row>
    <row r="53" spans="1:10" ht="25.5" customHeight="1" x14ac:dyDescent="0.2">
      <c r="A53" s="122"/>
      <c r="B53" s="127" t="s">
        <v>62</v>
      </c>
      <c r="C53" s="230" t="s">
        <v>63</v>
      </c>
      <c r="D53" s="231"/>
      <c r="E53" s="231"/>
      <c r="F53" s="135" t="s">
        <v>26</v>
      </c>
      <c r="G53" s="128"/>
      <c r="H53" s="128"/>
      <c r="I53" s="128">
        <f>'SO 01 01 Pol'!G35</f>
        <v>0</v>
      </c>
      <c r="J53" s="133" t="str">
        <f>IF(I75=0,"",I53/I75*100)</f>
        <v/>
      </c>
    </row>
    <row r="54" spans="1:10" ht="25.5" customHeight="1" x14ac:dyDescent="0.2">
      <c r="A54" s="122"/>
      <c r="B54" s="127" t="s">
        <v>64</v>
      </c>
      <c r="C54" s="230" t="s">
        <v>65</v>
      </c>
      <c r="D54" s="231"/>
      <c r="E54" s="231"/>
      <c r="F54" s="135" t="s">
        <v>26</v>
      </c>
      <c r="G54" s="128"/>
      <c r="H54" s="128"/>
      <c r="I54" s="128">
        <f>'SO 01 01 Pol'!G64</f>
        <v>0</v>
      </c>
      <c r="J54" s="133" t="str">
        <f>IF(I75=0,"",I54/I75*100)</f>
        <v/>
      </c>
    </row>
    <row r="55" spans="1:10" ht="25.5" customHeight="1" x14ac:dyDescent="0.2">
      <c r="A55" s="122"/>
      <c r="B55" s="127" t="s">
        <v>66</v>
      </c>
      <c r="C55" s="230" t="s">
        <v>67</v>
      </c>
      <c r="D55" s="231"/>
      <c r="E55" s="231"/>
      <c r="F55" s="135" t="s">
        <v>26</v>
      </c>
      <c r="G55" s="128"/>
      <c r="H55" s="128"/>
      <c r="I55" s="128">
        <f>'SO 01 01 Pol'!G75</f>
        <v>0</v>
      </c>
      <c r="J55" s="133" t="str">
        <f>IF(I75=0,"",I55/I75*100)</f>
        <v/>
      </c>
    </row>
    <row r="56" spans="1:10" ht="25.5" customHeight="1" x14ac:dyDescent="0.2">
      <c r="A56" s="122"/>
      <c r="B56" s="127" t="s">
        <v>68</v>
      </c>
      <c r="C56" s="230" t="s">
        <v>69</v>
      </c>
      <c r="D56" s="231"/>
      <c r="E56" s="231"/>
      <c r="F56" s="135" t="s">
        <v>26</v>
      </c>
      <c r="G56" s="128"/>
      <c r="H56" s="128"/>
      <c r="I56" s="128">
        <f>'SO 01 01 Pol'!G82</f>
        <v>0</v>
      </c>
      <c r="J56" s="133" t="str">
        <f>IF(I75=0,"",I56/I75*100)</f>
        <v/>
      </c>
    </row>
    <row r="57" spans="1:10" ht="25.5" customHeight="1" x14ac:dyDescent="0.2">
      <c r="A57" s="122"/>
      <c r="B57" s="127" t="s">
        <v>70</v>
      </c>
      <c r="C57" s="230" t="s">
        <v>71</v>
      </c>
      <c r="D57" s="231"/>
      <c r="E57" s="231"/>
      <c r="F57" s="135" t="s">
        <v>26</v>
      </c>
      <c r="G57" s="128"/>
      <c r="H57" s="128"/>
      <c r="I57" s="128">
        <f>'SO 01 01 Pol'!G115</f>
        <v>0</v>
      </c>
      <c r="J57" s="133" t="str">
        <f>IF(I75=0,"",I57/I75*100)</f>
        <v/>
      </c>
    </row>
    <row r="58" spans="1:10" ht="25.5" customHeight="1" x14ac:dyDescent="0.2">
      <c r="A58" s="122"/>
      <c r="B58" s="127" t="s">
        <v>72</v>
      </c>
      <c r="C58" s="230" t="s">
        <v>73</v>
      </c>
      <c r="D58" s="231"/>
      <c r="E58" s="231"/>
      <c r="F58" s="135" t="s">
        <v>26</v>
      </c>
      <c r="G58" s="128"/>
      <c r="H58" s="128"/>
      <c r="I58" s="128">
        <f>'SO 01 01 Pol'!G125</f>
        <v>0</v>
      </c>
      <c r="J58" s="133" t="str">
        <f>IF(I75=0,"",I58/I75*100)</f>
        <v/>
      </c>
    </row>
    <row r="59" spans="1:10" ht="25.5" customHeight="1" x14ac:dyDescent="0.2">
      <c r="A59" s="122"/>
      <c r="B59" s="127" t="s">
        <v>74</v>
      </c>
      <c r="C59" s="230" t="s">
        <v>75</v>
      </c>
      <c r="D59" s="231"/>
      <c r="E59" s="231"/>
      <c r="F59" s="135" t="s">
        <v>26</v>
      </c>
      <c r="G59" s="128"/>
      <c r="H59" s="128"/>
      <c r="I59" s="128">
        <f>'SO 01 01 Pol'!G131</f>
        <v>0</v>
      </c>
      <c r="J59" s="133" t="str">
        <f>IF(I75=0,"",I59/I75*100)</f>
        <v/>
      </c>
    </row>
    <row r="60" spans="1:10" ht="25.5" customHeight="1" x14ac:dyDescent="0.2">
      <c r="A60" s="122"/>
      <c r="B60" s="127" t="s">
        <v>76</v>
      </c>
      <c r="C60" s="230" t="s">
        <v>77</v>
      </c>
      <c r="D60" s="231"/>
      <c r="E60" s="231"/>
      <c r="F60" s="135" t="s">
        <v>26</v>
      </c>
      <c r="G60" s="128"/>
      <c r="H60" s="128"/>
      <c r="I60" s="128">
        <f>'SO 01 01 Pol'!G137</f>
        <v>0</v>
      </c>
      <c r="J60" s="133" t="str">
        <f>IF(I75=0,"",I60/I75*100)</f>
        <v/>
      </c>
    </row>
    <row r="61" spans="1:10" ht="25.5" customHeight="1" x14ac:dyDescent="0.2">
      <c r="A61" s="122"/>
      <c r="B61" s="127" t="s">
        <v>78</v>
      </c>
      <c r="C61" s="230" t="s">
        <v>79</v>
      </c>
      <c r="D61" s="231"/>
      <c r="E61" s="231"/>
      <c r="F61" s="135" t="s">
        <v>27</v>
      </c>
      <c r="G61" s="128"/>
      <c r="H61" s="128"/>
      <c r="I61" s="128">
        <f>'SO 01 01 Pol'!G139</f>
        <v>0</v>
      </c>
      <c r="J61" s="133" t="str">
        <f>IF(I75=0,"",I61/I75*100)</f>
        <v/>
      </c>
    </row>
    <row r="62" spans="1:10" ht="25.5" customHeight="1" x14ac:dyDescent="0.2">
      <c r="A62" s="122"/>
      <c r="B62" s="127" t="s">
        <v>80</v>
      </c>
      <c r="C62" s="230" t="s">
        <v>81</v>
      </c>
      <c r="D62" s="231"/>
      <c r="E62" s="231"/>
      <c r="F62" s="135" t="s">
        <v>27</v>
      </c>
      <c r="G62" s="128"/>
      <c r="H62" s="128"/>
      <c r="I62" s="128">
        <f>'SO 01 01 Pol'!G181</f>
        <v>0</v>
      </c>
      <c r="J62" s="133" t="str">
        <f>IF(I75=0,"",I62/I75*100)</f>
        <v/>
      </c>
    </row>
    <row r="63" spans="1:10" ht="25.5" customHeight="1" x14ac:dyDescent="0.2">
      <c r="A63" s="122"/>
      <c r="B63" s="127" t="s">
        <v>82</v>
      </c>
      <c r="C63" s="230" t="s">
        <v>83</v>
      </c>
      <c r="D63" s="231"/>
      <c r="E63" s="231"/>
      <c r="F63" s="135" t="s">
        <v>27</v>
      </c>
      <c r="G63" s="128"/>
      <c r="H63" s="128"/>
      <c r="I63" s="128">
        <f>'SO 01 01 Pol'!G194</f>
        <v>0</v>
      </c>
      <c r="J63" s="133" t="str">
        <f>IF(I75=0,"",I63/I75*100)</f>
        <v/>
      </c>
    </row>
    <row r="64" spans="1:10" ht="25.5" customHeight="1" x14ac:dyDescent="0.2">
      <c r="A64" s="122"/>
      <c r="B64" s="127" t="s">
        <v>84</v>
      </c>
      <c r="C64" s="230" t="s">
        <v>85</v>
      </c>
      <c r="D64" s="231"/>
      <c r="E64" s="231"/>
      <c r="F64" s="135" t="s">
        <v>27</v>
      </c>
      <c r="G64" s="128"/>
      <c r="H64" s="128"/>
      <c r="I64" s="128">
        <f>'SO 01 01 Pol'!G198</f>
        <v>0</v>
      </c>
      <c r="J64" s="133" t="str">
        <f>IF(I75=0,"",I64/I75*100)</f>
        <v/>
      </c>
    </row>
    <row r="65" spans="1:10" ht="25.5" customHeight="1" x14ac:dyDescent="0.2">
      <c r="A65" s="122"/>
      <c r="B65" s="127" t="s">
        <v>86</v>
      </c>
      <c r="C65" s="230" t="s">
        <v>87</v>
      </c>
      <c r="D65" s="231"/>
      <c r="E65" s="231"/>
      <c r="F65" s="135" t="s">
        <v>27</v>
      </c>
      <c r="G65" s="128"/>
      <c r="H65" s="128"/>
      <c r="I65" s="128">
        <f>'SO 01 01 Pol'!G203</f>
        <v>0</v>
      </c>
      <c r="J65" s="133" t="str">
        <f>IF(I75=0,"",I65/I75*100)</f>
        <v/>
      </c>
    </row>
    <row r="66" spans="1:10" ht="25.5" customHeight="1" x14ac:dyDescent="0.2">
      <c r="A66" s="122"/>
      <c r="B66" s="127" t="s">
        <v>88</v>
      </c>
      <c r="C66" s="230" t="s">
        <v>89</v>
      </c>
      <c r="D66" s="231"/>
      <c r="E66" s="231"/>
      <c r="F66" s="135" t="s">
        <v>27</v>
      </c>
      <c r="G66" s="128"/>
      <c r="H66" s="128"/>
      <c r="I66" s="128">
        <f>'SO 01 01 Pol'!G233</f>
        <v>0</v>
      </c>
      <c r="J66" s="133" t="str">
        <f>IF(I75=0,"",I66/I75*100)</f>
        <v/>
      </c>
    </row>
    <row r="67" spans="1:10" ht="25.5" customHeight="1" x14ac:dyDescent="0.2">
      <c r="A67" s="122"/>
      <c r="B67" s="127" t="s">
        <v>90</v>
      </c>
      <c r="C67" s="230" t="s">
        <v>91</v>
      </c>
      <c r="D67" s="231"/>
      <c r="E67" s="231"/>
      <c r="F67" s="135" t="s">
        <v>27</v>
      </c>
      <c r="G67" s="128"/>
      <c r="H67" s="128"/>
      <c r="I67" s="128">
        <f>'SO 01 01 Pol'!G239</f>
        <v>0</v>
      </c>
      <c r="J67" s="133" t="str">
        <f>IF(I75=0,"",I67/I75*100)</f>
        <v/>
      </c>
    </row>
    <row r="68" spans="1:10" ht="25.5" customHeight="1" x14ac:dyDescent="0.2">
      <c r="A68" s="122"/>
      <c r="B68" s="127" t="s">
        <v>92</v>
      </c>
      <c r="C68" s="230" t="s">
        <v>93</v>
      </c>
      <c r="D68" s="231"/>
      <c r="E68" s="231"/>
      <c r="F68" s="135" t="s">
        <v>27</v>
      </c>
      <c r="G68" s="128"/>
      <c r="H68" s="128"/>
      <c r="I68" s="128">
        <f>'SO 01 01 Pol'!G283</f>
        <v>0</v>
      </c>
      <c r="J68" s="133" t="str">
        <f>IF(I75=0,"",I68/I75*100)</f>
        <v/>
      </c>
    </row>
    <row r="69" spans="1:10" ht="25.5" customHeight="1" x14ac:dyDescent="0.2">
      <c r="A69" s="122"/>
      <c r="B69" s="127" t="s">
        <v>94</v>
      </c>
      <c r="C69" s="230" t="s">
        <v>95</v>
      </c>
      <c r="D69" s="231"/>
      <c r="E69" s="231"/>
      <c r="F69" s="135" t="s">
        <v>27</v>
      </c>
      <c r="G69" s="128"/>
      <c r="H69" s="128"/>
      <c r="I69" s="128">
        <f>'SO 01 01 Pol'!G299</f>
        <v>0</v>
      </c>
      <c r="J69" s="133" t="str">
        <f>IF(I75=0,"",I69/I75*100)</f>
        <v/>
      </c>
    </row>
    <row r="70" spans="1:10" ht="25.5" customHeight="1" x14ac:dyDescent="0.2">
      <c r="A70" s="122"/>
      <c r="B70" s="127" t="s">
        <v>96</v>
      </c>
      <c r="C70" s="230" t="s">
        <v>97</v>
      </c>
      <c r="D70" s="231"/>
      <c r="E70" s="231"/>
      <c r="F70" s="135" t="s">
        <v>27</v>
      </c>
      <c r="G70" s="128"/>
      <c r="H70" s="128"/>
      <c r="I70" s="128">
        <f>'SO 01 01 Pol'!G309</f>
        <v>0</v>
      </c>
      <c r="J70" s="133" t="str">
        <f>IF(I75=0,"",I70/I75*100)</f>
        <v/>
      </c>
    </row>
    <row r="71" spans="1:10" ht="25.5" customHeight="1" x14ac:dyDescent="0.2">
      <c r="A71" s="122"/>
      <c r="B71" s="127" t="s">
        <v>98</v>
      </c>
      <c r="C71" s="230" t="s">
        <v>99</v>
      </c>
      <c r="D71" s="231"/>
      <c r="E71" s="231"/>
      <c r="F71" s="135" t="s">
        <v>27</v>
      </c>
      <c r="G71" s="128"/>
      <c r="H71" s="128"/>
      <c r="I71" s="128">
        <f>'SO 01 01 Pol'!G341</f>
        <v>0</v>
      </c>
      <c r="J71" s="133" t="str">
        <f>IF(I75=0,"",I71/I75*100)</f>
        <v/>
      </c>
    </row>
    <row r="72" spans="1:10" ht="25.5" customHeight="1" x14ac:dyDescent="0.2">
      <c r="A72" s="122"/>
      <c r="B72" s="127" t="s">
        <v>100</v>
      </c>
      <c r="C72" s="230" t="s">
        <v>101</v>
      </c>
      <c r="D72" s="231"/>
      <c r="E72" s="231"/>
      <c r="F72" s="135" t="s">
        <v>27</v>
      </c>
      <c r="G72" s="128"/>
      <c r="H72" s="128"/>
      <c r="I72" s="128">
        <f>'SO 01 01 Pol'!G344</f>
        <v>0</v>
      </c>
      <c r="J72" s="133" t="str">
        <f>IF(I75=0,"",I72/I75*100)</f>
        <v/>
      </c>
    </row>
    <row r="73" spans="1:10" ht="25.5" customHeight="1" x14ac:dyDescent="0.2">
      <c r="A73" s="122"/>
      <c r="B73" s="127" t="s">
        <v>102</v>
      </c>
      <c r="C73" s="230" t="s">
        <v>103</v>
      </c>
      <c r="D73" s="231"/>
      <c r="E73" s="231"/>
      <c r="F73" s="135" t="s">
        <v>104</v>
      </c>
      <c r="G73" s="128"/>
      <c r="H73" s="128"/>
      <c r="I73" s="128">
        <f>'SO 01 01 Pol'!G383</f>
        <v>0</v>
      </c>
      <c r="J73" s="133" t="str">
        <f>IF(I75=0,"",I73/I75*100)</f>
        <v/>
      </c>
    </row>
    <row r="74" spans="1:10" ht="25.5" customHeight="1" x14ac:dyDescent="0.2">
      <c r="A74" s="122"/>
      <c r="B74" s="127" t="s">
        <v>105</v>
      </c>
      <c r="C74" s="230" t="s">
        <v>29</v>
      </c>
      <c r="D74" s="231"/>
      <c r="E74" s="231"/>
      <c r="F74" s="135" t="s">
        <v>105</v>
      </c>
      <c r="G74" s="128"/>
      <c r="H74" s="128"/>
      <c r="I74" s="128">
        <f>'SO 01 01 Pol'!G389</f>
        <v>0</v>
      </c>
      <c r="J74" s="133" t="str">
        <f>IF(I75=0,"",I74/I75*100)</f>
        <v/>
      </c>
    </row>
    <row r="75" spans="1:10" ht="25.5" customHeight="1" x14ac:dyDescent="0.2">
      <c r="A75" s="123"/>
      <c r="B75" s="129" t="s">
        <v>1</v>
      </c>
      <c r="C75" s="130"/>
      <c r="D75" s="131"/>
      <c r="E75" s="131"/>
      <c r="F75" s="136"/>
      <c r="G75" s="132"/>
      <c r="H75" s="132"/>
      <c r="I75" s="132">
        <f>SUM(I51:I74)</f>
        <v>0</v>
      </c>
      <c r="J75" s="134">
        <f>SUM(J51:J74)</f>
        <v>0</v>
      </c>
    </row>
    <row r="76" spans="1:10" x14ac:dyDescent="0.2">
      <c r="F76" s="85"/>
      <c r="G76" s="85"/>
      <c r="H76" s="85"/>
      <c r="I76" s="85"/>
      <c r="J76" s="86"/>
    </row>
    <row r="77" spans="1:10" x14ac:dyDescent="0.2">
      <c r="F77" s="85"/>
      <c r="G77" s="85"/>
      <c r="H77" s="85"/>
      <c r="I77" s="85"/>
      <c r="J77" s="86"/>
    </row>
    <row r="78" spans="1:10" x14ac:dyDescent="0.2">
      <c r="F78" s="85"/>
      <c r="G78" s="85"/>
      <c r="H78" s="85"/>
      <c r="I78" s="85"/>
      <c r="J78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9">
    <mergeCell ref="C72:E72"/>
    <mergeCell ref="C73:E73"/>
    <mergeCell ref="C74:E74"/>
    <mergeCell ref="C67:E67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C57:E57"/>
    <mergeCell ref="C58:E58"/>
    <mergeCell ref="C59:E59"/>
    <mergeCell ref="C60:E60"/>
    <mergeCell ref="C61:E61"/>
    <mergeCell ref="C52:E52"/>
    <mergeCell ref="C53:E53"/>
    <mergeCell ref="C54:E54"/>
    <mergeCell ref="C55:E55"/>
    <mergeCell ref="C56:E56"/>
    <mergeCell ref="C39:E39"/>
    <mergeCell ref="C40:E40"/>
    <mergeCell ref="C41:E41"/>
    <mergeCell ref="B42:E42"/>
    <mergeCell ref="C51:E5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2" t="s">
        <v>7</v>
      </c>
      <c r="B1" s="232"/>
      <c r="C1" s="233"/>
      <c r="D1" s="232"/>
      <c r="E1" s="232"/>
      <c r="F1" s="232"/>
      <c r="G1" s="232"/>
    </row>
    <row r="2" spans="1:7" ht="24.95" customHeight="1" x14ac:dyDescent="0.2">
      <c r="A2" s="50" t="s">
        <v>8</v>
      </c>
      <c r="B2" s="49"/>
      <c r="C2" s="234"/>
      <c r="D2" s="234"/>
      <c r="E2" s="234"/>
      <c r="F2" s="234"/>
      <c r="G2" s="235"/>
    </row>
    <row r="3" spans="1:7" ht="24.95" customHeight="1" x14ac:dyDescent="0.2">
      <c r="A3" s="50" t="s">
        <v>9</v>
      </c>
      <c r="B3" s="49"/>
      <c r="C3" s="234"/>
      <c r="D3" s="234"/>
      <c r="E3" s="234"/>
      <c r="F3" s="234"/>
      <c r="G3" s="235"/>
    </row>
    <row r="4" spans="1:7" ht="24.95" customHeight="1" x14ac:dyDescent="0.2">
      <c r="A4" s="50" t="s">
        <v>10</v>
      </c>
      <c r="B4" s="49"/>
      <c r="C4" s="234"/>
      <c r="D4" s="234"/>
      <c r="E4" s="234"/>
      <c r="F4" s="234"/>
      <c r="G4" s="23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999"/>
  <sheetViews>
    <sheetView tabSelected="1" workbookViewId="0">
      <pane ySplit="7" topLeftCell="A8" activePane="bottomLeft" state="frozen"/>
      <selection pane="bottomLeft" activeCell="AB42" sqref="AB42"/>
    </sheetView>
  </sheetViews>
  <sheetFormatPr defaultRowHeight="12.75" outlineLevelRow="1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6" t="s">
        <v>7</v>
      </c>
      <c r="B1" s="236"/>
      <c r="C1" s="236"/>
      <c r="D1" s="236"/>
      <c r="E1" s="236"/>
      <c r="F1" s="236"/>
      <c r="G1" s="236"/>
      <c r="AG1" t="s">
        <v>107</v>
      </c>
    </row>
    <row r="2" spans="1:60" ht="25.15" customHeight="1" x14ac:dyDescent="0.2">
      <c r="A2" s="138" t="s">
        <v>8</v>
      </c>
      <c r="B2" s="49" t="s">
        <v>43</v>
      </c>
      <c r="C2" s="237" t="s">
        <v>48</v>
      </c>
      <c r="D2" s="238"/>
      <c r="E2" s="238"/>
      <c r="F2" s="238"/>
      <c r="G2" s="239"/>
      <c r="AG2" t="s">
        <v>108</v>
      </c>
    </row>
    <row r="3" spans="1:60" ht="25.15" customHeight="1" x14ac:dyDescent="0.2">
      <c r="A3" s="138" t="s">
        <v>9</v>
      </c>
      <c r="B3" s="49" t="s">
        <v>45</v>
      </c>
      <c r="C3" s="237" t="s">
        <v>44</v>
      </c>
      <c r="D3" s="238"/>
      <c r="E3" s="238"/>
      <c r="F3" s="238"/>
      <c r="G3" s="239"/>
      <c r="AC3" s="120" t="s">
        <v>108</v>
      </c>
      <c r="AG3" t="s">
        <v>109</v>
      </c>
    </row>
    <row r="4" spans="1:60" ht="25.15" customHeight="1" x14ac:dyDescent="0.2">
      <c r="A4" s="139" t="s">
        <v>10</v>
      </c>
      <c r="B4" s="140" t="s">
        <v>43</v>
      </c>
      <c r="C4" s="240" t="s">
        <v>44</v>
      </c>
      <c r="D4" s="241"/>
      <c r="E4" s="241"/>
      <c r="F4" s="241"/>
      <c r="G4" s="242"/>
      <c r="AG4" t="s">
        <v>110</v>
      </c>
    </row>
    <row r="5" spans="1:60" x14ac:dyDescent="0.2">
      <c r="D5" s="10"/>
    </row>
    <row r="6" spans="1:60" ht="38.25" x14ac:dyDescent="0.2">
      <c r="A6" s="142" t="s">
        <v>111</v>
      </c>
      <c r="B6" s="144" t="s">
        <v>112</v>
      </c>
      <c r="C6" s="144" t="s">
        <v>113</v>
      </c>
      <c r="D6" s="143" t="s">
        <v>114</v>
      </c>
      <c r="E6" s="142" t="s">
        <v>115</v>
      </c>
      <c r="F6" s="141" t="s">
        <v>116</v>
      </c>
      <c r="G6" s="142" t="s">
        <v>31</v>
      </c>
      <c r="H6" s="145" t="s">
        <v>32</v>
      </c>
      <c r="I6" s="145" t="s">
        <v>117</v>
      </c>
      <c r="J6" s="145" t="s">
        <v>33</v>
      </c>
      <c r="K6" s="145" t="s">
        <v>118</v>
      </c>
      <c r="L6" s="145" t="s">
        <v>119</v>
      </c>
      <c r="M6" s="145" t="s">
        <v>120</v>
      </c>
      <c r="N6" s="145" t="s">
        <v>121</v>
      </c>
      <c r="O6" s="145" t="s">
        <v>122</v>
      </c>
      <c r="P6" s="145" t="s">
        <v>123</v>
      </c>
      <c r="Q6" s="145" t="s">
        <v>124</v>
      </c>
      <c r="R6" s="145" t="s">
        <v>125</v>
      </c>
      <c r="S6" s="145" t="s">
        <v>126</v>
      </c>
      <c r="T6" s="145" t="s">
        <v>127</v>
      </c>
      <c r="U6" s="145" t="s">
        <v>128</v>
      </c>
      <c r="V6" s="145" t="s">
        <v>129</v>
      </c>
      <c r="W6" s="145" t="s">
        <v>130</v>
      </c>
      <c r="X6" s="145" t="s">
        <v>131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55" t="s">
        <v>132</v>
      </c>
      <c r="B8" s="156" t="s">
        <v>58</v>
      </c>
      <c r="C8" s="173" t="s">
        <v>59</v>
      </c>
      <c r="D8" s="157"/>
      <c r="E8" s="158"/>
      <c r="F8" s="159"/>
      <c r="G8" s="160">
        <f>SUMIF(AG9:AG25,"&lt;&gt;NOR",G9:G25)</f>
        <v>0</v>
      </c>
      <c r="H8" s="154"/>
      <c r="I8" s="154">
        <f>SUM(I9:I25)</f>
        <v>53302.69</v>
      </c>
      <c r="J8" s="154"/>
      <c r="K8" s="154">
        <f>SUM(K9:K25)</f>
        <v>42081.17</v>
      </c>
      <c r="L8" s="154"/>
      <c r="M8" s="154">
        <f>SUM(M9:M25)</f>
        <v>0</v>
      </c>
      <c r="N8" s="154"/>
      <c r="O8" s="154">
        <f>SUM(O9:O25)</f>
        <v>5.77</v>
      </c>
      <c r="P8" s="154"/>
      <c r="Q8" s="154">
        <f>SUM(Q9:Q25)</f>
        <v>0</v>
      </c>
      <c r="R8" s="154"/>
      <c r="S8" s="154"/>
      <c r="T8" s="154"/>
      <c r="U8" s="154"/>
      <c r="V8" s="154">
        <f>SUM(V9:V25)</f>
        <v>92.1</v>
      </c>
      <c r="W8" s="154"/>
      <c r="X8" s="154"/>
      <c r="AG8" t="s">
        <v>133</v>
      </c>
    </row>
    <row r="9" spans="1:60" outlineLevel="1" x14ac:dyDescent="0.2">
      <c r="A9" s="161">
        <v>1</v>
      </c>
      <c r="B9" s="162" t="s">
        <v>134</v>
      </c>
      <c r="C9" s="174" t="s">
        <v>135</v>
      </c>
      <c r="D9" s="163" t="s">
        <v>136</v>
      </c>
      <c r="E9" s="164">
        <v>30</v>
      </c>
      <c r="F9" s="165"/>
      <c r="G9" s="166">
        <f>ROUND(E9*F9,2)</f>
        <v>0</v>
      </c>
      <c r="H9" s="151">
        <v>59.48</v>
      </c>
      <c r="I9" s="151">
        <f>ROUND(E9*H9,2)</f>
        <v>1784.4</v>
      </c>
      <c r="J9" s="151">
        <v>307.52</v>
      </c>
      <c r="K9" s="151">
        <f>ROUND(E9*J9,2)</f>
        <v>9225.6</v>
      </c>
      <c r="L9" s="151">
        <v>21</v>
      </c>
      <c r="M9" s="151">
        <f>G9*(1+L9/100)</f>
        <v>0</v>
      </c>
      <c r="N9" s="151">
        <v>2.7969999999999998E-2</v>
      </c>
      <c r="O9" s="151">
        <f>ROUND(E9*N9,2)</f>
        <v>0.84</v>
      </c>
      <c r="P9" s="151">
        <v>0</v>
      </c>
      <c r="Q9" s="151">
        <f>ROUND(E9*P9,2)</f>
        <v>0</v>
      </c>
      <c r="R9" s="151"/>
      <c r="S9" s="151" t="s">
        <v>137</v>
      </c>
      <c r="T9" s="151" t="s">
        <v>137</v>
      </c>
      <c r="U9" s="151">
        <v>0.71499999999999997</v>
      </c>
      <c r="V9" s="151">
        <f>ROUND(E9*U9,2)</f>
        <v>21.45</v>
      </c>
      <c r="W9" s="151"/>
      <c r="X9" s="151" t="s">
        <v>138</v>
      </c>
      <c r="Y9" s="146"/>
      <c r="Z9" s="146"/>
      <c r="AA9" s="146"/>
      <c r="AB9" s="146"/>
      <c r="AC9" s="146"/>
      <c r="AD9" s="146"/>
      <c r="AE9" s="146"/>
      <c r="AF9" s="146"/>
      <c r="AG9" s="146" t="s">
        <v>139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49"/>
      <c r="B10" s="150"/>
      <c r="C10" s="175" t="s">
        <v>140</v>
      </c>
      <c r="D10" s="152"/>
      <c r="E10" s="153">
        <v>15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46"/>
      <c r="Z10" s="146"/>
      <c r="AA10" s="146"/>
      <c r="AB10" s="146"/>
      <c r="AC10" s="146"/>
      <c r="AD10" s="146"/>
      <c r="AE10" s="146"/>
      <c r="AF10" s="146"/>
      <c r="AG10" s="146" t="s">
        <v>141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49"/>
      <c r="B11" s="150"/>
      <c r="C11" s="175" t="s">
        <v>142</v>
      </c>
      <c r="D11" s="152"/>
      <c r="E11" s="153">
        <v>15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46"/>
      <c r="Z11" s="146"/>
      <c r="AA11" s="146"/>
      <c r="AB11" s="146"/>
      <c r="AC11" s="146"/>
      <c r="AD11" s="146"/>
      <c r="AE11" s="146"/>
      <c r="AF11" s="146"/>
      <c r="AG11" s="146" t="s">
        <v>141</v>
      </c>
      <c r="AH11" s="146">
        <v>0</v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61">
        <v>2</v>
      </c>
      <c r="B12" s="162" t="s">
        <v>143</v>
      </c>
      <c r="C12" s="174" t="s">
        <v>144</v>
      </c>
      <c r="D12" s="163" t="s">
        <v>145</v>
      </c>
      <c r="E12" s="164">
        <v>10.8</v>
      </c>
      <c r="F12" s="165"/>
      <c r="G12" s="166">
        <f>ROUND(E12*F12,2)</f>
        <v>0</v>
      </c>
      <c r="H12" s="151">
        <v>38.57</v>
      </c>
      <c r="I12" s="151">
        <f>ROUND(E12*H12,2)</f>
        <v>416.56</v>
      </c>
      <c r="J12" s="151">
        <v>176.43</v>
      </c>
      <c r="K12" s="151">
        <f>ROUND(E12*J12,2)</f>
        <v>1905.44</v>
      </c>
      <c r="L12" s="151">
        <v>21</v>
      </c>
      <c r="M12" s="151">
        <f>G12*(1+L12/100)</f>
        <v>0</v>
      </c>
      <c r="N12" s="151">
        <v>3.7670000000000002E-2</v>
      </c>
      <c r="O12" s="151">
        <f>ROUND(E12*N12,2)</f>
        <v>0.41</v>
      </c>
      <c r="P12" s="151">
        <v>0</v>
      </c>
      <c r="Q12" s="151">
        <f>ROUND(E12*P12,2)</f>
        <v>0</v>
      </c>
      <c r="R12" s="151"/>
      <c r="S12" s="151" t="s">
        <v>137</v>
      </c>
      <c r="T12" s="151" t="s">
        <v>137</v>
      </c>
      <c r="U12" s="151">
        <v>0.41</v>
      </c>
      <c r="V12" s="151">
        <f>ROUND(E12*U12,2)</f>
        <v>4.43</v>
      </c>
      <c r="W12" s="151"/>
      <c r="X12" s="151" t="s">
        <v>138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139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49"/>
      <c r="B13" s="150"/>
      <c r="C13" s="175" t="s">
        <v>146</v>
      </c>
      <c r="D13" s="152"/>
      <c r="E13" s="153">
        <v>5.4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46"/>
      <c r="Z13" s="146"/>
      <c r="AA13" s="146"/>
      <c r="AB13" s="146"/>
      <c r="AC13" s="146"/>
      <c r="AD13" s="146"/>
      <c r="AE13" s="146"/>
      <c r="AF13" s="146"/>
      <c r="AG13" s="146" t="s">
        <v>141</v>
      </c>
      <c r="AH13" s="146">
        <v>0</v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49"/>
      <c r="B14" s="150"/>
      <c r="C14" s="175" t="s">
        <v>147</v>
      </c>
      <c r="D14" s="152"/>
      <c r="E14" s="153">
        <v>5.4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46"/>
      <c r="Z14" s="146"/>
      <c r="AA14" s="146"/>
      <c r="AB14" s="146"/>
      <c r="AC14" s="146"/>
      <c r="AD14" s="146"/>
      <c r="AE14" s="146"/>
      <c r="AF14" s="146"/>
      <c r="AG14" s="146" t="s">
        <v>141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 x14ac:dyDescent="0.2">
      <c r="A15" s="161">
        <v>3</v>
      </c>
      <c r="B15" s="162" t="s">
        <v>148</v>
      </c>
      <c r="C15" s="174" t="s">
        <v>149</v>
      </c>
      <c r="D15" s="163" t="s">
        <v>145</v>
      </c>
      <c r="E15" s="164">
        <v>44.283000000000001</v>
      </c>
      <c r="F15" s="165"/>
      <c r="G15" s="166">
        <f>ROUND(E15*F15,2)</f>
        <v>0</v>
      </c>
      <c r="H15" s="151">
        <v>692.63</v>
      </c>
      <c r="I15" s="151">
        <f>ROUND(E15*H15,2)</f>
        <v>30671.73</v>
      </c>
      <c r="J15" s="151">
        <v>653.37</v>
      </c>
      <c r="K15" s="151">
        <f>ROUND(E15*J15,2)</f>
        <v>28933.18</v>
      </c>
      <c r="L15" s="151">
        <v>21</v>
      </c>
      <c r="M15" s="151">
        <f>G15*(1+L15/100)</f>
        <v>0</v>
      </c>
      <c r="N15" s="151">
        <v>4.2419999999999999E-2</v>
      </c>
      <c r="O15" s="151">
        <f>ROUND(E15*N15,2)</f>
        <v>1.88</v>
      </c>
      <c r="P15" s="151">
        <v>0</v>
      </c>
      <c r="Q15" s="151">
        <f>ROUND(E15*P15,2)</f>
        <v>0</v>
      </c>
      <c r="R15" s="151"/>
      <c r="S15" s="151" t="s">
        <v>137</v>
      </c>
      <c r="T15" s="151" t="s">
        <v>137</v>
      </c>
      <c r="U15" s="151">
        <v>1.4039999999999999</v>
      </c>
      <c r="V15" s="151">
        <f>ROUND(E15*U15,2)</f>
        <v>62.17</v>
      </c>
      <c r="W15" s="151"/>
      <c r="X15" s="151" t="s">
        <v>138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139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49"/>
      <c r="B16" s="150"/>
      <c r="C16" s="175" t="s">
        <v>150</v>
      </c>
      <c r="D16" s="152"/>
      <c r="E16" s="153">
        <v>18.763000000000002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46"/>
      <c r="Z16" s="146"/>
      <c r="AA16" s="146"/>
      <c r="AB16" s="146"/>
      <c r="AC16" s="146"/>
      <c r="AD16" s="146"/>
      <c r="AE16" s="146"/>
      <c r="AF16" s="146"/>
      <c r="AG16" s="146" t="s">
        <v>141</v>
      </c>
      <c r="AH16" s="146">
        <v>0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49"/>
      <c r="B17" s="150"/>
      <c r="C17" s="175" t="s">
        <v>151</v>
      </c>
      <c r="D17" s="152"/>
      <c r="E17" s="153">
        <v>25.52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46"/>
      <c r="Z17" s="146"/>
      <c r="AA17" s="146"/>
      <c r="AB17" s="146"/>
      <c r="AC17" s="146"/>
      <c r="AD17" s="146"/>
      <c r="AE17" s="146"/>
      <c r="AF17" s="146"/>
      <c r="AG17" s="146" t="s">
        <v>141</v>
      </c>
      <c r="AH17" s="146">
        <v>0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2.5" outlineLevel="1" x14ac:dyDescent="0.2">
      <c r="A18" s="161">
        <v>4</v>
      </c>
      <c r="B18" s="162" t="s">
        <v>152</v>
      </c>
      <c r="C18" s="174" t="s">
        <v>153</v>
      </c>
      <c r="D18" s="163" t="s">
        <v>145</v>
      </c>
      <c r="E18" s="164">
        <v>18.850000000000001</v>
      </c>
      <c r="F18" s="165"/>
      <c r="G18" s="166">
        <f>ROUND(E18*F18,2)</f>
        <v>0</v>
      </c>
      <c r="H18" s="151">
        <v>0</v>
      </c>
      <c r="I18" s="151">
        <f>ROUND(E18*H18,2)</f>
        <v>0</v>
      </c>
      <c r="J18" s="151">
        <v>107</v>
      </c>
      <c r="K18" s="151">
        <f>ROUND(E18*J18,2)</f>
        <v>2016.95</v>
      </c>
      <c r="L18" s="151">
        <v>21</v>
      </c>
      <c r="M18" s="151">
        <f>G18*(1+L18/100)</f>
        <v>0</v>
      </c>
      <c r="N18" s="151">
        <v>0</v>
      </c>
      <c r="O18" s="151">
        <f>ROUND(E18*N18,2)</f>
        <v>0</v>
      </c>
      <c r="P18" s="151">
        <v>0</v>
      </c>
      <c r="Q18" s="151">
        <f>ROUND(E18*P18,2)</f>
        <v>0</v>
      </c>
      <c r="R18" s="151"/>
      <c r="S18" s="151" t="s">
        <v>137</v>
      </c>
      <c r="T18" s="151" t="s">
        <v>137</v>
      </c>
      <c r="U18" s="151">
        <v>0.215</v>
      </c>
      <c r="V18" s="151">
        <f>ROUND(E18*U18,2)</f>
        <v>4.05</v>
      </c>
      <c r="W18" s="151"/>
      <c r="X18" s="151" t="s">
        <v>138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139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49"/>
      <c r="B19" s="150"/>
      <c r="C19" s="175" t="s">
        <v>154</v>
      </c>
      <c r="D19" s="152"/>
      <c r="E19" s="153">
        <v>4.6399999999999997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46"/>
      <c r="Z19" s="146"/>
      <c r="AA19" s="146"/>
      <c r="AB19" s="146"/>
      <c r="AC19" s="146"/>
      <c r="AD19" s="146"/>
      <c r="AE19" s="146"/>
      <c r="AF19" s="146"/>
      <c r="AG19" s="146" t="s">
        <v>141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49"/>
      <c r="B20" s="150"/>
      <c r="C20" s="175" t="s">
        <v>154</v>
      </c>
      <c r="D20" s="152"/>
      <c r="E20" s="153">
        <v>4.6399999999999997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46"/>
      <c r="Z20" s="146"/>
      <c r="AA20" s="146"/>
      <c r="AB20" s="146"/>
      <c r="AC20" s="146"/>
      <c r="AD20" s="146"/>
      <c r="AE20" s="146"/>
      <c r="AF20" s="146"/>
      <c r="AG20" s="146" t="s">
        <v>141</v>
      </c>
      <c r="AH20" s="146">
        <v>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49"/>
      <c r="B21" s="150"/>
      <c r="C21" s="175" t="s">
        <v>155</v>
      </c>
      <c r="D21" s="152"/>
      <c r="E21" s="153">
        <v>4.7850000000000001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46"/>
      <c r="Z21" s="146"/>
      <c r="AA21" s="146"/>
      <c r="AB21" s="146"/>
      <c r="AC21" s="146"/>
      <c r="AD21" s="146"/>
      <c r="AE21" s="146"/>
      <c r="AF21" s="146"/>
      <c r="AG21" s="146" t="s">
        <v>141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49"/>
      <c r="B22" s="150"/>
      <c r="C22" s="175" t="s">
        <v>155</v>
      </c>
      <c r="D22" s="152"/>
      <c r="E22" s="153">
        <v>4.7850000000000001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46"/>
      <c r="Z22" s="146"/>
      <c r="AA22" s="146"/>
      <c r="AB22" s="146"/>
      <c r="AC22" s="146"/>
      <c r="AD22" s="146"/>
      <c r="AE22" s="146"/>
      <c r="AF22" s="146"/>
      <c r="AG22" s="146" t="s">
        <v>141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61">
        <v>5</v>
      </c>
      <c r="B23" s="162" t="s">
        <v>156</v>
      </c>
      <c r="C23" s="174" t="s">
        <v>157</v>
      </c>
      <c r="D23" s="163" t="s">
        <v>136</v>
      </c>
      <c r="E23" s="164">
        <v>30</v>
      </c>
      <c r="F23" s="165"/>
      <c r="G23" s="166">
        <f>ROUND(E23*F23,2)</f>
        <v>0</v>
      </c>
      <c r="H23" s="151">
        <v>681</v>
      </c>
      <c r="I23" s="151">
        <f>ROUND(E23*H23,2)</f>
        <v>20430</v>
      </c>
      <c r="J23" s="151">
        <v>0</v>
      </c>
      <c r="K23" s="151">
        <f>ROUND(E23*J23,2)</f>
        <v>0</v>
      </c>
      <c r="L23" s="151">
        <v>21</v>
      </c>
      <c r="M23" s="151">
        <f>G23*(1+L23/100)</f>
        <v>0</v>
      </c>
      <c r="N23" s="151">
        <v>8.7999999999999995E-2</v>
      </c>
      <c r="O23" s="151">
        <f>ROUND(E23*N23,2)</f>
        <v>2.64</v>
      </c>
      <c r="P23" s="151">
        <v>0</v>
      </c>
      <c r="Q23" s="151">
        <f>ROUND(E23*P23,2)</f>
        <v>0</v>
      </c>
      <c r="R23" s="151" t="s">
        <v>158</v>
      </c>
      <c r="S23" s="151" t="s">
        <v>137</v>
      </c>
      <c r="T23" s="151" t="s">
        <v>137</v>
      </c>
      <c r="U23" s="151">
        <v>0</v>
      </c>
      <c r="V23" s="151">
        <f>ROUND(E23*U23,2)</f>
        <v>0</v>
      </c>
      <c r="W23" s="151"/>
      <c r="X23" s="151" t="s">
        <v>159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160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49"/>
      <c r="B24" s="150"/>
      <c r="C24" s="175" t="s">
        <v>140</v>
      </c>
      <c r="D24" s="152"/>
      <c r="E24" s="153">
        <v>15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46"/>
      <c r="Z24" s="146"/>
      <c r="AA24" s="146"/>
      <c r="AB24" s="146"/>
      <c r="AC24" s="146"/>
      <c r="AD24" s="146"/>
      <c r="AE24" s="146"/>
      <c r="AF24" s="146"/>
      <c r="AG24" s="146" t="s">
        <v>141</v>
      </c>
      <c r="AH24" s="146">
        <v>0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49"/>
      <c r="B25" s="150"/>
      <c r="C25" s="175" t="s">
        <v>142</v>
      </c>
      <c r="D25" s="152"/>
      <c r="E25" s="153">
        <v>15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46"/>
      <c r="Z25" s="146"/>
      <c r="AA25" s="146"/>
      <c r="AB25" s="146"/>
      <c r="AC25" s="146"/>
      <c r="AD25" s="146"/>
      <c r="AE25" s="146"/>
      <c r="AF25" s="146"/>
      <c r="AG25" s="146" t="s">
        <v>141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x14ac:dyDescent="0.2">
      <c r="A26" s="155" t="s">
        <v>132</v>
      </c>
      <c r="B26" s="156" t="s">
        <v>60</v>
      </c>
      <c r="C26" s="173" t="s">
        <v>61</v>
      </c>
      <c r="D26" s="157"/>
      <c r="E26" s="158"/>
      <c r="F26" s="159"/>
      <c r="G26" s="160">
        <f>SUMIF(AG27:AG34,"&lt;&gt;NOR",G27:G34)</f>
        <v>0</v>
      </c>
      <c r="H26" s="154"/>
      <c r="I26" s="154">
        <f>SUM(I27:I34)</f>
        <v>90170.37</v>
      </c>
      <c r="J26" s="154"/>
      <c r="K26" s="154">
        <f>SUM(K27:K34)</f>
        <v>109344.87</v>
      </c>
      <c r="L26" s="154"/>
      <c r="M26" s="154">
        <f>SUM(M27:M34)</f>
        <v>0</v>
      </c>
      <c r="N26" s="154"/>
      <c r="O26" s="154">
        <f>SUM(O27:O34)</f>
        <v>4.66</v>
      </c>
      <c r="P26" s="154"/>
      <c r="Q26" s="154">
        <f>SUM(Q27:Q34)</f>
        <v>0</v>
      </c>
      <c r="R26" s="154"/>
      <c r="S26" s="154"/>
      <c r="T26" s="154"/>
      <c r="U26" s="154"/>
      <c r="V26" s="154">
        <f>SUM(V27:V34)</f>
        <v>201.42</v>
      </c>
      <c r="W26" s="154"/>
      <c r="X26" s="154"/>
      <c r="AG26" t="s">
        <v>133</v>
      </c>
    </row>
    <row r="27" spans="1:60" ht="22.5" outlineLevel="1" x14ac:dyDescent="0.2">
      <c r="A27" s="161">
        <v>6</v>
      </c>
      <c r="B27" s="162" t="s">
        <v>161</v>
      </c>
      <c r="C27" s="174" t="s">
        <v>162</v>
      </c>
      <c r="D27" s="163" t="s">
        <v>136</v>
      </c>
      <c r="E27" s="164">
        <v>3</v>
      </c>
      <c r="F27" s="165"/>
      <c r="G27" s="166">
        <f>ROUND(E27*F27,2)</f>
        <v>0</v>
      </c>
      <c r="H27" s="151">
        <v>4346.1099999999997</v>
      </c>
      <c r="I27" s="151">
        <f>ROUND(E27*H27,2)</f>
        <v>13038.33</v>
      </c>
      <c r="J27" s="151">
        <v>808.89</v>
      </c>
      <c r="K27" s="151">
        <f>ROUND(E27*J27,2)</f>
        <v>2426.67</v>
      </c>
      <c r="L27" s="151">
        <v>21</v>
      </c>
      <c r="M27" s="151">
        <f>G27*(1+L27/100)</f>
        <v>0</v>
      </c>
      <c r="N27" s="151">
        <v>4.8700000000000002E-3</v>
      </c>
      <c r="O27" s="151">
        <f>ROUND(E27*N27,2)</f>
        <v>0.01</v>
      </c>
      <c r="P27" s="151">
        <v>0</v>
      </c>
      <c r="Q27" s="151">
        <f>ROUND(E27*P27,2)</f>
        <v>0</v>
      </c>
      <c r="R27" s="151"/>
      <c r="S27" s="151" t="s">
        <v>137</v>
      </c>
      <c r="T27" s="151" t="s">
        <v>137</v>
      </c>
      <c r="U27" s="151">
        <v>1.49</v>
      </c>
      <c r="V27" s="151">
        <f>ROUND(E27*U27,2)</f>
        <v>4.47</v>
      </c>
      <c r="W27" s="151"/>
      <c r="X27" s="151" t="s">
        <v>138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139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49"/>
      <c r="B28" s="150"/>
      <c r="C28" s="175" t="s">
        <v>163</v>
      </c>
      <c r="D28" s="152"/>
      <c r="E28" s="153">
        <v>1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46"/>
      <c r="Z28" s="146"/>
      <c r="AA28" s="146"/>
      <c r="AB28" s="146"/>
      <c r="AC28" s="146"/>
      <c r="AD28" s="146"/>
      <c r="AE28" s="146"/>
      <c r="AF28" s="146"/>
      <c r="AG28" s="146" t="s">
        <v>141</v>
      </c>
      <c r="AH28" s="146">
        <v>0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49"/>
      <c r="B29" s="150"/>
      <c r="C29" s="175" t="s">
        <v>164</v>
      </c>
      <c r="D29" s="152"/>
      <c r="E29" s="153">
        <v>1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46"/>
      <c r="Z29" s="146"/>
      <c r="AA29" s="146"/>
      <c r="AB29" s="146"/>
      <c r="AC29" s="146"/>
      <c r="AD29" s="146"/>
      <c r="AE29" s="146"/>
      <c r="AF29" s="146"/>
      <c r="AG29" s="146" t="s">
        <v>141</v>
      </c>
      <c r="AH29" s="146">
        <v>0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49"/>
      <c r="B30" s="150"/>
      <c r="C30" s="175" t="s">
        <v>165</v>
      </c>
      <c r="D30" s="152"/>
      <c r="E30" s="153">
        <v>1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46"/>
      <c r="Z30" s="146"/>
      <c r="AA30" s="146"/>
      <c r="AB30" s="146"/>
      <c r="AC30" s="146"/>
      <c r="AD30" s="146"/>
      <c r="AE30" s="146"/>
      <c r="AF30" s="146"/>
      <c r="AG30" s="146" t="s">
        <v>141</v>
      </c>
      <c r="AH30" s="146">
        <v>0</v>
      </c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1" x14ac:dyDescent="0.2">
      <c r="A31" s="161">
        <v>7</v>
      </c>
      <c r="B31" s="162" t="s">
        <v>166</v>
      </c>
      <c r="C31" s="174" t="s">
        <v>167</v>
      </c>
      <c r="D31" s="163" t="s">
        <v>145</v>
      </c>
      <c r="E31" s="164">
        <v>174.29</v>
      </c>
      <c r="F31" s="165"/>
      <c r="G31" s="166">
        <f>ROUND(E31*F31,2)</f>
        <v>0</v>
      </c>
      <c r="H31" s="151">
        <v>442.55</v>
      </c>
      <c r="I31" s="151">
        <f>ROUND(E31*H31,2)</f>
        <v>77132.039999999994</v>
      </c>
      <c r="J31" s="151">
        <v>613.45000000000005</v>
      </c>
      <c r="K31" s="151">
        <f>ROUND(E31*J31,2)</f>
        <v>106918.2</v>
      </c>
      <c r="L31" s="151">
        <v>21</v>
      </c>
      <c r="M31" s="151">
        <f>G31*(1+L31/100)</f>
        <v>0</v>
      </c>
      <c r="N31" s="151">
        <v>2.666E-2</v>
      </c>
      <c r="O31" s="151">
        <f>ROUND(E31*N31,2)</f>
        <v>4.6500000000000004</v>
      </c>
      <c r="P31" s="151">
        <v>0</v>
      </c>
      <c r="Q31" s="151">
        <f>ROUND(E31*P31,2)</f>
        <v>0</v>
      </c>
      <c r="R31" s="151"/>
      <c r="S31" s="151" t="s">
        <v>137</v>
      </c>
      <c r="T31" s="151" t="s">
        <v>137</v>
      </c>
      <c r="U31" s="151">
        <v>1.1299999999999999</v>
      </c>
      <c r="V31" s="151">
        <f>ROUND(E31*U31,2)</f>
        <v>196.95</v>
      </c>
      <c r="W31" s="151"/>
      <c r="X31" s="151" t="s">
        <v>138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139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49"/>
      <c r="B32" s="150"/>
      <c r="C32" s="175" t="s">
        <v>168</v>
      </c>
      <c r="D32" s="152"/>
      <c r="E32" s="153">
        <v>78.607500000000002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46"/>
      <c r="Z32" s="146"/>
      <c r="AA32" s="146"/>
      <c r="AB32" s="146"/>
      <c r="AC32" s="146"/>
      <c r="AD32" s="146"/>
      <c r="AE32" s="146"/>
      <c r="AF32" s="146"/>
      <c r="AG32" s="146" t="s">
        <v>141</v>
      </c>
      <c r="AH32" s="146">
        <v>0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49"/>
      <c r="B33" s="150"/>
      <c r="C33" s="175" t="s">
        <v>169</v>
      </c>
      <c r="D33" s="152"/>
      <c r="E33" s="153">
        <v>78.607500000000002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46"/>
      <c r="Z33" s="146"/>
      <c r="AA33" s="146"/>
      <c r="AB33" s="146"/>
      <c r="AC33" s="146"/>
      <c r="AD33" s="146"/>
      <c r="AE33" s="146"/>
      <c r="AF33" s="146"/>
      <c r="AG33" s="146" t="s">
        <v>141</v>
      </c>
      <c r="AH33" s="146">
        <v>0</v>
      </c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49"/>
      <c r="B34" s="150"/>
      <c r="C34" s="175" t="s">
        <v>170</v>
      </c>
      <c r="D34" s="152"/>
      <c r="E34" s="153">
        <v>17.074999999999999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46"/>
      <c r="Z34" s="146"/>
      <c r="AA34" s="146"/>
      <c r="AB34" s="146"/>
      <c r="AC34" s="146"/>
      <c r="AD34" s="146"/>
      <c r="AE34" s="146"/>
      <c r="AF34" s="146"/>
      <c r="AG34" s="146" t="s">
        <v>141</v>
      </c>
      <c r="AH34" s="146">
        <v>0</v>
      </c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x14ac:dyDescent="0.2">
      <c r="A35" s="155" t="s">
        <v>132</v>
      </c>
      <c r="B35" s="156" t="s">
        <v>62</v>
      </c>
      <c r="C35" s="173" t="s">
        <v>63</v>
      </c>
      <c r="D35" s="157"/>
      <c r="E35" s="158"/>
      <c r="F35" s="159"/>
      <c r="G35" s="160">
        <f>SUMIF(AG36:AG63,"&lt;&gt;NOR",G36:G63)</f>
        <v>0</v>
      </c>
      <c r="H35" s="154"/>
      <c r="I35" s="154">
        <f>SUM(I36:I63)</f>
        <v>18886</v>
      </c>
      <c r="J35" s="154"/>
      <c r="K35" s="154">
        <f>SUM(K36:K63)</f>
        <v>87992.68</v>
      </c>
      <c r="L35" s="154"/>
      <c r="M35" s="154">
        <f>SUM(M36:M63)</f>
        <v>0</v>
      </c>
      <c r="N35" s="154"/>
      <c r="O35" s="154">
        <f>SUM(O36:O63)</f>
        <v>7.78</v>
      </c>
      <c r="P35" s="154"/>
      <c r="Q35" s="154">
        <f>SUM(Q36:Q63)</f>
        <v>0</v>
      </c>
      <c r="R35" s="154"/>
      <c r="S35" s="154"/>
      <c r="T35" s="154"/>
      <c r="U35" s="154"/>
      <c r="V35" s="154">
        <f>SUM(V36:V63)</f>
        <v>186.69</v>
      </c>
      <c r="W35" s="154"/>
      <c r="X35" s="154"/>
      <c r="AG35" t="s">
        <v>133</v>
      </c>
    </row>
    <row r="36" spans="1:60" outlineLevel="1" x14ac:dyDescent="0.2">
      <c r="A36" s="161">
        <v>8</v>
      </c>
      <c r="B36" s="162" t="s">
        <v>171</v>
      </c>
      <c r="C36" s="174" t="s">
        <v>172</v>
      </c>
      <c r="D36" s="163" t="s">
        <v>145</v>
      </c>
      <c r="E36" s="164">
        <v>2.5920000000000001</v>
      </c>
      <c r="F36" s="165"/>
      <c r="G36" s="166">
        <f>ROUND(E36*F36,2)</f>
        <v>0</v>
      </c>
      <c r="H36" s="151">
        <v>65.75</v>
      </c>
      <c r="I36" s="151">
        <f>ROUND(E36*H36,2)</f>
        <v>170.42</v>
      </c>
      <c r="J36" s="151">
        <v>167.75</v>
      </c>
      <c r="K36" s="151">
        <f>ROUND(E36*J36,2)</f>
        <v>434.81</v>
      </c>
      <c r="L36" s="151">
        <v>21</v>
      </c>
      <c r="M36" s="151">
        <f>G36*(1+L36/100)</f>
        <v>0</v>
      </c>
      <c r="N36" s="151">
        <v>1.7000000000000001E-2</v>
      </c>
      <c r="O36" s="151">
        <f>ROUND(E36*N36,2)</f>
        <v>0.04</v>
      </c>
      <c r="P36" s="151">
        <v>0</v>
      </c>
      <c r="Q36" s="151">
        <f>ROUND(E36*P36,2)</f>
        <v>0</v>
      </c>
      <c r="R36" s="151"/>
      <c r="S36" s="151" t="s">
        <v>137</v>
      </c>
      <c r="T36" s="151" t="s">
        <v>137</v>
      </c>
      <c r="U36" s="151">
        <v>0.36</v>
      </c>
      <c r="V36" s="151">
        <f>ROUND(E36*U36,2)</f>
        <v>0.93</v>
      </c>
      <c r="W36" s="151"/>
      <c r="X36" s="151" t="s">
        <v>138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139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49"/>
      <c r="B37" s="150"/>
      <c r="C37" s="175" t="s">
        <v>173</v>
      </c>
      <c r="D37" s="152"/>
      <c r="E37" s="153">
        <v>1.296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46"/>
      <c r="Z37" s="146"/>
      <c r="AA37" s="146"/>
      <c r="AB37" s="146"/>
      <c r="AC37" s="146"/>
      <c r="AD37" s="146"/>
      <c r="AE37" s="146"/>
      <c r="AF37" s="146"/>
      <c r="AG37" s="146" t="s">
        <v>141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49"/>
      <c r="B38" s="150"/>
      <c r="C38" s="175" t="s">
        <v>174</v>
      </c>
      <c r="D38" s="152"/>
      <c r="E38" s="153">
        <v>1.296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46"/>
      <c r="Z38" s="146"/>
      <c r="AA38" s="146"/>
      <c r="AB38" s="146"/>
      <c r="AC38" s="146"/>
      <c r="AD38" s="146"/>
      <c r="AE38" s="146"/>
      <c r="AF38" s="146"/>
      <c r="AG38" s="146" t="s">
        <v>141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61">
        <v>9</v>
      </c>
      <c r="B39" s="162" t="s">
        <v>175</v>
      </c>
      <c r="C39" s="174" t="s">
        <v>176</v>
      </c>
      <c r="D39" s="163" t="s">
        <v>145</v>
      </c>
      <c r="E39" s="164">
        <v>72.926100000000005</v>
      </c>
      <c r="F39" s="165"/>
      <c r="G39" s="166">
        <f>ROUND(E39*F39,2)</f>
        <v>0</v>
      </c>
      <c r="H39" s="151">
        <v>23.65</v>
      </c>
      <c r="I39" s="151">
        <f>ROUND(E39*H39,2)</f>
        <v>1724.7</v>
      </c>
      <c r="J39" s="151">
        <v>117.35</v>
      </c>
      <c r="K39" s="151">
        <f>ROUND(E39*J39,2)</f>
        <v>8557.8799999999992</v>
      </c>
      <c r="L39" s="151">
        <v>21</v>
      </c>
      <c r="M39" s="151">
        <f>G39*(1+L39/100)</f>
        <v>0</v>
      </c>
      <c r="N39" s="151">
        <v>4.8999999999999998E-3</v>
      </c>
      <c r="O39" s="151">
        <f>ROUND(E39*N39,2)</f>
        <v>0.36</v>
      </c>
      <c r="P39" s="151">
        <v>0</v>
      </c>
      <c r="Q39" s="151">
        <f>ROUND(E39*P39,2)</f>
        <v>0</v>
      </c>
      <c r="R39" s="151"/>
      <c r="S39" s="151" t="s">
        <v>137</v>
      </c>
      <c r="T39" s="151" t="s">
        <v>137</v>
      </c>
      <c r="U39" s="151">
        <v>0.25</v>
      </c>
      <c r="V39" s="151">
        <f>ROUND(E39*U39,2)</f>
        <v>18.23</v>
      </c>
      <c r="W39" s="151"/>
      <c r="X39" s="151" t="s">
        <v>138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139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45" outlineLevel="1" x14ac:dyDescent="0.2">
      <c r="A40" s="149"/>
      <c r="B40" s="150"/>
      <c r="C40" s="175" t="s">
        <v>177</v>
      </c>
      <c r="D40" s="152"/>
      <c r="E40" s="153">
        <v>24.4971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46"/>
      <c r="Z40" s="146"/>
      <c r="AA40" s="146"/>
      <c r="AB40" s="146"/>
      <c r="AC40" s="146"/>
      <c r="AD40" s="146"/>
      <c r="AE40" s="146"/>
      <c r="AF40" s="146"/>
      <c r="AG40" s="146" t="s">
        <v>141</v>
      </c>
      <c r="AH40" s="146">
        <v>0</v>
      </c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33.75" outlineLevel="1" x14ac:dyDescent="0.2">
      <c r="A41" s="149"/>
      <c r="B41" s="150"/>
      <c r="C41" s="175" t="s">
        <v>178</v>
      </c>
      <c r="D41" s="152"/>
      <c r="E41" s="153">
        <v>21.579899999999999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46"/>
      <c r="Z41" s="146"/>
      <c r="AA41" s="146"/>
      <c r="AB41" s="146"/>
      <c r="AC41" s="146"/>
      <c r="AD41" s="146"/>
      <c r="AE41" s="146"/>
      <c r="AF41" s="146"/>
      <c r="AG41" s="146" t="s">
        <v>141</v>
      </c>
      <c r="AH41" s="146">
        <v>0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33.75" outlineLevel="1" x14ac:dyDescent="0.2">
      <c r="A42" s="149"/>
      <c r="B42" s="150"/>
      <c r="C42" s="175" t="s">
        <v>179</v>
      </c>
      <c r="D42" s="152"/>
      <c r="E42" s="153">
        <v>26.8491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46"/>
      <c r="Z42" s="146"/>
      <c r="AA42" s="146"/>
      <c r="AB42" s="146"/>
      <c r="AC42" s="146"/>
      <c r="AD42" s="146"/>
      <c r="AE42" s="146"/>
      <c r="AF42" s="146"/>
      <c r="AG42" s="146" t="s">
        <v>141</v>
      </c>
      <c r="AH42" s="146">
        <v>0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61">
        <v>10</v>
      </c>
      <c r="B43" s="162" t="s">
        <v>180</v>
      </c>
      <c r="C43" s="174" t="s">
        <v>181</v>
      </c>
      <c r="D43" s="163" t="s">
        <v>145</v>
      </c>
      <c r="E43" s="164">
        <v>13.5</v>
      </c>
      <c r="F43" s="165"/>
      <c r="G43" s="166">
        <f>ROUND(E43*F43,2)</f>
        <v>0</v>
      </c>
      <c r="H43" s="151">
        <v>13.38</v>
      </c>
      <c r="I43" s="151">
        <f>ROUND(E43*H43,2)</f>
        <v>180.63</v>
      </c>
      <c r="J43" s="151">
        <v>33.619999999999997</v>
      </c>
      <c r="K43" s="151">
        <f>ROUND(E43*J43,2)</f>
        <v>453.87</v>
      </c>
      <c r="L43" s="151">
        <v>21</v>
      </c>
      <c r="M43" s="151">
        <f>G43*(1+L43/100)</f>
        <v>0</v>
      </c>
      <c r="N43" s="151">
        <v>4.0000000000000003E-5</v>
      </c>
      <c r="O43" s="151">
        <f>ROUND(E43*N43,2)</f>
        <v>0</v>
      </c>
      <c r="P43" s="151">
        <v>0</v>
      </c>
      <c r="Q43" s="151">
        <f>ROUND(E43*P43,2)</f>
        <v>0</v>
      </c>
      <c r="R43" s="151"/>
      <c r="S43" s="151" t="s">
        <v>137</v>
      </c>
      <c r="T43" s="151" t="s">
        <v>137</v>
      </c>
      <c r="U43" s="151">
        <v>7.8E-2</v>
      </c>
      <c r="V43" s="151">
        <f>ROUND(E43*U43,2)</f>
        <v>1.05</v>
      </c>
      <c r="W43" s="151"/>
      <c r="X43" s="151" t="s">
        <v>138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139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49"/>
      <c r="B44" s="150"/>
      <c r="C44" s="175" t="s">
        <v>182</v>
      </c>
      <c r="D44" s="152"/>
      <c r="E44" s="153">
        <v>6.75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46"/>
      <c r="Z44" s="146"/>
      <c r="AA44" s="146"/>
      <c r="AB44" s="146"/>
      <c r="AC44" s="146"/>
      <c r="AD44" s="146"/>
      <c r="AE44" s="146"/>
      <c r="AF44" s="146"/>
      <c r="AG44" s="146" t="s">
        <v>141</v>
      </c>
      <c r="AH44" s="146">
        <v>0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49"/>
      <c r="B45" s="150"/>
      <c r="C45" s="175" t="s">
        <v>183</v>
      </c>
      <c r="D45" s="152"/>
      <c r="E45" s="153">
        <v>6.75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46"/>
      <c r="Z45" s="146"/>
      <c r="AA45" s="146"/>
      <c r="AB45" s="146"/>
      <c r="AC45" s="146"/>
      <c r="AD45" s="146"/>
      <c r="AE45" s="146"/>
      <c r="AF45" s="146"/>
      <c r="AG45" s="146" t="s">
        <v>141</v>
      </c>
      <c r="AH45" s="146">
        <v>0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61">
        <v>11</v>
      </c>
      <c r="B46" s="162" t="s">
        <v>184</v>
      </c>
      <c r="C46" s="174" t="s">
        <v>185</v>
      </c>
      <c r="D46" s="163" t="s">
        <v>186</v>
      </c>
      <c r="E46" s="164">
        <v>27</v>
      </c>
      <c r="F46" s="165"/>
      <c r="G46" s="166">
        <f>ROUND(E46*F46,2)</f>
        <v>0</v>
      </c>
      <c r="H46" s="151">
        <v>48.58</v>
      </c>
      <c r="I46" s="151">
        <f>ROUND(E46*H46,2)</f>
        <v>1311.66</v>
      </c>
      <c r="J46" s="151">
        <v>21.52</v>
      </c>
      <c r="K46" s="151">
        <f>ROUND(E46*J46,2)</f>
        <v>581.04</v>
      </c>
      <c r="L46" s="151">
        <v>21</v>
      </c>
      <c r="M46" s="151">
        <f>G46*(1+L46/100)</f>
        <v>0</v>
      </c>
      <c r="N46" s="151">
        <v>2.3000000000000001E-4</v>
      </c>
      <c r="O46" s="151">
        <f>ROUND(E46*N46,2)</f>
        <v>0.01</v>
      </c>
      <c r="P46" s="151">
        <v>0</v>
      </c>
      <c r="Q46" s="151">
        <f>ROUND(E46*P46,2)</f>
        <v>0</v>
      </c>
      <c r="R46" s="151"/>
      <c r="S46" s="151" t="s">
        <v>137</v>
      </c>
      <c r="T46" s="151" t="s">
        <v>137</v>
      </c>
      <c r="U46" s="151">
        <v>0.05</v>
      </c>
      <c r="V46" s="151">
        <f>ROUND(E46*U46,2)</f>
        <v>1.35</v>
      </c>
      <c r="W46" s="151"/>
      <c r="X46" s="151" t="s">
        <v>138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139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49"/>
      <c r="B47" s="150"/>
      <c r="C47" s="175" t="s">
        <v>187</v>
      </c>
      <c r="D47" s="152"/>
      <c r="E47" s="153">
        <v>13.5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46"/>
      <c r="Z47" s="146"/>
      <c r="AA47" s="146"/>
      <c r="AB47" s="146"/>
      <c r="AC47" s="146"/>
      <c r="AD47" s="146"/>
      <c r="AE47" s="146"/>
      <c r="AF47" s="146"/>
      <c r="AG47" s="146" t="s">
        <v>141</v>
      </c>
      <c r="AH47" s="146">
        <v>0</v>
      </c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49"/>
      <c r="B48" s="150"/>
      <c r="C48" s="175" t="s">
        <v>188</v>
      </c>
      <c r="D48" s="152"/>
      <c r="E48" s="153">
        <v>13.5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46"/>
      <c r="Z48" s="146"/>
      <c r="AA48" s="146"/>
      <c r="AB48" s="146"/>
      <c r="AC48" s="146"/>
      <c r="AD48" s="146"/>
      <c r="AE48" s="146"/>
      <c r="AF48" s="146"/>
      <c r="AG48" s="146" t="s">
        <v>141</v>
      </c>
      <c r="AH48" s="146">
        <v>0</v>
      </c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22.5" outlineLevel="1" x14ac:dyDescent="0.2">
      <c r="A49" s="161">
        <v>12</v>
      </c>
      <c r="B49" s="162" t="s">
        <v>189</v>
      </c>
      <c r="C49" s="174" t="s">
        <v>190</v>
      </c>
      <c r="D49" s="163" t="s">
        <v>186</v>
      </c>
      <c r="E49" s="164">
        <v>36</v>
      </c>
      <c r="F49" s="165"/>
      <c r="G49" s="166">
        <f>ROUND(E49*F49,2)</f>
        <v>0</v>
      </c>
      <c r="H49" s="151">
        <v>8.6300000000000008</v>
      </c>
      <c r="I49" s="151">
        <f>ROUND(E49*H49,2)</f>
        <v>310.68</v>
      </c>
      <c r="J49" s="151">
        <v>78.47</v>
      </c>
      <c r="K49" s="151">
        <f>ROUND(E49*J49,2)</f>
        <v>2824.92</v>
      </c>
      <c r="L49" s="151">
        <v>21</v>
      </c>
      <c r="M49" s="151">
        <f>G49*(1+L49/100)</f>
        <v>0</v>
      </c>
      <c r="N49" s="151">
        <v>2.3800000000000002E-3</v>
      </c>
      <c r="O49" s="151">
        <f>ROUND(E49*N49,2)</f>
        <v>0.09</v>
      </c>
      <c r="P49" s="151">
        <v>0</v>
      </c>
      <c r="Q49" s="151">
        <f>ROUND(E49*P49,2)</f>
        <v>0</v>
      </c>
      <c r="R49" s="151"/>
      <c r="S49" s="151" t="s">
        <v>137</v>
      </c>
      <c r="T49" s="151" t="s">
        <v>137</v>
      </c>
      <c r="U49" s="151">
        <v>0.18232999999999999</v>
      </c>
      <c r="V49" s="151">
        <f>ROUND(E49*U49,2)</f>
        <v>6.56</v>
      </c>
      <c r="W49" s="151"/>
      <c r="X49" s="151" t="s">
        <v>138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139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49"/>
      <c r="B50" s="150"/>
      <c r="C50" s="175" t="s">
        <v>191</v>
      </c>
      <c r="D50" s="152"/>
      <c r="E50" s="153">
        <v>18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46"/>
      <c r="Z50" s="146"/>
      <c r="AA50" s="146"/>
      <c r="AB50" s="146"/>
      <c r="AC50" s="146"/>
      <c r="AD50" s="146"/>
      <c r="AE50" s="146"/>
      <c r="AF50" s="146"/>
      <c r="AG50" s="146" t="s">
        <v>141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49"/>
      <c r="B51" s="150"/>
      <c r="C51" s="175" t="s">
        <v>192</v>
      </c>
      <c r="D51" s="152"/>
      <c r="E51" s="153">
        <v>18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46"/>
      <c r="Z51" s="146"/>
      <c r="AA51" s="146"/>
      <c r="AB51" s="146"/>
      <c r="AC51" s="146"/>
      <c r="AD51" s="146"/>
      <c r="AE51" s="146"/>
      <c r="AF51" s="146"/>
      <c r="AG51" s="146" t="s">
        <v>141</v>
      </c>
      <c r="AH51" s="146">
        <v>0</v>
      </c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61">
        <v>13</v>
      </c>
      <c r="B52" s="162" t="s">
        <v>193</v>
      </c>
      <c r="C52" s="174" t="s">
        <v>194</v>
      </c>
      <c r="D52" s="163" t="s">
        <v>145</v>
      </c>
      <c r="E52" s="164">
        <v>243.08699999999999</v>
      </c>
      <c r="F52" s="165"/>
      <c r="G52" s="166">
        <f>ROUND(E52*F52,2)</f>
        <v>0</v>
      </c>
      <c r="H52" s="151">
        <v>35.1</v>
      </c>
      <c r="I52" s="151">
        <f>ROUND(E52*H52,2)</f>
        <v>8532.35</v>
      </c>
      <c r="J52" s="151">
        <v>197.9</v>
      </c>
      <c r="K52" s="151">
        <f>ROUND(E52*J52,2)</f>
        <v>48106.92</v>
      </c>
      <c r="L52" s="151">
        <v>21</v>
      </c>
      <c r="M52" s="151">
        <f>G52*(1+L52/100)</f>
        <v>0</v>
      </c>
      <c r="N52" s="151">
        <v>2.46E-2</v>
      </c>
      <c r="O52" s="151">
        <f>ROUND(E52*N52,2)</f>
        <v>5.98</v>
      </c>
      <c r="P52" s="151">
        <v>0</v>
      </c>
      <c r="Q52" s="151">
        <f>ROUND(E52*P52,2)</f>
        <v>0</v>
      </c>
      <c r="R52" s="151"/>
      <c r="S52" s="151" t="s">
        <v>137</v>
      </c>
      <c r="T52" s="151" t="s">
        <v>137</v>
      </c>
      <c r="U52" s="151">
        <v>0.42759999999999998</v>
      </c>
      <c r="V52" s="151">
        <f>ROUND(E52*U52,2)</f>
        <v>103.94</v>
      </c>
      <c r="W52" s="151"/>
      <c r="X52" s="151" t="s">
        <v>138</v>
      </c>
      <c r="Y52" s="146"/>
      <c r="Z52" s="146"/>
      <c r="AA52" s="146"/>
      <c r="AB52" s="146"/>
      <c r="AC52" s="146"/>
      <c r="AD52" s="146"/>
      <c r="AE52" s="146"/>
      <c r="AF52" s="146"/>
      <c r="AG52" s="146" t="s">
        <v>139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ht="33.75" outlineLevel="1" x14ac:dyDescent="0.2">
      <c r="A53" s="149"/>
      <c r="B53" s="150"/>
      <c r="C53" s="175" t="s">
        <v>195</v>
      </c>
      <c r="D53" s="152"/>
      <c r="E53" s="153">
        <v>81.656999999999996</v>
      </c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46"/>
      <c r="Z53" s="146"/>
      <c r="AA53" s="146"/>
      <c r="AB53" s="146"/>
      <c r="AC53" s="146"/>
      <c r="AD53" s="146"/>
      <c r="AE53" s="146"/>
      <c r="AF53" s="146"/>
      <c r="AG53" s="146" t="s">
        <v>141</v>
      </c>
      <c r="AH53" s="146">
        <v>0</v>
      </c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33.75" outlineLevel="1" x14ac:dyDescent="0.2">
      <c r="A54" s="149"/>
      <c r="B54" s="150"/>
      <c r="C54" s="175" t="s">
        <v>196</v>
      </c>
      <c r="D54" s="152"/>
      <c r="E54" s="153">
        <v>71.933000000000007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46"/>
      <c r="Z54" s="146"/>
      <c r="AA54" s="146"/>
      <c r="AB54" s="146"/>
      <c r="AC54" s="146"/>
      <c r="AD54" s="146"/>
      <c r="AE54" s="146"/>
      <c r="AF54" s="146"/>
      <c r="AG54" s="146" t="s">
        <v>141</v>
      </c>
      <c r="AH54" s="146">
        <v>0</v>
      </c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33.75" outlineLevel="1" x14ac:dyDescent="0.2">
      <c r="A55" s="149"/>
      <c r="B55" s="150"/>
      <c r="C55" s="175" t="s">
        <v>197</v>
      </c>
      <c r="D55" s="152"/>
      <c r="E55" s="153">
        <v>89.497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46"/>
      <c r="Z55" s="146"/>
      <c r="AA55" s="146"/>
      <c r="AB55" s="146"/>
      <c r="AC55" s="146"/>
      <c r="AD55" s="146"/>
      <c r="AE55" s="146"/>
      <c r="AF55" s="146"/>
      <c r="AG55" s="146" t="s">
        <v>141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61">
        <v>14</v>
      </c>
      <c r="B56" s="162" t="s">
        <v>198</v>
      </c>
      <c r="C56" s="174" t="s">
        <v>199</v>
      </c>
      <c r="D56" s="163" t="s">
        <v>145</v>
      </c>
      <c r="E56" s="164">
        <v>24</v>
      </c>
      <c r="F56" s="165"/>
      <c r="G56" s="166">
        <f>ROUND(E56*F56,2)</f>
        <v>0</v>
      </c>
      <c r="H56" s="151">
        <v>170.98</v>
      </c>
      <c r="I56" s="151">
        <f>ROUND(E56*H56,2)</f>
        <v>4103.5200000000004</v>
      </c>
      <c r="J56" s="151">
        <v>780.02</v>
      </c>
      <c r="K56" s="151">
        <f>ROUND(E56*J56,2)</f>
        <v>18720.48</v>
      </c>
      <c r="L56" s="151">
        <v>21</v>
      </c>
      <c r="M56" s="151">
        <f>G56*(1+L56/100)</f>
        <v>0</v>
      </c>
      <c r="N56" s="151">
        <v>3.6069999999999998E-2</v>
      </c>
      <c r="O56" s="151">
        <f>ROUND(E56*N56,2)</f>
        <v>0.87</v>
      </c>
      <c r="P56" s="151">
        <v>0</v>
      </c>
      <c r="Q56" s="151">
        <f>ROUND(E56*P56,2)</f>
        <v>0</v>
      </c>
      <c r="R56" s="151"/>
      <c r="S56" s="151" t="s">
        <v>137</v>
      </c>
      <c r="T56" s="151" t="s">
        <v>137</v>
      </c>
      <c r="U56" s="151">
        <v>1.58036</v>
      </c>
      <c r="V56" s="151">
        <f>ROUND(E56*U56,2)</f>
        <v>37.93</v>
      </c>
      <c r="W56" s="151"/>
      <c r="X56" s="151" t="s">
        <v>138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139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49"/>
      <c r="B57" s="150"/>
      <c r="C57" s="175" t="s">
        <v>200</v>
      </c>
      <c r="D57" s="152"/>
      <c r="E57" s="153">
        <v>24</v>
      </c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46"/>
      <c r="Z57" s="146"/>
      <c r="AA57" s="146"/>
      <c r="AB57" s="146"/>
      <c r="AC57" s="146"/>
      <c r="AD57" s="146"/>
      <c r="AE57" s="146"/>
      <c r="AF57" s="146"/>
      <c r="AG57" s="146" t="s">
        <v>141</v>
      </c>
      <c r="AH57" s="146">
        <v>0</v>
      </c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22.5" outlineLevel="1" x14ac:dyDescent="0.2">
      <c r="A58" s="161">
        <v>15</v>
      </c>
      <c r="B58" s="162" t="s">
        <v>201</v>
      </c>
      <c r="C58" s="174" t="s">
        <v>202</v>
      </c>
      <c r="D58" s="163" t="s">
        <v>145</v>
      </c>
      <c r="E58" s="164">
        <v>10.8</v>
      </c>
      <c r="F58" s="165"/>
      <c r="G58" s="166">
        <f>ROUND(E58*F58,2)</f>
        <v>0</v>
      </c>
      <c r="H58" s="151">
        <v>160.21</v>
      </c>
      <c r="I58" s="151">
        <f>ROUND(E58*H58,2)</f>
        <v>1730.27</v>
      </c>
      <c r="J58" s="151">
        <v>586.79</v>
      </c>
      <c r="K58" s="151">
        <f>ROUND(E58*J58,2)</f>
        <v>6337.33</v>
      </c>
      <c r="L58" s="151">
        <v>21</v>
      </c>
      <c r="M58" s="151">
        <f>G58*(1+L58/100)</f>
        <v>0</v>
      </c>
      <c r="N58" s="151">
        <v>3.4909999999999997E-2</v>
      </c>
      <c r="O58" s="151">
        <f>ROUND(E58*N58,2)</f>
        <v>0.38</v>
      </c>
      <c r="P58" s="151">
        <v>0</v>
      </c>
      <c r="Q58" s="151">
        <f>ROUND(E58*P58,2)</f>
        <v>0</v>
      </c>
      <c r="R58" s="151"/>
      <c r="S58" s="151" t="s">
        <v>137</v>
      </c>
      <c r="T58" s="151" t="s">
        <v>137</v>
      </c>
      <c r="U58" s="151">
        <v>1.1841699999999999</v>
      </c>
      <c r="V58" s="151">
        <f>ROUND(E58*U58,2)</f>
        <v>12.79</v>
      </c>
      <c r="W58" s="151"/>
      <c r="X58" s="151" t="s">
        <v>138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139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49"/>
      <c r="B59" s="150"/>
      <c r="C59" s="175" t="s">
        <v>146</v>
      </c>
      <c r="D59" s="152"/>
      <c r="E59" s="153">
        <v>5.4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46"/>
      <c r="Z59" s="146"/>
      <c r="AA59" s="146"/>
      <c r="AB59" s="146"/>
      <c r="AC59" s="146"/>
      <c r="AD59" s="146"/>
      <c r="AE59" s="146"/>
      <c r="AF59" s="146"/>
      <c r="AG59" s="146" t="s">
        <v>141</v>
      </c>
      <c r="AH59" s="146">
        <v>0</v>
      </c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49"/>
      <c r="B60" s="150"/>
      <c r="C60" s="175" t="s">
        <v>147</v>
      </c>
      <c r="D60" s="152"/>
      <c r="E60" s="153">
        <v>5.4</v>
      </c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46"/>
      <c r="Z60" s="146"/>
      <c r="AA60" s="146"/>
      <c r="AB60" s="146"/>
      <c r="AC60" s="146"/>
      <c r="AD60" s="146"/>
      <c r="AE60" s="146"/>
      <c r="AF60" s="146"/>
      <c r="AG60" s="146" t="s">
        <v>141</v>
      </c>
      <c r="AH60" s="146">
        <v>0</v>
      </c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22.5" outlineLevel="1" x14ac:dyDescent="0.2">
      <c r="A61" s="161">
        <v>16</v>
      </c>
      <c r="B61" s="162" t="s">
        <v>203</v>
      </c>
      <c r="C61" s="174" t="s">
        <v>204</v>
      </c>
      <c r="D61" s="163" t="s">
        <v>145</v>
      </c>
      <c r="E61" s="164">
        <v>10.8</v>
      </c>
      <c r="F61" s="165"/>
      <c r="G61" s="166">
        <f>ROUND(E61*F61,2)</f>
        <v>0</v>
      </c>
      <c r="H61" s="151">
        <v>76.09</v>
      </c>
      <c r="I61" s="151">
        <f>ROUND(E61*H61,2)</f>
        <v>821.77</v>
      </c>
      <c r="J61" s="151">
        <v>182.91</v>
      </c>
      <c r="K61" s="151">
        <f>ROUND(E61*J61,2)</f>
        <v>1975.43</v>
      </c>
      <c r="L61" s="151">
        <v>21</v>
      </c>
      <c r="M61" s="151">
        <f>G61*(1+L61/100)</f>
        <v>0</v>
      </c>
      <c r="N61" s="151">
        <v>4.9100000000000003E-3</v>
      </c>
      <c r="O61" s="151">
        <f>ROUND(E61*N61,2)</f>
        <v>0.05</v>
      </c>
      <c r="P61" s="151">
        <v>0</v>
      </c>
      <c r="Q61" s="151">
        <f>ROUND(E61*P61,2)</f>
        <v>0</v>
      </c>
      <c r="R61" s="151"/>
      <c r="S61" s="151" t="s">
        <v>137</v>
      </c>
      <c r="T61" s="151" t="s">
        <v>137</v>
      </c>
      <c r="U61" s="151">
        <v>0.36199999999999999</v>
      </c>
      <c r="V61" s="151">
        <f>ROUND(E61*U61,2)</f>
        <v>3.91</v>
      </c>
      <c r="W61" s="151"/>
      <c r="X61" s="151" t="s">
        <v>138</v>
      </c>
      <c r="Y61" s="146"/>
      <c r="Z61" s="146"/>
      <c r="AA61" s="146"/>
      <c r="AB61" s="146"/>
      <c r="AC61" s="146"/>
      <c r="AD61" s="146"/>
      <c r="AE61" s="146"/>
      <c r="AF61" s="146"/>
      <c r="AG61" s="146" t="s">
        <v>139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49"/>
      <c r="B62" s="150"/>
      <c r="C62" s="175" t="s">
        <v>146</v>
      </c>
      <c r="D62" s="152"/>
      <c r="E62" s="153">
        <v>5.4</v>
      </c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46"/>
      <c r="Z62" s="146"/>
      <c r="AA62" s="146"/>
      <c r="AB62" s="146"/>
      <c r="AC62" s="146"/>
      <c r="AD62" s="146"/>
      <c r="AE62" s="146"/>
      <c r="AF62" s="146"/>
      <c r="AG62" s="146" t="s">
        <v>141</v>
      </c>
      <c r="AH62" s="146">
        <v>0</v>
      </c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49"/>
      <c r="B63" s="150"/>
      <c r="C63" s="175" t="s">
        <v>147</v>
      </c>
      <c r="D63" s="152"/>
      <c r="E63" s="153">
        <v>5.4</v>
      </c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46"/>
      <c r="Z63" s="146"/>
      <c r="AA63" s="146"/>
      <c r="AB63" s="146"/>
      <c r="AC63" s="146"/>
      <c r="AD63" s="146"/>
      <c r="AE63" s="146"/>
      <c r="AF63" s="146"/>
      <c r="AG63" s="146" t="s">
        <v>141</v>
      </c>
      <c r="AH63" s="146">
        <v>0</v>
      </c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x14ac:dyDescent="0.2">
      <c r="A64" s="155" t="s">
        <v>132</v>
      </c>
      <c r="B64" s="156" t="s">
        <v>64</v>
      </c>
      <c r="C64" s="173" t="s">
        <v>65</v>
      </c>
      <c r="D64" s="157"/>
      <c r="E64" s="158"/>
      <c r="F64" s="159"/>
      <c r="G64" s="160">
        <f>SUMIF(AG65:AG74,"&lt;&gt;NOR",G65:G74)</f>
        <v>0</v>
      </c>
      <c r="H64" s="154"/>
      <c r="I64" s="154">
        <f>SUM(I65:I74)</f>
        <v>2154.84</v>
      </c>
      <c r="J64" s="154"/>
      <c r="K64" s="154">
        <f>SUM(K65:K74)</f>
        <v>6370.4</v>
      </c>
      <c r="L64" s="154"/>
      <c r="M64" s="154">
        <f>SUM(M65:M74)</f>
        <v>0</v>
      </c>
      <c r="N64" s="154"/>
      <c r="O64" s="154">
        <f>SUM(O65:O74)</f>
        <v>0.43</v>
      </c>
      <c r="P64" s="154"/>
      <c r="Q64" s="154">
        <f>SUM(Q65:Q74)</f>
        <v>0</v>
      </c>
      <c r="R64" s="154"/>
      <c r="S64" s="154"/>
      <c r="T64" s="154"/>
      <c r="U64" s="154"/>
      <c r="V64" s="154">
        <f>SUM(V65:V74)</f>
        <v>12.770000000000001</v>
      </c>
      <c r="W64" s="154"/>
      <c r="X64" s="154"/>
      <c r="AG64" t="s">
        <v>133</v>
      </c>
    </row>
    <row r="65" spans="1:60" outlineLevel="1" x14ac:dyDescent="0.2">
      <c r="A65" s="161">
        <v>17</v>
      </c>
      <c r="B65" s="162" t="s">
        <v>205</v>
      </c>
      <c r="C65" s="174" t="s">
        <v>206</v>
      </c>
      <c r="D65" s="163" t="s">
        <v>145</v>
      </c>
      <c r="E65" s="164">
        <v>4.05</v>
      </c>
      <c r="F65" s="165"/>
      <c r="G65" s="166">
        <f>ROUND(E65*F65,2)</f>
        <v>0</v>
      </c>
      <c r="H65" s="151">
        <v>93.61</v>
      </c>
      <c r="I65" s="151">
        <f>ROUND(E65*H65,2)</f>
        <v>379.12</v>
      </c>
      <c r="J65" s="151">
        <v>167.89</v>
      </c>
      <c r="K65" s="151">
        <f>ROUND(E65*J65,2)</f>
        <v>679.95</v>
      </c>
      <c r="L65" s="151">
        <v>21</v>
      </c>
      <c r="M65" s="151">
        <f>G65*(1+L65/100)</f>
        <v>0</v>
      </c>
      <c r="N65" s="151">
        <v>2.1000000000000001E-2</v>
      </c>
      <c r="O65" s="151">
        <f>ROUND(E65*N65,2)</f>
        <v>0.09</v>
      </c>
      <c r="P65" s="151">
        <v>0</v>
      </c>
      <c r="Q65" s="151">
        <f>ROUND(E65*P65,2)</f>
        <v>0</v>
      </c>
      <c r="R65" s="151"/>
      <c r="S65" s="151" t="s">
        <v>137</v>
      </c>
      <c r="T65" s="151" t="s">
        <v>137</v>
      </c>
      <c r="U65" s="151">
        <v>0.36</v>
      </c>
      <c r="V65" s="151">
        <f>ROUND(E65*U65,2)</f>
        <v>1.46</v>
      </c>
      <c r="W65" s="151"/>
      <c r="X65" s="151" t="s">
        <v>138</v>
      </c>
      <c r="Y65" s="146"/>
      <c r="Z65" s="146"/>
      <c r="AA65" s="146"/>
      <c r="AB65" s="146"/>
      <c r="AC65" s="146"/>
      <c r="AD65" s="146"/>
      <c r="AE65" s="146"/>
      <c r="AF65" s="146"/>
      <c r="AG65" s="146" t="s">
        <v>139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49"/>
      <c r="B66" s="150"/>
      <c r="C66" s="175" t="s">
        <v>207</v>
      </c>
      <c r="D66" s="152"/>
      <c r="E66" s="153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46"/>
      <c r="Z66" s="146"/>
      <c r="AA66" s="146"/>
      <c r="AB66" s="146"/>
      <c r="AC66" s="146"/>
      <c r="AD66" s="146"/>
      <c r="AE66" s="146"/>
      <c r="AF66" s="146"/>
      <c r="AG66" s="146" t="s">
        <v>141</v>
      </c>
      <c r="AH66" s="146">
        <v>0</v>
      </c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outlineLevel="1" x14ac:dyDescent="0.2">
      <c r="A67" s="149"/>
      <c r="B67" s="150"/>
      <c r="C67" s="175" t="s">
        <v>208</v>
      </c>
      <c r="D67" s="152"/>
      <c r="E67" s="153">
        <v>2.0249999999999999</v>
      </c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46"/>
      <c r="Z67" s="146"/>
      <c r="AA67" s="146"/>
      <c r="AB67" s="146"/>
      <c r="AC67" s="146"/>
      <c r="AD67" s="146"/>
      <c r="AE67" s="146"/>
      <c r="AF67" s="146"/>
      <c r="AG67" s="146" t="s">
        <v>141</v>
      </c>
      <c r="AH67" s="146">
        <v>0</v>
      </c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 x14ac:dyDescent="0.2">
      <c r="A68" s="149"/>
      <c r="B68" s="150"/>
      <c r="C68" s="175" t="s">
        <v>209</v>
      </c>
      <c r="D68" s="152"/>
      <c r="E68" s="153">
        <v>2.0249999999999999</v>
      </c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46"/>
      <c r="Z68" s="146"/>
      <c r="AA68" s="146"/>
      <c r="AB68" s="146"/>
      <c r="AC68" s="146"/>
      <c r="AD68" s="146"/>
      <c r="AE68" s="146"/>
      <c r="AF68" s="146"/>
      <c r="AG68" s="146" t="s">
        <v>141</v>
      </c>
      <c r="AH68" s="146">
        <v>0</v>
      </c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61">
        <v>18</v>
      </c>
      <c r="B69" s="162" t="s">
        <v>210</v>
      </c>
      <c r="C69" s="174" t="s">
        <v>211</v>
      </c>
      <c r="D69" s="163" t="s">
        <v>145</v>
      </c>
      <c r="E69" s="164">
        <v>12.15</v>
      </c>
      <c r="F69" s="165"/>
      <c r="G69" s="166">
        <f>ROUND(E69*F69,2)</f>
        <v>0</v>
      </c>
      <c r="H69" s="151">
        <v>44.07</v>
      </c>
      <c r="I69" s="151">
        <f>ROUND(E69*H69,2)</f>
        <v>535.45000000000005</v>
      </c>
      <c r="J69" s="151">
        <v>285.43</v>
      </c>
      <c r="K69" s="151">
        <f>ROUND(E69*J69,2)</f>
        <v>3467.97</v>
      </c>
      <c r="L69" s="151">
        <v>21</v>
      </c>
      <c r="M69" s="151">
        <f>G69*(1+L69/100)</f>
        <v>0</v>
      </c>
      <c r="N69" s="151">
        <v>2.3210000000000001E-2</v>
      </c>
      <c r="O69" s="151">
        <f>ROUND(E69*N69,2)</f>
        <v>0.28000000000000003</v>
      </c>
      <c r="P69" s="151">
        <v>0</v>
      </c>
      <c r="Q69" s="151">
        <f>ROUND(E69*P69,2)</f>
        <v>0</v>
      </c>
      <c r="R69" s="151"/>
      <c r="S69" s="151" t="s">
        <v>137</v>
      </c>
      <c r="T69" s="151" t="s">
        <v>137</v>
      </c>
      <c r="U69" s="151">
        <v>0.56884000000000001</v>
      </c>
      <c r="V69" s="151">
        <f>ROUND(E69*U69,2)</f>
        <v>6.91</v>
      </c>
      <c r="W69" s="151"/>
      <c r="X69" s="151" t="s">
        <v>138</v>
      </c>
      <c r="Y69" s="146"/>
      <c r="Z69" s="146"/>
      <c r="AA69" s="146"/>
      <c r="AB69" s="146"/>
      <c r="AC69" s="146"/>
      <c r="AD69" s="146"/>
      <c r="AE69" s="146"/>
      <c r="AF69" s="146"/>
      <c r="AG69" s="146" t="s">
        <v>139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49"/>
      <c r="B70" s="150"/>
      <c r="C70" s="175" t="s">
        <v>212</v>
      </c>
      <c r="D70" s="152"/>
      <c r="E70" s="153">
        <v>6.0750000000000002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46"/>
      <c r="Z70" s="146"/>
      <c r="AA70" s="146"/>
      <c r="AB70" s="146"/>
      <c r="AC70" s="146"/>
      <c r="AD70" s="146"/>
      <c r="AE70" s="146"/>
      <c r="AF70" s="146"/>
      <c r="AG70" s="146" t="s">
        <v>141</v>
      </c>
      <c r="AH70" s="146">
        <v>0</v>
      </c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">
      <c r="A71" s="149"/>
      <c r="B71" s="150"/>
      <c r="C71" s="175" t="s">
        <v>213</v>
      </c>
      <c r="D71" s="152"/>
      <c r="E71" s="153">
        <v>6.0750000000000002</v>
      </c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46"/>
      <c r="Z71" s="146"/>
      <c r="AA71" s="146"/>
      <c r="AB71" s="146"/>
      <c r="AC71" s="146"/>
      <c r="AD71" s="146"/>
      <c r="AE71" s="146"/>
      <c r="AF71" s="146"/>
      <c r="AG71" s="146" t="s">
        <v>141</v>
      </c>
      <c r="AH71" s="146">
        <v>0</v>
      </c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22.5" outlineLevel="1" x14ac:dyDescent="0.2">
      <c r="A72" s="161">
        <v>19</v>
      </c>
      <c r="B72" s="162" t="s">
        <v>214</v>
      </c>
      <c r="C72" s="174" t="s">
        <v>215</v>
      </c>
      <c r="D72" s="163" t="s">
        <v>145</v>
      </c>
      <c r="E72" s="164">
        <v>12.15</v>
      </c>
      <c r="F72" s="165"/>
      <c r="G72" s="166">
        <f>ROUND(E72*F72,2)</f>
        <v>0</v>
      </c>
      <c r="H72" s="151">
        <v>102.08</v>
      </c>
      <c r="I72" s="151">
        <f>ROUND(E72*H72,2)</f>
        <v>1240.27</v>
      </c>
      <c r="J72" s="151">
        <v>182.92</v>
      </c>
      <c r="K72" s="151">
        <f>ROUND(E72*J72,2)</f>
        <v>2222.48</v>
      </c>
      <c r="L72" s="151">
        <v>21</v>
      </c>
      <c r="M72" s="151">
        <f>G72*(1+L72/100)</f>
        <v>0</v>
      </c>
      <c r="N72" s="151">
        <v>4.9100000000000003E-3</v>
      </c>
      <c r="O72" s="151">
        <f>ROUND(E72*N72,2)</f>
        <v>0.06</v>
      </c>
      <c r="P72" s="151">
        <v>0</v>
      </c>
      <c r="Q72" s="151">
        <f>ROUND(E72*P72,2)</f>
        <v>0</v>
      </c>
      <c r="R72" s="151"/>
      <c r="S72" s="151" t="s">
        <v>137</v>
      </c>
      <c r="T72" s="151" t="s">
        <v>137</v>
      </c>
      <c r="U72" s="151">
        <v>0.36199999999999999</v>
      </c>
      <c r="V72" s="151">
        <f>ROUND(E72*U72,2)</f>
        <v>4.4000000000000004</v>
      </c>
      <c r="W72" s="151"/>
      <c r="X72" s="151" t="s">
        <v>138</v>
      </c>
      <c r="Y72" s="146"/>
      <c r="Z72" s="146"/>
      <c r="AA72" s="146"/>
      <c r="AB72" s="146"/>
      <c r="AC72" s="146"/>
      <c r="AD72" s="146"/>
      <c r="AE72" s="146"/>
      <c r="AF72" s="146"/>
      <c r="AG72" s="146" t="s">
        <v>139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49"/>
      <c r="B73" s="150"/>
      <c r="C73" s="175" t="s">
        <v>212</v>
      </c>
      <c r="D73" s="152"/>
      <c r="E73" s="153">
        <v>6.0750000000000002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46"/>
      <c r="Z73" s="146"/>
      <c r="AA73" s="146"/>
      <c r="AB73" s="146"/>
      <c r="AC73" s="146"/>
      <c r="AD73" s="146"/>
      <c r="AE73" s="146"/>
      <c r="AF73" s="146"/>
      <c r="AG73" s="146" t="s">
        <v>141</v>
      </c>
      <c r="AH73" s="146">
        <v>0</v>
      </c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outlineLevel="1" x14ac:dyDescent="0.2">
      <c r="A74" s="149"/>
      <c r="B74" s="150"/>
      <c r="C74" s="175" t="s">
        <v>213</v>
      </c>
      <c r="D74" s="152"/>
      <c r="E74" s="153">
        <v>6.0750000000000002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46"/>
      <c r="Z74" s="146"/>
      <c r="AA74" s="146"/>
      <c r="AB74" s="146"/>
      <c r="AC74" s="146"/>
      <c r="AD74" s="146"/>
      <c r="AE74" s="146"/>
      <c r="AF74" s="146"/>
      <c r="AG74" s="146" t="s">
        <v>141</v>
      </c>
      <c r="AH74" s="146">
        <v>0</v>
      </c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x14ac:dyDescent="0.2">
      <c r="A75" s="155" t="s">
        <v>132</v>
      </c>
      <c r="B75" s="156" t="s">
        <v>66</v>
      </c>
      <c r="C75" s="173" t="s">
        <v>67</v>
      </c>
      <c r="D75" s="157"/>
      <c r="E75" s="158"/>
      <c r="F75" s="159"/>
      <c r="G75" s="160">
        <f>SUMIF(AG76:AG81,"&lt;&gt;NOR",G76:G81)</f>
        <v>0</v>
      </c>
      <c r="H75" s="154"/>
      <c r="I75" s="154">
        <f>SUM(I76:I81)</f>
        <v>22329.52</v>
      </c>
      <c r="J75" s="154"/>
      <c r="K75" s="154">
        <f>SUM(K76:K81)</f>
        <v>12769.84</v>
      </c>
      <c r="L75" s="154"/>
      <c r="M75" s="154">
        <f>SUM(M76:M81)</f>
        <v>0</v>
      </c>
      <c r="N75" s="154"/>
      <c r="O75" s="154">
        <f>SUM(O76:O81)</f>
        <v>3.94</v>
      </c>
      <c r="P75" s="154"/>
      <c r="Q75" s="154">
        <f>SUM(Q76:Q81)</f>
        <v>0</v>
      </c>
      <c r="R75" s="154"/>
      <c r="S75" s="154"/>
      <c r="T75" s="154"/>
      <c r="U75" s="154"/>
      <c r="V75" s="154">
        <f>SUM(V76:V81)</f>
        <v>27.36</v>
      </c>
      <c r="W75" s="154"/>
      <c r="X75" s="154"/>
      <c r="AG75" t="s">
        <v>133</v>
      </c>
    </row>
    <row r="76" spans="1:60" ht="22.5" outlineLevel="1" x14ac:dyDescent="0.2">
      <c r="A76" s="161">
        <v>20</v>
      </c>
      <c r="B76" s="162" t="s">
        <v>216</v>
      </c>
      <c r="C76" s="174" t="s">
        <v>217</v>
      </c>
      <c r="D76" s="163" t="s">
        <v>145</v>
      </c>
      <c r="E76" s="164">
        <v>83.272499999999994</v>
      </c>
      <c r="F76" s="165"/>
      <c r="G76" s="166">
        <f>ROUND(E76*F76,2)</f>
        <v>0</v>
      </c>
      <c r="H76" s="151">
        <v>268.14999999999998</v>
      </c>
      <c r="I76" s="151">
        <f>ROUND(E76*H76,2)</f>
        <v>22329.52</v>
      </c>
      <c r="J76" s="151">
        <v>153.35</v>
      </c>
      <c r="K76" s="151">
        <f>ROUND(E76*J76,2)</f>
        <v>12769.84</v>
      </c>
      <c r="L76" s="151">
        <v>21</v>
      </c>
      <c r="M76" s="151">
        <f>G76*(1+L76/100)</f>
        <v>0</v>
      </c>
      <c r="N76" s="151">
        <v>4.7300000000000002E-2</v>
      </c>
      <c r="O76" s="151">
        <f>ROUND(E76*N76,2)</f>
        <v>3.94</v>
      </c>
      <c r="P76" s="151">
        <v>0</v>
      </c>
      <c r="Q76" s="151">
        <f>ROUND(E76*P76,2)</f>
        <v>0</v>
      </c>
      <c r="R76" s="151"/>
      <c r="S76" s="151" t="s">
        <v>137</v>
      </c>
      <c r="T76" s="151" t="s">
        <v>137</v>
      </c>
      <c r="U76" s="151">
        <v>0.32850000000000001</v>
      </c>
      <c r="V76" s="151">
        <f>ROUND(E76*U76,2)</f>
        <v>27.36</v>
      </c>
      <c r="W76" s="151"/>
      <c r="X76" s="151" t="s">
        <v>138</v>
      </c>
      <c r="Y76" s="146"/>
      <c r="Z76" s="146"/>
      <c r="AA76" s="146"/>
      <c r="AB76" s="146"/>
      <c r="AC76" s="146"/>
      <c r="AD76" s="146"/>
      <c r="AE76" s="146"/>
      <c r="AF76" s="146"/>
      <c r="AG76" s="146" t="s">
        <v>139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 x14ac:dyDescent="0.2">
      <c r="A77" s="149"/>
      <c r="B77" s="150"/>
      <c r="C77" s="175" t="s">
        <v>218</v>
      </c>
      <c r="D77" s="152"/>
      <c r="E77" s="153">
        <v>1.36</v>
      </c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46"/>
      <c r="Z77" s="146"/>
      <c r="AA77" s="146"/>
      <c r="AB77" s="146"/>
      <c r="AC77" s="146"/>
      <c r="AD77" s="146"/>
      <c r="AE77" s="146"/>
      <c r="AF77" s="146"/>
      <c r="AG77" s="146" t="s">
        <v>141</v>
      </c>
      <c r="AH77" s="146">
        <v>0</v>
      </c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outlineLevel="1" x14ac:dyDescent="0.2">
      <c r="A78" s="149"/>
      <c r="B78" s="150"/>
      <c r="C78" s="175" t="s">
        <v>219</v>
      </c>
      <c r="D78" s="152"/>
      <c r="E78" s="153">
        <v>4</v>
      </c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46"/>
      <c r="Z78" s="146"/>
      <c r="AA78" s="146"/>
      <c r="AB78" s="146"/>
      <c r="AC78" s="146"/>
      <c r="AD78" s="146"/>
      <c r="AE78" s="146"/>
      <c r="AF78" s="146"/>
      <c r="AG78" s="146" t="s">
        <v>141</v>
      </c>
      <c r="AH78" s="146">
        <v>0</v>
      </c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 x14ac:dyDescent="0.2">
      <c r="A79" s="149"/>
      <c r="B79" s="150"/>
      <c r="C79" s="175" t="s">
        <v>220</v>
      </c>
      <c r="D79" s="152"/>
      <c r="E79" s="153">
        <v>71.807500000000005</v>
      </c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46"/>
      <c r="Z79" s="146"/>
      <c r="AA79" s="146"/>
      <c r="AB79" s="146"/>
      <c r="AC79" s="146"/>
      <c r="AD79" s="146"/>
      <c r="AE79" s="146"/>
      <c r="AF79" s="146"/>
      <c r="AG79" s="146" t="s">
        <v>141</v>
      </c>
      <c r="AH79" s="146">
        <v>0</v>
      </c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outlineLevel="1" x14ac:dyDescent="0.2">
      <c r="A80" s="149"/>
      <c r="B80" s="150"/>
      <c r="C80" s="175" t="s">
        <v>221</v>
      </c>
      <c r="D80" s="152"/>
      <c r="E80" s="153">
        <v>1.4850000000000001</v>
      </c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46"/>
      <c r="Z80" s="146"/>
      <c r="AA80" s="146"/>
      <c r="AB80" s="146"/>
      <c r="AC80" s="146"/>
      <c r="AD80" s="146"/>
      <c r="AE80" s="146"/>
      <c r="AF80" s="146"/>
      <c r="AG80" s="146" t="s">
        <v>141</v>
      </c>
      <c r="AH80" s="146">
        <v>0</v>
      </c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outlineLevel="1" x14ac:dyDescent="0.2">
      <c r="A81" s="149"/>
      <c r="B81" s="150"/>
      <c r="C81" s="175" t="s">
        <v>222</v>
      </c>
      <c r="D81" s="152"/>
      <c r="E81" s="153">
        <v>4.62</v>
      </c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46"/>
      <c r="Z81" s="146"/>
      <c r="AA81" s="146"/>
      <c r="AB81" s="146"/>
      <c r="AC81" s="146"/>
      <c r="AD81" s="146"/>
      <c r="AE81" s="146"/>
      <c r="AF81" s="146"/>
      <c r="AG81" s="146" t="s">
        <v>141</v>
      </c>
      <c r="AH81" s="146">
        <v>0</v>
      </c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x14ac:dyDescent="0.2">
      <c r="A82" s="155" t="s">
        <v>132</v>
      </c>
      <c r="B82" s="156" t="s">
        <v>68</v>
      </c>
      <c r="C82" s="173" t="s">
        <v>69</v>
      </c>
      <c r="D82" s="157"/>
      <c r="E82" s="158"/>
      <c r="F82" s="159"/>
      <c r="G82" s="160">
        <f>SUMIF(AG83:AG114,"&lt;&gt;NOR",G83:G114)</f>
        <v>0</v>
      </c>
      <c r="H82" s="154"/>
      <c r="I82" s="154">
        <f>SUM(I83:I114)</f>
        <v>152355.83000000002</v>
      </c>
      <c r="J82" s="154"/>
      <c r="K82" s="154">
        <f>SUM(K83:K114)</f>
        <v>8919.17</v>
      </c>
      <c r="L82" s="154"/>
      <c r="M82" s="154">
        <f>SUM(M83:M114)</f>
        <v>0</v>
      </c>
      <c r="N82" s="154"/>
      <c r="O82" s="154">
        <f>SUM(O83:O114)</f>
        <v>0.68000000000000016</v>
      </c>
      <c r="P82" s="154"/>
      <c r="Q82" s="154">
        <f>SUM(Q83:Q114)</f>
        <v>0</v>
      </c>
      <c r="R82" s="154"/>
      <c r="S82" s="154"/>
      <c r="T82" s="154"/>
      <c r="U82" s="154"/>
      <c r="V82" s="154">
        <f>SUM(V83:V114)</f>
        <v>18.47</v>
      </c>
      <c r="W82" s="154"/>
      <c r="X82" s="154"/>
      <c r="AG82" t="s">
        <v>133</v>
      </c>
    </row>
    <row r="83" spans="1:60" outlineLevel="1" x14ac:dyDescent="0.2">
      <c r="A83" s="161">
        <v>21</v>
      </c>
      <c r="B83" s="162" t="s">
        <v>223</v>
      </c>
      <c r="C83" s="174" t="s">
        <v>224</v>
      </c>
      <c r="D83" s="163" t="s">
        <v>186</v>
      </c>
      <c r="E83" s="164">
        <v>36</v>
      </c>
      <c r="F83" s="165"/>
      <c r="G83" s="166">
        <f>ROUND(E83*F83,2)</f>
        <v>0</v>
      </c>
      <c r="H83" s="151">
        <v>17.86</v>
      </c>
      <c r="I83" s="151">
        <f>ROUND(E83*H83,2)</f>
        <v>642.96</v>
      </c>
      <c r="J83" s="151">
        <v>99.64</v>
      </c>
      <c r="K83" s="151">
        <f>ROUND(E83*J83,2)</f>
        <v>3587.04</v>
      </c>
      <c r="L83" s="151">
        <v>21</v>
      </c>
      <c r="M83" s="151">
        <f>G83*(1+L83/100)</f>
        <v>0</v>
      </c>
      <c r="N83" s="151">
        <v>1E-3</v>
      </c>
      <c r="O83" s="151">
        <f>ROUND(E83*N83,2)</f>
        <v>0.04</v>
      </c>
      <c r="P83" s="151">
        <v>0</v>
      </c>
      <c r="Q83" s="151">
        <f>ROUND(E83*P83,2)</f>
        <v>0</v>
      </c>
      <c r="R83" s="151"/>
      <c r="S83" s="151" t="s">
        <v>137</v>
      </c>
      <c r="T83" s="151" t="s">
        <v>137</v>
      </c>
      <c r="U83" s="151">
        <v>0.2</v>
      </c>
      <c r="V83" s="151">
        <f>ROUND(E83*U83,2)</f>
        <v>7.2</v>
      </c>
      <c r="W83" s="151"/>
      <c r="X83" s="151" t="s">
        <v>138</v>
      </c>
      <c r="Y83" s="146"/>
      <c r="Z83" s="146"/>
      <c r="AA83" s="146"/>
      <c r="AB83" s="146"/>
      <c r="AC83" s="146"/>
      <c r="AD83" s="146"/>
      <c r="AE83" s="146"/>
      <c r="AF83" s="146"/>
      <c r="AG83" s="146" t="s">
        <v>139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 x14ac:dyDescent="0.2">
      <c r="A84" s="149"/>
      <c r="B84" s="150"/>
      <c r="C84" s="175" t="s">
        <v>191</v>
      </c>
      <c r="D84" s="152"/>
      <c r="E84" s="153">
        <v>18</v>
      </c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46"/>
      <c r="Z84" s="146"/>
      <c r="AA84" s="146"/>
      <c r="AB84" s="146"/>
      <c r="AC84" s="146"/>
      <c r="AD84" s="146"/>
      <c r="AE84" s="146"/>
      <c r="AF84" s="146"/>
      <c r="AG84" s="146" t="s">
        <v>141</v>
      </c>
      <c r="AH84" s="146">
        <v>0</v>
      </c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49"/>
      <c r="B85" s="150"/>
      <c r="C85" s="175" t="s">
        <v>192</v>
      </c>
      <c r="D85" s="152"/>
      <c r="E85" s="153">
        <v>18</v>
      </c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46"/>
      <c r="Z85" s="146"/>
      <c r="AA85" s="146"/>
      <c r="AB85" s="146"/>
      <c r="AC85" s="146"/>
      <c r="AD85" s="146"/>
      <c r="AE85" s="146"/>
      <c r="AF85" s="146"/>
      <c r="AG85" s="146" t="s">
        <v>141</v>
      </c>
      <c r="AH85" s="146">
        <v>0</v>
      </c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outlineLevel="1" x14ac:dyDescent="0.2">
      <c r="A86" s="161">
        <v>22</v>
      </c>
      <c r="B86" s="162" t="s">
        <v>225</v>
      </c>
      <c r="C86" s="174" t="s">
        <v>226</v>
      </c>
      <c r="D86" s="163" t="s">
        <v>136</v>
      </c>
      <c r="E86" s="164">
        <v>4</v>
      </c>
      <c r="F86" s="165"/>
      <c r="G86" s="166">
        <f>ROUND(E86*F86,2)</f>
        <v>0</v>
      </c>
      <c r="H86" s="151">
        <v>18.54</v>
      </c>
      <c r="I86" s="151">
        <f>ROUND(E86*H86,2)</f>
        <v>74.16</v>
      </c>
      <c r="J86" s="151">
        <v>883.46</v>
      </c>
      <c r="K86" s="151">
        <f>ROUND(E86*J86,2)</f>
        <v>3533.84</v>
      </c>
      <c r="L86" s="151">
        <v>21</v>
      </c>
      <c r="M86" s="151">
        <f>G86*(1+L86/100)</f>
        <v>0</v>
      </c>
      <c r="N86" s="151">
        <v>1.8970000000000001E-2</v>
      </c>
      <c r="O86" s="151">
        <f>ROUND(E86*N86,2)</f>
        <v>0.08</v>
      </c>
      <c r="P86" s="151">
        <v>0</v>
      </c>
      <c r="Q86" s="151">
        <f>ROUND(E86*P86,2)</f>
        <v>0</v>
      </c>
      <c r="R86" s="151"/>
      <c r="S86" s="151" t="s">
        <v>137</v>
      </c>
      <c r="T86" s="151" t="s">
        <v>137</v>
      </c>
      <c r="U86" s="151">
        <v>1.86</v>
      </c>
      <c r="V86" s="151">
        <f>ROUND(E86*U86,2)</f>
        <v>7.44</v>
      </c>
      <c r="W86" s="151"/>
      <c r="X86" s="151" t="s">
        <v>138</v>
      </c>
      <c r="Y86" s="146"/>
      <c r="Z86" s="146"/>
      <c r="AA86" s="146"/>
      <c r="AB86" s="146"/>
      <c r="AC86" s="146"/>
      <c r="AD86" s="146"/>
      <c r="AE86" s="146"/>
      <c r="AF86" s="146"/>
      <c r="AG86" s="146" t="s">
        <v>139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outlineLevel="1" x14ac:dyDescent="0.2">
      <c r="A87" s="149"/>
      <c r="B87" s="150"/>
      <c r="C87" s="175" t="s">
        <v>227</v>
      </c>
      <c r="D87" s="152"/>
      <c r="E87" s="153">
        <v>1</v>
      </c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46"/>
      <c r="Z87" s="146"/>
      <c r="AA87" s="146"/>
      <c r="AB87" s="146"/>
      <c r="AC87" s="146"/>
      <c r="AD87" s="146"/>
      <c r="AE87" s="146"/>
      <c r="AF87" s="146"/>
      <c r="AG87" s="146" t="s">
        <v>141</v>
      </c>
      <c r="AH87" s="146">
        <v>0</v>
      </c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outlineLevel="1" x14ac:dyDescent="0.2">
      <c r="A88" s="149"/>
      <c r="B88" s="150"/>
      <c r="C88" s="175" t="s">
        <v>228</v>
      </c>
      <c r="D88" s="152"/>
      <c r="E88" s="153">
        <v>1</v>
      </c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46"/>
      <c r="Z88" s="146"/>
      <c r="AA88" s="146"/>
      <c r="AB88" s="146"/>
      <c r="AC88" s="146"/>
      <c r="AD88" s="146"/>
      <c r="AE88" s="146"/>
      <c r="AF88" s="146"/>
      <c r="AG88" s="146" t="s">
        <v>141</v>
      </c>
      <c r="AH88" s="146">
        <v>0</v>
      </c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outlineLevel="1" x14ac:dyDescent="0.2">
      <c r="A89" s="149"/>
      <c r="B89" s="150"/>
      <c r="C89" s="175" t="s">
        <v>229</v>
      </c>
      <c r="D89" s="152"/>
      <c r="E89" s="153">
        <v>1</v>
      </c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46"/>
      <c r="Z89" s="146"/>
      <c r="AA89" s="146"/>
      <c r="AB89" s="146"/>
      <c r="AC89" s="146"/>
      <c r="AD89" s="146"/>
      <c r="AE89" s="146"/>
      <c r="AF89" s="146"/>
      <c r="AG89" s="146" t="s">
        <v>141</v>
      </c>
      <c r="AH89" s="146">
        <v>0</v>
      </c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outlineLevel="1" x14ac:dyDescent="0.2">
      <c r="A90" s="149"/>
      <c r="B90" s="150"/>
      <c r="C90" s="175" t="s">
        <v>230</v>
      </c>
      <c r="D90" s="152"/>
      <c r="E90" s="153">
        <v>1</v>
      </c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46"/>
      <c r="Z90" s="146"/>
      <c r="AA90" s="146"/>
      <c r="AB90" s="146"/>
      <c r="AC90" s="146"/>
      <c r="AD90" s="146"/>
      <c r="AE90" s="146"/>
      <c r="AF90" s="146"/>
      <c r="AG90" s="146" t="s">
        <v>141</v>
      </c>
      <c r="AH90" s="146">
        <v>0</v>
      </c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61">
        <v>23</v>
      </c>
      <c r="B91" s="162" t="s">
        <v>231</v>
      </c>
      <c r="C91" s="174" t="s">
        <v>232</v>
      </c>
      <c r="D91" s="163" t="s">
        <v>186</v>
      </c>
      <c r="E91" s="164">
        <v>9</v>
      </c>
      <c r="F91" s="165"/>
      <c r="G91" s="166">
        <f>ROUND(E91*F91,2)</f>
        <v>0</v>
      </c>
      <c r="H91" s="151">
        <v>325.19</v>
      </c>
      <c r="I91" s="151">
        <f>ROUND(E91*H91,2)</f>
        <v>2926.71</v>
      </c>
      <c r="J91" s="151">
        <v>199.81</v>
      </c>
      <c r="K91" s="151">
        <f>ROUND(E91*J91,2)</f>
        <v>1798.29</v>
      </c>
      <c r="L91" s="151">
        <v>21</v>
      </c>
      <c r="M91" s="151">
        <f>G91*(1+L91/100)</f>
        <v>0</v>
      </c>
      <c r="N91" s="151">
        <v>8.7600000000000004E-3</v>
      </c>
      <c r="O91" s="151">
        <f>ROUND(E91*N91,2)</f>
        <v>0.08</v>
      </c>
      <c r="P91" s="151">
        <v>0</v>
      </c>
      <c r="Q91" s="151">
        <f>ROUND(E91*P91,2)</f>
        <v>0</v>
      </c>
      <c r="R91" s="151"/>
      <c r="S91" s="151" t="s">
        <v>137</v>
      </c>
      <c r="T91" s="151" t="s">
        <v>137</v>
      </c>
      <c r="U91" s="151">
        <v>0.42499999999999999</v>
      </c>
      <c r="V91" s="151">
        <f>ROUND(E91*U91,2)</f>
        <v>3.83</v>
      </c>
      <c r="W91" s="151"/>
      <c r="X91" s="151" t="s">
        <v>138</v>
      </c>
      <c r="Y91" s="146"/>
      <c r="Z91" s="146"/>
      <c r="AA91" s="146"/>
      <c r="AB91" s="146"/>
      <c r="AC91" s="146"/>
      <c r="AD91" s="146"/>
      <c r="AE91" s="146"/>
      <c r="AF91" s="146"/>
      <c r="AG91" s="146" t="s">
        <v>139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outlineLevel="1" x14ac:dyDescent="0.2">
      <c r="A92" s="149"/>
      <c r="B92" s="150"/>
      <c r="C92" s="175" t="s">
        <v>233</v>
      </c>
      <c r="D92" s="152"/>
      <c r="E92" s="153">
        <v>4.5</v>
      </c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46"/>
      <c r="Z92" s="146"/>
      <c r="AA92" s="146"/>
      <c r="AB92" s="146"/>
      <c r="AC92" s="146"/>
      <c r="AD92" s="146"/>
      <c r="AE92" s="146"/>
      <c r="AF92" s="146"/>
      <c r="AG92" s="146" t="s">
        <v>141</v>
      </c>
      <c r="AH92" s="146">
        <v>0</v>
      </c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outlineLevel="1" x14ac:dyDescent="0.2">
      <c r="A93" s="149"/>
      <c r="B93" s="150"/>
      <c r="C93" s="175" t="s">
        <v>234</v>
      </c>
      <c r="D93" s="152"/>
      <c r="E93" s="153">
        <v>4.5</v>
      </c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46"/>
      <c r="Z93" s="146"/>
      <c r="AA93" s="146"/>
      <c r="AB93" s="146"/>
      <c r="AC93" s="146"/>
      <c r="AD93" s="146"/>
      <c r="AE93" s="146"/>
      <c r="AF93" s="146"/>
      <c r="AG93" s="146" t="s">
        <v>141</v>
      </c>
      <c r="AH93" s="146">
        <v>0</v>
      </c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22.5" outlineLevel="1" x14ac:dyDescent="0.2">
      <c r="A94" s="161">
        <v>24</v>
      </c>
      <c r="B94" s="162" t="s">
        <v>235</v>
      </c>
      <c r="C94" s="174" t="s">
        <v>236</v>
      </c>
      <c r="D94" s="163" t="s">
        <v>136</v>
      </c>
      <c r="E94" s="164">
        <v>1</v>
      </c>
      <c r="F94" s="165"/>
      <c r="G94" s="166">
        <f>ROUND(E94*F94,2)</f>
        <v>0</v>
      </c>
      <c r="H94" s="151">
        <v>1143</v>
      </c>
      <c r="I94" s="151">
        <f>ROUND(E94*H94,2)</f>
        <v>1143</v>
      </c>
      <c r="J94" s="151">
        <v>0</v>
      </c>
      <c r="K94" s="151">
        <f>ROUND(E94*J94,2)</f>
        <v>0</v>
      </c>
      <c r="L94" s="151">
        <v>21</v>
      </c>
      <c r="M94" s="151">
        <f>G94*(1+L94/100)</f>
        <v>0</v>
      </c>
      <c r="N94" s="151">
        <v>1.248E-2</v>
      </c>
      <c r="O94" s="151">
        <f>ROUND(E94*N94,2)</f>
        <v>0.01</v>
      </c>
      <c r="P94" s="151">
        <v>0</v>
      </c>
      <c r="Q94" s="151">
        <f>ROUND(E94*P94,2)</f>
        <v>0</v>
      </c>
      <c r="R94" s="151" t="s">
        <v>158</v>
      </c>
      <c r="S94" s="151" t="s">
        <v>137</v>
      </c>
      <c r="T94" s="151" t="s">
        <v>137</v>
      </c>
      <c r="U94" s="151">
        <v>0</v>
      </c>
      <c r="V94" s="151">
        <f>ROUND(E94*U94,2)</f>
        <v>0</v>
      </c>
      <c r="W94" s="151"/>
      <c r="X94" s="151" t="s">
        <v>159</v>
      </c>
      <c r="Y94" s="146"/>
      <c r="Z94" s="146"/>
      <c r="AA94" s="146"/>
      <c r="AB94" s="146"/>
      <c r="AC94" s="146"/>
      <c r="AD94" s="146"/>
      <c r="AE94" s="146"/>
      <c r="AF94" s="146"/>
      <c r="AG94" s="146" t="s">
        <v>160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1" x14ac:dyDescent="0.2">
      <c r="A95" s="149"/>
      <c r="B95" s="150"/>
      <c r="C95" s="175" t="s">
        <v>229</v>
      </c>
      <c r="D95" s="152"/>
      <c r="E95" s="153">
        <v>1</v>
      </c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46"/>
      <c r="Z95" s="146"/>
      <c r="AA95" s="146"/>
      <c r="AB95" s="146"/>
      <c r="AC95" s="146"/>
      <c r="AD95" s="146"/>
      <c r="AE95" s="146"/>
      <c r="AF95" s="146"/>
      <c r="AG95" s="146" t="s">
        <v>141</v>
      </c>
      <c r="AH95" s="146">
        <v>0</v>
      </c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22.5" outlineLevel="1" x14ac:dyDescent="0.2">
      <c r="A96" s="161">
        <v>25</v>
      </c>
      <c r="B96" s="162" t="s">
        <v>237</v>
      </c>
      <c r="C96" s="174" t="s">
        <v>238</v>
      </c>
      <c r="D96" s="163" t="s">
        <v>136</v>
      </c>
      <c r="E96" s="164">
        <v>1</v>
      </c>
      <c r="F96" s="165"/>
      <c r="G96" s="166">
        <f>ROUND(E96*F96,2)</f>
        <v>0</v>
      </c>
      <c r="H96" s="151">
        <v>1143</v>
      </c>
      <c r="I96" s="151">
        <f>ROUND(E96*H96,2)</f>
        <v>1143</v>
      </c>
      <c r="J96" s="151">
        <v>0</v>
      </c>
      <c r="K96" s="151">
        <f>ROUND(E96*J96,2)</f>
        <v>0</v>
      </c>
      <c r="L96" s="151">
        <v>21</v>
      </c>
      <c r="M96" s="151">
        <f>G96*(1+L96/100)</f>
        <v>0</v>
      </c>
      <c r="N96" s="151">
        <v>1.248E-2</v>
      </c>
      <c r="O96" s="151">
        <f>ROUND(E96*N96,2)</f>
        <v>0.01</v>
      </c>
      <c r="P96" s="151">
        <v>0</v>
      </c>
      <c r="Q96" s="151">
        <f>ROUND(E96*P96,2)</f>
        <v>0</v>
      </c>
      <c r="R96" s="151" t="s">
        <v>158</v>
      </c>
      <c r="S96" s="151" t="s">
        <v>137</v>
      </c>
      <c r="T96" s="151" t="s">
        <v>137</v>
      </c>
      <c r="U96" s="151">
        <v>0</v>
      </c>
      <c r="V96" s="151">
        <f>ROUND(E96*U96,2)</f>
        <v>0</v>
      </c>
      <c r="W96" s="151"/>
      <c r="X96" s="151" t="s">
        <v>159</v>
      </c>
      <c r="Y96" s="146"/>
      <c r="Z96" s="146"/>
      <c r="AA96" s="146"/>
      <c r="AB96" s="146"/>
      <c r="AC96" s="146"/>
      <c r="AD96" s="146"/>
      <c r="AE96" s="146"/>
      <c r="AF96" s="146"/>
      <c r="AG96" s="146" t="s">
        <v>160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outlineLevel="1" x14ac:dyDescent="0.2">
      <c r="A97" s="149"/>
      <c r="B97" s="150"/>
      <c r="C97" s="175" t="s">
        <v>227</v>
      </c>
      <c r="D97" s="152"/>
      <c r="E97" s="153">
        <v>1</v>
      </c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46"/>
      <c r="Z97" s="146"/>
      <c r="AA97" s="146"/>
      <c r="AB97" s="146"/>
      <c r="AC97" s="146"/>
      <c r="AD97" s="146"/>
      <c r="AE97" s="146"/>
      <c r="AF97" s="146"/>
      <c r="AG97" s="146" t="s">
        <v>141</v>
      </c>
      <c r="AH97" s="146">
        <v>0</v>
      </c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ht="22.5" outlineLevel="1" x14ac:dyDescent="0.2">
      <c r="A98" s="161">
        <v>26</v>
      </c>
      <c r="B98" s="162" t="s">
        <v>239</v>
      </c>
      <c r="C98" s="174" t="s">
        <v>240</v>
      </c>
      <c r="D98" s="163" t="s">
        <v>136</v>
      </c>
      <c r="E98" s="164">
        <v>2</v>
      </c>
      <c r="F98" s="165"/>
      <c r="G98" s="166">
        <f>ROUND(E98*F98,2)</f>
        <v>0</v>
      </c>
      <c r="H98" s="151">
        <v>1168</v>
      </c>
      <c r="I98" s="151">
        <f>ROUND(E98*H98,2)</f>
        <v>2336</v>
      </c>
      <c r="J98" s="151">
        <v>0</v>
      </c>
      <c r="K98" s="151">
        <f>ROUND(E98*J98,2)</f>
        <v>0</v>
      </c>
      <c r="L98" s="151">
        <v>21</v>
      </c>
      <c r="M98" s="151">
        <f>G98*(1+L98/100)</f>
        <v>0</v>
      </c>
      <c r="N98" s="151">
        <v>1.2800000000000001E-2</v>
      </c>
      <c r="O98" s="151">
        <f>ROUND(E98*N98,2)</f>
        <v>0.03</v>
      </c>
      <c r="P98" s="151">
        <v>0</v>
      </c>
      <c r="Q98" s="151">
        <f>ROUND(E98*P98,2)</f>
        <v>0</v>
      </c>
      <c r="R98" s="151" t="s">
        <v>158</v>
      </c>
      <c r="S98" s="151" t="s">
        <v>137</v>
      </c>
      <c r="T98" s="151" t="s">
        <v>137</v>
      </c>
      <c r="U98" s="151">
        <v>0</v>
      </c>
      <c r="V98" s="151">
        <f>ROUND(E98*U98,2)</f>
        <v>0</v>
      </c>
      <c r="W98" s="151"/>
      <c r="X98" s="151" t="s">
        <v>159</v>
      </c>
      <c r="Y98" s="146"/>
      <c r="Z98" s="146"/>
      <c r="AA98" s="146"/>
      <c r="AB98" s="146"/>
      <c r="AC98" s="146"/>
      <c r="AD98" s="146"/>
      <c r="AE98" s="146"/>
      <c r="AF98" s="146"/>
      <c r="AG98" s="146" t="s">
        <v>160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outlineLevel="1" x14ac:dyDescent="0.2">
      <c r="A99" s="149"/>
      <c r="B99" s="150"/>
      <c r="C99" s="175" t="s">
        <v>227</v>
      </c>
      <c r="D99" s="152"/>
      <c r="E99" s="153">
        <v>1</v>
      </c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46"/>
      <c r="Z99" s="146"/>
      <c r="AA99" s="146"/>
      <c r="AB99" s="146"/>
      <c r="AC99" s="146"/>
      <c r="AD99" s="146"/>
      <c r="AE99" s="146"/>
      <c r="AF99" s="146"/>
      <c r="AG99" s="146" t="s">
        <v>141</v>
      </c>
      <c r="AH99" s="146">
        <v>0</v>
      </c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outlineLevel="1" x14ac:dyDescent="0.2">
      <c r="A100" s="149"/>
      <c r="B100" s="150"/>
      <c r="C100" s="175" t="s">
        <v>229</v>
      </c>
      <c r="D100" s="152"/>
      <c r="E100" s="153">
        <v>1</v>
      </c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46"/>
      <c r="Z100" s="146"/>
      <c r="AA100" s="146"/>
      <c r="AB100" s="146"/>
      <c r="AC100" s="146"/>
      <c r="AD100" s="146"/>
      <c r="AE100" s="146"/>
      <c r="AF100" s="146"/>
      <c r="AG100" s="146" t="s">
        <v>141</v>
      </c>
      <c r="AH100" s="146">
        <v>0</v>
      </c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22.5" outlineLevel="1" x14ac:dyDescent="0.2">
      <c r="A101" s="161">
        <v>27</v>
      </c>
      <c r="B101" s="162" t="s">
        <v>241</v>
      </c>
      <c r="C101" s="174" t="s">
        <v>242</v>
      </c>
      <c r="D101" s="163" t="s">
        <v>136</v>
      </c>
      <c r="E101" s="164">
        <v>1</v>
      </c>
      <c r="F101" s="165"/>
      <c r="G101" s="166">
        <f>ROUND(E101*F101,2)</f>
        <v>0</v>
      </c>
      <c r="H101" s="151">
        <v>16250</v>
      </c>
      <c r="I101" s="151">
        <f>ROUND(E101*H101,2)</f>
        <v>16250</v>
      </c>
      <c r="J101" s="151">
        <v>0</v>
      </c>
      <c r="K101" s="151">
        <f>ROUND(E101*J101,2)</f>
        <v>0</v>
      </c>
      <c r="L101" s="151">
        <v>21</v>
      </c>
      <c r="M101" s="151">
        <f>G101*(1+L101/100)</f>
        <v>0</v>
      </c>
      <c r="N101" s="151">
        <v>7.0999999999999994E-2</v>
      </c>
      <c r="O101" s="151">
        <f>ROUND(E101*N101,2)</f>
        <v>7.0000000000000007E-2</v>
      </c>
      <c r="P101" s="151">
        <v>0</v>
      </c>
      <c r="Q101" s="151">
        <f>ROUND(E101*P101,2)</f>
        <v>0</v>
      </c>
      <c r="R101" s="151"/>
      <c r="S101" s="151" t="s">
        <v>243</v>
      </c>
      <c r="T101" s="151" t="s">
        <v>244</v>
      </c>
      <c r="U101" s="151">
        <v>0</v>
      </c>
      <c r="V101" s="151">
        <f>ROUND(E101*U101,2)</f>
        <v>0</v>
      </c>
      <c r="W101" s="151"/>
      <c r="X101" s="151" t="s">
        <v>159</v>
      </c>
      <c r="Y101" s="146"/>
      <c r="Z101" s="146"/>
      <c r="AA101" s="146"/>
      <c r="AB101" s="146"/>
      <c r="AC101" s="146"/>
      <c r="AD101" s="146"/>
      <c r="AE101" s="146"/>
      <c r="AF101" s="146"/>
      <c r="AG101" s="146" t="s">
        <v>160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outlineLevel="1" x14ac:dyDescent="0.2">
      <c r="A102" s="149"/>
      <c r="B102" s="150"/>
      <c r="C102" s="175" t="s">
        <v>245</v>
      </c>
      <c r="D102" s="152"/>
      <c r="E102" s="153">
        <v>1</v>
      </c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46"/>
      <c r="Z102" s="146"/>
      <c r="AA102" s="146"/>
      <c r="AB102" s="146"/>
      <c r="AC102" s="146"/>
      <c r="AD102" s="146"/>
      <c r="AE102" s="146"/>
      <c r="AF102" s="146"/>
      <c r="AG102" s="146" t="s">
        <v>141</v>
      </c>
      <c r="AH102" s="146">
        <v>0</v>
      </c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ht="33.75" outlineLevel="1" x14ac:dyDescent="0.2">
      <c r="A103" s="161">
        <v>28</v>
      </c>
      <c r="B103" s="162" t="s">
        <v>246</v>
      </c>
      <c r="C103" s="174" t="s">
        <v>247</v>
      </c>
      <c r="D103" s="163" t="s">
        <v>136</v>
      </c>
      <c r="E103" s="164">
        <v>6</v>
      </c>
      <c r="F103" s="165"/>
      <c r="G103" s="166">
        <f>ROUND(E103*F103,2)</f>
        <v>0</v>
      </c>
      <c r="H103" s="151">
        <v>12500</v>
      </c>
      <c r="I103" s="151">
        <f>ROUND(E103*H103,2)</f>
        <v>75000</v>
      </c>
      <c r="J103" s="151">
        <v>0</v>
      </c>
      <c r="K103" s="151">
        <f>ROUND(E103*J103,2)</f>
        <v>0</v>
      </c>
      <c r="L103" s="151">
        <v>21</v>
      </c>
      <c r="M103" s="151">
        <f>G103*(1+L103/100)</f>
        <v>0</v>
      </c>
      <c r="N103" s="151">
        <v>3.49E-2</v>
      </c>
      <c r="O103" s="151">
        <f>ROUND(E103*N103,2)</f>
        <v>0.21</v>
      </c>
      <c r="P103" s="151">
        <v>0</v>
      </c>
      <c r="Q103" s="151">
        <f>ROUND(E103*P103,2)</f>
        <v>0</v>
      </c>
      <c r="R103" s="151"/>
      <c r="S103" s="151" t="s">
        <v>243</v>
      </c>
      <c r="T103" s="151" t="s">
        <v>244</v>
      </c>
      <c r="U103" s="151">
        <v>0</v>
      </c>
      <c r="V103" s="151">
        <f>ROUND(E103*U103,2)</f>
        <v>0</v>
      </c>
      <c r="W103" s="151"/>
      <c r="X103" s="151" t="s">
        <v>159</v>
      </c>
      <c r="Y103" s="146"/>
      <c r="Z103" s="146"/>
      <c r="AA103" s="146"/>
      <c r="AB103" s="146"/>
      <c r="AC103" s="146"/>
      <c r="AD103" s="146"/>
      <c r="AE103" s="146"/>
      <c r="AF103" s="146"/>
      <c r="AG103" s="146" t="s">
        <v>160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outlineLevel="1" x14ac:dyDescent="0.2">
      <c r="A104" s="149"/>
      <c r="B104" s="150"/>
      <c r="C104" s="175" t="s">
        <v>248</v>
      </c>
      <c r="D104" s="152"/>
      <c r="E104" s="153">
        <v>3</v>
      </c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46"/>
      <c r="Z104" s="146"/>
      <c r="AA104" s="146"/>
      <c r="AB104" s="146"/>
      <c r="AC104" s="146"/>
      <c r="AD104" s="146"/>
      <c r="AE104" s="146"/>
      <c r="AF104" s="146"/>
      <c r="AG104" s="146" t="s">
        <v>141</v>
      </c>
      <c r="AH104" s="146">
        <v>0</v>
      </c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outlineLevel="1" x14ac:dyDescent="0.2">
      <c r="A105" s="149"/>
      <c r="B105" s="150"/>
      <c r="C105" s="175" t="s">
        <v>249</v>
      </c>
      <c r="D105" s="152"/>
      <c r="E105" s="153">
        <v>3</v>
      </c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46"/>
      <c r="Z105" s="146"/>
      <c r="AA105" s="146"/>
      <c r="AB105" s="146"/>
      <c r="AC105" s="146"/>
      <c r="AD105" s="146"/>
      <c r="AE105" s="146"/>
      <c r="AF105" s="146"/>
      <c r="AG105" s="146" t="s">
        <v>141</v>
      </c>
      <c r="AH105" s="146">
        <v>0</v>
      </c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ht="22.5" outlineLevel="1" x14ac:dyDescent="0.2">
      <c r="A106" s="161">
        <v>29</v>
      </c>
      <c r="B106" s="162" t="s">
        <v>250</v>
      </c>
      <c r="C106" s="174" t="s">
        <v>251</v>
      </c>
      <c r="D106" s="163" t="s">
        <v>136</v>
      </c>
      <c r="E106" s="164">
        <v>2</v>
      </c>
      <c r="F106" s="165"/>
      <c r="G106" s="166">
        <f>ROUND(E106*F106,2)</f>
        <v>0</v>
      </c>
      <c r="H106" s="151">
        <v>6085</v>
      </c>
      <c r="I106" s="151">
        <f>ROUND(E106*H106,2)</f>
        <v>12170</v>
      </c>
      <c r="J106" s="151">
        <v>0</v>
      </c>
      <c r="K106" s="151">
        <f>ROUND(E106*J106,2)</f>
        <v>0</v>
      </c>
      <c r="L106" s="151">
        <v>21</v>
      </c>
      <c r="M106" s="151">
        <f>G106*(1+L106/100)</f>
        <v>0</v>
      </c>
      <c r="N106" s="151">
        <v>2.3E-2</v>
      </c>
      <c r="O106" s="151">
        <f>ROUND(E106*N106,2)</f>
        <v>0.05</v>
      </c>
      <c r="P106" s="151">
        <v>0</v>
      </c>
      <c r="Q106" s="151">
        <f>ROUND(E106*P106,2)</f>
        <v>0</v>
      </c>
      <c r="R106" s="151" t="s">
        <v>158</v>
      </c>
      <c r="S106" s="151" t="s">
        <v>137</v>
      </c>
      <c r="T106" s="151" t="s">
        <v>137</v>
      </c>
      <c r="U106" s="151">
        <v>0</v>
      </c>
      <c r="V106" s="151">
        <f>ROUND(E106*U106,2)</f>
        <v>0</v>
      </c>
      <c r="W106" s="151"/>
      <c r="X106" s="151" t="s">
        <v>159</v>
      </c>
      <c r="Y106" s="146"/>
      <c r="Z106" s="146"/>
      <c r="AA106" s="146"/>
      <c r="AB106" s="146"/>
      <c r="AC106" s="146"/>
      <c r="AD106" s="146"/>
      <c r="AE106" s="146"/>
      <c r="AF106" s="146"/>
      <c r="AG106" s="146" t="s">
        <v>160</v>
      </c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outlineLevel="1" x14ac:dyDescent="0.2">
      <c r="A107" s="149"/>
      <c r="B107" s="150"/>
      <c r="C107" s="175" t="s">
        <v>227</v>
      </c>
      <c r="D107" s="152"/>
      <c r="E107" s="153">
        <v>1</v>
      </c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46"/>
      <c r="Z107" s="146"/>
      <c r="AA107" s="146"/>
      <c r="AB107" s="146"/>
      <c r="AC107" s="146"/>
      <c r="AD107" s="146"/>
      <c r="AE107" s="146"/>
      <c r="AF107" s="146"/>
      <c r="AG107" s="146" t="s">
        <v>141</v>
      </c>
      <c r="AH107" s="146">
        <v>0</v>
      </c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outlineLevel="1" x14ac:dyDescent="0.2">
      <c r="A108" s="149"/>
      <c r="B108" s="150"/>
      <c r="C108" s="175" t="s">
        <v>229</v>
      </c>
      <c r="D108" s="152"/>
      <c r="E108" s="153">
        <v>1</v>
      </c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46"/>
      <c r="Z108" s="146"/>
      <c r="AA108" s="146"/>
      <c r="AB108" s="146"/>
      <c r="AC108" s="146"/>
      <c r="AD108" s="146"/>
      <c r="AE108" s="146"/>
      <c r="AF108" s="146"/>
      <c r="AG108" s="146" t="s">
        <v>141</v>
      </c>
      <c r="AH108" s="146">
        <v>0</v>
      </c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ht="22.5" outlineLevel="1" x14ac:dyDescent="0.2">
      <c r="A109" s="161">
        <v>30</v>
      </c>
      <c r="B109" s="162" t="s">
        <v>252</v>
      </c>
      <c r="C109" s="174" t="s">
        <v>253</v>
      </c>
      <c r="D109" s="163" t="s">
        <v>136</v>
      </c>
      <c r="E109" s="164">
        <v>2</v>
      </c>
      <c r="F109" s="165"/>
      <c r="G109" s="166">
        <f>ROUND(E109*F109,2)</f>
        <v>0</v>
      </c>
      <c r="H109" s="151">
        <v>6085</v>
      </c>
      <c r="I109" s="151">
        <f>ROUND(E109*H109,2)</f>
        <v>12170</v>
      </c>
      <c r="J109" s="151">
        <v>0</v>
      </c>
      <c r="K109" s="151">
        <f>ROUND(E109*J109,2)</f>
        <v>0</v>
      </c>
      <c r="L109" s="151">
        <v>21</v>
      </c>
      <c r="M109" s="151">
        <f>G109*(1+L109/100)</f>
        <v>0</v>
      </c>
      <c r="N109" s="151">
        <v>2.5999999999999999E-2</v>
      </c>
      <c r="O109" s="151">
        <f>ROUND(E109*N109,2)</f>
        <v>0.05</v>
      </c>
      <c r="P109" s="151">
        <v>0</v>
      </c>
      <c r="Q109" s="151">
        <f>ROUND(E109*P109,2)</f>
        <v>0</v>
      </c>
      <c r="R109" s="151" t="s">
        <v>158</v>
      </c>
      <c r="S109" s="151" t="s">
        <v>137</v>
      </c>
      <c r="T109" s="151" t="s">
        <v>137</v>
      </c>
      <c r="U109" s="151">
        <v>0</v>
      </c>
      <c r="V109" s="151">
        <f>ROUND(E109*U109,2)</f>
        <v>0</v>
      </c>
      <c r="W109" s="151"/>
      <c r="X109" s="151" t="s">
        <v>159</v>
      </c>
      <c r="Y109" s="146"/>
      <c r="Z109" s="146"/>
      <c r="AA109" s="146"/>
      <c r="AB109" s="146"/>
      <c r="AC109" s="146"/>
      <c r="AD109" s="146"/>
      <c r="AE109" s="146"/>
      <c r="AF109" s="146"/>
      <c r="AG109" s="146" t="s">
        <v>160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49"/>
      <c r="B110" s="150"/>
      <c r="C110" s="175" t="s">
        <v>228</v>
      </c>
      <c r="D110" s="152"/>
      <c r="E110" s="153">
        <v>1</v>
      </c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46"/>
      <c r="Z110" s="146"/>
      <c r="AA110" s="146"/>
      <c r="AB110" s="146"/>
      <c r="AC110" s="146"/>
      <c r="AD110" s="146"/>
      <c r="AE110" s="146"/>
      <c r="AF110" s="146"/>
      <c r="AG110" s="146" t="s">
        <v>141</v>
      </c>
      <c r="AH110" s="146">
        <v>0</v>
      </c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outlineLevel="1" x14ac:dyDescent="0.2">
      <c r="A111" s="149"/>
      <c r="B111" s="150"/>
      <c r="C111" s="175" t="s">
        <v>230</v>
      </c>
      <c r="D111" s="152"/>
      <c r="E111" s="153">
        <v>1</v>
      </c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46"/>
      <c r="Z111" s="146"/>
      <c r="AA111" s="146"/>
      <c r="AB111" s="146"/>
      <c r="AC111" s="146"/>
      <c r="AD111" s="146"/>
      <c r="AE111" s="146"/>
      <c r="AF111" s="146"/>
      <c r="AG111" s="146" t="s">
        <v>141</v>
      </c>
      <c r="AH111" s="146">
        <v>0</v>
      </c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ht="22.5" outlineLevel="1" x14ac:dyDescent="0.2">
      <c r="A112" s="161">
        <v>31</v>
      </c>
      <c r="B112" s="162" t="s">
        <v>254</v>
      </c>
      <c r="C112" s="174" t="s">
        <v>255</v>
      </c>
      <c r="D112" s="163" t="s">
        <v>136</v>
      </c>
      <c r="E112" s="164">
        <v>2</v>
      </c>
      <c r="F112" s="165"/>
      <c r="G112" s="166">
        <f>ROUND(E112*F112,2)</f>
        <v>0</v>
      </c>
      <c r="H112" s="151">
        <v>14250</v>
      </c>
      <c r="I112" s="151">
        <f>ROUND(E112*H112,2)</f>
        <v>28500</v>
      </c>
      <c r="J112" s="151">
        <v>0</v>
      </c>
      <c r="K112" s="151">
        <f>ROUND(E112*J112,2)</f>
        <v>0</v>
      </c>
      <c r="L112" s="151">
        <v>21</v>
      </c>
      <c r="M112" s="151">
        <f>G112*(1+L112/100)</f>
        <v>0</v>
      </c>
      <c r="N112" s="151">
        <v>2.5000000000000001E-2</v>
      </c>
      <c r="O112" s="151">
        <f>ROUND(E112*N112,2)</f>
        <v>0.05</v>
      </c>
      <c r="P112" s="151">
        <v>0</v>
      </c>
      <c r="Q112" s="151">
        <f>ROUND(E112*P112,2)</f>
        <v>0</v>
      </c>
      <c r="R112" s="151"/>
      <c r="S112" s="151" t="s">
        <v>243</v>
      </c>
      <c r="T112" s="151" t="s">
        <v>244</v>
      </c>
      <c r="U112" s="151">
        <v>0</v>
      </c>
      <c r="V112" s="151">
        <f>ROUND(E112*U112,2)</f>
        <v>0</v>
      </c>
      <c r="W112" s="151"/>
      <c r="X112" s="151" t="s">
        <v>159</v>
      </c>
      <c r="Y112" s="146"/>
      <c r="Z112" s="146"/>
      <c r="AA112" s="146"/>
      <c r="AB112" s="146"/>
      <c r="AC112" s="146"/>
      <c r="AD112" s="146"/>
      <c r="AE112" s="146"/>
      <c r="AF112" s="146"/>
      <c r="AG112" s="146" t="s">
        <v>160</v>
      </c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outlineLevel="1" x14ac:dyDescent="0.2">
      <c r="A113" s="149"/>
      <c r="B113" s="150"/>
      <c r="C113" s="175" t="s">
        <v>163</v>
      </c>
      <c r="D113" s="152"/>
      <c r="E113" s="153">
        <v>1</v>
      </c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46"/>
      <c r="Z113" s="146"/>
      <c r="AA113" s="146"/>
      <c r="AB113" s="146"/>
      <c r="AC113" s="146"/>
      <c r="AD113" s="146"/>
      <c r="AE113" s="146"/>
      <c r="AF113" s="146"/>
      <c r="AG113" s="146" t="s">
        <v>141</v>
      </c>
      <c r="AH113" s="146">
        <v>0</v>
      </c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outlineLevel="1" x14ac:dyDescent="0.2">
      <c r="A114" s="149"/>
      <c r="B114" s="150"/>
      <c r="C114" s="175" t="s">
        <v>164</v>
      </c>
      <c r="D114" s="152"/>
      <c r="E114" s="153">
        <v>1</v>
      </c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46"/>
      <c r="Z114" s="146"/>
      <c r="AA114" s="146"/>
      <c r="AB114" s="146"/>
      <c r="AC114" s="146"/>
      <c r="AD114" s="146"/>
      <c r="AE114" s="146"/>
      <c r="AF114" s="146"/>
      <c r="AG114" s="146" t="s">
        <v>141</v>
      </c>
      <c r="AH114" s="146">
        <v>0</v>
      </c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A115" s="155" t="s">
        <v>132</v>
      </c>
      <c r="B115" s="156" t="s">
        <v>70</v>
      </c>
      <c r="C115" s="173" t="s">
        <v>71</v>
      </c>
      <c r="D115" s="157"/>
      <c r="E115" s="158"/>
      <c r="F115" s="159"/>
      <c r="G115" s="160">
        <f>SUMIF(AG116:AG124,"&lt;&gt;NOR",G116:G124)</f>
        <v>0</v>
      </c>
      <c r="H115" s="154"/>
      <c r="I115" s="154">
        <f>SUM(I116:I124)</f>
        <v>13280.78</v>
      </c>
      <c r="J115" s="154"/>
      <c r="K115" s="154">
        <f>SUM(K116:K124)</f>
        <v>36295.39</v>
      </c>
      <c r="L115" s="154"/>
      <c r="M115" s="154">
        <f>SUM(M116:M124)</f>
        <v>0</v>
      </c>
      <c r="N115" s="154"/>
      <c r="O115" s="154">
        <f>SUM(O116:O124)</f>
        <v>3.83</v>
      </c>
      <c r="P115" s="154"/>
      <c r="Q115" s="154">
        <f>SUM(Q116:Q124)</f>
        <v>0</v>
      </c>
      <c r="R115" s="154"/>
      <c r="S115" s="154"/>
      <c r="T115" s="154"/>
      <c r="U115" s="154"/>
      <c r="V115" s="154">
        <f>SUM(V116:V124)</f>
        <v>80.8</v>
      </c>
      <c r="W115" s="154"/>
      <c r="X115" s="154"/>
      <c r="AG115" t="s">
        <v>133</v>
      </c>
    </row>
    <row r="116" spans="1:60" outlineLevel="1" x14ac:dyDescent="0.2">
      <c r="A116" s="161">
        <v>32</v>
      </c>
      <c r="B116" s="162" t="s">
        <v>256</v>
      </c>
      <c r="C116" s="174" t="s">
        <v>257</v>
      </c>
      <c r="D116" s="163" t="s">
        <v>145</v>
      </c>
      <c r="E116" s="164">
        <v>152.1</v>
      </c>
      <c r="F116" s="165"/>
      <c r="G116" s="166">
        <f>ROUND(E116*F116,2)</f>
        <v>0</v>
      </c>
      <c r="H116" s="151">
        <v>0.02</v>
      </c>
      <c r="I116" s="151">
        <f>ROUND(E116*H116,2)</f>
        <v>3.04</v>
      </c>
      <c r="J116" s="151">
        <v>63.28</v>
      </c>
      <c r="K116" s="151">
        <f>ROUND(E116*J116,2)</f>
        <v>9624.89</v>
      </c>
      <c r="L116" s="151">
        <v>21</v>
      </c>
      <c r="M116" s="151">
        <f>G116*(1+L116/100)</f>
        <v>0</v>
      </c>
      <c r="N116" s="151">
        <v>1.8380000000000001E-2</v>
      </c>
      <c r="O116" s="151">
        <f>ROUND(E116*N116,2)</f>
        <v>2.8</v>
      </c>
      <c r="P116" s="151">
        <v>0</v>
      </c>
      <c r="Q116" s="151">
        <f>ROUND(E116*P116,2)</f>
        <v>0</v>
      </c>
      <c r="R116" s="151"/>
      <c r="S116" s="151" t="s">
        <v>137</v>
      </c>
      <c r="T116" s="151" t="s">
        <v>137</v>
      </c>
      <c r="U116" s="151">
        <v>0.13</v>
      </c>
      <c r="V116" s="151">
        <f>ROUND(E116*U116,2)</f>
        <v>19.77</v>
      </c>
      <c r="W116" s="151"/>
      <c r="X116" s="151" t="s">
        <v>138</v>
      </c>
      <c r="Y116" s="146"/>
      <c r="Z116" s="146"/>
      <c r="AA116" s="146"/>
      <c r="AB116" s="146"/>
      <c r="AC116" s="146"/>
      <c r="AD116" s="146"/>
      <c r="AE116" s="146"/>
      <c r="AF116" s="146"/>
      <c r="AG116" s="146" t="s">
        <v>139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49"/>
      <c r="B117" s="150"/>
      <c r="C117" s="175" t="s">
        <v>258</v>
      </c>
      <c r="D117" s="152"/>
      <c r="E117" s="153">
        <v>152.1</v>
      </c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46"/>
      <c r="Z117" s="146"/>
      <c r="AA117" s="146"/>
      <c r="AB117" s="146"/>
      <c r="AC117" s="146"/>
      <c r="AD117" s="146"/>
      <c r="AE117" s="146"/>
      <c r="AF117" s="146"/>
      <c r="AG117" s="146" t="s">
        <v>141</v>
      </c>
      <c r="AH117" s="146">
        <v>0</v>
      </c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outlineLevel="1" x14ac:dyDescent="0.2">
      <c r="A118" s="161">
        <v>33</v>
      </c>
      <c r="B118" s="162" t="s">
        <v>259</v>
      </c>
      <c r="C118" s="174" t="s">
        <v>260</v>
      </c>
      <c r="D118" s="163" t="s">
        <v>145</v>
      </c>
      <c r="E118" s="164">
        <v>152.1</v>
      </c>
      <c r="F118" s="165"/>
      <c r="G118" s="166">
        <f>ROUND(E118*F118,2)</f>
        <v>0</v>
      </c>
      <c r="H118" s="151">
        <v>0</v>
      </c>
      <c r="I118" s="151">
        <f>ROUND(E118*H118,2)</f>
        <v>0</v>
      </c>
      <c r="J118" s="151">
        <v>51.7</v>
      </c>
      <c r="K118" s="151">
        <f>ROUND(E118*J118,2)</f>
        <v>7863.57</v>
      </c>
      <c r="L118" s="151">
        <v>21</v>
      </c>
      <c r="M118" s="151">
        <f>G118*(1+L118/100)</f>
        <v>0</v>
      </c>
      <c r="N118" s="151">
        <v>0</v>
      </c>
      <c r="O118" s="151">
        <f>ROUND(E118*N118,2)</f>
        <v>0</v>
      </c>
      <c r="P118" s="151">
        <v>0</v>
      </c>
      <c r="Q118" s="151">
        <f>ROUND(E118*P118,2)</f>
        <v>0</v>
      </c>
      <c r="R118" s="151"/>
      <c r="S118" s="151" t="s">
        <v>137</v>
      </c>
      <c r="T118" s="151" t="s">
        <v>137</v>
      </c>
      <c r="U118" s="151">
        <v>0.10199999999999999</v>
      </c>
      <c r="V118" s="151">
        <f>ROUND(E118*U118,2)</f>
        <v>15.51</v>
      </c>
      <c r="W118" s="151"/>
      <c r="X118" s="151" t="s">
        <v>138</v>
      </c>
      <c r="Y118" s="146"/>
      <c r="Z118" s="146"/>
      <c r="AA118" s="146"/>
      <c r="AB118" s="146"/>
      <c r="AC118" s="146"/>
      <c r="AD118" s="146"/>
      <c r="AE118" s="146"/>
      <c r="AF118" s="146"/>
      <c r="AG118" s="146" t="s">
        <v>139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 x14ac:dyDescent="0.2">
      <c r="A119" s="149"/>
      <c r="B119" s="150"/>
      <c r="C119" s="175" t="s">
        <v>258</v>
      </c>
      <c r="D119" s="152"/>
      <c r="E119" s="153">
        <v>152.1</v>
      </c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46"/>
      <c r="Z119" s="146"/>
      <c r="AA119" s="146"/>
      <c r="AB119" s="146"/>
      <c r="AC119" s="146"/>
      <c r="AD119" s="146"/>
      <c r="AE119" s="146"/>
      <c r="AF119" s="146"/>
      <c r="AG119" s="146" t="s">
        <v>141</v>
      </c>
      <c r="AH119" s="146">
        <v>0</v>
      </c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outlineLevel="1" x14ac:dyDescent="0.2">
      <c r="A120" s="161">
        <v>34</v>
      </c>
      <c r="B120" s="162" t="s">
        <v>261</v>
      </c>
      <c r="C120" s="174" t="s">
        <v>262</v>
      </c>
      <c r="D120" s="163" t="s">
        <v>145</v>
      </c>
      <c r="E120" s="164">
        <v>157.215</v>
      </c>
      <c r="F120" s="165"/>
      <c r="G120" s="166">
        <f>ROUND(E120*F120,2)</f>
        <v>0</v>
      </c>
      <c r="H120" s="151">
        <v>76.08</v>
      </c>
      <c r="I120" s="151">
        <f>ROUND(E120*H120,2)</f>
        <v>11960.92</v>
      </c>
      <c r="J120" s="151">
        <v>107.42</v>
      </c>
      <c r="K120" s="151">
        <f>ROUND(E120*J120,2)</f>
        <v>16888.04</v>
      </c>
      <c r="L120" s="151">
        <v>21</v>
      </c>
      <c r="M120" s="151">
        <f>G120*(1+L120/100)</f>
        <v>0</v>
      </c>
      <c r="N120" s="151">
        <v>5.9199999999999999E-3</v>
      </c>
      <c r="O120" s="151">
        <f>ROUND(E120*N120,2)</f>
        <v>0.93</v>
      </c>
      <c r="P120" s="151">
        <v>0</v>
      </c>
      <c r="Q120" s="151">
        <f>ROUND(E120*P120,2)</f>
        <v>0</v>
      </c>
      <c r="R120" s="151"/>
      <c r="S120" s="151" t="s">
        <v>137</v>
      </c>
      <c r="T120" s="151" t="s">
        <v>137</v>
      </c>
      <c r="U120" s="151">
        <v>0.26</v>
      </c>
      <c r="V120" s="151">
        <f>ROUND(E120*U120,2)</f>
        <v>40.880000000000003</v>
      </c>
      <c r="W120" s="151"/>
      <c r="X120" s="151" t="s">
        <v>138</v>
      </c>
      <c r="Y120" s="146"/>
      <c r="Z120" s="146"/>
      <c r="AA120" s="146"/>
      <c r="AB120" s="146"/>
      <c r="AC120" s="146"/>
      <c r="AD120" s="146"/>
      <c r="AE120" s="146"/>
      <c r="AF120" s="146"/>
      <c r="AG120" s="146" t="s">
        <v>139</v>
      </c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outlineLevel="1" x14ac:dyDescent="0.2">
      <c r="A121" s="149"/>
      <c r="B121" s="150"/>
      <c r="C121" s="175" t="s">
        <v>168</v>
      </c>
      <c r="D121" s="152"/>
      <c r="E121" s="153">
        <v>78.607500000000002</v>
      </c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46"/>
      <c r="Z121" s="146"/>
      <c r="AA121" s="146"/>
      <c r="AB121" s="146"/>
      <c r="AC121" s="146"/>
      <c r="AD121" s="146"/>
      <c r="AE121" s="146"/>
      <c r="AF121" s="146"/>
      <c r="AG121" s="146" t="s">
        <v>141</v>
      </c>
      <c r="AH121" s="146">
        <v>0</v>
      </c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outlineLevel="1" x14ac:dyDescent="0.2">
      <c r="A122" s="149"/>
      <c r="B122" s="150"/>
      <c r="C122" s="175" t="s">
        <v>169</v>
      </c>
      <c r="D122" s="152"/>
      <c r="E122" s="153">
        <v>78.607500000000002</v>
      </c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46"/>
      <c r="Z122" s="146"/>
      <c r="AA122" s="146"/>
      <c r="AB122" s="146"/>
      <c r="AC122" s="146"/>
      <c r="AD122" s="146"/>
      <c r="AE122" s="146"/>
      <c r="AF122" s="146"/>
      <c r="AG122" s="146" t="s">
        <v>141</v>
      </c>
      <c r="AH122" s="146">
        <v>0</v>
      </c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ht="22.5" outlineLevel="1" x14ac:dyDescent="0.2">
      <c r="A123" s="161">
        <v>35</v>
      </c>
      <c r="B123" s="162" t="s">
        <v>263</v>
      </c>
      <c r="C123" s="174" t="s">
        <v>264</v>
      </c>
      <c r="D123" s="163" t="s">
        <v>145</v>
      </c>
      <c r="E123" s="164">
        <v>17.074999999999999</v>
      </c>
      <c r="F123" s="165"/>
      <c r="G123" s="166">
        <f>ROUND(E123*F123,2)</f>
        <v>0</v>
      </c>
      <c r="H123" s="151">
        <v>77.12</v>
      </c>
      <c r="I123" s="151">
        <f>ROUND(E123*H123,2)</f>
        <v>1316.82</v>
      </c>
      <c r="J123" s="151">
        <v>112.38</v>
      </c>
      <c r="K123" s="151">
        <f>ROUND(E123*J123,2)</f>
        <v>1918.89</v>
      </c>
      <c r="L123" s="151">
        <v>21</v>
      </c>
      <c r="M123" s="151">
        <f>G123*(1+L123/100)</f>
        <v>0</v>
      </c>
      <c r="N123" s="151">
        <v>5.8599999999999998E-3</v>
      </c>
      <c r="O123" s="151">
        <f>ROUND(E123*N123,2)</f>
        <v>0.1</v>
      </c>
      <c r="P123" s="151">
        <v>0</v>
      </c>
      <c r="Q123" s="151">
        <f>ROUND(E123*P123,2)</f>
        <v>0</v>
      </c>
      <c r="R123" s="151"/>
      <c r="S123" s="151" t="s">
        <v>137</v>
      </c>
      <c r="T123" s="151" t="s">
        <v>137</v>
      </c>
      <c r="U123" s="151">
        <v>0.27200000000000002</v>
      </c>
      <c r="V123" s="151">
        <f>ROUND(E123*U123,2)</f>
        <v>4.6399999999999997</v>
      </c>
      <c r="W123" s="151"/>
      <c r="X123" s="151" t="s">
        <v>138</v>
      </c>
      <c r="Y123" s="146"/>
      <c r="Z123" s="146"/>
      <c r="AA123" s="146"/>
      <c r="AB123" s="146"/>
      <c r="AC123" s="146"/>
      <c r="AD123" s="146"/>
      <c r="AE123" s="146"/>
      <c r="AF123" s="146"/>
      <c r="AG123" s="146" t="s">
        <v>139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 x14ac:dyDescent="0.2">
      <c r="A124" s="149"/>
      <c r="B124" s="150"/>
      <c r="C124" s="175" t="s">
        <v>170</v>
      </c>
      <c r="D124" s="152"/>
      <c r="E124" s="153">
        <v>17.074999999999999</v>
      </c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46"/>
      <c r="Z124" s="146"/>
      <c r="AA124" s="146"/>
      <c r="AB124" s="146"/>
      <c r="AC124" s="146"/>
      <c r="AD124" s="146"/>
      <c r="AE124" s="146"/>
      <c r="AF124" s="146"/>
      <c r="AG124" s="146" t="s">
        <v>141</v>
      </c>
      <c r="AH124" s="146">
        <v>0</v>
      </c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ht="25.5" x14ac:dyDescent="0.2">
      <c r="A125" s="155" t="s">
        <v>132</v>
      </c>
      <c r="B125" s="156" t="s">
        <v>72</v>
      </c>
      <c r="C125" s="173" t="s">
        <v>73</v>
      </c>
      <c r="D125" s="157"/>
      <c r="E125" s="158"/>
      <c r="F125" s="159"/>
      <c r="G125" s="160">
        <f>SUMIF(AG126:AG130,"&lt;&gt;NOR",G126:G130)</f>
        <v>0</v>
      </c>
      <c r="H125" s="154"/>
      <c r="I125" s="154">
        <f>SUM(I126:I130)</f>
        <v>437.48</v>
      </c>
      <c r="J125" s="154"/>
      <c r="K125" s="154">
        <f>SUM(K126:K130)</f>
        <v>6462.52</v>
      </c>
      <c r="L125" s="154"/>
      <c r="M125" s="154">
        <f>SUM(M126:M130)</f>
        <v>0</v>
      </c>
      <c r="N125" s="154"/>
      <c r="O125" s="154">
        <f>SUM(O126:O130)</f>
        <v>0</v>
      </c>
      <c r="P125" s="154"/>
      <c r="Q125" s="154">
        <f>SUM(Q126:Q130)</f>
        <v>0</v>
      </c>
      <c r="R125" s="154"/>
      <c r="S125" s="154"/>
      <c r="T125" s="154"/>
      <c r="U125" s="154"/>
      <c r="V125" s="154">
        <f>SUM(V126:V130)</f>
        <v>1.7600000000000002</v>
      </c>
      <c r="W125" s="154"/>
      <c r="X125" s="154"/>
      <c r="AG125" t="s">
        <v>133</v>
      </c>
    </row>
    <row r="126" spans="1:60" outlineLevel="1" x14ac:dyDescent="0.2">
      <c r="A126" s="161">
        <v>36</v>
      </c>
      <c r="B126" s="162" t="s">
        <v>265</v>
      </c>
      <c r="C126" s="174" t="s">
        <v>266</v>
      </c>
      <c r="D126" s="163" t="s">
        <v>267</v>
      </c>
      <c r="E126" s="164">
        <v>1</v>
      </c>
      <c r="F126" s="165"/>
      <c r="G126" s="166">
        <f>ROUND(E126*F126,2)</f>
        <v>0</v>
      </c>
      <c r="H126" s="151">
        <v>0</v>
      </c>
      <c r="I126" s="151">
        <f>ROUND(E126*H126,2)</f>
        <v>0</v>
      </c>
      <c r="J126" s="151">
        <v>3500</v>
      </c>
      <c r="K126" s="151">
        <f>ROUND(E126*J126,2)</f>
        <v>3500</v>
      </c>
      <c r="L126" s="151">
        <v>21</v>
      </c>
      <c r="M126" s="151">
        <f>G126*(1+L126/100)</f>
        <v>0</v>
      </c>
      <c r="N126" s="151">
        <v>1E-3</v>
      </c>
      <c r="O126" s="151">
        <f>ROUND(E126*N126,2)</f>
        <v>0</v>
      </c>
      <c r="P126" s="151">
        <v>0</v>
      </c>
      <c r="Q126" s="151">
        <f>ROUND(E126*P126,2)</f>
        <v>0</v>
      </c>
      <c r="R126" s="151"/>
      <c r="S126" s="151" t="s">
        <v>243</v>
      </c>
      <c r="T126" s="151" t="s">
        <v>244</v>
      </c>
      <c r="U126" s="151">
        <v>1.0781700000000001</v>
      </c>
      <c r="V126" s="151">
        <f>ROUND(E126*U126,2)</f>
        <v>1.08</v>
      </c>
      <c r="W126" s="151"/>
      <c r="X126" s="151" t="s">
        <v>138</v>
      </c>
      <c r="Y126" s="146"/>
      <c r="Z126" s="146"/>
      <c r="AA126" s="146"/>
      <c r="AB126" s="146"/>
      <c r="AC126" s="146"/>
      <c r="AD126" s="146"/>
      <c r="AE126" s="146"/>
      <c r="AF126" s="146"/>
      <c r="AG126" s="146" t="s">
        <v>139</v>
      </c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outlineLevel="1" x14ac:dyDescent="0.2">
      <c r="A127" s="149"/>
      <c r="B127" s="150"/>
      <c r="C127" s="175" t="s">
        <v>268</v>
      </c>
      <c r="D127" s="152"/>
      <c r="E127" s="153">
        <v>1</v>
      </c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46"/>
      <c r="Z127" s="146"/>
      <c r="AA127" s="146"/>
      <c r="AB127" s="146"/>
      <c r="AC127" s="146"/>
      <c r="AD127" s="146"/>
      <c r="AE127" s="146"/>
      <c r="AF127" s="146"/>
      <c r="AG127" s="146" t="s">
        <v>141</v>
      </c>
      <c r="AH127" s="146">
        <v>0</v>
      </c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outlineLevel="1" x14ac:dyDescent="0.2">
      <c r="A128" s="161">
        <v>37</v>
      </c>
      <c r="B128" s="162" t="s">
        <v>269</v>
      </c>
      <c r="C128" s="174" t="s">
        <v>270</v>
      </c>
      <c r="D128" s="163" t="s">
        <v>136</v>
      </c>
      <c r="E128" s="164">
        <v>4</v>
      </c>
      <c r="F128" s="165"/>
      <c r="G128" s="166">
        <f>ROUND(E128*F128,2)</f>
        <v>0</v>
      </c>
      <c r="H128" s="151">
        <v>109.37</v>
      </c>
      <c r="I128" s="151">
        <f>ROUND(E128*H128,2)</f>
        <v>437.48</v>
      </c>
      <c r="J128" s="151">
        <v>740.63</v>
      </c>
      <c r="K128" s="151">
        <f>ROUND(E128*J128,2)</f>
        <v>2962.52</v>
      </c>
      <c r="L128" s="151">
        <v>21</v>
      </c>
      <c r="M128" s="151">
        <f>G128*(1+L128/100)</f>
        <v>0</v>
      </c>
      <c r="N128" s="151">
        <v>1.0000000000000001E-5</v>
      </c>
      <c r="O128" s="151">
        <f>ROUND(E128*N128,2)</f>
        <v>0</v>
      </c>
      <c r="P128" s="151">
        <v>0</v>
      </c>
      <c r="Q128" s="151">
        <f>ROUND(E128*P128,2)</f>
        <v>0</v>
      </c>
      <c r="R128" s="151"/>
      <c r="S128" s="151" t="s">
        <v>243</v>
      </c>
      <c r="T128" s="151" t="s">
        <v>244</v>
      </c>
      <c r="U128" s="151">
        <v>0.17</v>
      </c>
      <c r="V128" s="151">
        <f>ROUND(E128*U128,2)</f>
        <v>0.68</v>
      </c>
      <c r="W128" s="151"/>
      <c r="X128" s="151" t="s">
        <v>138</v>
      </c>
      <c r="Y128" s="146"/>
      <c r="Z128" s="146"/>
      <c r="AA128" s="146"/>
      <c r="AB128" s="146"/>
      <c r="AC128" s="146"/>
      <c r="AD128" s="146"/>
      <c r="AE128" s="146"/>
      <c r="AF128" s="146"/>
      <c r="AG128" s="146" t="s">
        <v>139</v>
      </c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outlineLevel="1" x14ac:dyDescent="0.2">
      <c r="A129" s="149"/>
      <c r="B129" s="150"/>
      <c r="C129" s="175" t="s">
        <v>271</v>
      </c>
      <c r="D129" s="152"/>
      <c r="E129" s="153">
        <v>2</v>
      </c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46"/>
      <c r="Z129" s="146"/>
      <c r="AA129" s="146"/>
      <c r="AB129" s="146"/>
      <c r="AC129" s="146"/>
      <c r="AD129" s="146"/>
      <c r="AE129" s="146"/>
      <c r="AF129" s="146"/>
      <c r="AG129" s="146" t="s">
        <v>141</v>
      </c>
      <c r="AH129" s="146">
        <v>0</v>
      </c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outlineLevel="1" x14ac:dyDescent="0.2">
      <c r="A130" s="149"/>
      <c r="B130" s="150"/>
      <c r="C130" s="175" t="s">
        <v>272</v>
      </c>
      <c r="D130" s="152"/>
      <c r="E130" s="153">
        <v>2</v>
      </c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46"/>
      <c r="Z130" s="146"/>
      <c r="AA130" s="146"/>
      <c r="AB130" s="146"/>
      <c r="AC130" s="146"/>
      <c r="AD130" s="146"/>
      <c r="AE130" s="146"/>
      <c r="AF130" s="146"/>
      <c r="AG130" s="146" t="s">
        <v>141</v>
      </c>
      <c r="AH130" s="146">
        <v>0</v>
      </c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A131" s="155" t="s">
        <v>132</v>
      </c>
      <c r="B131" s="156" t="s">
        <v>74</v>
      </c>
      <c r="C131" s="173" t="s">
        <v>75</v>
      </c>
      <c r="D131" s="157"/>
      <c r="E131" s="158"/>
      <c r="F131" s="159"/>
      <c r="G131" s="160">
        <f>SUMIF(AG132:AG136,"&lt;&gt;NOR",G132:G136)</f>
        <v>0</v>
      </c>
      <c r="H131" s="154"/>
      <c r="I131" s="154">
        <f>SUM(I132:I136)</f>
        <v>867.74</v>
      </c>
      <c r="J131" s="154"/>
      <c r="K131" s="154">
        <f>SUM(K132:K136)</f>
        <v>34239.42</v>
      </c>
      <c r="L131" s="154"/>
      <c r="M131" s="154">
        <f>SUM(M132:M136)</f>
        <v>0</v>
      </c>
      <c r="N131" s="154"/>
      <c r="O131" s="154">
        <f>SUM(O132:O136)</f>
        <v>0.04</v>
      </c>
      <c r="P131" s="154"/>
      <c r="Q131" s="154">
        <f>SUM(Q132:Q136)</f>
        <v>25.7</v>
      </c>
      <c r="R131" s="154"/>
      <c r="S131" s="154"/>
      <c r="T131" s="154"/>
      <c r="U131" s="154"/>
      <c r="V131" s="154">
        <f>SUM(V132:V136)</f>
        <v>94.33</v>
      </c>
      <c r="W131" s="154"/>
      <c r="X131" s="154"/>
      <c r="AG131" t="s">
        <v>133</v>
      </c>
    </row>
    <row r="132" spans="1:60" outlineLevel="1" x14ac:dyDescent="0.2">
      <c r="A132" s="161">
        <v>38</v>
      </c>
      <c r="B132" s="162" t="s">
        <v>273</v>
      </c>
      <c r="C132" s="174" t="s">
        <v>274</v>
      </c>
      <c r="D132" s="163" t="s">
        <v>275</v>
      </c>
      <c r="E132" s="164">
        <v>13.586399999999999</v>
      </c>
      <c r="F132" s="165"/>
      <c r="G132" s="166">
        <f>ROUND(E132*F132,2)</f>
        <v>0</v>
      </c>
      <c r="H132" s="151">
        <v>30.6</v>
      </c>
      <c r="I132" s="151">
        <f>ROUND(E132*H132,2)</f>
        <v>415.74</v>
      </c>
      <c r="J132" s="151">
        <v>1736.4</v>
      </c>
      <c r="K132" s="151">
        <f>ROUND(E132*J132,2)</f>
        <v>23591.42</v>
      </c>
      <c r="L132" s="151">
        <v>21</v>
      </c>
      <c r="M132" s="151">
        <f>G132*(1+L132/100)</f>
        <v>0</v>
      </c>
      <c r="N132" s="151">
        <v>1.33E-3</v>
      </c>
      <c r="O132" s="151">
        <f>ROUND(E132*N132,2)</f>
        <v>0.02</v>
      </c>
      <c r="P132" s="151">
        <v>1.8</v>
      </c>
      <c r="Q132" s="151">
        <f>ROUND(E132*P132,2)</f>
        <v>24.46</v>
      </c>
      <c r="R132" s="151"/>
      <c r="S132" s="151" t="s">
        <v>137</v>
      </c>
      <c r="T132" s="151" t="s">
        <v>137</v>
      </c>
      <c r="U132" s="151">
        <v>4.67</v>
      </c>
      <c r="V132" s="151">
        <f>ROUND(E132*U132,2)</f>
        <v>63.45</v>
      </c>
      <c r="W132" s="151"/>
      <c r="X132" s="151" t="s">
        <v>138</v>
      </c>
      <c r="Y132" s="146"/>
      <c r="Z132" s="146"/>
      <c r="AA132" s="146"/>
      <c r="AB132" s="146"/>
      <c r="AC132" s="146"/>
      <c r="AD132" s="146"/>
      <c r="AE132" s="146"/>
      <c r="AF132" s="146"/>
      <c r="AG132" s="146" t="s">
        <v>139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outlineLevel="1" x14ac:dyDescent="0.2">
      <c r="A133" s="149"/>
      <c r="B133" s="150"/>
      <c r="C133" s="175" t="s">
        <v>276</v>
      </c>
      <c r="D133" s="152"/>
      <c r="E133" s="153">
        <v>6.7931999999999997</v>
      </c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46"/>
      <c r="Z133" s="146"/>
      <c r="AA133" s="146"/>
      <c r="AB133" s="146"/>
      <c r="AC133" s="146"/>
      <c r="AD133" s="146"/>
      <c r="AE133" s="146"/>
      <c r="AF133" s="146"/>
      <c r="AG133" s="146" t="s">
        <v>141</v>
      </c>
      <c r="AH133" s="146">
        <v>0</v>
      </c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outlineLevel="1" x14ac:dyDescent="0.2">
      <c r="A134" s="149"/>
      <c r="B134" s="150"/>
      <c r="C134" s="175" t="s">
        <v>277</v>
      </c>
      <c r="D134" s="152"/>
      <c r="E134" s="153">
        <v>6.7931999999999997</v>
      </c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46"/>
      <c r="Z134" s="146"/>
      <c r="AA134" s="146"/>
      <c r="AB134" s="146"/>
      <c r="AC134" s="146"/>
      <c r="AD134" s="146"/>
      <c r="AE134" s="146"/>
      <c r="AF134" s="146"/>
      <c r="AG134" s="146" t="s">
        <v>141</v>
      </c>
      <c r="AH134" s="146">
        <v>0</v>
      </c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outlineLevel="1" x14ac:dyDescent="0.2">
      <c r="A135" s="161">
        <v>39</v>
      </c>
      <c r="B135" s="162" t="s">
        <v>278</v>
      </c>
      <c r="C135" s="174" t="s">
        <v>279</v>
      </c>
      <c r="D135" s="163" t="s">
        <v>136</v>
      </c>
      <c r="E135" s="164">
        <v>40</v>
      </c>
      <c r="F135" s="165"/>
      <c r="G135" s="166">
        <f>ROUND(E135*F135,2)</f>
        <v>0</v>
      </c>
      <c r="H135" s="151">
        <v>11.3</v>
      </c>
      <c r="I135" s="151">
        <f>ROUND(E135*H135,2)</f>
        <v>452</v>
      </c>
      <c r="J135" s="151">
        <v>266.2</v>
      </c>
      <c r="K135" s="151">
        <f>ROUND(E135*J135,2)</f>
        <v>10648</v>
      </c>
      <c r="L135" s="151">
        <v>21</v>
      </c>
      <c r="M135" s="151">
        <f>G135*(1+L135/100)</f>
        <v>0</v>
      </c>
      <c r="N135" s="151">
        <v>4.8999999999999998E-4</v>
      </c>
      <c r="O135" s="151">
        <f>ROUND(E135*N135,2)</f>
        <v>0.02</v>
      </c>
      <c r="P135" s="151">
        <v>3.1E-2</v>
      </c>
      <c r="Q135" s="151">
        <f>ROUND(E135*P135,2)</f>
        <v>1.24</v>
      </c>
      <c r="R135" s="151"/>
      <c r="S135" s="151" t="s">
        <v>137</v>
      </c>
      <c r="T135" s="151" t="s">
        <v>137</v>
      </c>
      <c r="U135" s="151">
        <v>0.77200000000000002</v>
      </c>
      <c r="V135" s="151">
        <f>ROUND(E135*U135,2)</f>
        <v>30.88</v>
      </c>
      <c r="W135" s="151"/>
      <c r="X135" s="151" t="s">
        <v>138</v>
      </c>
      <c r="Y135" s="146"/>
      <c r="Z135" s="146"/>
      <c r="AA135" s="146"/>
      <c r="AB135" s="146"/>
      <c r="AC135" s="146"/>
      <c r="AD135" s="146"/>
      <c r="AE135" s="146"/>
      <c r="AF135" s="146"/>
      <c r="AG135" s="146" t="s">
        <v>139</v>
      </c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">
      <c r="A136" s="149"/>
      <c r="B136" s="150"/>
      <c r="C136" s="175" t="s">
        <v>280</v>
      </c>
      <c r="D136" s="152"/>
      <c r="E136" s="153">
        <v>40</v>
      </c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46"/>
      <c r="Z136" s="146"/>
      <c r="AA136" s="146"/>
      <c r="AB136" s="146"/>
      <c r="AC136" s="146"/>
      <c r="AD136" s="146"/>
      <c r="AE136" s="146"/>
      <c r="AF136" s="146"/>
      <c r="AG136" s="146" t="s">
        <v>141</v>
      </c>
      <c r="AH136" s="146">
        <v>0</v>
      </c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x14ac:dyDescent="0.2">
      <c r="A137" s="155" t="s">
        <v>132</v>
      </c>
      <c r="B137" s="156" t="s">
        <v>76</v>
      </c>
      <c r="C137" s="173" t="s">
        <v>77</v>
      </c>
      <c r="D137" s="157"/>
      <c r="E137" s="158"/>
      <c r="F137" s="159"/>
      <c r="G137" s="160">
        <f>SUMIF(AG138:AG138,"&lt;&gt;NOR",G138:G138)</f>
        <v>0</v>
      </c>
      <c r="H137" s="154"/>
      <c r="I137" s="154">
        <f>SUM(I138:I138)</f>
        <v>0</v>
      </c>
      <c r="J137" s="154"/>
      <c r="K137" s="154">
        <f>SUM(K138:K138)</f>
        <v>8128.61</v>
      </c>
      <c r="L137" s="154"/>
      <c r="M137" s="154">
        <f>SUM(M138:M138)</f>
        <v>0</v>
      </c>
      <c r="N137" s="154"/>
      <c r="O137" s="154">
        <f>SUM(O138:O138)</f>
        <v>0</v>
      </c>
      <c r="P137" s="154"/>
      <c r="Q137" s="154">
        <f>SUM(Q138:Q138)</f>
        <v>0</v>
      </c>
      <c r="R137" s="154"/>
      <c r="S137" s="154"/>
      <c r="T137" s="154"/>
      <c r="U137" s="154"/>
      <c r="V137" s="154">
        <f>SUM(V138:V138)</f>
        <v>8.32</v>
      </c>
      <c r="W137" s="154"/>
      <c r="X137" s="154"/>
      <c r="AG137" t="s">
        <v>133</v>
      </c>
    </row>
    <row r="138" spans="1:60" outlineLevel="1" x14ac:dyDescent="0.2">
      <c r="A138" s="167">
        <v>40</v>
      </c>
      <c r="B138" s="168" t="s">
        <v>281</v>
      </c>
      <c r="C138" s="176" t="s">
        <v>282</v>
      </c>
      <c r="D138" s="169" t="s">
        <v>283</v>
      </c>
      <c r="E138" s="170">
        <v>27.095369999999999</v>
      </c>
      <c r="F138" s="171"/>
      <c r="G138" s="172">
        <f>ROUND(E138*F138,2)</f>
        <v>0</v>
      </c>
      <c r="H138" s="151">
        <v>0</v>
      </c>
      <c r="I138" s="151">
        <f>ROUND(E138*H138,2)</f>
        <v>0</v>
      </c>
      <c r="J138" s="151">
        <v>300</v>
      </c>
      <c r="K138" s="151">
        <f>ROUND(E138*J138,2)</f>
        <v>8128.61</v>
      </c>
      <c r="L138" s="151">
        <v>21</v>
      </c>
      <c r="M138" s="151">
        <f>G138*(1+L138/100)</f>
        <v>0</v>
      </c>
      <c r="N138" s="151">
        <v>0</v>
      </c>
      <c r="O138" s="151">
        <f>ROUND(E138*N138,2)</f>
        <v>0</v>
      </c>
      <c r="P138" s="151">
        <v>0</v>
      </c>
      <c r="Q138" s="151">
        <f>ROUND(E138*P138,2)</f>
        <v>0</v>
      </c>
      <c r="R138" s="151"/>
      <c r="S138" s="151" t="s">
        <v>137</v>
      </c>
      <c r="T138" s="151" t="s">
        <v>137</v>
      </c>
      <c r="U138" s="151">
        <v>0.307</v>
      </c>
      <c r="V138" s="151">
        <f>ROUND(E138*U138,2)</f>
        <v>8.32</v>
      </c>
      <c r="W138" s="151"/>
      <c r="X138" s="151" t="s">
        <v>284</v>
      </c>
      <c r="Y138" s="146"/>
      <c r="Z138" s="146"/>
      <c r="AA138" s="146"/>
      <c r="AB138" s="146"/>
      <c r="AC138" s="146"/>
      <c r="AD138" s="146"/>
      <c r="AE138" s="146"/>
      <c r="AF138" s="146"/>
      <c r="AG138" s="146" t="s">
        <v>285</v>
      </c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x14ac:dyDescent="0.2">
      <c r="A139" s="155" t="s">
        <v>132</v>
      </c>
      <c r="B139" s="156" t="s">
        <v>78</v>
      </c>
      <c r="C139" s="173" t="s">
        <v>79</v>
      </c>
      <c r="D139" s="157"/>
      <c r="E139" s="158"/>
      <c r="F139" s="159"/>
      <c r="G139" s="160">
        <f>SUMIF(AG140:AG180,"&lt;&gt;NOR",G140:G180)</f>
        <v>0</v>
      </c>
      <c r="H139" s="154"/>
      <c r="I139" s="154">
        <f>SUM(I140:I180)</f>
        <v>123611.18</v>
      </c>
      <c r="J139" s="154"/>
      <c r="K139" s="154">
        <f>SUM(K140:K180)</f>
        <v>44870.14</v>
      </c>
      <c r="L139" s="154"/>
      <c r="M139" s="154">
        <f>SUM(M140:M180)</f>
        <v>0</v>
      </c>
      <c r="N139" s="154"/>
      <c r="O139" s="154">
        <f>SUM(O140:O180)</f>
        <v>1.6099999999999999</v>
      </c>
      <c r="P139" s="154"/>
      <c r="Q139" s="154">
        <f>SUM(Q140:Q180)</f>
        <v>0</v>
      </c>
      <c r="R139" s="154"/>
      <c r="S139" s="154"/>
      <c r="T139" s="154"/>
      <c r="U139" s="154"/>
      <c r="V139" s="154">
        <f>SUM(V140:V180)</f>
        <v>90.38000000000001</v>
      </c>
      <c r="W139" s="154"/>
      <c r="X139" s="154"/>
      <c r="AG139" t="s">
        <v>133</v>
      </c>
    </row>
    <row r="140" spans="1:60" ht="22.5" outlineLevel="1" x14ac:dyDescent="0.2">
      <c r="A140" s="161">
        <v>41</v>
      </c>
      <c r="B140" s="162" t="s">
        <v>286</v>
      </c>
      <c r="C140" s="174" t="s">
        <v>287</v>
      </c>
      <c r="D140" s="163" t="s">
        <v>145</v>
      </c>
      <c r="E140" s="164">
        <v>174.29</v>
      </c>
      <c r="F140" s="165"/>
      <c r="G140" s="166">
        <f>ROUND(E140*F140,2)</f>
        <v>0</v>
      </c>
      <c r="H140" s="151">
        <v>0</v>
      </c>
      <c r="I140" s="151">
        <f>ROUND(E140*H140,2)</f>
        <v>0</v>
      </c>
      <c r="J140" s="151">
        <v>89</v>
      </c>
      <c r="K140" s="151">
        <f>ROUND(E140*J140,2)</f>
        <v>15511.81</v>
      </c>
      <c r="L140" s="151">
        <v>21</v>
      </c>
      <c r="M140" s="151">
        <f>G140*(1+L140/100)</f>
        <v>0</v>
      </c>
      <c r="N140" s="151">
        <v>0</v>
      </c>
      <c r="O140" s="151">
        <f>ROUND(E140*N140,2)</f>
        <v>0</v>
      </c>
      <c r="P140" s="151">
        <v>0</v>
      </c>
      <c r="Q140" s="151">
        <f>ROUND(E140*P140,2)</f>
        <v>0</v>
      </c>
      <c r="R140" s="151"/>
      <c r="S140" s="151" t="s">
        <v>137</v>
      </c>
      <c r="T140" s="151" t="s">
        <v>137</v>
      </c>
      <c r="U140" s="151">
        <v>0.18</v>
      </c>
      <c r="V140" s="151">
        <f>ROUND(E140*U140,2)</f>
        <v>31.37</v>
      </c>
      <c r="W140" s="151"/>
      <c r="X140" s="151" t="s">
        <v>138</v>
      </c>
      <c r="Y140" s="146"/>
      <c r="Z140" s="146"/>
      <c r="AA140" s="146"/>
      <c r="AB140" s="146"/>
      <c r="AC140" s="146"/>
      <c r="AD140" s="146"/>
      <c r="AE140" s="146"/>
      <c r="AF140" s="146"/>
      <c r="AG140" s="146" t="s">
        <v>139</v>
      </c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outlineLevel="1" x14ac:dyDescent="0.2">
      <c r="A141" s="149"/>
      <c r="B141" s="150"/>
      <c r="C141" s="175" t="s">
        <v>168</v>
      </c>
      <c r="D141" s="152"/>
      <c r="E141" s="153">
        <v>78.607500000000002</v>
      </c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46"/>
      <c r="Z141" s="146"/>
      <c r="AA141" s="146"/>
      <c r="AB141" s="146"/>
      <c r="AC141" s="146"/>
      <c r="AD141" s="146"/>
      <c r="AE141" s="146"/>
      <c r="AF141" s="146"/>
      <c r="AG141" s="146" t="s">
        <v>141</v>
      </c>
      <c r="AH141" s="146">
        <v>0</v>
      </c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outlineLevel="1" x14ac:dyDescent="0.2">
      <c r="A142" s="149"/>
      <c r="B142" s="150"/>
      <c r="C142" s="175" t="s">
        <v>169</v>
      </c>
      <c r="D142" s="152"/>
      <c r="E142" s="153">
        <v>78.607500000000002</v>
      </c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46"/>
      <c r="Z142" s="146"/>
      <c r="AA142" s="146"/>
      <c r="AB142" s="146"/>
      <c r="AC142" s="146"/>
      <c r="AD142" s="146"/>
      <c r="AE142" s="146"/>
      <c r="AF142" s="146"/>
      <c r="AG142" s="146" t="s">
        <v>141</v>
      </c>
      <c r="AH142" s="146">
        <v>0</v>
      </c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</row>
    <row r="143" spans="1:60" outlineLevel="1" x14ac:dyDescent="0.2">
      <c r="A143" s="149"/>
      <c r="B143" s="150"/>
      <c r="C143" s="175" t="s">
        <v>170</v>
      </c>
      <c r="D143" s="152"/>
      <c r="E143" s="153">
        <v>17.074999999999999</v>
      </c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46"/>
      <c r="Z143" s="146"/>
      <c r="AA143" s="146"/>
      <c r="AB143" s="146"/>
      <c r="AC143" s="146"/>
      <c r="AD143" s="146"/>
      <c r="AE143" s="146"/>
      <c r="AF143" s="146"/>
      <c r="AG143" s="146" t="s">
        <v>141</v>
      </c>
      <c r="AH143" s="146">
        <v>0</v>
      </c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ht="22.5" outlineLevel="1" x14ac:dyDescent="0.2">
      <c r="A144" s="161">
        <v>42</v>
      </c>
      <c r="B144" s="162" t="s">
        <v>288</v>
      </c>
      <c r="C144" s="174" t="s">
        <v>289</v>
      </c>
      <c r="D144" s="163" t="s">
        <v>145</v>
      </c>
      <c r="E144" s="164">
        <v>174.29</v>
      </c>
      <c r="F144" s="165"/>
      <c r="G144" s="166">
        <f>ROUND(E144*F144,2)</f>
        <v>0</v>
      </c>
      <c r="H144" s="151">
        <v>34.340000000000003</v>
      </c>
      <c r="I144" s="151">
        <f>ROUND(E144*H144,2)</f>
        <v>5985.12</v>
      </c>
      <c r="J144" s="151">
        <v>79.16</v>
      </c>
      <c r="K144" s="151">
        <f>ROUND(E144*J144,2)</f>
        <v>13796.8</v>
      </c>
      <c r="L144" s="151">
        <v>21</v>
      </c>
      <c r="M144" s="151">
        <f>G144*(1+L144/100)</f>
        <v>0</v>
      </c>
      <c r="N144" s="151">
        <v>1.6000000000000001E-4</v>
      </c>
      <c r="O144" s="151">
        <f>ROUND(E144*N144,2)</f>
        <v>0.03</v>
      </c>
      <c r="P144" s="151">
        <v>0</v>
      </c>
      <c r="Q144" s="151">
        <f>ROUND(E144*P144,2)</f>
        <v>0</v>
      </c>
      <c r="R144" s="151"/>
      <c r="S144" s="151" t="s">
        <v>137</v>
      </c>
      <c r="T144" s="151" t="s">
        <v>137</v>
      </c>
      <c r="U144" s="151">
        <v>0.16</v>
      </c>
      <c r="V144" s="151">
        <f>ROUND(E144*U144,2)</f>
        <v>27.89</v>
      </c>
      <c r="W144" s="151"/>
      <c r="X144" s="151" t="s">
        <v>138</v>
      </c>
      <c r="Y144" s="146"/>
      <c r="Z144" s="146"/>
      <c r="AA144" s="146"/>
      <c r="AB144" s="146"/>
      <c r="AC144" s="146"/>
      <c r="AD144" s="146"/>
      <c r="AE144" s="146"/>
      <c r="AF144" s="146"/>
      <c r="AG144" s="146" t="s">
        <v>139</v>
      </c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outlineLevel="1" x14ac:dyDescent="0.2">
      <c r="A145" s="149"/>
      <c r="B145" s="150"/>
      <c r="C145" s="175" t="s">
        <v>168</v>
      </c>
      <c r="D145" s="152"/>
      <c r="E145" s="153">
        <v>78.607500000000002</v>
      </c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46"/>
      <c r="Z145" s="146"/>
      <c r="AA145" s="146"/>
      <c r="AB145" s="146"/>
      <c r="AC145" s="146"/>
      <c r="AD145" s="146"/>
      <c r="AE145" s="146"/>
      <c r="AF145" s="146"/>
      <c r="AG145" s="146" t="s">
        <v>141</v>
      </c>
      <c r="AH145" s="146">
        <v>0</v>
      </c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outlineLevel="1" x14ac:dyDescent="0.2">
      <c r="A146" s="149"/>
      <c r="B146" s="150"/>
      <c r="C146" s="175" t="s">
        <v>169</v>
      </c>
      <c r="D146" s="152"/>
      <c r="E146" s="153">
        <v>78.607500000000002</v>
      </c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46"/>
      <c r="Z146" s="146"/>
      <c r="AA146" s="146"/>
      <c r="AB146" s="146"/>
      <c r="AC146" s="146"/>
      <c r="AD146" s="146"/>
      <c r="AE146" s="146"/>
      <c r="AF146" s="146"/>
      <c r="AG146" s="146" t="s">
        <v>141</v>
      </c>
      <c r="AH146" s="146">
        <v>0</v>
      </c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outlineLevel="1" x14ac:dyDescent="0.2">
      <c r="A147" s="149"/>
      <c r="B147" s="150"/>
      <c r="C147" s="175" t="s">
        <v>170</v>
      </c>
      <c r="D147" s="152"/>
      <c r="E147" s="153">
        <v>17.074999999999999</v>
      </c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46"/>
      <c r="Z147" s="146"/>
      <c r="AA147" s="146"/>
      <c r="AB147" s="146"/>
      <c r="AC147" s="146"/>
      <c r="AD147" s="146"/>
      <c r="AE147" s="146"/>
      <c r="AF147" s="146"/>
      <c r="AG147" s="146" t="s">
        <v>141</v>
      </c>
      <c r="AH147" s="146">
        <v>0</v>
      </c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</row>
    <row r="148" spans="1:60" ht="22.5" outlineLevel="1" x14ac:dyDescent="0.2">
      <c r="A148" s="161">
        <v>43</v>
      </c>
      <c r="B148" s="162" t="s">
        <v>290</v>
      </c>
      <c r="C148" s="174" t="s">
        <v>291</v>
      </c>
      <c r="D148" s="163" t="s">
        <v>145</v>
      </c>
      <c r="E148" s="164">
        <v>155.845</v>
      </c>
      <c r="F148" s="165"/>
      <c r="G148" s="166">
        <f>ROUND(E148*F148,2)</f>
        <v>0</v>
      </c>
      <c r="H148" s="151">
        <v>0</v>
      </c>
      <c r="I148" s="151">
        <f>ROUND(E148*H148,2)</f>
        <v>0</v>
      </c>
      <c r="J148" s="151">
        <v>39.6</v>
      </c>
      <c r="K148" s="151">
        <f>ROUND(E148*J148,2)</f>
        <v>6171.46</v>
      </c>
      <c r="L148" s="151">
        <v>21</v>
      </c>
      <c r="M148" s="151">
        <f>G148*(1+L148/100)</f>
        <v>0</v>
      </c>
      <c r="N148" s="151">
        <v>0</v>
      </c>
      <c r="O148" s="151">
        <f>ROUND(E148*N148,2)</f>
        <v>0</v>
      </c>
      <c r="P148" s="151">
        <v>0</v>
      </c>
      <c r="Q148" s="151">
        <f>ROUND(E148*P148,2)</f>
        <v>0</v>
      </c>
      <c r="R148" s="151"/>
      <c r="S148" s="151" t="s">
        <v>137</v>
      </c>
      <c r="T148" s="151" t="s">
        <v>137</v>
      </c>
      <c r="U148" s="151">
        <v>0.08</v>
      </c>
      <c r="V148" s="151">
        <f>ROUND(E148*U148,2)</f>
        <v>12.47</v>
      </c>
      <c r="W148" s="151"/>
      <c r="X148" s="151" t="s">
        <v>138</v>
      </c>
      <c r="Y148" s="146"/>
      <c r="Z148" s="146"/>
      <c r="AA148" s="146"/>
      <c r="AB148" s="146"/>
      <c r="AC148" s="146"/>
      <c r="AD148" s="146"/>
      <c r="AE148" s="146"/>
      <c r="AF148" s="146"/>
      <c r="AG148" s="146" t="s">
        <v>139</v>
      </c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</row>
    <row r="149" spans="1:60" outlineLevel="1" x14ac:dyDescent="0.2">
      <c r="A149" s="149"/>
      <c r="B149" s="150"/>
      <c r="C149" s="175" t="s">
        <v>292</v>
      </c>
      <c r="D149" s="152"/>
      <c r="E149" s="153">
        <v>72.572500000000005</v>
      </c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46"/>
      <c r="Z149" s="146"/>
      <c r="AA149" s="146"/>
      <c r="AB149" s="146"/>
      <c r="AC149" s="146"/>
      <c r="AD149" s="146"/>
      <c r="AE149" s="146"/>
      <c r="AF149" s="146"/>
      <c r="AG149" s="146" t="s">
        <v>141</v>
      </c>
      <c r="AH149" s="146">
        <v>0</v>
      </c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</row>
    <row r="150" spans="1:60" outlineLevel="1" x14ac:dyDescent="0.2">
      <c r="A150" s="149"/>
      <c r="B150" s="150"/>
      <c r="C150" s="175" t="s">
        <v>218</v>
      </c>
      <c r="D150" s="152"/>
      <c r="E150" s="153">
        <v>1.36</v>
      </c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46"/>
      <c r="Z150" s="146"/>
      <c r="AA150" s="146"/>
      <c r="AB150" s="146"/>
      <c r="AC150" s="146"/>
      <c r="AD150" s="146"/>
      <c r="AE150" s="146"/>
      <c r="AF150" s="146"/>
      <c r="AG150" s="146" t="s">
        <v>141</v>
      </c>
      <c r="AH150" s="146">
        <v>0</v>
      </c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</row>
    <row r="151" spans="1:60" outlineLevel="1" x14ac:dyDescent="0.2">
      <c r="A151" s="149"/>
      <c r="B151" s="150"/>
      <c r="C151" s="175" t="s">
        <v>219</v>
      </c>
      <c r="D151" s="152"/>
      <c r="E151" s="153">
        <v>4</v>
      </c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46"/>
      <c r="Z151" s="146"/>
      <c r="AA151" s="146"/>
      <c r="AB151" s="146"/>
      <c r="AC151" s="146"/>
      <c r="AD151" s="146"/>
      <c r="AE151" s="146"/>
      <c r="AF151" s="146"/>
      <c r="AG151" s="146" t="s">
        <v>141</v>
      </c>
      <c r="AH151" s="146">
        <v>0</v>
      </c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</row>
    <row r="152" spans="1:60" outlineLevel="1" x14ac:dyDescent="0.2">
      <c r="A152" s="149"/>
      <c r="B152" s="150"/>
      <c r="C152" s="175" t="s">
        <v>220</v>
      </c>
      <c r="D152" s="152"/>
      <c r="E152" s="153">
        <v>71.807500000000005</v>
      </c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46"/>
      <c r="Z152" s="146"/>
      <c r="AA152" s="146"/>
      <c r="AB152" s="146"/>
      <c r="AC152" s="146"/>
      <c r="AD152" s="146"/>
      <c r="AE152" s="146"/>
      <c r="AF152" s="146"/>
      <c r="AG152" s="146" t="s">
        <v>141</v>
      </c>
      <c r="AH152" s="146">
        <v>0</v>
      </c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</row>
    <row r="153" spans="1:60" outlineLevel="1" x14ac:dyDescent="0.2">
      <c r="A153" s="149"/>
      <c r="B153" s="150"/>
      <c r="C153" s="175" t="s">
        <v>221</v>
      </c>
      <c r="D153" s="152"/>
      <c r="E153" s="153">
        <v>1.4850000000000001</v>
      </c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46"/>
      <c r="Z153" s="146"/>
      <c r="AA153" s="146"/>
      <c r="AB153" s="146"/>
      <c r="AC153" s="146"/>
      <c r="AD153" s="146"/>
      <c r="AE153" s="146"/>
      <c r="AF153" s="146"/>
      <c r="AG153" s="146" t="s">
        <v>141</v>
      </c>
      <c r="AH153" s="146">
        <v>0</v>
      </c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</row>
    <row r="154" spans="1:60" outlineLevel="1" x14ac:dyDescent="0.2">
      <c r="A154" s="149"/>
      <c r="B154" s="150"/>
      <c r="C154" s="175" t="s">
        <v>222</v>
      </c>
      <c r="D154" s="152"/>
      <c r="E154" s="153">
        <v>4.62</v>
      </c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46"/>
      <c r="Z154" s="146"/>
      <c r="AA154" s="146"/>
      <c r="AB154" s="146"/>
      <c r="AC154" s="146"/>
      <c r="AD154" s="146"/>
      <c r="AE154" s="146"/>
      <c r="AF154" s="146"/>
      <c r="AG154" s="146" t="s">
        <v>141</v>
      </c>
      <c r="AH154" s="146">
        <v>0</v>
      </c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</row>
    <row r="155" spans="1:60" ht="22.5" outlineLevel="1" x14ac:dyDescent="0.2">
      <c r="A155" s="161">
        <v>44</v>
      </c>
      <c r="B155" s="162" t="s">
        <v>293</v>
      </c>
      <c r="C155" s="174" t="s">
        <v>294</v>
      </c>
      <c r="D155" s="163" t="s">
        <v>186</v>
      </c>
      <c r="E155" s="164">
        <v>95.7</v>
      </c>
      <c r="F155" s="165"/>
      <c r="G155" s="166">
        <f>ROUND(E155*F155,2)</f>
        <v>0</v>
      </c>
      <c r="H155" s="151">
        <v>38.47</v>
      </c>
      <c r="I155" s="151">
        <f>ROUND(E155*H155,2)</f>
        <v>3681.58</v>
      </c>
      <c r="J155" s="151">
        <v>24.73</v>
      </c>
      <c r="K155" s="151">
        <f>ROUND(E155*J155,2)</f>
        <v>2366.66</v>
      </c>
      <c r="L155" s="151">
        <v>21</v>
      </c>
      <c r="M155" s="151">
        <f>G155*(1+L155/100)</f>
        <v>0</v>
      </c>
      <c r="N155" s="151">
        <v>3.2000000000000003E-4</v>
      </c>
      <c r="O155" s="151">
        <f>ROUND(E155*N155,2)</f>
        <v>0.03</v>
      </c>
      <c r="P155" s="151">
        <v>0</v>
      </c>
      <c r="Q155" s="151">
        <f>ROUND(E155*P155,2)</f>
        <v>0</v>
      </c>
      <c r="R155" s="151"/>
      <c r="S155" s="151" t="s">
        <v>137</v>
      </c>
      <c r="T155" s="151" t="s">
        <v>137</v>
      </c>
      <c r="U155" s="151">
        <v>0.05</v>
      </c>
      <c r="V155" s="151">
        <f>ROUND(E155*U155,2)</f>
        <v>4.79</v>
      </c>
      <c r="W155" s="151"/>
      <c r="X155" s="151" t="s">
        <v>138</v>
      </c>
      <c r="Y155" s="146"/>
      <c r="Z155" s="146"/>
      <c r="AA155" s="146"/>
      <c r="AB155" s="146"/>
      <c r="AC155" s="146"/>
      <c r="AD155" s="146"/>
      <c r="AE155" s="146"/>
      <c r="AF155" s="146"/>
      <c r="AG155" s="146" t="s">
        <v>139</v>
      </c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</row>
    <row r="156" spans="1:60" outlineLevel="1" x14ac:dyDescent="0.2">
      <c r="A156" s="149"/>
      <c r="B156" s="150"/>
      <c r="C156" s="175" t="s">
        <v>295</v>
      </c>
      <c r="D156" s="152"/>
      <c r="E156" s="153">
        <v>34.1</v>
      </c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46"/>
      <c r="Z156" s="146"/>
      <c r="AA156" s="146"/>
      <c r="AB156" s="146"/>
      <c r="AC156" s="146"/>
      <c r="AD156" s="146"/>
      <c r="AE156" s="146"/>
      <c r="AF156" s="146"/>
      <c r="AG156" s="146" t="s">
        <v>141</v>
      </c>
      <c r="AH156" s="146">
        <v>0</v>
      </c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</row>
    <row r="157" spans="1:60" outlineLevel="1" x14ac:dyDescent="0.2">
      <c r="A157" s="149"/>
      <c r="B157" s="150"/>
      <c r="C157" s="175" t="s">
        <v>296</v>
      </c>
      <c r="D157" s="152"/>
      <c r="E157" s="153">
        <v>37.5</v>
      </c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46"/>
      <c r="Z157" s="146"/>
      <c r="AA157" s="146"/>
      <c r="AB157" s="146"/>
      <c r="AC157" s="146"/>
      <c r="AD157" s="146"/>
      <c r="AE157" s="146"/>
      <c r="AF157" s="146"/>
      <c r="AG157" s="146" t="s">
        <v>141</v>
      </c>
      <c r="AH157" s="146">
        <v>0</v>
      </c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</row>
    <row r="158" spans="1:60" outlineLevel="1" x14ac:dyDescent="0.2">
      <c r="A158" s="149"/>
      <c r="B158" s="150"/>
      <c r="C158" s="175" t="s">
        <v>297</v>
      </c>
      <c r="D158" s="152"/>
      <c r="E158" s="153">
        <v>4.2</v>
      </c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46"/>
      <c r="Z158" s="146"/>
      <c r="AA158" s="146"/>
      <c r="AB158" s="146"/>
      <c r="AC158" s="146"/>
      <c r="AD158" s="146"/>
      <c r="AE158" s="146"/>
      <c r="AF158" s="146"/>
      <c r="AG158" s="146" t="s">
        <v>141</v>
      </c>
      <c r="AH158" s="146">
        <v>0</v>
      </c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</row>
    <row r="159" spans="1:60" outlineLevel="1" x14ac:dyDescent="0.2">
      <c r="A159" s="149"/>
      <c r="B159" s="150"/>
      <c r="C159" s="175" t="s">
        <v>298</v>
      </c>
      <c r="D159" s="152"/>
      <c r="E159" s="153">
        <v>7.4</v>
      </c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46"/>
      <c r="Z159" s="146"/>
      <c r="AA159" s="146"/>
      <c r="AB159" s="146"/>
      <c r="AC159" s="146"/>
      <c r="AD159" s="146"/>
      <c r="AE159" s="146"/>
      <c r="AF159" s="146"/>
      <c r="AG159" s="146" t="s">
        <v>141</v>
      </c>
      <c r="AH159" s="146">
        <v>0</v>
      </c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</row>
    <row r="160" spans="1:60" outlineLevel="1" x14ac:dyDescent="0.2">
      <c r="A160" s="149"/>
      <c r="B160" s="150"/>
      <c r="C160" s="175" t="s">
        <v>299</v>
      </c>
      <c r="D160" s="152"/>
      <c r="E160" s="153">
        <v>4.4000000000000004</v>
      </c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46"/>
      <c r="Z160" s="146"/>
      <c r="AA160" s="146"/>
      <c r="AB160" s="146"/>
      <c r="AC160" s="146"/>
      <c r="AD160" s="146"/>
      <c r="AE160" s="146"/>
      <c r="AF160" s="146"/>
      <c r="AG160" s="146" t="s">
        <v>141</v>
      </c>
      <c r="AH160" s="146">
        <v>0</v>
      </c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</row>
    <row r="161" spans="1:60" outlineLevel="1" x14ac:dyDescent="0.2">
      <c r="A161" s="149"/>
      <c r="B161" s="150"/>
      <c r="C161" s="175" t="s">
        <v>300</v>
      </c>
      <c r="D161" s="152"/>
      <c r="E161" s="153">
        <v>8.1</v>
      </c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46"/>
      <c r="Z161" s="146"/>
      <c r="AA161" s="146"/>
      <c r="AB161" s="146"/>
      <c r="AC161" s="146"/>
      <c r="AD161" s="146"/>
      <c r="AE161" s="146"/>
      <c r="AF161" s="146"/>
      <c r="AG161" s="146" t="s">
        <v>141</v>
      </c>
      <c r="AH161" s="146">
        <v>0</v>
      </c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</row>
    <row r="162" spans="1:60" outlineLevel="1" x14ac:dyDescent="0.2">
      <c r="A162" s="161">
        <v>45</v>
      </c>
      <c r="B162" s="162" t="s">
        <v>301</v>
      </c>
      <c r="C162" s="174" t="s">
        <v>302</v>
      </c>
      <c r="D162" s="163" t="s">
        <v>145</v>
      </c>
      <c r="E162" s="164">
        <v>155.845</v>
      </c>
      <c r="F162" s="165"/>
      <c r="G162" s="166">
        <f>ROUND(E162*F162,2)</f>
        <v>0</v>
      </c>
      <c r="H162" s="151">
        <v>6.39</v>
      </c>
      <c r="I162" s="151">
        <f>ROUND(E162*H162,2)</f>
        <v>995.85</v>
      </c>
      <c r="J162" s="151">
        <v>34.61</v>
      </c>
      <c r="K162" s="151">
        <f>ROUND(E162*J162,2)</f>
        <v>5393.8</v>
      </c>
      <c r="L162" s="151">
        <v>21</v>
      </c>
      <c r="M162" s="151">
        <f>G162*(1+L162/100)</f>
        <v>0</v>
      </c>
      <c r="N162" s="151">
        <v>1.0000000000000001E-5</v>
      </c>
      <c r="O162" s="151">
        <f>ROUND(E162*N162,2)</f>
        <v>0</v>
      </c>
      <c r="P162" s="151">
        <v>0</v>
      </c>
      <c r="Q162" s="151">
        <f>ROUND(E162*P162,2)</f>
        <v>0</v>
      </c>
      <c r="R162" s="151"/>
      <c r="S162" s="151" t="s">
        <v>137</v>
      </c>
      <c r="T162" s="151" t="s">
        <v>137</v>
      </c>
      <c r="U162" s="151">
        <v>7.0000000000000007E-2</v>
      </c>
      <c r="V162" s="151">
        <f>ROUND(E162*U162,2)</f>
        <v>10.91</v>
      </c>
      <c r="W162" s="151"/>
      <c r="X162" s="151" t="s">
        <v>138</v>
      </c>
      <c r="Y162" s="146"/>
      <c r="Z162" s="146"/>
      <c r="AA162" s="146"/>
      <c r="AB162" s="146"/>
      <c r="AC162" s="146"/>
      <c r="AD162" s="146"/>
      <c r="AE162" s="146"/>
      <c r="AF162" s="146"/>
      <c r="AG162" s="146" t="s">
        <v>139</v>
      </c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</row>
    <row r="163" spans="1:60" outlineLevel="1" x14ac:dyDescent="0.2">
      <c r="A163" s="149"/>
      <c r="B163" s="150"/>
      <c r="C163" s="175" t="s">
        <v>292</v>
      </c>
      <c r="D163" s="152"/>
      <c r="E163" s="153">
        <v>72.572500000000005</v>
      </c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46"/>
      <c r="Z163" s="146"/>
      <c r="AA163" s="146"/>
      <c r="AB163" s="146"/>
      <c r="AC163" s="146"/>
      <c r="AD163" s="146"/>
      <c r="AE163" s="146"/>
      <c r="AF163" s="146"/>
      <c r="AG163" s="146" t="s">
        <v>141</v>
      </c>
      <c r="AH163" s="146">
        <v>0</v>
      </c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</row>
    <row r="164" spans="1:60" outlineLevel="1" x14ac:dyDescent="0.2">
      <c r="A164" s="149"/>
      <c r="B164" s="150"/>
      <c r="C164" s="175" t="s">
        <v>218</v>
      </c>
      <c r="D164" s="152"/>
      <c r="E164" s="153">
        <v>1.36</v>
      </c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46"/>
      <c r="Z164" s="146"/>
      <c r="AA164" s="146"/>
      <c r="AB164" s="146"/>
      <c r="AC164" s="146"/>
      <c r="AD164" s="146"/>
      <c r="AE164" s="146"/>
      <c r="AF164" s="146"/>
      <c r="AG164" s="146" t="s">
        <v>141</v>
      </c>
      <c r="AH164" s="146">
        <v>0</v>
      </c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</row>
    <row r="165" spans="1:60" outlineLevel="1" x14ac:dyDescent="0.2">
      <c r="A165" s="149"/>
      <c r="B165" s="150"/>
      <c r="C165" s="175" t="s">
        <v>219</v>
      </c>
      <c r="D165" s="152"/>
      <c r="E165" s="153">
        <v>4</v>
      </c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46"/>
      <c r="Z165" s="146"/>
      <c r="AA165" s="146"/>
      <c r="AB165" s="146"/>
      <c r="AC165" s="146"/>
      <c r="AD165" s="146"/>
      <c r="AE165" s="146"/>
      <c r="AF165" s="146"/>
      <c r="AG165" s="146" t="s">
        <v>141</v>
      </c>
      <c r="AH165" s="146">
        <v>0</v>
      </c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</row>
    <row r="166" spans="1:60" outlineLevel="1" x14ac:dyDescent="0.2">
      <c r="A166" s="149"/>
      <c r="B166" s="150"/>
      <c r="C166" s="175" t="s">
        <v>220</v>
      </c>
      <c r="D166" s="152"/>
      <c r="E166" s="153">
        <v>71.807500000000005</v>
      </c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46"/>
      <c r="Z166" s="146"/>
      <c r="AA166" s="146"/>
      <c r="AB166" s="146"/>
      <c r="AC166" s="146"/>
      <c r="AD166" s="146"/>
      <c r="AE166" s="146"/>
      <c r="AF166" s="146"/>
      <c r="AG166" s="146" t="s">
        <v>141</v>
      </c>
      <c r="AH166" s="146">
        <v>0</v>
      </c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</row>
    <row r="167" spans="1:60" outlineLevel="1" x14ac:dyDescent="0.2">
      <c r="A167" s="149"/>
      <c r="B167" s="150"/>
      <c r="C167" s="175" t="s">
        <v>221</v>
      </c>
      <c r="D167" s="152"/>
      <c r="E167" s="153">
        <v>1.4850000000000001</v>
      </c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46"/>
      <c r="Z167" s="146"/>
      <c r="AA167" s="146"/>
      <c r="AB167" s="146"/>
      <c r="AC167" s="146"/>
      <c r="AD167" s="146"/>
      <c r="AE167" s="146"/>
      <c r="AF167" s="146"/>
      <c r="AG167" s="146" t="s">
        <v>141</v>
      </c>
      <c r="AH167" s="146">
        <v>0</v>
      </c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</row>
    <row r="168" spans="1:60" outlineLevel="1" x14ac:dyDescent="0.2">
      <c r="A168" s="149"/>
      <c r="B168" s="150"/>
      <c r="C168" s="175" t="s">
        <v>222</v>
      </c>
      <c r="D168" s="152"/>
      <c r="E168" s="153">
        <v>4.62</v>
      </c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46"/>
      <c r="Z168" s="146"/>
      <c r="AA168" s="146"/>
      <c r="AB168" s="146"/>
      <c r="AC168" s="146"/>
      <c r="AD168" s="146"/>
      <c r="AE168" s="146"/>
      <c r="AF168" s="146"/>
      <c r="AG168" s="146" t="s">
        <v>141</v>
      </c>
      <c r="AH168" s="146">
        <v>0</v>
      </c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</row>
    <row r="169" spans="1:60" outlineLevel="1" x14ac:dyDescent="0.2">
      <c r="A169" s="161">
        <v>46</v>
      </c>
      <c r="B169" s="162" t="s">
        <v>303</v>
      </c>
      <c r="C169" s="174" t="s">
        <v>304</v>
      </c>
      <c r="D169" s="163" t="s">
        <v>145</v>
      </c>
      <c r="E169" s="164">
        <v>171.42949999999999</v>
      </c>
      <c r="F169" s="165"/>
      <c r="G169" s="166">
        <f>ROUND(E169*F169,2)</f>
        <v>0</v>
      </c>
      <c r="H169" s="151">
        <v>131</v>
      </c>
      <c r="I169" s="151">
        <f>ROUND(E169*H169,2)</f>
        <v>22457.26</v>
      </c>
      <c r="J169" s="151">
        <v>0</v>
      </c>
      <c r="K169" s="151">
        <f>ROUND(E169*J169,2)</f>
        <v>0</v>
      </c>
      <c r="L169" s="151">
        <v>21</v>
      </c>
      <c r="M169" s="151">
        <f>G169*(1+L169/100)</f>
        <v>0</v>
      </c>
      <c r="N169" s="151">
        <v>1E-3</v>
      </c>
      <c r="O169" s="151">
        <f>ROUND(E169*N169,2)</f>
        <v>0.17</v>
      </c>
      <c r="P169" s="151">
        <v>0</v>
      </c>
      <c r="Q169" s="151">
        <f>ROUND(E169*P169,2)</f>
        <v>0</v>
      </c>
      <c r="R169" s="151" t="s">
        <v>158</v>
      </c>
      <c r="S169" s="151" t="s">
        <v>137</v>
      </c>
      <c r="T169" s="151" t="s">
        <v>137</v>
      </c>
      <c r="U169" s="151">
        <v>0</v>
      </c>
      <c r="V169" s="151">
        <f>ROUND(E169*U169,2)</f>
        <v>0</v>
      </c>
      <c r="W169" s="151"/>
      <c r="X169" s="151" t="s">
        <v>159</v>
      </c>
      <c r="Y169" s="146"/>
      <c r="Z169" s="146"/>
      <c r="AA169" s="146"/>
      <c r="AB169" s="146"/>
      <c r="AC169" s="146"/>
      <c r="AD169" s="146"/>
      <c r="AE169" s="146"/>
      <c r="AF169" s="146"/>
      <c r="AG169" s="146" t="s">
        <v>160</v>
      </c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</row>
    <row r="170" spans="1:60" outlineLevel="1" x14ac:dyDescent="0.2">
      <c r="A170" s="149"/>
      <c r="B170" s="150"/>
      <c r="C170" s="175" t="s">
        <v>305</v>
      </c>
      <c r="D170" s="152"/>
      <c r="E170" s="153">
        <v>79.829750000000004</v>
      </c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46"/>
      <c r="Z170" s="146"/>
      <c r="AA170" s="146"/>
      <c r="AB170" s="146"/>
      <c r="AC170" s="146"/>
      <c r="AD170" s="146"/>
      <c r="AE170" s="146"/>
      <c r="AF170" s="146"/>
      <c r="AG170" s="146" t="s">
        <v>141</v>
      </c>
      <c r="AH170" s="146">
        <v>0</v>
      </c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</row>
    <row r="171" spans="1:60" outlineLevel="1" x14ac:dyDescent="0.2">
      <c r="A171" s="149"/>
      <c r="B171" s="150"/>
      <c r="C171" s="175" t="s">
        <v>306</v>
      </c>
      <c r="D171" s="152"/>
      <c r="E171" s="153">
        <v>1.496</v>
      </c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46"/>
      <c r="Z171" s="146"/>
      <c r="AA171" s="146"/>
      <c r="AB171" s="146"/>
      <c r="AC171" s="146"/>
      <c r="AD171" s="146"/>
      <c r="AE171" s="146"/>
      <c r="AF171" s="146"/>
      <c r="AG171" s="146" t="s">
        <v>141</v>
      </c>
      <c r="AH171" s="146">
        <v>0</v>
      </c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</row>
    <row r="172" spans="1:60" outlineLevel="1" x14ac:dyDescent="0.2">
      <c r="A172" s="149"/>
      <c r="B172" s="150"/>
      <c r="C172" s="175" t="s">
        <v>307</v>
      </c>
      <c r="D172" s="152"/>
      <c r="E172" s="153">
        <v>4.4000000000000004</v>
      </c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46"/>
      <c r="Z172" s="146"/>
      <c r="AA172" s="146"/>
      <c r="AB172" s="146"/>
      <c r="AC172" s="146"/>
      <c r="AD172" s="146"/>
      <c r="AE172" s="146"/>
      <c r="AF172" s="146"/>
      <c r="AG172" s="146" t="s">
        <v>141</v>
      </c>
      <c r="AH172" s="146">
        <v>0</v>
      </c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</row>
    <row r="173" spans="1:60" outlineLevel="1" x14ac:dyDescent="0.2">
      <c r="A173" s="149"/>
      <c r="B173" s="150"/>
      <c r="C173" s="175" t="s">
        <v>308</v>
      </c>
      <c r="D173" s="152"/>
      <c r="E173" s="153">
        <v>78.988249999999994</v>
      </c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46"/>
      <c r="Z173" s="146"/>
      <c r="AA173" s="146"/>
      <c r="AB173" s="146"/>
      <c r="AC173" s="146"/>
      <c r="AD173" s="146"/>
      <c r="AE173" s="146"/>
      <c r="AF173" s="146"/>
      <c r="AG173" s="146" t="s">
        <v>141</v>
      </c>
      <c r="AH173" s="146">
        <v>0</v>
      </c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</row>
    <row r="174" spans="1:60" outlineLevel="1" x14ac:dyDescent="0.2">
      <c r="A174" s="149"/>
      <c r="B174" s="150"/>
      <c r="C174" s="175" t="s">
        <v>309</v>
      </c>
      <c r="D174" s="152"/>
      <c r="E174" s="153">
        <v>1.6335</v>
      </c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46"/>
      <c r="Z174" s="146"/>
      <c r="AA174" s="146"/>
      <c r="AB174" s="146"/>
      <c r="AC174" s="146"/>
      <c r="AD174" s="146"/>
      <c r="AE174" s="146"/>
      <c r="AF174" s="146"/>
      <c r="AG174" s="146" t="s">
        <v>141</v>
      </c>
      <c r="AH174" s="146">
        <v>0</v>
      </c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</row>
    <row r="175" spans="1:60" outlineLevel="1" x14ac:dyDescent="0.2">
      <c r="A175" s="149"/>
      <c r="B175" s="150"/>
      <c r="C175" s="175" t="s">
        <v>310</v>
      </c>
      <c r="D175" s="152"/>
      <c r="E175" s="153">
        <v>5.0819999999999999</v>
      </c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46"/>
      <c r="Z175" s="146"/>
      <c r="AA175" s="146"/>
      <c r="AB175" s="146"/>
      <c r="AC175" s="146"/>
      <c r="AD175" s="146"/>
      <c r="AE175" s="146"/>
      <c r="AF175" s="146"/>
      <c r="AG175" s="146" t="s">
        <v>141</v>
      </c>
      <c r="AH175" s="146">
        <v>0</v>
      </c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</row>
    <row r="176" spans="1:60" ht="22.5" outlineLevel="1" x14ac:dyDescent="0.2">
      <c r="A176" s="161">
        <v>47</v>
      </c>
      <c r="B176" s="162" t="s">
        <v>311</v>
      </c>
      <c r="C176" s="174" t="s">
        <v>312</v>
      </c>
      <c r="D176" s="163" t="s">
        <v>145</v>
      </c>
      <c r="E176" s="164">
        <v>383.43799999999999</v>
      </c>
      <c r="F176" s="165"/>
      <c r="G176" s="166">
        <f>ROUND(E176*F176,2)</f>
        <v>0</v>
      </c>
      <c r="H176" s="151">
        <v>236</v>
      </c>
      <c r="I176" s="151">
        <f>ROUND(E176*H176,2)</f>
        <v>90491.37</v>
      </c>
      <c r="J176" s="151">
        <v>0</v>
      </c>
      <c r="K176" s="151">
        <f>ROUND(E176*J176,2)</f>
        <v>0</v>
      </c>
      <c r="L176" s="151">
        <v>21</v>
      </c>
      <c r="M176" s="151">
        <f>G176*(1+L176/100)</f>
        <v>0</v>
      </c>
      <c r="N176" s="151">
        <v>3.5999999999999999E-3</v>
      </c>
      <c r="O176" s="151">
        <f>ROUND(E176*N176,2)</f>
        <v>1.38</v>
      </c>
      <c r="P176" s="151">
        <v>0</v>
      </c>
      <c r="Q176" s="151">
        <f>ROUND(E176*P176,2)</f>
        <v>0</v>
      </c>
      <c r="R176" s="151" t="s">
        <v>158</v>
      </c>
      <c r="S176" s="151" t="s">
        <v>137</v>
      </c>
      <c r="T176" s="151" t="s">
        <v>137</v>
      </c>
      <c r="U176" s="151">
        <v>0</v>
      </c>
      <c r="V176" s="151">
        <f>ROUND(E176*U176,2)</f>
        <v>0</v>
      </c>
      <c r="W176" s="151"/>
      <c r="X176" s="151" t="s">
        <v>159</v>
      </c>
      <c r="Y176" s="146"/>
      <c r="Z176" s="146"/>
      <c r="AA176" s="146"/>
      <c r="AB176" s="146"/>
      <c r="AC176" s="146"/>
      <c r="AD176" s="146"/>
      <c r="AE176" s="146"/>
      <c r="AF176" s="146"/>
      <c r="AG176" s="146" t="s">
        <v>160</v>
      </c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</row>
    <row r="177" spans="1:60" outlineLevel="1" x14ac:dyDescent="0.2">
      <c r="A177" s="149"/>
      <c r="B177" s="150"/>
      <c r="C177" s="175" t="s">
        <v>313</v>
      </c>
      <c r="D177" s="152"/>
      <c r="E177" s="153">
        <v>172.9365</v>
      </c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46"/>
      <c r="Z177" s="146"/>
      <c r="AA177" s="146"/>
      <c r="AB177" s="146"/>
      <c r="AC177" s="146"/>
      <c r="AD177" s="146"/>
      <c r="AE177" s="146"/>
      <c r="AF177" s="146"/>
      <c r="AG177" s="146" t="s">
        <v>141</v>
      </c>
      <c r="AH177" s="146">
        <v>0</v>
      </c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</row>
    <row r="178" spans="1:60" outlineLevel="1" x14ac:dyDescent="0.2">
      <c r="A178" s="149"/>
      <c r="B178" s="150"/>
      <c r="C178" s="175" t="s">
        <v>314</v>
      </c>
      <c r="D178" s="152"/>
      <c r="E178" s="153">
        <v>172.9365</v>
      </c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46"/>
      <c r="Z178" s="146"/>
      <c r="AA178" s="146"/>
      <c r="AB178" s="146"/>
      <c r="AC178" s="146"/>
      <c r="AD178" s="146"/>
      <c r="AE178" s="146"/>
      <c r="AF178" s="146"/>
      <c r="AG178" s="146" t="s">
        <v>141</v>
      </c>
      <c r="AH178" s="146">
        <v>0</v>
      </c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</row>
    <row r="179" spans="1:60" outlineLevel="1" x14ac:dyDescent="0.2">
      <c r="A179" s="149"/>
      <c r="B179" s="150"/>
      <c r="C179" s="175" t="s">
        <v>315</v>
      </c>
      <c r="D179" s="152"/>
      <c r="E179" s="153">
        <v>37.564999999999998</v>
      </c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46"/>
      <c r="Z179" s="146"/>
      <c r="AA179" s="146"/>
      <c r="AB179" s="146"/>
      <c r="AC179" s="146"/>
      <c r="AD179" s="146"/>
      <c r="AE179" s="146"/>
      <c r="AF179" s="146"/>
      <c r="AG179" s="146" t="s">
        <v>141</v>
      </c>
      <c r="AH179" s="146">
        <v>0</v>
      </c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</row>
    <row r="180" spans="1:60" outlineLevel="1" x14ac:dyDescent="0.2">
      <c r="A180" s="167">
        <v>48</v>
      </c>
      <c r="B180" s="168" t="s">
        <v>316</v>
      </c>
      <c r="C180" s="176" t="s">
        <v>317</v>
      </c>
      <c r="D180" s="169" t="s">
        <v>283</v>
      </c>
      <c r="E180" s="170">
        <v>1.61188</v>
      </c>
      <c r="F180" s="171"/>
      <c r="G180" s="172">
        <f>ROUND(E180*F180,2)</f>
        <v>0</v>
      </c>
      <c r="H180" s="151">
        <v>0</v>
      </c>
      <c r="I180" s="151">
        <f>ROUND(E180*H180,2)</f>
        <v>0</v>
      </c>
      <c r="J180" s="151">
        <v>1011</v>
      </c>
      <c r="K180" s="151">
        <f>ROUND(E180*J180,2)</f>
        <v>1629.61</v>
      </c>
      <c r="L180" s="151">
        <v>21</v>
      </c>
      <c r="M180" s="151">
        <f>G180*(1+L180/100)</f>
        <v>0</v>
      </c>
      <c r="N180" s="151">
        <v>0</v>
      </c>
      <c r="O180" s="151">
        <f>ROUND(E180*N180,2)</f>
        <v>0</v>
      </c>
      <c r="P180" s="151">
        <v>0</v>
      </c>
      <c r="Q180" s="151">
        <f>ROUND(E180*P180,2)</f>
        <v>0</v>
      </c>
      <c r="R180" s="151"/>
      <c r="S180" s="151" t="s">
        <v>137</v>
      </c>
      <c r="T180" s="151" t="s">
        <v>137</v>
      </c>
      <c r="U180" s="151">
        <v>1.831</v>
      </c>
      <c r="V180" s="151">
        <f>ROUND(E180*U180,2)</f>
        <v>2.95</v>
      </c>
      <c r="W180" s="151"/>
      <c r="X180" s="151" t="s">
        <v>284</v>
      </c>
      <c r="Y180" s="146"/>
      <c r="Z180" s="146"/>
      <c r="AA180" s="146"/>
      <c r="AB180" s="146"/>
      <c r="AC180" s="146"/>
      <c r="AD180" s="146"/>
      <c r="AE180" s="146"/>
      <c r="AF180" s="146"/>
      <c r="AG180" s="146" t="s">
        <v>285</v>
      </c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</row>
    <row r="181" spans="1:60" x14ac:dyDescent="0.2">
      <c r="A181" s="155" t="s">
        <v>132</v>
      </c>
      <c r="B181" s="156" t="s">
        <v>80</v>
      </c>
      <c r="C181" s="173" t="s">
        <v>81</v>
      </c>
      <c r="D181" s="157"/>
      <c r="E181" s="158"/>
      <c r="F181" s="159"/>
      <c r="G181" s="160">
        <f>SUMIF(AG182:AG193,"&lt;&gt;NOR",G182:G193)</f>
        <v>0</v>
      </c>
      <c r="H181" s="154"/>
      <c r="I181" s="154">
        <f>SUM(I182:I193)</f>
        <v>22914.7</v>
      </c>
      <c r="J181" s="154"/>
      <c r="K181" s="154">
        <f>SUM(K182:K193)</f>
        <v>4273.67</v>
      </c>
      <c r="L181" s="154"/>
      <c r="M181" s="154">
        <f>SUM(M182:M193)</f>
        <v>0</v>
      </c>
      <c r="N181" s="154"/>
      <c r="O181" s="154">
        <f>SUM(O182:O193)</f>
        <v>0.11</v>
      </c>
      <c r="P181" s="154"/>
      <c r="Q181" s="154">
        <f>SUM(Q182:Q193)</f>
        <v>0</v>
      </c>
      <c r="R181" s="154"/>
      <c r="S181" s="154"/>
      <c r="T181" s="154"/>
      <c r="U181" s="154"/>
      <c r="V181" s="154">
        <f>SUM(V182:V193)</f>
        <v>8.08</v>
      </c>
      <c r="W181" s="154"/>
      <c r="X181" s="154"/>
      <c r="AG181" t="s">
        <v>133</v>
      </c>
    </row>
    <row r="182" spans="1:60" ht="22.5" outlineLevel="1" x14ac:dyDescent="0.2">
      <c r="A182" s="161">
        <v>49</v>
      </c>
      <c r="B182" s="162" t="s">
        <v>318</v>
      </c>
      <c r="C182" s="174" t="s">
        <v>319</v>
      </c>
      <c r="D182" s="163" t="s">
        <v>320</v>
      </c>
      <c r="E182" s="164">
        <v>2</v>
      </c>
      <c r="F182" s="165"/>
      <c r="G182" s="166">
        <f>ROUND(E182*F182,2)</f>
        <v>0</v>
      </c>
      <c r="H182" s="151">
        <v>5352.53</v>
      </c>
      <c r="I182" s="151">
        <f>ROUND(E182*H182,2)</f>
        <v>10705.06</v>
      </c>
      <c r="J182" s="151">
        <v>807.47</v>
      </c>
      <c r="K182" s="151">
        <f>ROUND(E182*J182,2)</f>
        <v>1614.94</v>
      </c>
      <c r="L182" s="151">
        <v>21</v>
      </c>
      <c r="M182" s="151">
        <f>G182*(1+L182/100)</f>
        <v>0</v>
      </c>
      <c r="N182" s="151">
        <v>2.8719999999999999E-2</v>
      </c>
      <c r="O182" s="151">
        <f>ROUND(E182*N182,2)</f>
        <v>0.06</v>
      </c>
      <c r="P182" s="151">
        <v>0</v>
      </c>
      <c r="Q182" s="151">
        <f>ROUND(E182*P182,2)</f>
        <v>0</v>
      </c>
      <c r="R182" s="151"/>
      <c r="S182" s="151" t="s">
        <v>137</v>
      </c>
      <c r="T182" s="151" t="s">
        <v>137</v>
      </c>
      <c r="U182" s="151">
        <v>1.5</v>
      </c>
      <c r="V182" s="151">
        <f>ROUND(E182*U182,2)</f>
        <v>3</v>
      </c>
      <c r="W182" s="151"/>
      <c r="X182" s="151" t="s">
        <v>138</v>
      </c>
      <c r="Y182" s="146"/>
      <c r="Z182" s="146"/>
      <c r="AA182" s="146"/>
      <c r="AB182" s="146"/>
      <c r="AC182" s="146"/>
      <c r="AD182" s="146"/>
      <c r="AE182" s="146"/>
      <c r="AF182" s="146"/>
      <c r="AG182" s="146" t="s">
        <v>139</v>
      </c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</row>
    <row r="183" spans="1:60" outlineLevel="1" x14ac:dyDescent="0.2">
      <c r="A183" s="149"/>
      <c r="B183" s="150"/>
      <c r="C183" s="175" t="s">
        <v>227</v>
      </c>
      <c r="D183" s="152"/>
      <c r="E183" s="153">
        <v>1</v>
      </c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46"/>
      <c r="Z183" s="146"/>
      <c r="AA183" s="146"/>
      <c r="AB183" s="146"/>
      <c r="AC183" s="146"/>
      <c r="AD183" s="146"/>
      <c r="AE183" s="146"/>
      <c r="AF183" s="146"/>
      <c r="AG183" s="146" t="s">
        <v>141</v>
      </c>
      <c r="AH183" s="146">
        <v>0</v>
      </c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</row>
    <row r="184" spans="1:60" outlineLevel="1" x14ac:dyDescent="0.2">
      <c r="A184" s="149"/>
      <c r="B184" s="150"/>
      <c r="C184" s="175" t="s">
        <v>229</v>
      </c>
      <c r="D184" s="152"/>
      <c r="E184" s="153">
        <v>1</v>
      </c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46"/>
      <c r="Z184" s="146"/>
      <c r="AA184" s="146"/>
      <c r="AB184" s="146"/>
      <c r="AC184" s="146"/>
      <c r="AD184" s="146"/>
      <c r="AE184" s="146"/>
      <c r="AF184" s="146"/>
      <c r="AG184" s="146" t="s">
        <v>141</v>
      </c>
      <c r="AH184" s="146">
        <v>0</v>
      </c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</row>
    <row r="185" spans="1:60" outlineLevel="1" x14ac:dyDescent="0.2">
      <c r="A185" s="161">
        <v>50</v>
      </c>
      <c r="B185" s="162" t="s">
        <v>321</v>
      </c>
      <c r="C185" s="174" t="s">
        <v>322</v>
      </c>
      <c r="D185" s="163" t="s">
        <v>320</v>
      </c>
      <c r="E185" s="164">
        <v>3</v>
      </c>
      <c r="F185" s="165"/>
      <c r="G185" s="166">
        <f>ROUND(E185*F185,2)</f>
        <v>0</v>
      </c>
      <c r="H185" s="151">
        <v>2184.9499999999998</v>
      </c>
      <c r="I185" s="151">
        <f>ROUND(E185*H185,2)</f>
        <v>6554.85</v>
      </c>
      <c r="J185" s="151">
        <v>640.04999999999995</v>
      </c>
      <c r="K185" s="151">
        <f>ROUND(E185*J185,2)</f>
        <v>1920.15</v>
      </c>
      <c r="L185" s="151">
        <v>21</v>
      </c>
      <c r="M185" s="151">
        <f>G185*(1+L185/100)</f>
        <v>0</v>
      </c>
      <c r="N185" s="151">
        <v>1.521E-2</v>
      </c>
      <c r="O185" s="151">
        <f>ROUND(E185*N185,2)</f>
        <v>0.05</v>
      </c>
      <c r="P185" s="151">
        <v>0</v>
      </c>
      <c r="Q185" s="151">
        <f>ROUND(E185*P185,2)</f>
        <v>0</v>
      </c>
      <c r="R185" s="151"/>
      <c r="S185" s="151" t="s">
        <v>137</v>
      </c>
      <c r="T185" s="151" t="s">
        <v>137</v>
      </c>
      <c r="U185" s="151">
        <v>1.1890000000000001</v>
      </c>
      <c r="V185" s="151">
        <f>ROUND(E185*U185,2)</f>
        <v>3.57</v>
      </c>
      <c r="W185" s="151"/>
      <c r="X185" s="151" t="s">
        <v>138</v>
      </c>
      <c r="Y185" s="146"/>
      <c r="Z185" s="146"/>
      <c r="AA185" s="146"/>
      <c r="AB185" s="146"/>
      <c r="AC185" s="146"/>
      <c r="AD185" s="146"/>
      <c r="AE185" s="146"/>
      <c r="AF185" s="146"/>
      <c r="AG185" s="146" t="s">
        <v>139</v>
      </c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</row>
    <row r="186" spans="1:60" outlineLevel="1" x14ac:dyDescent="0.2">
      <c r="A186" s="149"/>
      <c r="B186" s="150"/>
      <c r="C186" s="175" t="s">
        <v>228</v>
      </c>
      <c r="D186" s="152"/>
      <c r="E186" s="153">
        <v>1</v>
      </c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46"/>
      <c r="Z186" s="146"/>
      <c r="AA186" s="146"/>
      <c r="AB186" s="146"/>
      <c r="AC186" s="146"/>
      <c r="AD186" s="146"/>
      <c r="AE186" s="146"/>
      <c r="AF186" s="146"/>
      <c r="AG186" s="146" t="s">
        <v>141</v>
      </c>
      <c r="AH186" s="146">
        <v>0</v>
      </c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</row>
    <row r="187" spans="1:60" outlineLevel="1" x14ac:dyDescent="0.2">
      <c r="A187" s="149"/>
      <c r="B187" s="150"/>
      <c r="C187" s="175" t="s">
        <v>164</v>
      </c>
      <c r="D187" s="152"/>
      <c r="E187" s="153">
        <v>1</v>
      </c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46"/>
      <c r="Z187" s="146"/>
      <c r="AA187" s="146"/>
      <c r="AB187" s="146"/>
      <c r="AC187" s="146"/>
      <c r="AD187" s="146"/>
      <c r="AE187" s="146"/>
      <c r="AF187" s="146"/>
      <c r="AG187" s="146" t="s">
        <v>141</v>
      </c>
      <c r="AH187" s="146">
        <v>0</v>
      </c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</row>
    <row r="188" spans="1:60" outlineLevel="1" x14ac:dyDescent="0.2">
      <c r="A188" s="149"/>
      <c r="B188" s="150"/>
      <c r="C188" s="175" t="s">
        <v>230</v>
      </c>
      <c r="D188" s="152"/>
      <c r="E188" s="153">
        <v>1</v>
      </c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46"/>
      <c r="Z188" s="146"/>
      <c r="AA188" s="146"/>
      <c r="AB188" s="146"/>
      <c r="AC188" s="146"/>
      <c r="AD188" s="146"/>
      <c r="AE188" s="146"/>
      <c r="AF188" s="146"/>
      <c r="AG188" s="146" t="s">
        <v>141</v>
      </c>
      <c r="AH188" s="146">
        <v>0</v>
      </c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</row>
    <row r="189" spans="1:60" ht="22.5" outlineLevel="1" x14ac:dyDescent="0.2">
      <c r="A189" s="161">
        <v>51</v>
      </c>
      <c r="B189" s="162" t="s">
        <v>323</v>
      </c>
      <c r="C189" s="174" t="s">
        <v>324</v>
      </c>
      <c r="D189" s="163" t="s">
        <v>136</v>
      </c>
      <c r="E189" s="164">
        <v>3</v>
      </c>
      <c r="F189" s="165"/>
      <c r="G189" s="166">
        <f>ROUND(E189*F189,2)</f>
        <v>0</v>
      </c>
      <c r="H189" s="151">
        <v>1884.93</v>
      </c>
      <c r="I189" s="151">
        <f>ROUND(E189*H189,2)</f>
        <v>5654.79</v>
      </c>
      <c r="J189" s="151">
        <v>220.07</v>
      </c>
      <c r="K189" s="151">
        <f>ROUND(E189*J189,2)</f>
        <v>660.21</v>
      </c>
      <c r="L189" s="151">
        <v>21</v>
      </c>
      <c r="M189" s="151">
        <f>G189*(1+L189/100)</f>
        <v>0</v>
      </c>
      <c r="N189" s="151">
        <v>8.4999999999999995E-4</v>
      </c>
      <c r="O189" s="151">
        <f>ROUND(E189*N189,2)</f>
        <v>0</v>
      </c>
      <c r="P189" s="151">
        <v>0</v>
      </c>
      <c r="Q189" s="151">
        <f>ROUND(E189*P189,2)</f>
        <v>0</v>
      </c>
      <c r="R189" s="151"/>
      <c r="S189" s="151" t="s">
        <v>137</v>
      </c>
      <c r="T189" s="151" t="s">
        <v>137</v>
      </c>
      <c r="U189" s="151">
        <v>0.44500000000000001</v>
      </c>
      <c r="V189" s="151">
        <f>ROUND(E189*U189,2)</f>
        <v>1.34</v>
      </c>
      <c r="W189" s="151"/>
      <c r="X189" s="151" t="s">
        <v>138</v>
      </c>
      <c r="Y189" s="146"/>
      <c r="Z189" s="146"/>
      <c r="AA189" s="146"/>
      <c r="AB189" s="146"/>
      <c r="AC189" s="146"/>
      <c r="AD189" s="146"/>
      <c r="AE189" s="146"/>
      <c r="AF189" s="146"/>
      <c r="AG189" s="146" t="s">
        <v>139</v>
      </c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</row>
    <row r="190" spans="1:60" outlineLevel="1" x14ac:dyDescent="0.2">
      <c r="A190" s="149"/>
      <c r="B190" s="150"/>
      <c r="C190" s="175" t="s">
        <v>228</v>
      </c>
      <c r="D190" s="152"/>
      <c r="E190" s="153">
        <v>1</v>
      </c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46"/>
      <c r="Z190" s="146"/>
      <c r="AA190" s="146"/>
      <c r="AB190" s="146"/>
      <c r="AC190" s="146"/>
      <c r="AD190" s="146"/>
      <c r="AE190" s="146"/>
      <c r="AF190" s="146"/>
      <c r="AG190" s="146" t="s">
        <v>141</v>
      </c>
      <c r="AH190" s="146">
        <v>0</v>
      </c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</row>
    <row r="191" spans="1:60" outlineLevel="1" x14ac:dyDescent="0.2">
      <c r="A191" s="149"/>
      <c r="B191" s="150"/>
      <c r="C191" s="175" t="s">
        <v>164</v>
      </c>
      <c r="D191" s="152"/>
      <c r="E191" s="153">
        <v>1</v>
      </c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46"/>
      <c r="Z191" s="146"/>
      <c r="AA191" s="146"/>
      <c r="AB191" s="146"/>
      <c r="AC191" s="146"/>
      <c r="AD191" s="146"/>
      <c r="AE191" s="146"/>
      <c r="AF191" s="146"/>
      <c r="AG191" s="146" t="s">
        <v>141</v>
      </c>
      <c r="AH191" s="146">
        <v>0</v>
      </c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</row>
    <row r="192" spans="1:60" outlineLevel="1" x14ac:dyDescent="0.2">
      <c r="A192" s="149"/>
      <c r="B192" s="150"/>
      <c r="C192" s="175" t="s">
        <v>230</v>
      </c>
      <c r="D192" s="152"/>
      <c r="E192" s="153">
        <v>1</v>
      </c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46"/>
      <c r="Z192" s="146"/>
      <c r="AA192" s="146"/>
      <c r="AB192" s="146"/>
      <c r="AC192" s="146"/>
      <c r="AD192" s="146"/>
      <c r="AE192" s="146"/>
      <c r="AF192" s="146"/>
      <c r="AG192" s="146" t="s">
        <v>141</v>
      </c>
      <c r="AH192" s="146">
        <v>0</v>
      </c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</row>
    <row r="193" spans="1:60" ht="22.5" outlineLevel="1" x14ac:dyDescent="0.2">
      <c r="A193" s="167">
        <v>52</v>
      </c>
      <c r="B193" s="168" t="s">
        <v>325</v>
      </c>
      <c r="C193" s="176" t="s">
        <v>326</v>
      </c>
      <c r="D193" s="169" t="s">
        <v>283</v>
      </c>
      <c r="E193" s="170">
        <v>0.10562000000000001</v>
      </c>
      <c r="F193" s="171"/>
      <c r="G193" s="172">
        <f>ROUND(E193*F193,2)</f>
        <v>0</v>
      </c>
      <c r="H193" s="151">
        <v>0</v>
      </c>
      <c r="I193" s="151">
        <f>ROUND(E193*H193,2)</f>
        <v>0</v>
      </c>
      <c r="J193" s="151">
        <v>742</v>
      </c>
      <c r="K193" s="151">
        <f>ROUND(E193*J193,2)</f>
        <v>78.37</v>
      </c>
      <c r="L193" s="151">
        <v>21</v>
      </c>
      <c r="M193" s="151">
        <f>G193*(1+L193/100)</f>
        <v>0</v>
      </c>
      <c r="N193" s="151">
        <v>0</v>
      </c>
      <c r="O193" s="151">
        <f>ROUND(E193*N193,2)</f>
        <v>0</v>
      </c>
      <c r="P193" s="151">
        <v>0</v>
      </c>
      <c r="Q193" s="151">
        <f>ROUND(E193*P193,2)</f>
        <v>0</v>
      </c>
      <c r="R193" s="151"/>
      <c r="S193" s="151" t="s">
        <v>137</v>
      </c>
      <c r="T193" s="151" t="s">
        <v>137</v>
      </c>
      <c r="U193" s="151">
        <v>1.573</v>
      </c>
      <c r="V193" s="151">
        <f>ROUND(E193*U193,2)</f>
        <v>0.17</v>
      </c>
      <c r="W193" s="151"/>
      <c r="X193" s="151" t="s">
        <v>284</v>
      </c>
      <c r="Y193" s="146"/>
      <c r="Z193" s="146"/>
      <c r="AA193" s="146"/>
      <c r="AB193" s="146"/>
      <c r="AC193" s="146"/>
      <c r="AD193" s="146"/>
      <c r="AE193" s="146"/>
      <c r="AF193" s="146"/>
      <c r="AG193" s="146" t="s">
        <v>285</v>
      </c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</row>
    <row r="194" spans="1:60" x14ac:dyDescent="0.2">
      <c r="A194" s="155" t="s">
        <v>132</v>
      </c>
      <c r="B194" s="156" t="s">
        <v>82</v>
      </c>
      <c r="C194" s="173" t="s">
        <v>83</v>
      </c>
      <c r="D194" s="157"/>
      <c r="E194" s="158"/>
      <c r="F194" s="159"/>
      <c r="G194" s="160">
        <f>SUMIF(AG195:AG197,"&lt;&gt;NOR",G195:G197)</f>
        <v>0</v>
      </c>
      <c r="H194" s="154"/>
      <c r="I194" s="154">
        <f>SUM(I195:I197)</f>
        <v>9832.1200000000008</v>
      </c>
      <c r="J194" s="154"/>
      <c r="K194" s="154">
        <f>SUM(K195:K197)</f>
        <v>37712.04</v>
      </c>
      <c r="L194" s="154"/>
      <c r="M194" s="154">
        <f>SUM(M195:M197)</f>
        <v>0</v>
      </c>
      <c r="N194" s="154"/>
      <c r="O194" s="154">
        <f>SUM(O195:O197)</f>
        <v>0.26</v>
      </c>
      <c r="P194" s="154"/>
      <c r="Q194" s="154">
        <f>SUM(Q195:Q197)</f>
        <v>0</v>
      </c>
      <c r="R194" s="154"/>
      <c r="S194" s="154"/>
      <c r="T194" s="154"/>
      <c r="U194" s="154"/>
      <c r="V194" s="154">
        <f>SUM(V195:V197)</f>
        <v>22.15</v>
      </c>
      <c r="W194" s="154"/>
      <c r="X194" s="154"/>
      <c r="AG194" t="s">
        <v>133</v>
      </c>
    </row>
    <row r="195" spans="1:60" ht="33.75" outlineLevel="1" x14ac:dyDescent="0.2">
      <c r="A195" s="161">
        <v>53</v>
      </c>
      <c r="B195" s="162" t="s">
        <v>327</v>
      </c>
      <c r="C195" s="174" t="s">
        <v>328</v>
      </c>
      <c r="D195" s="163" t="s">
        <v>145</v>
      </c>
      <c r="E195" s="164">
        <v>72.572500000000005</v>
      </c>
      <c r="F195" s="165"/>
      <c r="G195" s="166">
        <f>ROUND(E195*F195,2)</f>
        <v>0</v>
      </c>
      <c r="H195" s="151">
        <v>135.47999999999999</v>
      </c>
      <c r="I195" s="151">
        <f>ROUND(E195*H195,2)</f>
        <v>9832.1200000000008</v>
      </c>
      <c r="J195" s="151">
        <v>514.52</v>
      </c>
      <c r="K195" s="151">
        <f>ROUND(E195*J195,2)</f>
        <v>37340</v>
      </c>
      <c r="L195" s="151">
        <v>21</v>
      </c>
      <c r="M195" s="151">
        <f>G195*(1+L195/100)</f>
        <v>0</v>
      </c>
      <c r="N195" s="151">
        <v>3.5599999999999998E-3</v>
      </c>
      <c r="O195" s="151">
        <f>ROUND(E195*N195,2)</f>
        <v>0.26</v>
      </c>
      <c r="P195" s="151">
        <v>0</v>
      </c>
      <c r="Q195" s="151">
        <f>ROUND(E195*P195,2)</f>
        <v>0</v>
      </c>
      <c r="R195" s="151"/>
      <c r="S195" s="151" t="s">
        <v>243</v>
      </c>
      <c r="T195" s="151" t="s">
        <v>244</v>
      </c>
      <c r="U195" s="151">
        <v>0.29899999999999999</v>
      </c>
      <c r="V195" s="151">
        <f>ROUND(E195*U195,2)</f>
        <v>21.7</v>
      </c>
      <c r="W195" s="151"/>
      <c r="X195" s="151" t="s">
        <v>138</v>
      </c>
      <c r="Y195" s="146"/>
      <c r="Z195" s="146"/>
      <c r="AA195" s="146"/>
      <c r="AB195" s="146"/>
      <c r="AC195" s="146"/>
      <c r="AD195" s="146"/>
      <c r="AE195" s="146"/>
      <c r="AF195" s="146"/>
      <c r="AG195" s="146" t="s">
        <v>139</v>
      </c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</row>
    <row r="196" spans="1:60" outlineLevel="1" x14ac:dyDescent="0.2">
      <c r="A196" s="149"/>
      <c r="B196" s="150"/>
      <c r="C196" s="175" t="s">
        <v>329</v>
      </c>
      <c r="D196" s="152"/>
      <c r="E196" s="153">
        <v>72.572500000000005</v>
      </c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46"/>
      <c r="Z196" s="146"/>
      <c r="AA196" s="146"/>
      <c r="AB196" s="146"/>
      <c r="AC196" s="146"/>
      <c r="AD196" s="146"/>
      <c r="AE196" s="146"/>
      <c r="AF196" s="146"/>
      <c r="AG196" s="146" t="s">
        <v>141</v>
      </c>
      <c r="AH196" s="146">
        <v>0</v>
      </c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</row>
    <row r="197" spans="1:60" ht="22.5" outlineLevel="1" x14ac:dyDescent="0.2">
      <c r="A197" s="167">
        <v>54</v>
      </c>
      <c r="B197" s="168" t="s">
        <v>330</v>
      </c>
      <c r="C197" s="176" t="s">
        <v>331</v>
      </c>
      <c r="D197" s="169" t="s">
        <v>283</v>
      </c>
      <c r="E197" s="170">
        <v>0.25835999999999998</v>
      </c>
      <c r="F197" s="171"/>
      <c r="G197" s="172">
        <f>ROUND(E197*F197,2)</f>
        <v>0</v>
      </c>
      <c r="H197" s="151">
        <v>0</v>
      </c>
      <c r="I197" s="151">
        <f>ROUND(E197*H197,2)</f>
        <v>0</v>
      </c>
      <c r="J197" s="151">
        <v>1440</v>
      </c>
      <c r="K197" s="151">
        <f>ROUND(E197*J197,2)</f>
        <v>372.04</v>
      </c>
      <c r="L197" s="151">
        <v>21</v>
      </c>
      <c r="M197" s="151">
        <f>G197*(1+L197/100)</f>
        <v>0</v>
      </c>
      <c r="N197" s="151">
        <v>0</v>
      </c>
      <c r="O197" s="151">
        <f>ROUND(E197*N197,2)</f>
        <v>0</v>
      </c>
      <c r="P197" s="151">
        <v>0</v>
      </c>
      <c r="Q197" s="151">
        <f>ROUND(E197*P197,2)</f>
        <v>0</v>
      </c>
      <c r="R197" s="151"/>
      <c r="S197" s="151" t="s">
        <v>137</v>
      </c>
      <c r="T197" s="151" t="s">
        <v>137</v>
      </c>
      <c r="U197" s="151">
        <v>1.7509999999999999</v>
      </c>
      <c r="V197" s="151">
        <f>ROUND(E197*U197,2)</f>
        <v>0.45</v>
      </c>
      <c r="W197" s="151"/>
      <c r="X197" s="151" t="s">
        <v>284</v>
      </c>
      <c r="Y197" s="146"/>
      <c r="Z197" s="146"/>
      <c r="AA197" s="146"/>
      <c r="AB197" s="146"/>
      <c r="AC197" s="146"/>
      <c r="AD197" s="146"/>
      <c r="AE197" s="146"/>
      <c r="AF197" s="146"/>
      <c r="AG197" s="146" t="s">
        <v>285</v>
      </c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</row>
    <row r="198" spans="1:60" x14ac:dyDescent="0.2">
      <c r="A198" s="155" t="s">
        <v>132</v>
      </c>
      <c r="B198" s="156" t="s">
        <v>84</v>
      </c>
      <c r="C198" s="173" t="s">
        <v>85</v>
      </c>
      <c r="D198" s="157"/>
      <c r="E198" s="158"/>
      <c r="F198" s="159"/>
      <c r="G198" s="160">
        <f>SUMIF(AG199:AG202,"&lt;&gt;NOR",G199:G202)</f>
        <v>0</v>
      </c>
      <c r="H198" s="154"/>
      <c r="I198" s="154">
        <f>SUM(I199:I202)</f>
        <v>3103.92</v>
      </c>
      <c r="J198" s="154"/>
      <c r="K198" s="154">
        <f>SUM(K199:K202)</f>
        <v>2406.35</v>
      </c>
      <c r="L198" s="154"/>
      <c r="M198" s="154">
        <f>SUM(M199:M202)</f>
        <v>0</v>
      </c>
      <c r="N198" s="154"/>
      <c r="O198" s="154">
        <f>SUM(O199:O202)</f>
        <v>0.03</v>
      </c>
      <c r="P198" s="154"/>
      <c r="Q198" s="154">
        <f>SUM(Q199:Q202)</f>
        <v>0</v>
      </c>
      <c r="R198" s="154"/>
      <c r="S198" s="154"/>
      <c r="T198" s="154"/>
      <c r="U198" s="154"/>
      <c r="V198" s="154">
        <f>SUM(V199:V202)</f>
        <v>4.34</v>
      </c>
      <c r="W198" s="154"/>
      <c r="X198" s="154"/>
      <c r="AG198" t="s">
        <v>133</v>
      </c>
    </row>
    <row r="199" spans="1:60" ht="22.5" outlineLevel="1" x14ac:dyDescent="0.2">
      <c r="A199" s="161">
        <v>55</v>
      </c>
      <c r="B199" s="162" t="s">
        <v>332</v>
      </c>
      <c r="C199" s="174" t="s">
        <v>333</v>
      </c>
      <c r="D199" s="163" t="s">
        <v>186</v>
      </c>
      <c r="E199" s="164">
        <v>9</v>
      </c>
      <c r="F199" s="165"/>
      <c r="G199" s="166">
        <f>ROUND(E199*F199,2)</f>
        <v>0</v>
      </c>
      <c r="H199" s="151">
        <v>344.88</v>
      </c>
      <c r="I199" s="151">
        <f>ROUND(E199*H199,2)</f>
        <v>3103.92</v>
      </c>
      <c r="J199" s="151">
        <v>260.12</v>
      </c>
      <c r="K199" s="151">
        <f>ROUND(E199*J199,2)</f>
        <v>2341.08</v>
      </c>
      <c r="L199" s="151">
        <v>21</v>
      </c>
      <c r="M199" s="151">
        <f>G199*(1+L199/100)</f>
        <v>0</v>
      </c>
      <c r="N199" s="151">
        <v>3.63E-3</v>
      </c>
      <c r="O199" s="151">
        <f>ROUND(E199*N199,2)</f>
        <v>0.03</v>
      </c>
      <c r="P199" s="151">
        <v>0</v>
      </c>
      <c r="Q199" s="151">
        <f>ROUND(E199*P199,2)</f>
        <v>0</v>
      </c>
      <c r="R199" s="151"/>
      <c r="S199" s="151" t="s">
        <v>137</v>
      </c>
      <c r="T199" s="151" t="s">
        <v>137</v>
      </c>
      <c r="U199" s="151">
        <v>0.46390999999999999</v>
      </c>
      <c r="V199" s="151">
        <f>ROUND(E199*U199,2)</f>
        <v>4.18</v>
      </c>
      <c r="W199" s="151"/>
      <c r="X199" s="151" t="s">
        <v>138</v>
      </c>
      <c r="Y199" s="146"/>
      <c r="Z199" s="146"/>
      <c r="AA199" s="146"/>
      <c r="AB199" s="146"/>
      <c r="AC199" s="146"/>
      <c r="AD199" s="146"/>
      <c r="AE199" s="146"/>
      <c r="AF199" s="146"/>
      <c r="AG199" s="146" t="s">
        <v>139</v>
      </c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</row>
    <row r="200" spans="1:60" outlineLevel="1" x14ac:dyDescent="0.2">
      <c r="A200" s="149"/>
      <c r="B200" s="150"/>
      <c r="C200" s="175" t="s">
        <v>233</v>
      </c>
      <c r="D200" s="152"/>
      <c r="E200" s="153">
        <v>4.5</v>
      </c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46"/>
      <c r="Z200" s="146"/>
      <c r="AA200" s="146"/>
      <c r="AB200" s="146"/>
      <c r="AC200" s="146"/>
      <c r="AD200" s="146"/>
      <c r="AE200" s="146"/>
      <c r="AF200" s="146"/>
      <c r="AG200" s="146" t="s">
        <v>141</v>
      </c>
      <c r="AH200" s="146">
        <v>0</v>
      </c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</row>
    <row r="201" spans="1:60" outlineLevel="1" x14ac:dyDescent="0.2">
      <c r="A201" s="149"/>
      <c r="B201" s="150"/>
      <c r="C201" s="175" t="s">
        <v>234</v>
      </c>
      <c r="D201" s="152"/>
      <c r="E201" s="153">
        <v>4.5</v>
      </c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46"/>
      <c r="Z201" s="146"/>
      <c r="AA201" s="146"/>
      <c r="AB201" s="146"/>
      <c r="AC201" s="146"/>
      <c r="AD201" s="146"/>
      <c r="AE201" s="146"/>
      <c r="AF201" s="146"/>
      <c r="AG201" s="146" t="s">
        <v>141</v>
      </c>
      <c r="AH201" s="146">
        <v>0</v>
      </c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</row>
    <row r="202" spans="1:60" outlineLevel="1" x14ac:dyDescent="0.2">
      <c r="A202" s="167">
        <v>56</v>
      </c>
      <c r="B202" s="168" t="s">
        <v>334</v>
      </c>
      <c r="C202" s="176" t="s">
        <v>335</v>
      </c>
      <c r="D202" s="169" t="s">
        <v>283</v>
      </c>
      <c r="E202" s="170">
        <v>3.2669999999999998E-2</v>
      </c>
      <c r="F202" s="171"/>
      <c r="G202" s="172">
        <f>ROUND(E202*F202,2)</f>
        <v>0</v>
      </c>
      <c r="H202" s="151">
        <v>0</v>
      </c>
      <c r="I202" s="151">
        <f>ROUND(E202*H202,2)</f>
        <v>0</v>
      </c>
      <c r="J202" s="151">
        <v>1998</v>
      </c>
      <c r="K202" s="151">
        <f>ROUND(E202*J202,2)</f>
        <v>65.27</v>
      </c>
      <c r="L202" s="151">
        <v>21</v>
      </c>
      <c r="M202" s="151">
        <f>G202*(1+L202/100)</f>
        <v>0</v>
      </c>
      <c r="N202" s="151">
        <v>0</v>
      </c>
      <c r="O202" s="151">
        <f>ROUND(E202*N202,2)</f>
        <v>0</v>
      </c>
      <c r="P202" s="151">
        <v>0</v>
      </c>
      <c r="Q202" s="151">
        <f>ROUND(E202*P202,2)</f>
        <v>0</v>
      </c>
      <c r="R202" s="151"/>
      <c r="S202" s="151" t="s">
        <v>137</v>
      </c>
      <c r="T202" s="151" t="s">
        <v>137</v>
      </c>
      <c r="U202" s="151">
        <v>4.82</v>
      </c>
      <c r="V202" s="151">
        <f>ROUND(E202*U202,2)</f>
        <v>0.16</v>
      </c>
      <c r="W202" s="151"/>
      <c r="X202" s="151" t="s">
        <v>284</v>
      </c>
      <c r="Y202" s="146"/>
      <c r="Z202" s="146"/>
      <c r="AA202" s="146"/>
      <c r="AB202" s="146"/>
      <c r="AC202" s="146"/>
      <c r="AD202" s="146"/>
      <c r="AE202" s="146"/>
      <c r="AF202" s="146"/>
      <c r="AG202" s="146" t="s">
        <v>285</v>
      </c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</row>
    <row r="203" spans="1:60" x14ac:dyDescent="0.2">
      <c r="A203" s="155" t="s">
        <v>132</v>
      </c>
      <c r="B203" s="156" t="s">
        <v>86</v>
      </c>
      <c r="C203" s="173" t="s">
        <v>87</v>
      </c>
      <c r="D203" s="157"/>
      <c r="E203" s="158"/>
      <c r="F203" s="159"/>
      <c r="G203" s="160">
        <f>SUMIF(AG204:AG232,"&lt;&gt;NOR",G204:G232)</f>
        <v>0</v>
      </c>
      <c r="H203" s="154"/>
      <c r="I203" s="154">
        <f>SUM(I204:I232)</f>
        <v>1931.8399999999997</v>
      </c>
      <c r="J203" s="154"/>
      <c r="K203" s="154">
        <f>SUM(K204:K232)</f>
        <v>51951.13</v>
      </c>
      <c r="L203" s="154"/>
      <c r="M203" s="154">
        <f>SUM(M204:M232)</f>
        <v>0</v>
      </c>
      <c r="N203" s="154"/>
      <c r="O203" s="154">
        <f>SUM(O204:O232)</f>
        <v>7.0000000000000007E-2</v>
      </c>
      <c r="P203" s="154"/>
      <c r="Q203" s="154">
        <f>SUM(Q204:Q232)</f>
        <v>0.04</v>
      </c>
      <c r="R203" s="154"/>
      <c r="S203" s="154"/>
      <c r="T203" s="154"/>
      <c r="U203" s="154"/>
      <c r="V203" s="154">
        <f>SUM(V204:V232)</f>
        <v>48.77</v>
      </c>
      <c r="W203" s="154"/>
      <c r="X203" s="154"/>
      <c r="AG203" t="s">
        <v>133</v>
      </c>
    </row>
    <row r="204" spans="1:60" outlineLevel="1" x14ac:dyDescent="0.2">
      <c r="A204" s="161">
        <v>57</v>
      </c>
      <c r="B204" s="162" t="s">
        <v>336</v>
      </c>
      <c r="C204" s="174" t="s">
        <v>337</v>
      </c>
      <c r="D204" s="163" t="s">
        <v>186</v>
      </c>
      <c r="E204" s="164">
        <v>36</v>
      </c>
      <c r="F204" s="165"/>
      <c r="G204" s="166">
        <f>ROUND(E204*F204,2)</f>
        <v>0</v>
      </c>
      <c r="H204" s="151">
        <v>32.869999999999997</v>
      </c>
      <c r="I204" s="151">
        <f>ROUND(E204*H204,2)</f>
        <v>1183.32</v>
      </c>
      <c r="J204" s="151">
        <v>76.63</v>
      </c>
      <c r="K204" s="151">
        <f>ROUND(E204*J204,2)</f>
        <v>2758.68</v>
      </c>
      <c r="L204" s="151">
        <v>21</v>
      </c>
      <c r="M204" s="151">
        <f>G204*(1+L204/100)</f>
        <v>0</v>
      </c>
      <c r="N204" s="151">
        <v>1E-3</v>
      </c>
      <c r="O204" s="151">
        <f>ROUND(E204*N204,2)</f>
        <v>0.04</v>
      </c>
      <c r="P204" s="151">
        <v>0</v>
      </c>
      <c r="Q204" s="151">
        <f>ROUND(E204*P204,2)</f>
        <v>0</v>
      </c>
      <c r="R204" s="151"/>
      <c r="S204" s="151" t="s">
        <v>137</v>
      </c>
      <c r="T204" s="151" t="s">
        <v>137</v>
      </c>
      <c r="U204" s="151">
        <v>0.26</v>
      </c>
      <c r="V204" s="151">
        <f>ROUND(E204*U204,2)</f>
        <v>9.36</v>
      </c>
      <c r="W204" s="151"/>
      <c r="X204" s="151" t="s">
        <v>138</v>
      </c>
      <c r="Y204" s="146"/>
      <c r="Z204" s="146"/>
      <c r="AA204" s="146"/>
      <c r="AB204" s="146"/>
      <c r="AC204" s="146"/>
      <c r="AD204" s="146"/>
      <c r="AE204" s="146"/>
      <c r="AF204" s="146"/>
      <c r="AG204" s="146" t="s">
        <v>139</v>
      </c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</row>
    <row r="205" spans="1:60" outlineLevel="1" x14ac:dyDescent="0.2">
      <c r="A205" s="149"/>
      <c r="B205" s="150"/>
      <c r="C205" s="175" t="s">
        <v>191</v>
      </c>
      <c r="D205" s="152"/>
      <c r="E205" s="153">
        <v>18</v>
      </c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46"/>
      <c r="Z205" s="146"/>
      <c r="AA205" s="146"/>
      <c r="AB205" s="146"/>
      <c r="AC205" s="146"/>
      <c r="AD205" s="146"/>
      <c r="AE205" s="146"/>
      <c r="AF205" s="146"/>
      <c r="AG205" s="146" t="s">
        <v>141</v>
      </c>
      <c r="AH205" s="146">
        <v>0</v>
      </c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</row>
    <row r="206" spans="1:60" outlineLevel="1" x14ac:dyDescent="0.2">
      <c r="A206" s="149"/>
      <c r="B206" s="150"/>
      <c r="C206" s="175" t="s">
        <v>192</v>
      </c>
      <c r="D206" s="152"/>
      <c r="E206" s="153">
        <v>18</v>
      </c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46"/>
      <c r="Z206" s="146"/>
      <c r="AA206" s="146"/>
      <c r="AB206" s="146"/>
      <c r="AC206" s="146"/>
      <c r="AD206" s="146"/>
      <c r="AE206" s="146"/>
      <c r="AF206" s="146"/>
      <c r="AG206" s="146" t="s">
        <v>141</v>
      </c>
      <c r="AH206" s="146">
        <v>0</v>
      </c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</row>
    <row r="207" spans="1:60" outlineLevel="1" x14ac:dyDescent="0.2">
      <c r="A207" s="161">
        <v>58</v>
      </c>
      <c r="B207" s="162" t="s">
        <v>338</v>
      </c>
      <c r="C207" s="174" t="s">
        <v>339</v>
      </c>
      <c r="D207" s="163" t="s">
        <v>136</v>
      </c>
      <c r="E207" s="164">
        <v>6</v>
      </c>
      <c r="F207" s="165"/>
      <c r="G207" s="166">
        <f>ROUND(E207*F207,2)</f>
        <v>0</v>
      </c>
      <c r="H207" s="151">
        <v>92.07</v>
      </c>
      <c r="I207" s="151">
        <f>ROUND(E207*H207,2)</f>
        <v>552.41999999999996</v>
      </c>
      <c r="J207" s="151">
        <v>1290.93</v>
      </c>
      <c r="K207" s="151">
        <f>ROUND(E207*J207,2)</f>
        <v>7745.58</v>
      </c>
      <c r="L207" s="151">
        <v>21</v>
      </c>
      <c r="M207" s="151">
        <f>G207*(1+L207/100)</f>
        <v>0</v>
      </c>
      <c r="N207" s="151">
        <v>1.1999999999999999E-3</v>
      </c>
      <c r="O207" s="151">
        <f>ROUND(E207*N207,2)</f>
        <v>0.01</v>
      </c>
      <c r="P207" s="151">
        <v>0</v>
      </c>
      <c r="Q207" s="151">
        <f>ROUND(E207*P207,2)</f>
        <v>0</v>
      </c>
      <c r="R207" s="151"/>
      <c r="S207" s="151" t="s">
        <v>137</v>
      </c>
      <c r="T207" s="151" t="s">
        <v>137</v>
      </c>
      <c r="U207" s="151">
        <v>2.72</v>
      </c>
      <c r="V207" s="151">
        <f>ROUND(E207*U207,2)</f>
        <v>16.32</v>
      </c>
      <c r="W207" s="151"/>
      <c r="X207" s="151" t="s">
        <v>138</v>
      </c>
      <c r="Y207" s="146"/>
      <c r="Z207" s="146"/>
      <c r="AA207" s="146"/>
      <c r="AB207" s="146"/>
      <c r="AC207" s="146"/>
      <c r="AD207" s="146"/>
      <c r="AE207" s="146"/>
      <c r="AF207" s="146"/>
      <c r="AG207" s="146" t="s">
        <v>139</v>
      </c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</row>
    <row r="208" spans="1:60" outlineLevel="1" x14ac:dyDescent="0.2">
      <c r="A208" s="149"/>
      <c r="B208" s="150"/>
      <c r="C208" s="175" t="s">
        <v>248</v>
      </c>
      <c r="D208" s="152"/>
      <c r="E208" s="153">
        <v>3</v>
      </c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46"/>
      <c r="Z208" s="146"/>
      <c r="AA208" s="146"/>
      <c r="AB208" s="146"/>
      <c r="AC208" s="146"/>
      <c r="AD208" s="146"/>
      <c r="AE208" s="146"/>
      <c r="AF208" s="146"/>
      <c r="AG208" s="146" t="s">
        <v>141</v>
      </c>
      <c r="AH208" s="146">
        <v>0</v>
      </c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</row>
    <row r="209" spans="1:60" outlineLevel="1" x14ac:dyDescent="0.2">
      <c r="A209" s="149"/>
      <c r="B209" s="150"/>
      <c r="C209" s="175" t="s">
        <v>249</v>
      </c>
      <c r="D209" s="152"/>
      <c r="E209" s="153">
        <v>3</v>
      </c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46"/>
      <c r="Z209" s="146"/>
      <c r="AA209" s="146"/>
      <c r="AB209" s="146"/>
      <c r="AC209" s="146"/>
      <c r="AD209" s="146"/>
      <c r="AE209" s="146"/>
      <c r="AF209" s="146"/>
      <c r="AG209" s="146" t="s">
        <v>141</v>
      </c>
      <c r="AH209" s="146">
        <v>0</v>
      </c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</row>
    <row r="210" spans="1:60" outlineLevel="1" x14ac:dyDescent="0.2">
      <c r="A210" s="161">
        <v>59</v>
      </c>
      <c r="B210" s="162" t="s">
        <v>340</v>
      </c>
      <c r="C210" s="174" t="s">
        <v>341</v>
      </c>
      <c r="D210" s="163" t="s">
        <v>136</v>
      </c>
      <c r="E210" s="164">
        <v>4</v>
      </c>
      <c r="F210" s="165"/>
      <c r="G210" s="166">
        <f>ROUND(E210*F210,2)</f>
        <v>0</v>
      </c>
      <c r="H210" s="151">
        <v>0</v>
      </c>
      <c r="I210" s="151">
        <f>ROUND(E210*H210,2)</f>
        <v>0</v>
      </c>
      <c r="J210" s="151">
        <v>654</v>
      </c>
      <c r="K210" s="151">
        <f>ROUND(E210*J210,2)</f>
        <v>2616</v>
      </c>
      <c r="L210" s="151">
        <v>21</v>
      </c>
      <c r="M210" s="151">
        <f>G210*(1+L210/100)</f>
        <v>0</v>
      </c>
      <c r="N210" s="151">
        <v>0</v>
      </c>
      <c r="O210" s="151">
        <f>ROUND(E210*N210,2)</f>
        <v>0</v>
      </c>
      <c r="P210" s="151">
        <v>0</v>
      </c>
      <c r="Q210" s="151">
        <f>ROUND(E210*P210,2)</f>
        <v>0</v>
      </c>
      <c r="R210" s="151"/>
      <c r="S210" s="151" t="s">
        <v>137</v>
      </c>
      <c r="T210" s="151" t="s">
        <v>137</v>
      </c>
      <c r="U210" s="151">
        <v>1.45</v>
      </c>
      <c r="V210" s="151">
        <f>ROUND(E210*U210,2)</f>
        <v>5.8</v>
      </c>
      <c r="W210" s="151"/>
      <c r="X210" s="151" t="s">
        <v>138</v>
      </c>
      <c r="Y210" s="146"/>
      <c r="Z210" s="146"/>
      <c r="AA210" s="146"/>
      <c r="AB210" s="146"/>
      <c r="AC210" s="146"/>
      <c r="AD210" s="146"/>
      <c r="AE210" s="146"/>
      <c r="AF210" s="146"/>
      <c r="AG210" s="146" t="s">
        <v>139</v>
      </c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</row>
    <row r="211" spans="1:60" outlineLevel="1" x14ac:dyDescent="0.2">
      <c r="A211" s="149"/>
      <c r="B211" s="150"/>
      <c r="C211" s="175" t="s">
        <v>342</v>
      </c>
      <c r="D211" s="152"/>
      <c r="E211" s="153">
        <v>2</v>
      </c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46"/>
      <c r="Z211" s="146"/>
      <c r="AA211" s="146"/>
      <c r="AB211" s="146"/>
      <c r="AC211" s="146"/>
      <c r="AD211" s="146"/>
      <c r="AE211" s="146"/>
      <c r="AF211" s="146"/>
      <c r="AG211" s="146" t="s">
        <v>141</v>
      </c>
      <c r="AH211" s="146">
        <v>0</v>
      </c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</row>
    <row r="212" spans="1:60" outlineLevel="1" x14ac:dyDescent="0.2">
      <c r="A212" s="149"/>
      <c r="B212" s="150"/>
      <c r="C212" s="175" t="s">
        <v>343</v>
      </c>
      <c r="D212" s="152"/>
      <c r="E212" s="153">
        <v>2</v>
      </c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46"/>
      <c r="Z212" s="146"/>
      <c r="AA212" s="146"/>
      <c r="AB212" s="146"/>
      <c r="AC212" s="146"/>
      <c r="AD212" s="146"/>
      <c r="AE212" s="146"/>
      <c r="AF212" s="146"/>
      <c r="AG212" s="146" t="s">
        <v>141</v>
      </c>
      <c r="AH212" s="146">
        <v>0</v>
      </c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</row>
    <row r="213" spans="1:60" outlineLevel="1" x14ac:dyDescent="0.2">
      <c r="A213" s="161">
        <v>60</v>
      </c>
      <c r="B213" s="162" t="s">
        <v>344</v>
      </c>
      <c r="C213" s="174" t="s">
        <v>345</v>
      </c>
      <c r="D213" s="163" t="s">
        <v>136</v>
      </c>
      <c r="E213" s="164">
        <v>4</v>
      </c>
      <c r="F213" s="165"/>
      <c r="G213" s="166">
        <f>ROUND(E213*F213,2)</f>
        <v>0</v>
      </c>
      <c r="H213" s="151">
        <v>3.45</v>
      </c>
      <c r="I213" s="151">
        <f>ROUND(E213*H213,2)</f>
        <v>13.8</v>
      </c>
      <c r="J213" s="151">
        <v>117.05</v>
      </c>
      <c r="K213" s="151">
        <f>ROUND(E213*J213,2)</f>
        <v>468.2</v>
      </c>
      <c r="L213" s="151">
        <v>21</v>
      </c>
      <c r="M213" s="151">
        <f>G213*(1+L213/100)</f>
        <v>0</v>
      </c>
      <c r="N213" s="151">
        <v>1.0000000000000001E-5</v>
      </c>
      <c r="O213" s="151">
        <f>ROUND(E213*N213,2)</f>
        <v>0</v>
      </c>
      <c r="P213" s="151">
        <v>0</v>
      </c>
      <c r="Q213" s="151">
        <f>ROUND(E213*P213,2)</f>
        <v>0</v>
      </c>
      <c r="R213" s="151"/>
      <c r="S213" s="151" t="s">
        <v>137</v>
      </c>
      <c r="T213" s="151" t="s">
        <v>137</v>
      </c>
      <c r="U213" s="151">
        <v>0.26</v>
      </c>
      <c r="V213" s="151">
        <f>ROUND(E213*U213,2)</f>
        <v>1.04</v>
      </c>
      <c r="W213" s="151"/>
      <c r="X213" s="151" t="s">
        <v>138</v>
      </c>
      <c r="Y213" s="146"/>
      <c r="Z213" s="146"/>
      <c r="AA213" s="146"/>
      <c r="AB213" s="146"/>
      <c r="AC213" s="146"/>
      <c r="AD213" s="146"/>
      <c r="AE213" s="146"/>
      <c r="AF213" s="146"/>
      <c r="AG213" s="146" t="s">
        <v>139</v>
      </c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</row>
    <row r="214" spans="1:60" outlineLevel="1" x14ac:dyDescent="0.2">
      <c r="A214" s="149"/>
      <c r="B214" s="150"/>
      <c r="C214" s="175" t="s">
        <v>60</v>
      </c>
      <c r="D214" s="152"/>
      <c r="E214" s="153">
        <v>4</v>
      </c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46"/>
      <c r="Z214" s="146"/>
      <c r="AA214" s="146"/>
      <c r="AB214" s="146"/>
      <c r="AC214" s="146"/>
      <c r="AD214" s="146"/>
      <c r="AE214" s="146"/>
      <c r="AF214" s="146"/>
      <c r="AG214" s="146" t="s">
        <v>141</v>
      </c>
      <c r="AH214" s="146">
        <v>0</v>
      </c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</row>
    <row r="215" spans="1:60" ht="22.5" outlineLevel="1" x14ac:dyDescent="0.2">
      <c r="A215" s="161">
        <v>61</v>
      </c>
      <c r="B215" s="162" t="s">
        <v>346</v>
      </c>
      <c r="C215" s="174" t="s">
        <v>347</v>
      </c>
      <c r="D215" s="163" t="s">
        <v>136</v>
      </c>
      <c r="E215" s="164">
        <v>8</v>
      </c>
      <c r="F215" s="165"/>
      <c r="G215" s="166">
        <f>ROUND(E215*F215,2)</f>
        <v>0</v>
      </c>
      <c r="H215" s="151">
        <v>0</v>
      </c>
      <c r="I215" s="151">
        <f>ROUND(E215*H215,2)</f>
        <v>0</v>
      </c>
      <c r="J215" s="151">
        <v>979</v>
      </c>
      <c r="K215" s="151">
        <f>ROUND(E215*J215,2)</f>
        <v>7832</v>
      </c>
      <c r="L215" s="151">
        <v>21</v>
      </c>
      <c r="M215" s="151">
        <f>G215*(1+L215/100)</f>
        <v>0</v>
      </c>
      <c r="N215" s="151">
        <v>0</v>
      </c>
      <c r="O215" s="151">
        <f>ROUND(E215*N215,2)</f>
        <v>0</v>
      </c>
      <c r="P215" s="151">
        <v>0</v>
      </c>
      <c r="Q215" s="151">
        <f>ROUND(E215*P215,2)</f>
        <v>0</v>
      </c>
      <c r="R215" s="151"/>
      <c r="S215" s="151" t="s">
        <v>243</v>
      </c>
      <c r="T215" s="151" t="s">
        <v>244</v>
      </c>
      <c r="U215" s="151">
        <v>1.56</v>
      </c>
      <c r="V215" s="151">
        <f>ROUND(E215*U215,2)</f>
        <v>12.48</v>
      </c>
      <c r="W215" s="151"/>
      <c r="X215" s="151" t="s">
        <v>138</v>
      </c>
      <c r="Y215" s="146"/>
      <c r="Z215" s="146"/>
      <c r="AA215" s="146"/>
      <c r="AB215" s="146"/>
      <c r="AC215" s="146"/>
      <c r="AD215" s="146"/>
      <c r="AE215" s="146"/>
      <c r="AF215" s="146"/>
      <c r="AG215" s="146" t="s">
        <v>139</v>
      </c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</row>
    <row r="216" spans="1:60" outlineLevel="1" x14ac:dyDescent="0.2">
      <c r="A216" s="149"/>
      <c r="B216" s="150"/>
      <c r="C216" s="175" t="s">
        <v>245</v>
      </c>
      <c r="D216" s="152"/>
      <c r="E216" s="153">
        <v>1</v>
      </c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46"/>
      <c r="Z216" s="146"/>
      <c r="AA216" s="146"/>
      <c r="AB216" s="146"/>
      <c r="AC216" s="146"/>
      <c r="AD216" s="146"/>
      <c r="AE216" s="146"/>
      <c r="AF216" s="146"/>
      <c r="AG216" s="146" t="s">
        <v>141</v>
      </c>
      <c r="AH216" s="146">
        <v>0</v>
      </c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</row>
    <row r="217" spans="1:60" outlineLevel="1" x14ac:dyDescent="0.2">
      <c r="A217" s="149"/>
      <c r="B217" s="150"/>
      <c r="C217" s="175" t="s">
        <v>348</v>
      </c>
      <c r="D217" s="152"/>
      <c r="E217" s="153">
        <v>1</v>
      </c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46"/>
      <c r="Z217" s="146"/>
      <c r="AA217" s="146"/>
      <c r="AB217" s="146"/>
      <c r="AC217" s="146"/>
      <c r="AD217" s="146"/>
      <c r="AE217" s="146"/>
      <c r="AF217" s="146"/>
      <c r="AG217" s="146" t="s">
        <v>141</v>
      </c>
      <c r="AH217" s="146">
        <v>0</v>
      </c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</row>
    <row r="218" spans="1:60" outlineLevel="1" x14ac:dyDescent="0.2">
      <c r="A218" s="149"/>
      <c r="B218" s="150"/>
      <c r="C218" s="175" t="s">
        <v>349</v>
      </c>
      <c r="D218" s="152"/>
      <c r="E218" s="153">
        <v>1</v>
      </c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46"/>
      <c r="Z218" s="146"/>
      <c r="AA218" s="146"/>
      <c r="AB218" s="146"/>
      <c r="AC218" s="146"/>
      <c r="AD218" s="146"/>
      <c r="AE218" s="146"/>
      <c r="AF218" s="146"/>
      <c r="AG218" s="146" t="s">
        <v>141</v>
      </c>
      <c r="AH218" s="146">
        <v>0</v>
      </c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</row>
    <row r="219" spans="1:60" outlineLevel="1" x14ac:dyDescent="0.2">
      <c r="A219" s="149"/>
      <c r="B219" s="150"/>
      <c r="C219" s="175" t="s">
        <v>350</v>
      </c>
      <c r="D219" s="152"/>
      <c r="E219" s="153">
        <v>1</v>
      </c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46"/>
      <c r="Z219" s="146"/>
      <c r="AA219" s="146"/>
      <c r="AB219" s="146"/>
      <c r="AC219" s="146"/>
      <c r="AD219" s="146"/>
      <c r="AE219" s="146"/>
      <c r="AF219" s="146"/>
      <c r="AG219" s="146" t="s">
        <v>141</v>
      </c>
      <c r="AH219" s="146">
        <v>0</v>
      </c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</row>
    <row r="220" spans="1:60" outlineLevel="1" x14ac:dyDescent="0.2">
      <c r="A220" s="149"/>
      <c r="B220" s="150"/>
      <c r="C220" s="175" t="s">
        <v>351</v>
      </c>
      <c r="D220" s="152"/>
      <c r="E220" s="153">
        <v>1</v>
      </c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46"/>
      <c r="Z220" s="146"/>
      <c r="AA220" s="146"/>
      <c r="AB220" s="146"/>
      <c r="AC220" s="146"/>
      <c r="AD220" s="146"/>
      <c r="AE220" s="146"/>
      <c r="AF220" s="146"/>
      <c r="AG220" s="146" t="s">
        <v>141</v>
      </c>
      <c r="AH220" s="146">
        <v>0</v>
      </c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</row>
    <row r="221" spans="1:60" outlineLevel="1" x14ac:dyDescent="0.2">
      <c r="A221" s="149"/>
      <c r="B221" s="150"/>
      <c r="C221" s="175" t="s">
        <v>163</v>
      </c>
      <c r="D221" s="152"/>
      <c r="E221" s="153">
        <v>1</v>
      </c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46"/>
      <c r="Z221" s="146"/>
      <c r="AA221" s="146"/>
      <c r="AB221" s="146"/>
      <c r="AC221" s="146"/>
      <c r="AD221" s="146"/>
      <c r="AE221" s="146"/>
      <c r="AF221" s="146"/>
      <c r="AG221" s="146" t="s">
        <v>141</v>
      </c>
      <c r="AH221" s="146">
        <v>0</v>
      </c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</row>
    <row r="222" spans="1:60" outlineLevel="1" x14ac:dyDescent="0.2">
      <c r="A222" s="149"/>
      <c r="B222" s="150"/>
      <c r="C222" s="175" t="s">
        <v>164</v>
      </c>
      <c r="D222" s="152"/>
      <c r="E222" s="153">
        <v>1</v>
      </c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46"/>
      <c r="Z222" s="146"/>
      <c r="AA222" s="146"/>
      <c r="AB222" s="146"/>
      <c r="AC222" s="146"/>
      <c r="AD222" s="146"/>
      <c r="AE222" s="146"/>
      <c r="AF222" s="146"/>
      <c r="AG222" s="146" t="s">
        <v>141</v>
      </c>
      <c r="AH222" s="146">
        <v>0</v>
      </c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</row>
    <row r="223" spans="1:60" outlineLevel="1" x14ac:dyDescent="0.2">
      <c r="A223" s="149"/>
      <c r="B223" s="150"/>
      <c r="C223" s="175" t="s">
        <v>352</v>
      </c>
      <c r="D223" s="152"/>
      <c r="E223" s="153">
        <v>1</v>
      </c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46"/>
      <c r="Z223" s="146"/>
      <c r="AA223" s="146"/>
      <c r="AB223" s="146"/>
      <c r="AC223" s="146"/>
      <c r="AD223" s="146"/>
      <c r="AE223" s="146"/>
      <c r="AF223" s="146"/>
      <c r="AG223" s="146" t="s">
        <v>141</v>
      </c>
      <c r="AH223" s="146">
        <v>0</v>
      </c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</row>
    <row r="224" spans="1:60" ht="33.75" outlineLevel="1" x14ac:dyDescent="0.2">
      <c r="A224" s="161">
        <v>62</v>
      </c>
      <c r="B224" s="162" t="s">
        <v>353</v>
      </c>
      <c r="C224" s="174" t="s">
        <v>354</v>
      </c>
      <c r="D224" s="163" t="s">
        <v>136</v>
      </c>
      <c r="E224" s="164">
        <v>1</v>
      </c>
      <c r="F224" s="165"/>
      <c r="G224" s="166">
        <f>ROUND(E224*F224,2)</f>
        <v>0</v>
      </c>
      <c r="H224" s="151">
        <v>169.22</v>
      </c>
      <c r="I224" s="151">
        <f>ROUND(E224*H224,2)</f>
        <v>169.22</v>
      </c>
      <c r="J224" s="151">
        <v>17365.78</v>
      </c>
      <c r="K224" s="151">
        <f>ROUND(E224*J224,2)</f>
        <v>17365.78</v>
      </c>
      <c r="L224" s="151">
        <v>21</v>
      </c>
      <c r="M224" s="151">
        <f>G224*(1+L224/100)</f>
        <v>0</v>
      </c>
      <c r="N224" s="151">
        <v>1.9000000000000001E-4</v>
      </c>
      <c r="O224" s="151">
        <f>ROUND(E224*N224,2)</f>
        <v>0</v>
      </c>
      <c r="P224" s="151">
        <v>0</v>
      </c>
      <c r="Q224" s="151">
        <f>ROUND(E224*P224,2)</f>
        <v>0</v>
      </c>
      <c r="R224" s="151"/>
      <c r="S224" s="151" t="s">
        <v>243</v>
      </c>
      <c r="T224" s="151" t="s">
        <v>244</v>
      </c>
      <c r="U224" s="151">
        <v>1.03</v>
      </c>
      <c r="V224" s="151">
        <f>ROUND(E224*U224,2)</f>
        <v>1.03</v>
      </c>
      <c r="W224" s="151"/>
      <c r="X224" s="151" t="s">
        <v>138</v>
      </c>
      <c r="Y224" s="146"/>
      <c r="Z224" s="146"/>
      <c r="AA224" s="146"/>
      <c r="AB224" s="146"/>
      <c r="AC224" s="146"/>
      <c r="AD224" s="146"/>
      <c r="AE224" s="146"/>
      <c r="AF224" s="146"/>
      <c r="AG224" s="146" t="s">
        <v>139</v>
      </c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</row>
    <row r="225" spans="1:60" outlineLevel="1" x14ac:dyDescent="0.2">
      <c r="A225" s="149"/>
      <c r="B225" s="150"/>
      <c r="C225" s="175" t="s">
        <v>268</v>
      </c>
      <c r="D225" s="152"/>
      <c r="E225" s="153">
        <v>1</v>
      </c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46"/>
      <c r="Z225" s="146"/>
      <c r="AA225" s="146"/>
      <c r="AB225" s="146"/>
      <c r="AC225" s="146"/>
      <c r="AD225" s="146"/>
      <c r="AE225" s="146"/>
      <c r="AF225" s="146"/>
      <c r="AG225" s="146" t="s">
        <v>141</v>
      </c>
      <c r="AH225" s="146">
        <v>0</v>
      </c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</row>
    <row r="226" spans="1:60" outlineLevel="1" x14ac:dyDescent="0.2">
      <c r="A226" s="161">
        <v>63</v>
      </c>
      <c r="B226" s="162" t="s">
        <v>355</v>
      </c>
      <c r="C226" s="174" t="s">
        <v>356</v>
      </c>
      <c r="D226" s="163" t="s">
        <v>136</v>
      </c>
      <c r="E226" s="164">
        <v>1</v>
      </c>
      <c r="F226" s="165"/>
      <c r="G226" s="166">
        <f>ROUND(E226*F226,2)</f>
        <v>0</v>
      </c>
      <c r="H226" s="151">
        <v>13.08</v>
      </c>
      <c r="I226" s="151">
        <f>ROUND(E226*H226,2)</f>
        <v>13.08</v>
      </c>
      <c r="J226" s="151">
        <v>1341.92</v>
      </c>
      <c r="K226" s="151">
        <f>ROUND(E226*J226,2)</f>
        <v>1341.92</v>
      </c>
      <c r="L226" s="151">
        <v>21</v>
      </c>
      <c r="M226" s="151">
        <f>G226*(1+L226/100)</f>
        <v>0</v>
      </c>
      <c r="N226" s="151">
        <v>1.9000000000000001E-4</v>
      </c>
      <c r="O226" s="151">
        <f>ROUND(E226*N226,2)</f>
        <v>0</v>
      </c>
      <c r="P226" s="151">
        <v>3.9E-2</v>
      </c>
      <c r="Q226" s="151">
        <f>ROUND(E226*P226,2)</f>
        <v>0.04</v>
      </c>
      <c r="R226" s="151"/>
      <c r="S226" s="151" t="s">
        <v>243</v>
      </c>
      <c r="T226" s="151" t="s">
        <v>244</v>
      </c>
      <c r="U226" s="151">
        <v>1.03</v>
      </c>
      <c r="V226" s="151">
        <f>ROUND(E226*U226,2)</f>
        <v>1.03</v>
      </c>
      <c r="W226" s="151"/>
      <c r="X226" s="151" t="s">
        <v>138</v>
      </c>
      <c r="Y226" s="146"/>
      <c r="Z226" s="146"/>
      <c r="AA226" s="146"/>
      <c r="AB226" s="146"/>
      <c r="AC226" s="146"/>
      <c r="AD226" s="146"/>
      <c r="AE226" s="146"/>
      <c r="AF226" s="146"/>
      <c r="AG226" s="146" t="s">
        <v>139</v>
      </c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</row>
    <row r="227" spans="1:60" outlineLevel="1" x14ac:dyDescent="0.2">
      <c r="A227" s="149"/>
      <c r="B227" s="150"/>
      <c r="C227" s="175" t="s">
        <v>268</v>
      </c>
      <c r="D227" s="152"/>
      <c r="E227" s="153">
        <v>1</v>
      </c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46"/>
      <c r="Z227" s="146"/>
      <c r="AA227" s="146"/>
      <c r="AB227" s="146"/>
      <c r="AC227" s="146"/>
      <c r="AD227" s="146"/>
      <c r="AE227" s="146"/>
      <c r="AF227" s="146"/>
      <c r="AG227" s="146" t="s">
        <v>141</v>
      </c>
      <c r="AH227" s="146">
        <v>0</v>
      </c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</row>
    <row r="228" spans="1:60" ht="33.75" outlineLevel="1" x14ac:dyDescent="0.2">
      <c r="A228" s="161">
        <v>64</v>
      </c>
      <c r="B228" s="162" t="s">
        <v>357</v>
      </c>
      <c r="C228" s="174" t="s">
        <v>358</v>
      </c>
      <c r="D228" s="163" t="s">
        <v>136</v>
      </c>
      <c r="E228" s="164">
        <v>1</v>
      </c>
      <c r="F228" s="165"/>
      <c r="G228" s="166">
        <f>ROUND(E228*F228,2)</f>
        <v>0</v>
      </c>
      <c r="H228" s="151">
        <v>0</v>
      </c>
      <c r="I228" s="151">
        <f>ROUND(E228*H228,2)</f>
        <v>0</v>
      </c>
      <c r="J228" s="151">
        <v>8300</v>
      </c>
      <c r="K228" s="151">
        <f>ROUND(E228*J228,2)</f>
        <v>8300</v>
      </c>
      <c r="L228" s="151">
        <v>21</v>
      </c>
      <c r="M228" s="151">
        <f>G228*(1+L228/100)</f>
        <v>0</v>
      </c>
      <c r="N228" s="151">
        <v>0.01</v>
      </c>
      <c r="O228" s="151">
        <f>ROUND(E228*N228,2)</f>
        <v>0.01</v>
      </c>
      <c r="P228" s="151">
        <v>0</v>
      </c>
      <c r="Q228" s="151">
        <f>ROUND(E228*P228,2)</f>
        <v>0</v>
      </c>
      <c r="R228" s="151"/>
      <c r="S228" s="151" t="s">
        <v>243</v>
      </c>
      <c r="T228" s="151" t="s">
        <v>244</v>
      </c>
      <c r="U228" s="151">
        <v>0.77500000000000002</v>
      </c>
      <c r="V228" s="151">
        <f>ROUND(E228*U228,2)</f>
        <v>0.78</v>
      </c>
      <c r="W228" s="151"/>
      <c r="X228" s="151" t="s">
        <v>138</v>
      </c>
      <c r="Y228" s="146"/>
      <c r="Z228" s="146"/>
      <c r="AA228" s="146"/>
      <c r="AB228" s="146"/>
      <c r="AC228" s="146"/>
      <c r="AD228" s="146"/>
      <c r="AE228" s="146"/>
      <c r="AF228" s="146"/>
      <c r="AG228" s="146" t="s">
        <v>139</v>
      </c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</row>
    <row r="229" spans="1:60" outlineLevel="1" x14ac:dyDescent="0.2">
      <c r="A229" s="149"/>
      <c r="B229" s="150"/>
      <c r="C229" s="175" t="s">
        <v>359</v>
      </c>
      <c r="D229" s="152"/>
      <c r="E229" s="153">
        <v>1</v>
      </c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46"/>
      <c r="Z229" s="146"/>
      <c r="AA229" s="146"/>
      <c r="AB229" s="146"/>
      <c r="AC229" s="146"/>
      <c r="AD229" s="146"/>
      <c r="AE229" s="146"/>
      <c r="AF229" s="146"/>
      <c r="AG229" s="146" t="s">
        <v>141</v>
      </c>
      <c r="AH229" s="146">
        <v>0</v>
      </c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</row>
    <row r="230" spans="1:60" ht="33.75" outlineLevel="1" x14ac:dyDescent="0.2">
      <c r="A230" s="161">
        <v>65</v>
      </c>
      <c r="B230" s="162" t="s">
        <v>360</v>
      </c>
      <c r="C230" s="174" t="s">
        <v>361</v>
      </c>
      <c r="D230" s="163" t="s">
        <v>136</v>
      </c>
      <c r="E230" s="164">
        <v>1</v>
      </c>
      <c r="F230" s="165"/>
      <c r="G230" s="166">
        <f>ROUND(E230*F230,2)</f>
        <v>0</v>
      </c>
      <c r="H230" s="151">
        <v>0</v>
      </c>
      <c r="I230" s="151">
        <f>ROUND(E230*H230,2)</f>
        <v>0</v>
      </c>
      <c r="J230" s="151">
        <v>3450</v>
      </c>
      <c r="K230" s="151">
        <f>ROUND(E230*J230,2)</f>
        <v>3450</v>
      </c>
      <c r="L230" s="151">
        <v>21</v>
      </c>
      <c r="M230" s="151">
        <f>G230*(1+L230/100)</f>
        <v>0</v>
      </c>
      <c r="N230" s="151">
        <v>0.01</v>
      </c>
      <c r="O230" s="151">
        <f>ROUND(E230*N230,2)</f>
        <v>0.01</v>
      </c>
      <c r="P230" s="151">
        <v>0</v>
      </c>
      <c r="Q230" s="151">
        <f>ROUND(E230*P230,2)</f>
        <v>0</v>
      </c>
      <c r="R230" s="151"/>
      <c r="S230" s="151" t="s">
        <v>243</v>
      </c>
      <c r="T230" s="151" t="s">
        <v>244</v>
      </c>
      <c r="U230" s="151">
        <v>0.77500000000000002</v>
      </c>
      <c r="V230" s="151">
        <f>ROUND(E230*U230,2)</f>
        <v>0.78</v>
      </c>
      <c r="W230" s="151"/>
      <c r="X230" s="151" t="s">
        <v>138</v>
      </c>
      <c r="Y230" s="146"/>
      <c r="Z230" s="146"/>
      <c r="AA230" s="146"/>
      <c r="AB230" s="146"/>
      <c r="AC230" s="146"/>
      <c r="AD230" s="146"/>
      <c r="AE230" s="146"/>
      <c r="AF230" s="146"/>
      <c r="AG230" s="146" t="s">
        <v>139</v>
      </c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</row>
    <row r="231" spans="1:60" outlineLevel="1" x14ac:dyDescent="0.2">
      <c r="A231" s="149"/>
      <c r="B231" s="150"/>
      <c r="C231" s="175" t="s">
        <v>362</v>
      </c>
      <c r="D231" s="152"/>
      <c r="E231" s="153">
        <v>1</v>
      </c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46"/>
      <c r="Z231" s="146"/>
      <c r="AA231" s="146"/>
      <c r="AB231" s="146"/>
      <c r="AC231" s="146"/>
      <c r="AD231" s="146"/>
      <c r="AE231" s="146"/>
      <c r="AF231" s="146"/>
      <c r="AG231" s="146" t="s">
        <v>141</v>
      </c>
      <c r="AH231" s="146">
        <v>0</v>
      </c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</row>
    <row r="232" spans="1:60" outlineLevel="1" x14ac:dyDescent="0.2">
      <c r="A232" s="167">
        <v>66</v>
      </c>
      <c r="B232" s="168" t="s">
        <v>363</v>
      </c>
      <c r="C232" s="176" t="s">
        <v>364</v>
      </c>
      <c r="D232" s="169" t="s">
        <v>283</v>
      </c>
      <c r="E232" s="170">
        <v>6.3619999999999996E-2</v>
      </c>
      <c r="F232" s="171"/>
      <c r="G232" s="172">
        <f>ROUND(E232*F232,2)</f>
        <v>0</v>
      </c>
      <c r="H232" s="151">
        <v>0</v>
      </c>
      <c r="I232" s="151">
        <f>ROUND(E232*H232,2)</f>
        <v>0</v>
      </c>
      <c r="J232" s="151">
        <v>1147</v>
      </c>
      <c r="K232" s="151">
        <f>ROUND(E232*J232,2)</f>
        <v>72.97</v>
      </c>
      <c r="L232" s="151">
        <v>21</v>
      </c>
      <c r="M232" s="151">
        <f>G232*(1+L232/100)</f>
        <v>0</v>
      </c>
      <c r="N232" s="151">
        <v>0</v>
      </c>
      <c r="O232" s="151">
        <f>ROUND(E232*N232,2)</f>
        <v>0</v>
      </c>
      <c r="P232" s="151">
        <v>0</v>
      </c>
      <c r="Q232" s="151">
        <f>ROUND(E232*P232,2)</f>
        <v>0</v>
      </c>
      <c r="R232" s="151"/>
      <c r="S232" s="151" t="s">
        <v>137</v>
      </c>
      <c r="T232" s="151" t="s">
        <v>137</v>
      </c>
      <c r="U232" s="151">
        <v>2.4209999999999998</v>
      </c>
      <c r="V232" s="151">
        <f>ROUND(E232*U232,2)</f>
        <v>0.15</v>
      </c>
      <c r="W232" s="151"/>
      <c r="X232" s="151" t="s">
        <v>284</v>
      </c>
      <c r="Y232" s="146"/>
      <c r="Z232" s="146"/>
      <c r="AA232" s="146"/>
      <c r="AB232" s="146"/>
      <c r="AC232" s="146"/>
      <c r="AD232" s="146"/>
      <c r="AE232" s="146"/>
      <c r="AF232" s="146"/>
      <c r="AG232" s="146" t="s">
        <v>285</v>
      </c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</row>
    <row r="233" spans="1:60" x14ac:dyDescent="0.2">
      <c r="A233" s="155" t="s">
        <v>132</v>
      </c>
      <c r="B233" s="156" t="s">
        <v>88</v>
      </c>
      <c r="C233" s="173" t="s">
        <v>89</v>
      </c>
      <c r="D233" s="157"/>
      <c r="E233" s="158"/>
      <c r="F233" s="159"/>
      <c r="G233" s="160">
        <f>SUMIF(AG234:AG238,"&lt;&gt;NOR",G234:G238)</f>
        <v>0</v>
      </c>
      <c r="H233" s="154"/>
      <c r="I233" s="154">
        <f>SUM(I234:I238)</f>
        <v>60538.759999999995</v>
      </c>
      <c r="J233" s="154"/>
      <c r="K233" s="154">
        <f>SUM(K234:K238)</f>
        <v>32170.28</v>
      </c>
      <c r="L233" s="154"/>
      <c r="M233" s="154">
        <f>SUM(M234:M238)</f>
        <v>0</v>
      </c>
      <c r="N233" s="154"/>
      <c r="O233" s="154">
        <f>SUM(O234:O238)</f>
        <v>1.62</v>
      </c>
      <c r="P233" s="154"/>
      <c r="Q233" s="154">
        <f>SUM(Q234:Q238)</f>
        <v>0</v>
      </c>
      <c r="R233" s="154"/>
      <c r="S233" s="154"/>
      <c r="T233" s="154"/>
      <c r="U233" s="154"/>
      <c r="V233" s="154">
        <f>SUM(V234:V238)</f>
        <v>52.89</v>
      </c>
      <c r="W233" s="154"/>
      <c r="X233" s="154"/>
      <c r="AG233" t="s">
        <v>133</v>
      </c>
    </row>
    <row r="234" spans="1:60" outlineLevel="1" x14ac:dyDescent="0.2">
      <c r="A234" s="161">
        <v>67</v>
      </c>
      <c r="B234" s="162" t="s">
        <v>365</v>
      </c>
      <c r="C234" s="174" t="s">
        <v>366</v>
      </c>
      <c r="D234" s="163" t="s">
        <v>367</v>
      </c>
      <c r="E234" s="164">
        <v>1412.08</v>
      </c>
      <c r="F234" s="165"/>
      <c r="G234" s="166">
        <f>ROUND(E234*F234,2)</f>
        <v>0</v>
      </c>
      <c r="H234" s="151">
        <v>5.56</v>
      </c>
      <c r="I234" s="151">
        <f>ROUND(E234*H234,2)</f>
        <v>7851.16</v>
      </c>
      <c r="J234" s="151">
        <v>21.14</v>
      </c>
      <c r="K234" s="151">
        <f>ROUND(E234*J234,2)</f>
        <v>29851.37</v>
      </c>
      <c r="L234" s="151">
        <v>21</v>
      </c>
      <c r="M234" s="151">
        <f>G234*(1+L234/100)</f>
        <v>0</v>
      </c>
      <c r="N234" s="151">
        <v>5.0000000000000002E-5</v>
      </c>
      <c r="O234" s="151">
        <f>ROUND(E234*N234,2)</f>
        <v>7.0000000000000007E-2</v>
      </c>
      <c r="P234" s="151">
        <v>0</v>
      </c>
      <c r="Q234" s="151">
        <f>ROUND(E234*P234,2)</f>
        <v>0</v>
      </c>
      <c r="R234" s="151"/>
      <c r="S234" s="151" t="s">
        <v>137</v>
      </c>
      <c r="T234" s="151" t="s">
        <v>137</v>
      </c>
      <c r="U234" s="151">
        <v>3.4000000000000002E-2</v>
      </c>
      <c r="V234" s="151">
        <f>ROUND(E234*U234,2)</f>
        <v>48.01</v>
      </c>
      <c r="W234" s="151"/>
      <c r="X234" s="151" t="s">
        <v>138</v>
      </c>
      <c r="Y234" s="146"/>
      <c r="Z234" s="146"/>
      <c r="AA234" s="146"/>
      <c r="AB234" s="146"/>
      <c r="AC234" s="146"/>
      <c r="AD234" s="146"/>
      <c r="AE234" s="146"/>
      <c r="AF234" s="146"/>
      <c r="AG234" s="146" t="s">
        <v>139</v>
      </c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</row>
    <row r="235" spans="1:60" outlineLevel="1" x14ac:dyDescent="0.2">
      <c r="A235" s="149"/>
      <c r="B235" s="150"/>
      <c r="C235" s="175" t="s">
        <v>368</v>
      </c>
      <c r="D235" s="152"/>
      <c r="E235" s="153">
        <v>1412.08</v>
      </c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46"/>
      <c r="Z235" s="146"/>
      <c r="AA235" s="146"/>
      <c r="AB235" s="146"/>
      <c r="AC235" s="146"/>
      <c r="AD235" s="146"/>
      <c r="AE235" s="146"/>
      <c r="AF235" s="146"/>
      <c r="AG235" s="146" t="s">
        <v>141</v>
      </c>
      <c r="AH235" s="146">
        <v>0</v>
      </c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</row>
    <row r="236" spans="1:60" outlineLevel="1" x14ac:dyDescent="0.2">
      <c r="A236" s="161">
        <v>68</v>
      </c>
      <c r="B236" s="162" t="s">
        <v>369</v>
      </c>
      <c r="C236" s="174" t="s">
        <v>370</v>
      </c>
      <c r="D236" s="163" t="s">
        <v>283</v>
      </c>
      <c r="E236" s="164">
        <v>1.5532900000000001</v>
      </c>
      <c r="F236" s="165"/>
      <c r="G236" s="166">
        <f>ROUND(E236*F236,2)</f>
        <v>0</v>
      </c>
      <c r="H236" s="151">
        <v>33920</v>
      </c>
      <c r="I236" s="151">
        <f>ROUND(E236*H236,2)</f>
        <v>52687.6</v>
      </c>
      <c r="J236" s="151">
        <v>0</v>
      </c>
      <c r="K236" s="151">
        <f>ROUND(E236*J236,2)</f>
        <v>0</v>
      </c>
      <c r="L236" s="151">
        <v>21</v>
      </c>
      <c r="M236" s="151">
        <f>G236*(1+L236/100)</f>
        <v>0</v>
      </c>
      <c r="N236" s="151">
        <v>1</v>
      </c>
      <c r="O236" s="151">
        <f>ROUND(E236*N236,2)</f>
        <v>1.55</v>
      </c>
      <c r="P236" s="151">
        <v>0</v>
      </c>
      <c r="Q236" s="151">
        <f>ROUND(E236*P236,2)</f>
        <v>0</v>
      </c>
      <c r="R236" s="151" t="s">
        <v>158</v>
      </c>
      <c r="S236" s="151" t="s">
        <v>137</v>
      </c>
      <c r="T236" s="151" t="s">
        <v>137</v>
      </c>
      <c r="U236" s="151">
        <v>0</v>
      </c>
      <c r="V236" s="151">
        <f>ROUND(E236*U236,2)</f>
        <v>0</v>
      </c>
      <c r="W236" s="151"/>
      <c r="X236" s="151" t="s">
        <v>159</v>
      </c>
      <c r="Y236" s="146"/>
      <c r="Z236" s="146"/>
      <c r="AA236" s="146"/>
      <c r="AB236" s="146"/>
      <c r="AC236" s="146"/>
      <c r="AD236" s="146"/>
      <c r="AE236" s="146"/>
      <c r="AF236" s="146"/>
      <c r="AG236" s="146" t="s">
        <v>160</v>
      </c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</row>
    <row r="237" spans="1:60" ht="22.5" outlineLevel="1" x14ac:dyDescent="0.2">
      <c r="A237" s="149"/>
      <c r="B237" s="150"/>
      <c r="C237" s="175" t="s">
        <v>371</v>
      </c>
      <c r="D237" s="152"/>
      <c r="E237" s="153">
        <v>1.5532900000000001</v>
      </c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46"/>
      <c r="Z237" s="146"/>
      <c r="AA237" s="146"/>
      <c r="AB237" s="146"/>
      <c r="AC237" s="146"/>
      <c r="AD237" s="146"/>
      <c r="AE237" s="146"/>
      <c r="AF237" s="146"/>
      <c r="AG237" s="146" t="s">
        <v>141</v>
      </c>
      <c r="AH237" s="146">
        <v>0</v>
      </c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</row>
    <row r="238" spans="1:60" outlineLevel="1" x14ac:dyDescent="0.2">
      <c r="A238" s="167">
        <v>69</v>
      </c>
      <c r="B238" s="168" t="s">
        <v>372</v>
      </c>
      <c r="C238" s="176" t="s">
        <v>373</v>
      </c>
      <c r="D238" s="169" t="s">
        <v>283</v>
      </c>
      <c r="E238" s="170">
        <v>1.6238900000000001</v>
      </c>
      <c r="F238" s="171"/>
      <c r="G238" s="172">
        <f>ROUND(E238*F238,2)</f>
        <v>0</v>
      </c>
      <c r="H238" s="151">
        <v>0</v>
      </c>
      <c r="I238" s="151">
        <f>ROUND(E238*H238,2)</f>
        <v>0</v>
      </c>
      <c r="J238" s="151">
        <v>1428</v>
      </c>
      <c r="K238" s="151">
        <f>ROUND(E238*J238,2)</f>
        <v>2318.91</v>
      </c>
      <c r="L238" s="151">
        <v>21</v>
      </c>
      <c r="M238" s="151">
        <f>G238*(1+L238/100)</f>
        <v>0</v>
      </c>
      <c r="N238" s="151">
        <v>0</v>
      </c>
      <c r="O238" s="151">
        <f>ROUND(E238*N238,2)</f>
        <v>0</v>
      </c>
      <c r="P238" s="151">
        <v>0</v>
      </c>
      <c r="Q238" s="151">
        <f>ROUND(E238*P238,2)</f>
        <v>0</v>
      </c>
      <c r="R238" s="151"/>
      <c r="S238" s="151" t="s">
        <v>137</v>
      </c>
      <c r="T238" s="151" t="s">
        <v>137</v>
      </c>
      <c r="U238" s="151">
        <v>3.0059999999999998</v>
      </c>
      <c r="V238" s="151">
        <f>ROUND(E238*U238,2)</f>
        <v>4.88</v>
      </c>
      <c r="W238" s="151"/>
      <c r="X238" s="151" t="s">
        <v>284</v>
      </c>
      <c r="Y238" s="146"/>
      <c r="Z238" s="146"/>
      <c r="AA238" s="146"/>
      <c r="AB238" s="146"/>
      <c r="AC238" s="146"/>
      <c r="AD238" s="146"/>
      <c r="AE238" s="146"/>
      <c r="AF238" s="146"/>
      <c r="AG238" s="146" t="s">
        <v>285</v>
      </c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</row>
    <row r="239" spans="1:60" x14ac:dyDescent="0.2">
      <c r="A239" s="155" t="s">
        <v>132</v>
      </c>
      <c r="B239" s="156" t="s">
        <v>90</v>
      </c>
      <c r="C239" s="173" t="s">
        <v>91</v>
      </c>
      <c r="D239" s="157"/>
      <c r="E239" s="158"/>
      <c r="F239" s="159"/>
      <c r="G239" s="160">
        <f>SUMIF(AG240:AG282,"&lt;&gt;NOR",G240:G282)</f>
        <v>0</v>
      </c>
      <c r="H239" s="154"/>
      <c r="I239" s="154">
        <f>SUM(I240:I282)</f>
        <v>8950.0400000000009</v>
      </c>
      <c r="J239" s="154"/>
      <c r="K239" s="154">
        <f>SUM(K240:K282)</f>
        <v>9076.33</v>
      </c>
      <c r="L239" s="154"/>
      <c r="M239" s="154">
        <f>SUM(M240:M282)</f>
        <v>0</v>
      </c>
      <c r="N239" s="154"/>
      <c r="O239" s="154">
        <f>SUM(O240:O282)</f>
        <v>0.31999999999999995</v>
      </c>
      <c r="P239" s="154"/>
      <c r="Q239" s="154">
        <f>SUM(Q240:Q282)</f>
        <v>0</v>
      </c>
      <c r="R239" s="154"/>
      <c r="S239" s="154"/>
      <c r="T239" s="154"/>
      <c r="U239" s="154"/>
      <c r="V239" s="154">
        <f>SUM(V240:V282)</f>
        <v>18.250000000000004</v>
      </c>
      <c r="W239" s="154"/>
      <c r="X239" s="154"/>
      <c r="AG239" t="s">
        <v>133</v>
      </c>
    </row>
    <row r="240" spans="1:60" ht="22.5" outlineLevel="1" x14ac:dyDescent="0.2">
      <c r="A240" s="161">
        <v>70</v>
      </c>
      <c r="B240" s="162" t="s">
        <v>374</v>
      </c>
      <c r="C240" s="174" t="s">
        <v>375</v>
      </c>
      <c r="D240" s="163" t="s">
        <v>145</v>
      </c>
      <c r="E240" s="164">
        <v>11.465</v>
      </c>
      <c r="F240" s="165"/>
      <c r="G240" s="166">
        <f>ROUND(E240*F240,2)</f>
        <v>0</v>
      </c>
      <c r="H240" s="151">
        <v>0</v>
      </c>
      <c r="I240" s="151">
        <f>ROUND(E240*H240,2)</f>
        <v>0</v>
      </c>
      <c r="J240" s="151">
        <v>6.9</v>
      </c>
      <c r="K240" s="151">
        <f>ROUND(E240*J240,2)</f>
        <v>79.11</v>
      </c>
      <c r="L240" s="151">
        <v>21</v>
      </c>
      <c r="M240" s="151">
        <f>G240*(1+L240/100)</f>
        <v>0</v>
      </c>
      <c r="N240" s="151">
        <v>0</v>
      </c>
      <c r="O240" s="151">
        <f>ROUND(E240*N240,2)</f>
        <v>0</v>
      </c>
      <c r="P240" s="151">
        <v>0</v>
      </c>
      <c r="Q240" s="151">
        <f>ROUND(E240*P240,2)</f>
        <v>0</v>
      </c>
      <c r="R240" s="151"/>
      <c r="S240" s="151" t="s">
        <v>137</v>
      </c>
      <c r="T240" s="151" t="s">
        <v>137</v>
      </c>
      <c r="U240" s="151">
        <v>1.6E-2</v>
      </c>
      <c r="V240" s="151">
        <f>ROUND(E240*U240,2)</f>
        <v>0.18</v>
      </c>
      <c r="W240" s="151"/>
      <c r="X240" s="151" t="s">
        <v>138</v>
      </c>
      <c r="Y240" s="146"/>
      <c r="Z240" s="146"/>
      <c r="AA240" s="146"/>
      <c r="AB240" s="146"/>
      <c r="AC240" s="146"/>
      <c r="AD240" s="146"/>
      <c r="AE240" s="146"/>
      <c r="AF240" s="146"/>
      <c r="AG240" s="146" t="s">
        <v>139</v>
      </c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</row>
    <row r="241" spans="1:60" outlineLevel="1" x14ac:dyDescent="0.2">
      <c r="A241" s="149"/>
      <c r="B241" s="150"/>
      <c r="C241" s="175" t="s">
        <v>218</v>
      </c>
      <c r="D241" s="152"/>
      <c r="E241" s="153">
        <v>1.36</v>
      </c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46"/>
      <c r="Z241" s="146"/>
      <c r="AA241" s="146"/>
      <c r="AB241" s="146"/>
      <c r="AC241" s="146"/>
      <c r="AD241" s="146"/>
      <c r="AE241" s="146"/>
      <c r="AF241" s="146"/>
      <c r="AG241" s="146" t="s">
        <v>141</v>
      </c>
      <c r="AH241" s="146">
        <v>0</v>
      </c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</row>
    <row r="242" spans="1:60" outlineLevel="1" x14ac:dyDescent="0.2">
      <c r="A242" s="149"/>
      <c r="B242" s="150"/>
      <c r="C242" s="175" t="s">
        <v>219</v>
      </c>
      <c r="D242" s="152"/>
      <c r="E242" s="153">
        <v>4</v>
      </c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46"/>
      <c r="Z242" s="146"/>
      <c r="AA242" s="146"/>
      <c r="AB242" s="146"/>
      <c r="AC242" s="146"/>
      <c r="AD242" s="146"/>
      <c r="AE242" s="146"/>
      <c r="AF242" s="146"/>
      <c r="AG242" s="146" t="s">
        <v>141</v>
      </c>
      <c r="AH242" s="146">
        <v>0</v>
      </c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</row>
    <row r="243" spans="1:60" outlineLevel="1" x14ac:dyDescent="0.2">
      <c r="A243" s="149"/>
      <c r="B243" s="150"/>
      <c r="C243" s="175" t="s">
        <v>221</v>
      </c>
      <c r="D243" s="152"/>
      <c r="E243" s="153">
        <v>1.4850000000000001</v>
      </c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46"/>
      <c r="Z243" s="146"/>
      <c r="AA243" s="146"/>
      <c r="AB243" s="146"/>
      <c r="AC243" s="146"/>
      <c r="AD243" s="146"/>
      <c r="AE243" s="146"/>
      <c r="AF243" s="146"/>
      <c r="AG243" s="146" t="s">
        <v>141</v>
      </c>
      <c r="AH243" s="146">
        <v>0</v>
      </c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</row>
    <row r="244" spans="1:60" outlineLevel="1" x14ac:dyDescent="0.2">
      <c r="A244" s="149"/>
      <c r="B244" s="150"/>
      <c r="C244" s="175" t="s">
        <v>222</v>
      </c>
      <c r="D244" s="152"/>
      <c r="E244" s="153">
        <v>4.62</v>
      </c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46"/>
      <c r="Z244" s="146"/>
      <c r="AA244" s="146"/>
      <c r="AB244" s="146"/>
      <c r="AC244" s="146"/>
      <c r="AD244" s="146"/>
      <c r="AE244" s="146"/>
      <c r="AF244" s="146"/>
      <c r="AG244" s="146" t="s">
        <v>141</v>
      </c>
      <c r="AH244" s="146">
        <v>0</v>
      </c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</row>
    <row r="245" spans="1:60" outlineLevel="1" x14ac:dyDescent="0.2">
      <c r="A245" s="161">
        <v>71</v>
      </c>
      <c r="B245" s="162" t="s">
        <v>376</v>
      </c>
      <c r="C245" s="174" t="s">
        <v>377</v>
      </c>
      <c r="D245" s="163" t="s">
        <v>145</v>
      </c>
      <c r="E245" s="164">
        <v>11.465</v>
      </c>
      <c r="F245" s="165"/>
      <c r="G245" s="166">
        <f>ROUND(E245*F245,2)</f>
        <v>0</v>
      </c>
      <c r="H245" s="151">
        <v>22.75</v>
      </c>
      <c r="I245" s="151">
        <f>ROUND(E245*H245,2)</f>
        <v>260.83</v>
      </c>
      <c r="J245" s="151">
        <v>24.95</v>
      </c>
      <c r="K245" s="151">
        <f>ROUND(E245*J245,2)</f>
        <v>286.05</v>
      </c>
      <c r="L245" s="151">
        <v>21</v>
      </c>
      <c r="M245" s="151">
        <f>G245*(1+L245/100)</f>
        <v>0</v>
      </c>
      <c r="N245" s="151">
        <v>2.1000000000000001E-4</v>
      </c>
      <c r="O245" s="151">
        <f>ROUND(E245*N245,2)</f>
        <v>0</v>
      </c>
      <c r="P245" s="151">
        <v>0</v>
      </c>
      <c r="Q245" s="151">
        <f>ROUND(E245*P245,2)</f>
        <v>0</v>
      </c>
      <c r="R245" s="151"/>
      <c r="S245" s="151" t="s">
        <v>137</v>
      </c>
      <c r="T245" s="151" t="s">
        <v>137</v>
      </c>
      <c r="U245" s="151">
        <v>0.05</v>
      </c>
      <c r="V245" s="151">
        <f>ROUND(E245*U245,2)</f>
        <v>0.56999999999999995</v>
      </c>
      <c r="W245" s="151"/>
      <c r="X245" s="151" t="s">
        <v>138</v>
      </c>
      <c r="Y245" s="146"/>
      <c r="Z245" s="146"/>
      <c r="AA245" s="146"/>
      <c r="AB245" s="146"/>
      <c r="AC245" s="146"/>
      <c r="AD245" s="146"/>
      <c r="AE245" s="146"/>
      <c r="AF245" s="146"/>
      <c r="AG245" s="146" t="s">
        <v>139</v>
      </c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</row>
    <row r="246" spans="1:60" outlineLevel="1" x14ac:dyDescent="0.2">
      <c r="A246" s="149"/>
      <c r="B246" s="150"/>
      <c r="C246" s="175" t="s">
        <v>218</v>
      </c>
      <c r="D246" s="152"/>
      <c r="E246" s="153">
        <v>1.36</v>
      </c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46"/>
      <c r="Z246" s="146"/>
      <c r="AA246" s="146"/>
      <c r="AB246" s="146"/>
      <c r="AC246" s="146"/>
      <c r="AD246" s="146"/>
      <c r="AE246" s="146"/>
      <c r="AF246" s="146"/>
      <c r="AG246" s="146" t="s">
        <v>141</v>
      </c>
      <c r="AH246" s="146">
        <v>0</v>
      </c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</row>
    <row r="247" spans="1:60" outlineLevel="1" x14ac:dyDescent="0.2">
      <c r="A247" s="149"/>
      <c r="B247" s="150"/>
      <c r="C247" s="175" t="s">
        <v>219</v>
      </c>
      <c r="D247" s="152"/>
      <c r="E247" s="153">
        <v>4</v>
      </c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46"/>
      <c r="Z247" s="146"/>
      <c r="AA247" s="146"/>
      <c r="AB247" s="146"/>
      <c r="AC247" s="146"/>
      <c r="AD247" s="146"/>
      <c r="AE247" s="146"/>
      <c r="AF247" s="146"/>
      <c r="AG247" s="146" t="s">
        <v>141</v>
      </c>
      <c r="AH247" s="146">
        <v>0</v>
      </c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</row>
    <row r="248" spans="1:60" outlineLevel="1" x14ac:dyDescent="0.2">
      <c r="A248" s="149"/>
      <c r="B248" s="150"/>
      <c r="C248" s="175" t="s">
        <v>221</v>
      </c>
      <c r="D248" s="152"/>
      <c r="E248" s="153">
        <v>1.4850000000000001</v>
      </c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46"/>
      <c r="Z248" s="146"/>
      <c r="AA248" s="146"/>
      <c r="AB248" s="146"/>
      <c r="AC248" s="146"/>
      <c r="AD248" s="146"/>
      <c r="AE248" s="146"/>
      <c r="AF248" s="146"/>
      <c r="AG248" s="146" t="s">
        <v>141</v>
      </c>
      <c r="AH248" s="146">
        <v>0</v>
      </c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</row>
    <row r="249" spans="1:60" outlineLevel="1" x14ac:dyDescent="0.2">
      <c r="A249" s="149"/>
      <c r="B249" s="150"/>
      <c r="C249" s="175" t="s">
        <v>222</v>
      </c>
      <c r="D249" s="152"/>
      <c r="E249" s="153">
        <v>4.62</v>
      </c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46"/>
      <c r="Z249" s="146"/>
      <c r="AA249" s="146"/>
      <c r="AB249" s="146"/>
      <c r="AC249" s="146"/>
      <c r="AD249" s="146"/>
      <c r="AE249" s="146"/>
      <c r="AF249" s="146"/>
      <c r="AG249" s="146" t="s">
        <v>141</v>
      </c>
      <c r="AH249" s="146">
        <v>0</v>
      </c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</row>
    <row r="250" spans="1:60" outlineLevel="1" x14ac:dyDescent="0.2">
      <c r="A250" s="161">
        <v>72</v>
      </c>
      <c r="B250" s="162" t="s">
        <v>378</v>
      </c>
      <c r="C250" s="174" t="s">
        <v>379</v>
      </c>
      <c r="D250" s="163" t="s">
        <v>145</v>
      </c>
      <c r="E250" s="164">
        <v>11.465</v>
      </c>
      <c r="F250" s="165"/>
      <c r="G250" s="166">
        <f>ROUND(E250*F250,2)</f>
        <v>0</v>
      </c>
      <c r="H250" s="151">
        <v>104.68</v>
      </c>
      <c r="I250" s="151">
        <f>ROUND(E250*H250,2)</f>
        <v>1200.1600000000001</v>
      </c>
      <c r="J250" s="151">
        <v>488.32</v>
      </c>
      <c r="K250" s="151">
        <f>ROUND(E250*J250,2)</f>
        <v>5598.59</v>
      </c>
      <c r="L250" s="151">
        <v>21</v>
      </c>
      <c r="M250" s="151">
        <f>G250*(1+L250/100)</f>
        <v>0</v>
      </c>
      <c r="N250" s="151">
        <v>5.0400000000000002E-3</v>
      </c>
      <c r="O250" s="151">
        <f>ROUND(E250*N250,2)</f>
        <v>0.06</v>
      </c>
      <c r="P250" s="151">
        <v>0</v>
      </c>
      <c r="Q250" s="151">
        <f>ROUND(E250*P250,2)</f>
        <v>0</v>
      </c>
      <c r="R250" s="151"/>
      <c r="S250" s="151" t="s">
        <v>137</v>
      </c>
      <c r="T250" s="151" t="s">
        <v>137</v>
      </c>
      <c r="U250" s="151">
        <v>0.97799999999999998</v>
      </c>
      <c r="V250" s="151">
        <f>ROUND(E250*U250,2)</f>
        <v>11.21</v>
      </c>
      <c r="W250" s="151"/>
      <c r="X250" s="151" t="s">
        <v>138</v>
      </c>
      <c r="Y250" s="146"/>
      <c r="Z250" s="146"/>
      <c r="AA250" s="146"/>
      <c r="AB250" s="146"/>
      <c r="AC250" s="146"/>
      <c r="AD250" s="146"/>
      <c r="AE250" s="146"/>
      <c r="AF250" s="146"/>
      <c r="AG250" s="146" t="s">
        <v>139</v>
      </c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</row>
    <row r="251" spans="1:60" outlineLevel="1" x14ac:dyDescent="0.2">
      <c r="A251" s="149"/>
      <c r="B251" s="150"/>
      <c r="C251" s="175" t="s">
        <v>218</v>
      </c>
      <c r="D251" s="152"/>
      <c r="E251" s="153">
        <v>1.36</v>
      </c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46"/>
      <c r="Z251" s="146"/>
      <c r="AA251" s="146"/>
      <c r="AB251" s="146"/>
      <c r="AC251" s="146"/>
      <c r="AD251" s="146"/>
      <c r="AE251" s="146"/>
      <c r="AF251" s="146"/>
      <c r="AG251" s="146" t="s">
        <v>141</v>
      </c>
      <c r="AH251" s="146">
        <v>0</v>
      </c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</row>
    <row r="252" spans="1:60" outlineLevel="1" x14ac:dyDescent="0.2">
      <c r="A252" s="149"/>
      <c r="B252" s="150"/>
      <c r="C252" s="175" t="s">
        <v>219</v>
      </c>
      <c r="D252" s="152"/>
      <c r="E252" s="153">
        <v>4</v>
      </c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46"/>
      <c r="Z252" s="146"/>
      <c r="AA252" s="146"/>
      <c r="AB252" s="146"/>
      <c r="AC252" s="146"/>
      <c r="AD252" s="146"/>
      <c r="AE252" s="146"/>
      <c r="AF252" s="146"/>
      <c r="AG252" s="146" t="s">
        <v>141</v>
      </c>
      <c r="AH252" s="146">
        <v>0</v>
      </c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</row>
    <row r="253" spans="1:60" outlineLevel="1" x14ac:dyDescent="0.2">
      <c r="A253" s="149"/>
      <c r="B253" s="150"/>
      <c r="C253" s="175" t="s">
        <v>221</v>
      </c>
      <c r="D253" s="152"/>
      <c r="E253" s="153">
        <v>1.4850000000000001</v>
      </c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46"/>
      <c r="Z253" s="146"/>
      <c r="AA253" s="146"/>
      <c r="AB253" s="146"/>
      <c r="AC253" s="146"/>
      <c r="AD253" s="146"/>
      <c r="AE253" s="146"/>
      <c r="AF253" s="146"/>
      <c r="AG253" s="146" t="s">
        <v>141</v>
      </c>
      <c r="AH253" s="146">
        <v>0</v>
      </c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</row>
    <row r="254" spans="1:60" outlineLevel="1" x14ac:dyDescent="0.2">
      <c r="A254" s="149"/>
      <c r="B254" s="150"/>
      <c r="C254" s="175" t="s">
        <v>222</v>
      </c>
      <c r="D254" s="152"/>
      <c r="E254" s="153">
        <v>4.62</v>
      </c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46"/>
      <c r="Z254" s="146"/>
      <c r="AA254" s="146"/>
      <c r="AB254" s="146"/>
      <c r="AC254" s="146"/>
      <c r="AD254" s="146"/>
      <c r="AE254" s="146"/>
      <c r="AF254" s="146"/>
      <c r="AG254" s="146" t="s">
        <v>141</v>
      </c>
      <c r="AH254" s="146">
        <v>0</v>
      </c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</row>
    <row r="255" spans="1:60" outlineLevel="1" x14ac:dyDescent="0.2">
      <c r="A255" s="161">
        <v>73</v>
      </c>
      <c r="B255" s="162" t="s">
        <v>380</v>
      </c>
      <c r="C255" s="174" t="s">
        <v>381</v>
      </c>
      <c r="D255" s="163" t="s">
        <v>186</v>
      </c>
      <c r="E255" s="164">
        <v>24.1</v>
      </c>
      <c r="F255" s="165"/>
      <c r="G255" s="166">
        <f>ROUND(E255*F255,2)</f>
        <v>0</v>
      </c>
      <c r="H255" s="151">
        <v>167.16</v>
      </c>
      <c r="I255" s="151">
        <f>ROUND(E255*H255,2)</f>
        <v>4028.56</v>
      </c>
      <c r="J255" s="151">
        <v>74.84</v>
      </c>
      <c r="K255" s="151">
        <f>ROUND(E255*J255,2)</f>
        <v>1803.64</v>
      </c>
      <c r="L255" s="151">
        <v>21</v>
      </c>
      <c r="M255" s="151">
        <f>G255*(1+L255/100)</f>
        <v>0</v>
      </c>
      <c r="N255" s="151">
        <v>2.3000000000000001E-4</v>
      </c>
      <c r="O255" s="151">
        <f>ROUND(E255*N255,2)</f>
        <v>0.01</v>
      </c>
      <c r="P255" s="151">
        <v>0</v>
      </c>
      <c r="Q255" s="151">
        <f>ROUND(E255*P255,2)</f>
        <v>0</v>
      </c>
      <c r="R255" s="151"/>
      <c r="S255" s="151" t="s">
        <v>137</v>
      </c>
      <c r="T255" s="151" t="s">
        <v>137</v>
      </c>
      <c r="U255" s="151">
        <v>0.15</v>
      </c>
      <c r="V255" s="151">
        <f>ROUND(E255*U255,2)</f>
        <v>3.62</v>
      </c>
      <c r="W255" s="151"/>
      <c r="X255" s="151" t="s">
        <v>138</v>
      </c>
      <c r="Y255" s="146"/>
      <c r="Z255" s="146"/>
      <c r="AA255" s="146"/>
      <c r="AB255" s="146"/>
      <c r="AC255" s="146"/>
      <c r="AD255" s="146"/>
      <c r="AE255" s="146"/>
      <c r="AF255" s="146"/>
      <c r="AG255" s="146" t="s">
        <v>139</v>
      </c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</row>
    <row r="256" spans="1:60" outlineLevel="1" x14ac:dyDescent="0.2">
      <c r="A256" s="149"/>
      <c r="B256" s="150"/>
      <c r="C256" s="175" t="s">
        <v>382</v>
      </c>
      <c r="D256" s="152"/>
      <c r="E256" s="153">
        <v>4.2</v>
      </c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46"/>
      <c r="Z256" s="146"/>
      <c r="AA256" s="146"/>
      <c r="AB256" s="146"/>
      <c r="AC256" s="146"/>
      <c r="AD256" s="146"/>
      <c r="AE256" s="146"/>
      <c r="AF256" s="146"/>
      <c r="AG256" s="146" t="s">
        <v>141</v>
      </c>
      <c r="AH256" s="146">
        <v>0</v>
      </c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</row>
    <row r="257" spans="1:60" outlineLevel="1" x14ac:dyDescent="0.2">
      <c r="A257" s="149"/>
      <c r="B257" s="150"/>
      <c r="C257" s="175" t="s">
        <v>383</v>
      </c>
      <c r="D257" s="152"/>
      <c r="E257" s="153">
        <v>7.4</v>
      </c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46"/>
      <c r="Z257" s="146"/>
      <c r="AA257" s="146"/>
      <c r="AB257" s="146"/>
      <c r="AC257" s="146"/>
      <c r="AD257" s="146"/>
      <c r="AE257" s="146"/>
      <c r="AF257" s="146"/>
      <c r="AG257" s="146" t="s">
        <v>141</v>
      </c>
      <c r="AH257" s="146">
        <v>0</v>
      </c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</row>
    <row r="258" spans="1:60" outlineLevel="1" x14ac:dyDescent="0.2">
      <c r="A258" s="149"/>
      <c r="B258" s="150"/>
      <c r="C258" s="175" t="s">
        <v>384</v>
      </c>
      <c r="D258" s="152"/>
      <c r="E258" s="153">
        <v>4.4000000000000004</v>
      </c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46"/>
      <c r="Z258" s="146"/>
      <c r="AA258" s="146"/>
      <c r="AB258" s="146"/>
      <c r="AC258" s="146"/>
      <c r="AD258" s="146"/>
      <c r="AE258" s="146"/>
      <c r="AF258" s="146"/>
      <c r="AG258" s="146" t="s">
        <v>141</v>
      </c>
      <c r="AH258" s="146">
        <v>0</v>
      </c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</row>
    <row r="259" spans="1:60" outlineLevel="1" x14ac:dyDescent="0.2">
      <c r="A259" s="149"/>
      <c r="B259" s="150"/>
      <c r="C259" s="175" t="s">
        <v>385</v>
      </c>
      <c r="D259" s="152"/>
      <c r="E259" s="153">
        <v>8.1</v>
      </c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46"/>
      <c r="Z259" s="146"/>
      <c r="AA259" s="146"/>
      <c r="AB259" s="146"/>
      <c r="AC259" s="146"/>
      <c r="AD259" s="146"/>
      <c r="AE259" s="146"/>
      <c r="AF259" s="146"/>
      <c r="AG259" s="146" t="s">
        <v>141</v>
      </c>
      <c r="AH259" s="146">
        <v>0</v>
      </c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</row>
    <row r="260" spans="1:60" outlineLevel="1" x14ac:dyDescent="0.2">
      <c r="A260" s="161">
        <v>74</v>
      </c>
      <c r="B260" s="162" t="s">
        <v>386</v>
      </c>
      <c r="C260" s="174" t="s">
        <v>387</v>
      </c>
      <c r="D260" s="163" t="s">
        <v>186</v>
      </c>
      <c r="E260" s="164">
        <v>24.1</v>
      </c>
      <c r="F260" s="165"/>
      <c r="G260" s="166">
        <f>ROUND(E260*F260,2)</f>
        <v>0</v>
      </c>
      <c r="H260" s="151">
        <v>20.78</v>
      </c>
      <c r="I260" s="151">
        <f>ROUND(E260*H260,2)</f>
        <v>500.8</v>
      </c>
      <c r="J260" s="151">
        <v>34.619999999999997</v>
      </c>
      <c r="K260" s="151">
        <f>ROUND(E260*J260,2)</f>
        <v>834.34</v>
      </c>
      <c r="L260" s="151">
        <v>21</v>
      </c>
      <c r="M260" s="151">
        <f>G260*(1+L260/100)</f>
        <v>0</v>
      </c>
      <c r="N260" s="151">
        <v>4.0000000000000003E-5</v>
      </c>
      <c r="O260" s="151">
        <f>ROUND(E260*N260,2)</f>
        <v>0</v>
      </c>
      <c r="P260" s="151">
        <v>0</v>
      </c>
      <c r="Q260" s="151">
        <f>ROUND(E260*P260,2)</f>
        <v>0</v>
      </c>
      <c r="R260" s="151"/>
      <c r="S260" s="151" t="s">
        <v>137</v>
      </c>
      <c r="T260" s="151" t="s">
        <v>137</v>
      </c>
      <c r="U260" s="151">
        <v>7.0000000000000007E-2</v>
      </c>
      <c r="V260" s="151">
        <f>ROUND(E260*U260,2)</f>
        <v>1.69</v>
      </c>
      <c r="W260" s="151"/>
      <c r="X260" s="151" t="s">
        <v>138</v>
      </c>
      <c r="Y260" s="146"/>
      <c r="Z260" s="146"/>
      <c r="AA260" s="146"/>
      <c r="AB260" s="146"/>
      <c r="AC260" s="146"/>
      <c r="AD260" s="146"/>
      <c r="AE260" s="146"/>
      <c r="AF260" s="146"/>
      <c r="AG260" s="146" t="s">
        <v>139</v>
      </c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</row>
    <row r="261" spans="1:60" outlineLevel="1" x14ac:dyDescent="0.2">
      <c r="A261" s="149"/>
      <c r="B261" s="150"/>
      <c r="C261" s="175" t="s">
        <v>297</v>
      </c>
      <c r="D261" s="152"/>
      <c r="E261" s="153">
        <v>4.2</v>
      </c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46"/>
      <c r="Z261" s="146"/>
      <c r="AA261" s="146"/>
      <c r="AB261" s="146"/>
      <c r="AC261" s="146"/>
      <c r="AD261" s="146"/>
      <c r="AE261" s="146"/>
      <c r="AF261" s="146"/>
      <c r="AG261" s="146" t="s">
        <v>141</v>
      </c>
      <c r="AH261" s="146">
        <v>0</v>
      </c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</row>
    <row r="262" spans="1:60" outlineLevel="1" x14ac:dyDescent="0.2">
      <c r="A262" s="149"/>
      <c r="B262" s="150"/>
      <c r="C262" s="175" t="s">
        <v>298</v>
      </c>
      <c r="D262" s="152"/>
      <c r="E262" s="153">
        <v>7.4</v>
      </c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46"/>
      <c r="Z262" s="146"/>
      <c r="AA262" s="146"/>
      <c r="AB262" s="146"/>
      <c r="AC262" s="146"/>
      <c r="AD262" s="146"/>
      <c r="AE262" s="146"/>
      <c r="AF262" s="146"/>
      <c r="AG262" s="146" t="s">
        <v>141</v>
      </c>
      <c r="AH262" s="146">
        <v>0</v>
      </c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</row>
    <row r="263" spans="1:60" outlineLevel="1" x14ac:dyDescent="0.2">
      <c r="A263" s="149"/>
      <c r="B263" s="150"/>
      <c r="C263" s="175" t="s">
        <v>299</v>
      </c>
      <c r="D263" s="152"/>
      <c r="E263" s="153">
        <v>4.4000000000000004</v>
      </c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46"/>
      <c r="Z263" s="146"/>
      <c r="AA263" s="146"/>
      <c r="AB263" s="146"/>
      <c r="AC263" s="146"/>
      <c r="AD263" s="146"/>
      <c r="AE263" s="146"/>
      <c r="AF263" s="146"/>
      <c r="AG263" s="146" t="s">
        <v>141</v>
      </c>
      <c r="AH263" s="146">
        <v>0</v>
      </c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</row>
    <row r="264" spans="1:60" outlineLevel="1" x14ac:dyDescent="0.2">
      <c r="A264" s="149"/>
      <c r="B264" s="150"/>
      <c r="C264" s="175" t="s">
        <v>300</v>
      </c>
      <c r="D264" s="152"/>
      <c r="E264" s="153">
        <v>8.1</v>
      </c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46"/>
      <c r="Z264" s="146"/>
      <c r="AA264" s="146"/>
      <c r="AB264" s="146"/>
      <c r="AC264" s="146"/>
      <c r="AD264" s="146"/>
      <c r="AE264" s="146"/>
      <c r="AF264" s="146"/>
      <c r="AG264" s="146" t="s">
        <v>141</v>
      </c>
      <c r="AH264" s="146">
        <v>0</v>
      </c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</row>
    <row r="265" spans="1:60" outlineLevel="1" x14ac:dyDescent="0.2">
      <c r="A265" s="161">
        <v>75</v>
      </c>
      <c r="B265" s="162" t="s">
        <v>388</v>
      </c>
      <c r="C265" s="174" t="s">
        <v>389</v>
      </c>
      <c r="D265" s="163" t="s">
        <v>145</v>
      </c>
      <c r="E265" s="164">
        <v>11.465</v>
      </c>
      <c r="F265" s="165"/>
      <c r="G265" s="166">
        <f>ROUND(E265*F265,2)</f>
        <v>0</v>
      </c>
      <c r="H265" s="151">
        <v>0</v>
      </c>
      <c r="I265" s="151">
        <f>ROUND(E265*H265,2)</f>
        <v>0</v>
      </c>
      <c r="J265" s="151">
        <v>15</v>
      </c>
      <c r="K265" s="151">
        <f>ROUND(E265*J265,2)</f>
        <v>171.98</v>
      </c>
      <c r="L265" s="151">
        <v>21</v>
      </c>
      <c r="M265" s="151">
        <f>G265*(1+L265/100)</f>
        <v>0</v>
      </c>
      <c r="N265" s="151">
        <v>0</v>
      </c>
      <c r="O265" s="151">
        <f>ROUND(E265*N265,2)</f>
        <v>0</v>
      </c>
      <c r="P265" s="151">
        <v>0</v>
      </c>
      <c r="Q265" s="151">
        <f>ROUND(E265*P265,2)</f>
        <v>0</v>
      </c>
      <c r="R265" s="151"/>
      <c r="S265" s="151" t="s">
        <v>137</v>
      </c>
      <c r="T265" s="151" t="s">
        <v>137</v>
      </c>
      <c r="U265" s="151">
        <v>0.03</v>
      </c>
      <c r="V265" s="151">
        <f>ROUND(E265*U265,2)</f>
        <v>0.34</v>
      </c>
      <c r="W265" s="151"/>
      <c r="X265" s="151" t="s">
        <v>138</v>
      </c>
      <c r="Y265" s="146"/>
      <c r="Z265" s="146"/>
      <c r="AA265" s="146"/>
      <c r="AB265" s="146"/>
      <c r="AC265" s="146"/>
      <c r="AD265" s="146"/>
      <c r="AE265" s="146"/>
      <c r="AF265" s="146"/>
      <c r="AG265" s="146" t="s">
        <v>139</v>
      </c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</row>
    <row r="266" spans="1:60" outlineLevel="1" x14ac:dyDescent="0.2">
      <c r="A266" s="149"/>
      <c r="B266" s="150"/>
      <c r="C266" s="175" t="s">
        <v>218</v>
      </c>
      <c r="D266" s="152"/>
      <c r="E266" s="153">
        <v>1.36</v>
      </c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46"/>
      <c r="Z266" s="146"/>
      <c r="AA266" s="146"/>
      <c r="AB266" s="146"/>
      <c r="AC266" s="146"/>
      <c r="AD266" s="146"/>
      <c r="AE266" s="146"/>
      <c r="AF266" s="146"/>
      <c r="AG266" s="146" t="s">
        <v>141</v>
      </c>
      <c r="AH266" s="146">
        <v>0</v>
      </c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</row>
    <row r="267" spans="1:60" outlineLevel="1" x14ac:dyDescent="0.2">
      <c r="A267" s="149"/>
      <c r="B267" s="150"/>
      <c r="C267" s="175" t="s">
        <v>219</v>
      </c>
      <c r="D267" s="152"/>
      <c r="E267" s="153">
        <v>4</v>
      </c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46"/>
      <c r="Z267" s="146"/>
      <c r="AA267" s="146"/>
      <c r="AB267" s="146"/>
      <c r="AC267" s="146"/>
      <c r="AD267" s="146"/>
      <c r="AE267" s="146"/>
      <c r="AF267" s="146"/>
      <c r="AG267" s="146" t="s">
        <v>141</v>
      </c>
      <c r="AH267" s="146">
        <v>0</v>
      </c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</row>
    <row r="268" spans="1:60" outlineLevel="1" x14ac:dyDescent="0.2">
      <c r="A268" s="149"/>
      <c r="B268" s="150"/>
      <c r="C268" s="175" t="s">
        <v>221</v>
      </c>
      <c r="D268" s="152"/>
      <c r="E268" s="153">
        <v>1.4850000000000001</v>
      </c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46"/>
      <c r="Z268" s="146"/>
      <c r="AA268" s="146"/>
      <c r="AB268" s="146"/>
      <c r="AC268" s="146"/>
      <c r="AD268" s="146"/>
      <c r="AE268" s="146"/>
      <c r="AF268" s="146"/>
      <c r="AG268" s="146" t="s">
        <v>141</v>
      </c>
      <c r="AH268" s="146">
        <v>0</v>
      </c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</row>
    <row r="269" spans="1:60" outlineLevel="1" x14ac:dyDescent="0.2">
      <c r="A269" s="149"/>
      <c r="B269" s="150"/>
      <c r="C269" s="175" t="s">
        <v>222</v>
      </c>
      <c r="D269" s="152"/>
      <c r="E269" s="153">
        <v>4.62</v>
      </c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46"/>
      <c r="Z269" s="146"/>
      <c r="AA269" s="146"/>
      <c r="AB269" s="146"/>
      <c r="AC269" s="146"/>
      <c r="AD269" s="146"/>
      <c r="AE269" s="146"/>
      <c r="AF269" s="146"/>
      <c r="AG269" s="146" t="s">
        <v>141</v>
      </c>
      <c r="AH269" s="146">
        <v>0</v>
      </c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</row>
    <row r="270" spans="1:60" outlineLevel="1" x14ac:dyDescent="0.2">
      <c r="A270" s="161">
        <v>76</v>
      </c>
      <c r="B270" s="162" t="s">
        <v>390</v>
      </c>
      <c r="C270" s="174" t="s">
        <v>391</v>
      </c>
      <c r="D270" s="163" t="s">
        <v>145</v>
      </c>
      <c r="E270" s="164">
        <v>1.36</v>
      </c>
      <c r="F270" s="165"/>
      <c r="G270" s="166">
        <f>ROUND(E270*F270,2)</f>
        <v>0</v>
      </c>
      <c r="H270" s="151">
        <v>0</v>
      </c>
      <c r="I270" s="151">
        <f>ROUND(E270*H270,2)</f>
        <v>0</v>
      </c>
      <c r="J270" s="151">
        <v>82.8</v>
      </c>
      <c r="K270" s="151">
        <f>ROUND(E270*J270,2)</f>
        <v>112.61</v>
      </c>
      <c r="L270" s="151">
        <v>21</v>
      </c>
      <c r="M270" s="151">
        <f>G270*(1+L270/100)</f>
        <v>0</v>
      </c>
      <c r="N270" s="151">
        <v>0</v>
      </c>
      <c r="O270" s="151">
        <f>ROUND(E270*N270,2)</f>
        <v>0</v>
      </c>
      <c r="P270" s="151">
        <v>0</v>
      </c>
      <c r="Q270" s="151">
        <f>ROUND(E270*P270,2)</f>
        <v>0</v>
      </c>
      <c r="R270" s="151"/>
      <c r="S270" s="151" t="s">
        <v>137</v>
      </c>
      <c r="T270" s="151" t="s">
        <v>137</v>
      </c>
      <c r="U270" s="151">
        <v>0.16600000000000001</v>
      </c>
      <c r="V270" s="151">
        <f>ROUND(E270*U270,2)</f>
        <v>0.23</v>
      </c>
      <c r="W270" s="151"/>
      <c r="X270" s="151" t="s">
        <v>138</v>
      </c>
      <c r="Y270" s="146"/>
      <c r="Z270" s="146"/>
      <c r="AA270" s="146"/>
      <c r="AB270" s="146"/>
      <c r="AC270" s="146"/>
      <c r="AD270" s="146"/>
      <c r="AE270" s="146"/>
      <c r="AF270" s="146"/>
      <c r="AG270" s="146" t="s">
        <v>139</v>
      </c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</row>
    <row r="271" spans="1:60" outlineLevel="1" x14ac:dyDescent="0.2">
      <c r="A271" s="149"/>
      <c r="B271" s="150"/>
      <c r="C271" s="175" t="s">
        <v>218</v>
      </c>
      <c r="D271" s="152"/>
      <c r="E271" s="153">
        <v>1.36</v>
      </c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46"/>
      <c r="Z271" s="146"/>
      <c r="AA271" s="146"/>
      <c r="AB271" s="146"/>
      <c r="AC271" s="146"/>
      <c r="AD271" s="146"/>
      <c r="AE271" s="146"/>
      <c r="AF271" s="146"/>
      <c r="AG271" s="146" t="s">
        <v>141</v>
      </c>
      <c r="AH271" s="146">
        <v>0</v>
      </c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</row>
    <row r="272" spans="1:60" outlineLevel="1" x14ac:dyDescent="0.2">
      <c r="A272" s="161">
        <v>77</v>
      </c>
      <c r="B272" s="162" t="s">
        <v>392</v>
      </c>
      <c r="C272" s="174" t="s">
        <v>393</v>
      </c>
      <c r="D272" s="163" t="s">
        <v>145</v>
      </c>
      <c r="E272" s="164">
        <v>11.465</v>
      </c>
      <c r="F272" s="165"/>
      <c r="G272" s="166">
        <f>ROUND(E272*F272,2)</f>
        <v>0</v>
      </c>
      <c r="H272" s="151">
        <v>11.2</v>
      </c>
      <c r="I272" s="151">
        <f>ROUND(E272*H272,2)</f>
        <v>128.41</v>
      </c>
      <c r="J272" s="151">
        <v>0</v>
      </c>
      <c r="K272" s="151">
        <f>ROUND(E272*J272,2)</f>
        <v>0</v>
      </c>
      <c r="L272" s="151">
        <v>21</v>
      </c>
      <c r="M272" s="151">
        <f>G272*(1+L272/100)</f>
        <v>0</v>
      </c>
      <c r="N272" s="151">
        <v>1.1999999999999999E-3</v>
      </c>
      <c r="O272" s="151">
        <f>ROUND(E272*N272,2)</f>
        <v>0.01</v>
      </c>
      <c r="P272" s="151">
        <v>0</v>
      </c>
      <c r="Q272" s="151">
        <f>ROUND(E272*P272,2)</f>
        <v>0</v>
      </c>
      <c r="R272" s="151"/>
      <c r="S272" s="151" t="s">
        <v>137</v>
      </c>
      <c r="T272" s="151" t="s">
        <v>137</v>
      </c>
      <c r="U272" s="151">
        <v>0</v>
      </c>
      <c r="V272" s="151">
        <f>ROUND(E272*U272,2)</f>
        <v>0</v>
      </c>
      <c r="W272" s="151"/>
      <c r="X272" s="151" t="s">
        <v>138</v>
      </c>
      <c r="Y272" s="146"/>
      <c r="Z272" s="146"/>
      <c r="AA272" s="146"/>
      <c r="AB272" s="146"/>
      <c r="AC272" s="146"/>
      <c r="AD272" s="146"/>
      <c r="AE272" s="146"/>
      <c r="AF272" s="146"/>
      <c r="AG272" s="146" t="s">
        <v>139</v>
      </c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</row>
    <row r="273" spans="1:60" outlineLevel="1" x14ac:dyDescent="0.2">
      <c r="A273" s="149"/>
      <c r="B273" s="150"/>
      <c r="C273" s="175" t="s">
        <v>218</v>
      </c>
      <c r="D273" s="152"/>
      <c r="E273" s="153">
        <v>1.36</v>
      </c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46"/>
      <c r="Z273" s="146"/>
      <c r="AA273" s="146"/>
      <c r="AB273" s="146"/>
      <c r="AC273" s="146"/>
      <c r="AD273" s="146"/>
      <c r="AE273" s="146"/>
      <c r="AF273" s="146"/>
      <c r="AG273" s="146" t="s">
        <v>141</v>
      </c>
      <c r="AH273" s="146">
        <v>0</v>
      </c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</row>
    <row r="274" spans="1:60" outlineLevel="1" x14ac:dyDescent="0.2">
      <c r="A274" s="149"/>
      <c r="B274" s="150"/>
      <c r="C274" s="175" t="s">
        <v>219</v>
      </c>
      <c r="D274" s="152"/>
      <c r="E274" s="153">
        <v>4</v>
      </c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46"/>
      <c r="Z274" s="146"/>
      <c r="AA274" s="146"/>
      <c r="AB274" s="146"/>
      <c r="AC274" s="146"/>
      <c r="AD274" s="146"/>
      <c r="AE274" s="146"/>
      <c r="AF274" s="146"/>
      <c r="AG274" s="146" t="s">
        <v>141</v>
      </c>
      <c r="AH274" s="146">
        <v>0</v>
      </c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</row>
    <row r="275" spans="1:60" outlineLevel="1" x14ac:dyDescent="0.2">
      <c r="A275" s="149"/>
      <c r="B275" s="150"/>
      <c r="C275" s="175" t="s">
        <v>221</v>
      </c>
      <c r="D275" s="152"/>
      <c r="E275" s="153">
        <v>1.4850000000000001</v>
      </c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46"/>
      <c r="Z275" s="146"/>
      <c r="AA275" s="146"/>
      <c r="AB275" s="146"/>
      <c r="AC275" s="146"/>
      <c r="AD275" s="146"/>
      <c r="AE275" s="146"/>
      <c r="AF275" s="146"/>
      <c r="AG275" s="146" t="s">
        <v>141</v>
      </c>
      <c r="AH275" s="146">
        <v>0</v>
      </c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</row>
    <row r="276" spans="1:60" outlineLevel="1" x14ac:dyDescent="0.2">
      <c r="A276" s="149"/>
      <c r="B276" s="150"/>
      <c r="C276" s="175" t="s">
        <v>222</v>
      </c>
      <c r="D276" s="152"/>
      <c r="E276" s="153">
        <v>4.62</v>
      </c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46"/>
      <c r="Z276" s="146"/>
      <c r="AA276" s="146"/>
      <c r="AB276" s="146"/>
      <c r="AC276" s="146"/>
      <c r="AD276" s="146"/>
      <c r="AE276" s="146"/>
      <c r="AF276" s="146"/>
      <c r="AG276" s="146" t="s">
        <v>141</v>
      </c>
      <c r="AH276" s="146">
        <v>0</v>
      </c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</row>
    <row r="277" spans="1:60" ht="22.5" outlineLevel="1" x14ac:dyDescent="0.2">
      <c r="A277" s="161">
        <v>78</v>
      </c>
      <c r="B277" s="162" t="s">
        <v>394</v>
      </c>
      <c r="C277" s="174" t="s">
        <v>395</v>
      </c>
      <c r="D277" s="163" t="s">
        <v>145</v>
      </c>
      <c r="E277" s="164">
        <v>12.611499999999999</v>
      </c>
      <c r="F277" s="165"/>
      <c r="G277" s="166">
        <f>ROUND(E277*F277,2)</f>
        <v>0</v>
      </c>
      <c r="H277" s="151">
        <v>224.5</v>
      </c>
      <c r="I277" s="151">
        <f>ROUND(E277*H277,2)</f>
        <v>2831.28</v>
      </c>
      <c r="J277" s="151">
        <v>0</v>
      </c>
      <c r="K277" s="151">
        <f>ROUND(E277*J277,2)</f>
        <v>0</v>
      </c>
      <c r="L277" s="151">
        <v>21</v>
      </c>
      <c r="M277" s="151">
        <f>G277*(1+L277/100)</f>
        <v>0</v>
      </c>
      <c r="N277" s="151">
        <v>1.9199999999999998E-2</v>
      </c>
      <c r="O277" s="151">
        <f>ROUND(E277*N277,2)</f>
        <v>0.24</v>
      </c>
      <c r="P277" s="151">
        <v>0</v>
      </c>
      <c r="Q277" s="151">
        <f>ROUND(E277*P277,2)</f>
        <v>0</v>
      </c>
      <c r="R277" s="151" t="s">
        <v>158</v>
      </c>
      <c r="S277" s="151" t="s">
        <v>137</v>
      </c>
      <c r="T277" s="151" t="s">
        <v>137</v>
      </c>
      <c r="U277" s="151">
        <v>0</v>
      </c>
      <c r="V277" s="151">
        <f>ROUND(E277*U277,2)</f>
        <v>0</v>
      </c>
      <c r="W277" s="151"/>
      <c r="X277" s="151" t="s">
        <v>159</v>
      </c>
      <c r="Y277" s="146"/>
      <c r="Z277" s="146"/>
      <c r="AA277" s="146"/>
      <c r="AB277" s="146"/>
      <c r="AC277" s="146"/>
      <c r="AD277" s="146"/>
      <c r="AE277" s="146"/>
      <c r="AF277" s="146"/>
      <c r="AG277" s="146" t="s">
        <v>160</v>
      </c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</row>
    <row r="278" spans="1:60" outlineLevel="1" x14ac:dyDescent="0.2">
      <c r="A278" s="149"/>
      <c r="B278" s="150"/>
      <c r="C278" s="175" t="s">
        <v>306</v>
      </c>
      <c r="D278" s="152"/>
      <c r="E278" s="153">
        <v>1.496</v>
      </c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46"/>
      <c r="Z278" s="146"/>
      <c r="AA278" s="146"/>
      <c r="AB278" s="146"/>
      <c r="AC278" s="146"/>
      <c r="AD278" s="146"/>
      <c r="AE278" s="146"/>
      <c r="AF278" s="146"/>
      <c r="AG278" s="146" t="s">
        <v>141</v>
      </c>
      <c r="AH278" s="146">
        <v>0</v>
      </c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</row>
    <row r="279" spans="1:60" outlineLevel="1" x14ac:dyDescent="0.2">
      <c r="A279" s="149"/>
      <c r="B279" s="150"/>
      <c r="C279" s="175" t="s">
        <v>307</v>
      </c>
      <c r="D279" s="152"/>
      <c r="E279" s="153">
        <v>4.4000000000000004</v>
      </c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46"/>
      <c r="Z279" s="146"/>
      <c r="AA279" s="146"/>
      <c r="AB279" s="146"/>
      <c r="AC279" s="146"/>
      <c r="AD279" s="146"/>
      <c r="AE279" s="146"/>
      <c r="AF279" s="146"/>
      <c r="AG279" s="146" t="s">
        <v>141</v>
      </c>
      <c r="AH279" s="146">
        <v>0</v>
      </c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</row>
    <row r="280" spans="1:60" outlineLevel="1" x14ac:dyDescent="0.2">
      <c r="A280" s="149"/>
      <c r="B280" s="150"/>
      <c r="C280" s="175" t="s">
        <v>309</v>
      </c>
      <c r="D280" s="152"/>
      <c r="E280" s="153">
        <v>1.6335</v>
      </c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46"/>
      <c r="Z280" s="146"/>
      <c r="AA280" s="146"/>
      <c r="AB280" s="146"/>
      <c r="AC280" s="146"/>
      <c r="AD280" s="146"/>
      <c r="AE280" s="146"/>
      <c r="AF280" s="146"/>
      <c r="AG280" s="146" t="s">
        <v>141</v>
      </c>
      <c r="AH280" s="146">
        <v>0</v>
      </c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</row>
    <row r="281" spans="1:60" outlineLevel="1" x14ac:dyDescent="0.2">
      <c r="A281" s="149"/>
      <c r="B281" s="150"/>
      <c r="C281" s="175" t="s">
        <v>310</v>
      </c>
      <c r="D281" s="152"/>
      <c r="E281" s="153">
        <v>5.0819999999999999</v>
      </c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46"/>
      <c r="Z281" s="146"/>
      <c r="AA281" s="146"/>
      <c r="AB281" s="146"/>
      <c r="AC281" s="146"/>
      <c r="AD281" s="146"/>
      <c r="AE281" s="146"/>
      <c r="AF281" s="146"/>
      <c r="AG281" s="146" t="s">
        <v>141</v>
      </c>
      <c r="AH281" s="146">
        <v>0</v>
      </c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</row>
    <row r="282" spans="1:60" outlineLevel="1" x14ac:dyDescent="0.2">
      <c r="A282" s="167">
        <v>79</v>
      </c>
      <c r="B282" s="168" t="s">
        <v>396</v>
      </c>
      <c r="C282" s="176" t="s">
        <v>397</v>
      </c>
      <c r="D282" s="169" t="s">
        <v>283</v>
      </c>
      <c r="E282" s="170">
        <v>0.3226</v>
      </c>
      <c r="F282" s="171"/>
      <c r="G282" s="172">
        <f>ROUND(E282*F282,2)</f>
        <v>0</v>
      </c>
      <c r="H282" s="151">
        <v>0</v>
      </c>
      <c r="I282" s="151">
        <f>ROUND(E282*H282,2)</f>
        <v>0</v>
      </c>
      <c r="J282" s="151">
        <v>589</v>
      </c>
      <c r="K282" s="151">
        <f>ROUND(E282*J282,2)</f>
        <v>190.01</v>
      </c>
      <c r="L282" s="151">
        <v>21</v>
      </c>
      <c r="M282" s="151">
        <f>G282*(1+L282/100)</f>
        <v>0</v>
      </c>
      <c r="N282" s="151">
        <v>0</v>
      </c>
      <c r="O282" s="151">
        <f>ROUND(E282*N282,2)</f>
        <v>0</v>
      </c>
      <c r="P282" s="151">
        <v>0</v>
      </c>
      <c r="Q282" s="151">
        <f>ROUND(E282*P282,2)</f>
        <v>0</v>
      </c>
      <c r="R282" s="151"/>
      <c r="S282" s="151" t="s">
        <v>137</v>
      </c>
      <c r="T282" s="151" t="s">
        <v>137</v>
      </c>
      <c r="U282" s="151">
        <v>1.2649999999999999</v>
      </c>
      <c r="V282" s="151">
        <f>ROUND(E282*U282,2)</f>
        <v>0.41</v>
      </c>
      <c r="W282" s="151"/>
      <c r="X282" s="151" t="s">
        <v>284</v>
      </c>
      <c r="Y282" s="146"/>
      <c r="Z282" s="146"/>
      <c r="AA282" s="146"/>
      <c r="AB282" s="146"/>
      <c r="AC282" s="146"/>
      <c r="AD282" s="146"/>
      <c r="AE282" s="146"/>
      <c r="AF282" s="146"/>
      <c r="AG282" s="146" t="s">
        <v>285</v>
      </c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</row>
    <row r="283" spans="1:60" x14ac:dyDescent="0.2">
      <c r="A283" s="155" t="s">
        <v>132</v>
      </c>
      <c r="B283" s="156" t="s">
        <v>92</v>
      </c>
      <c r="C283" s="173" t="s">
        <v>93</v>
      </c>
      <c r="D283" s="157"/>
      <c r="E283" s="158"/>
      <c r="F283" s="159"/>
      <c r="G283" s="160">
        <f>SUMIF(AG284:AG298,"&lt;&gt;NOR",G284:G298)</f>
        <v>0</v>
      </c>
      <c r="H283" s="154"/>
      <c r="I283" s="154">
        <f>SUM(I284:I298)</f>
        <v>54219.41</v>
      </c>
      <c r="J283" s="154"/>
      <c r="K283" s="154">
        <f>SUM(K284:K298)</f>
        <v>33533.26</v>
      </c>
      <c r="L283" s="154"/>
      <c r="M283" s="154">
        <f>SUM(M284:M298)</f>
        <v>0</v>
      </c>
      <c r="N283" s="154"/>
      <c r="O283" s="154">
        <f>SUM(O284:O298)</f>
        <v>1.4000000000000001</v>
      </c>
      <c r="P283" s="154"/>
      <c r="Q283" s="154">
        <f>SUM(Q284:Q298)</f>
        <v>0</v>
      </c>
      <c r="R283" s="154"/>
      <c r="S283" s="154"/>
      <c r="T283" s="154"/>
      <c r="U283" s="154"/>
      <c r="V283" s="154">
        <f>SUM(V284:V298)</f>
        <v>68.11</v>
      </c>
      <c r="W283" s="154"/>
      <c r="X283" s="154"/>
      <c r="AG283" t="s">
        <v>133</v>
      </c>
    </row>
    <row r="284" spans="1:60" ht="22.5" outlineLevel="1" x14ac:dyDescent="0.2">
      <c r="A284" s="161">
        <v>80</v>
      </c>
      <c r="B284" s="162" t="s">
        <v>398</v>
      </c>
      <c r="C284" s="174" t="s">
        <v>399</v>
      </c>
      <c r="D284" s="163" t="s">
        <v>145</v>
      </c>
      <c r="E284" s="164">
        <v>72.572500000000005</v>
      </c>
      <c r="F284" s="165"/>
      <c r="G284" s="166">
        <f>ROUND(E284*F284,2)</f>
        <v>0</v>
      </c>
      <c r="H284" s="151">
        <v>340.63</v>
      </c>
      <c r="I284" s="151">
        <f>ROUND(E284*H284,2)</f>
        <v>24720.37</v>
      </c>
      <c r="J284" s="151">
        <v>102.87</v>
      </c>
      <c r="K284" s="151">
        <f>ROUND(E284*J284,2)</f>
        <v>7465.53</v>
      </c>
      <c r="L284" s="151">
        <v>21</v>
      </c>
      <c r="M284" s="151">
        <f>G284*(1+L284/100)</f>
        <v>0</v>
      </c>
      <c r="N284" s="151">
        <v>1.0449999999999999E-2</v>
      </c>
      <c r="O284" s="151">
        <f>ROUND(E284*N284,2)</f>
        <v>0.76</v>
      </c>
      <c r="P284" s="151">
        <v>0</v>
      </c>
      <c r="Q284" s="151">
        <f>ROUND(E284*P284,2)</f>
        <v>0</v>
      </c>
      <c r="R284" s="151"/>
      <c r="S284" s="151" t="s">
        <v>137</v>
      </c>
      <c r="T284" s="151" t="s">
        <v>137</v>
      </c>
      <c r="U284" s="151">
        <v>0.20799999999999999</v>
      </c>
      <c r="V284" s="151">
        <f>ROUND(E284*U284,2)</f>
        <v>15.1</v>
      </c>
      <c r="W284" s="151"/>
      <c r="X284" s="151" t="s">
        <v>138</v>
      </c>
      <c r="Y284" s="146"/>
      <c r="Z284" s="146"/>
      <c r="AA284" s="146"/>
      <c r="AB284" s="146"/>
      <c r="AC284" s="146"/>
      <c r="AD284" s="146"/>
      <c r="AE284" s="146"/>
      <c r="AF284" s="146"/>
      <c r="AG284" s="146" t="s">
        <v>139</v>
      </c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</row>
    <row r="285" spans="1:60" outlineLevel="1" x14ac:dyDescent="0.2">
      <c r="A285" s="149"/>
      <c r="B285" s="150"/>
      <c r="C285" s="175" t="s">
        <v>400</v>
      </c>
      <c r="D285" s="152"/>
      <c r="E285" s="153">
        <v>72.572500000000005</v>
      </c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46"/>
      <c r="Z285" s="146"/>
      <c r="AA285" s="146"/>
      <c r="AB285" s="146"/>
      <c r="AC285" s="146"/>
      <c r="AD285" s="146"/>
      <c r="AE285" s="146"/>
      <c r="AF285" s="146"/>
      <c r="AG285" s="146" t="s">
        <v>141</v>
      </c>
      <c r="AH285" s="146">
        <v>0</v>
      </c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</row>
    <row r="286" spans="1:60" ht="22.5" outlineLevel="1" x14ac:dyDescent="0.2">
      <c r="A286" s="161">
        <v>81</v>
      </c>
      <c r="B286" s="162" t="s">
        <v>401</v>
      </c>
      <c r="C286" s="174" t="s">
        <v>402</v>
      </c>
      <c r="D286" s="163" t="s">
        <v>145</v>
      </c>
      <c r="E286" s="164">
        <v>72.572500000000005</v>
      </c>
      <c r="F286" s="165"/>
      <c r="G286" s="166">
        <f>ROUND(E286*F286,2)</f>
        <v>0</v>
      </c>
      <c r="H286" s="151">
        <v>0</v>
      </c>
      <c r="I286" s="151">
        <f>ROUND(E286*H286,2)</f>
        <v>0</v>
      </c>
      <c r="J286" s="151">
        <v>6.9</v>
      </c>
      <c r="K286" s="151">
        <f>ROUND(E286*J286,2)</f>
        <v>500.75</v>
      </c>
      <c r="L286" s="151">
        <v>21</v>
      </c>
      <c r="M286" s="151">
        <f>G286*(1+L286/100)</f>
        <v>0</v>
      </c>
      <c r="N286" s="151">
        <v>0</v>
      </c>
      <c r="O286" s="151">
        <f>ROUND(E286*N286,2)</f>
        <v>0</v>
      </c>
      <c r="P286" s="151">
        <v>0</v>
      </c>
      <c r="Q286" s="151">
        <f>ROUND(E286*P286,2)</f>
        <v>0</v>
      </c>
      <c r="R286" s="151"/>
      <c r="S286" s="151" t="s">
        <v>137</v>
      </c>
      <c r="T286" s="151" t="s">
        <v>137</v>
      </c>
      <c r="U286" s="151">
        <v>1.6E-2</v>
      </c>
      <c r="V286" s="151">
        <f>ROUND(E286*U286,2)</f>
        <v>1.1599999999999999</v>
      </c>
      <c r="W286" s="151"/>
      <c r="X286" s="151" t="s">
        <v>138</v>
      </c>
      <c r="Y286" s="146"/>
      <c r="Z286" s="146"/>
      <c r="AA286" s="146"/>
      <c r="AB286" s="146"/>
      <c r="AC286" s="146"/>
      <c r="AD286" s="146"/>
      <c r="AE286" s="146"/>
      <c r="AF286" s="146"/>
      <c r="AG286" s="146" t="s">
        <v>139</v>
      </c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</row>
    <row r="287" spans="1:60" outlineLevel="1" x14ac:dyDescent="0.2">
      <c r="A287" s="149"/>
      <c r="B287" s="150"/>
      <c r="C287" s="175" t="s">
        <v>400</v>
      </c>
      <c r="D287" s="152"/>
      <c r="E287" s="153">
        <v>72.572500000000005</v>
      </c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46"/>
      <c r="Z287" s="146"/>
      <c r="AA287" s="146"/>
      <c r="AB287" s="146"/>
      <c r="AC287" s="146"/>
      <c r="AD287" s="146"/>
      <c r="AE287" s="146"/>
      <c r="AF287" s="146"/>
      <c r="AG287" s="146" t="s">
        <v>141</v>
      </c>
      <c r="AH287" s="146">
        <v>0</v>
      </c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</row>
    <row r="288" spans="1:60" outlineLevel="1" x14ac:dyDescent="0.2">
      <c r="A288" s="161">
        <v>82</v>
      </c>
      <c r="B288" s="162" t="s">
        <v>403</v>
      </c>
      <c r="C288" s="174" t="s">
        <v>404</v>
      </c>
      <c r="D288" s="163" t="s">
        <v>186</v>
      </c>
      <c r="E288" s="164">
        <v>34.94</v>
      </c>
      <c r="F288" s="165"/>
      <c r="G288" s="166">
        <f>ROUND(E288*F288,2)</f>
        <v>0</v>
      </c>
      <c r="H288" s="151">
        <v>23.11</v>
      </c>
      <c r="I288" s="151">
        <f>ROUND(E288*H288,2)</f>
        <v>807.46</v>
      </c>
      <c r="J288" s="151">
        <v>59.39</v>
      </c>
      <c r="K288" s="151">
        <f>ROUND(E288*J288,2)</f>
        <v>2075.09</v>
      </c>
      <c r="L288" s="151">
        <v>21</v>
      </c>
      <c r="M288" s="151">
        <f>G288*(1+L288/100)</f>
        <v>0</v>
      </c>
      <c r="N288" s="151">
        <v>0</v>
      </c>
      <c r="O288" s="151">
        <f>ROUND(E288*N288,2)</f>
        <v>0</v>
      </c>
      <c r="P288" s="151">
        <v>0</v>
      </c>
      <c r="Q288" s="151">
        <f>ROUND(E288*P288,2)</f>
        <v>0</v>
      </c>
      <c r="R288" s="151"/>
      <c r="S288" s="151" t="s">
        <v>137</v>
      </c>
      <c r="T288" s="151" t="s">
        <v>137</v>
      </c>
      <c r="U288" s="151">
        <v>0.12</v>
      </c>
      <c r="V288" s="151">
        <f>ROUND(E288*U288,2)</f>
        <v>4.1900000000000004</v>
      </c>
      <c r="W288" s="151"/>
      <c r="X288" s="151" t="s">
        <v>138</v>
      </c>
      <c r="Y288" s="146"/>
      <c r="Z288" s="146"/>
      <c r="AA288" s="146"/>
      <c r="AB288" s="146"/>
      <c r="AC288" s="146"/>
      <c r="AD288" s="146"/>
      <c r="AE288" s="146"/>
      <c r="AF288" s="146"/>
      <c r="AG288" s="146" t="s">
        <v>139</v>
      </c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</row>
    <row r="289" spans="1:60" outlineLevel="1" x14ac:dyDescent="0.2">
      <c r="A289" s="149"/>
      <c r="B289" s="150"/>
      <c r="C289" s="175" t="s">
        <v>405</v>
      </c>
      <c r="D289" s="152"/>
      <c r="E289" s="153">
        <v>34.94</v>
      </c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46"/>
      <c r="Z289" s="146"/>
      <c r="AA289" s="146"/>
      <c r="AB289" s="146"/>
      <c r="AC289" s="146"/>
      <c r="AD289" s="146"/>
      <c r="AE289" s="146"/>
      <c r="AF289" s="146"/>
      <c r="AG289" s="146" t="s">
        <v>141</v>
      </c>
      <c r="AH289" s="146">
        <v>0</v>
      </c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</row>
    <row r="290" spans="1:60" outlineLevel="1" x14ac:dyDescent="0.2">
      <c r="A290" s="161">
        <v>83</v>
      </c>
      <c r="B290" s="162" t="s">
        <v>406</v>
      </c>
      <c r="C290" s="174" t="s">
        <v>407</v>
      </c>
      <c r="D290" s="163" t="s">
        <v>145</v>
      </c>
      <c r="E290" s="164">
        <v>72.572500000000005</v>
      </c>
      <c r="F290" s="165"/>
      <c r="G290" s="166">
        <f>ROUND(E290*F290,2)</f>
        <v>0</v>
      </c>
      <c r="H290" s="151">
        <v>0</v>
      </c>
      <c r="I290" s="151">
        <f>ROUND(E290*H290,2)</f>
        <v>0</v>
      </c>
      <c r="J290" s="151">
        <v>272</v>
      </c>
      <c r="K290" s="151">
        <f>ROUND(E290*J290,2)</f>
        <v>19739.72</v>
      </c>
      <c r="L290" s="151">
        <v>21</v>
      </c>
      <c r="M290" s="151">
        <f>G290*(1+L290/100)</f>
        <v>0</v>
      </c>
      <c r="N290" s="151">
        <v>0</v>
      </c>
      <c r="O290" s="151">
        <f>ROUND(E290*N290,2)</f>
        <v>0</v>
      </c>
      <c r="P290" s="151">
        <v>0</v>
      </c>
      <c r="Q290" s="151">
        <f>ROUND(E290*P290,2)</f>
        <v>0</v>
      </c>
      <c r="R290" s="151"/>
      <c r="S290" s="151" t="s">
        <v>137</v>
      </c>
      <c r="T290" s="151" t="s">
        <v>137</v>
      </c>
      <c r="U290" s="151">
        <v>0.55000000000000004</v>
      </c>
      <c r="V290" s="151">
        <f>ROUND(E290*U290,2)</f>
        <v>39.909999999999997</v>
      </c>
      <c r="W290" s="151"/>
      <c r="X290" s="151" t="s">
        <v>138</v>
      </c>
      <c r="Y290" s="146"/>
      <c r="Z290" s="146"/>
      <c r="AA290" s="146"/>
      <c r="AB290" s="146"/>
      <c r="AC290" s="146"/>
      <c r="AD290" s="146"/>
      <c r="AE290" s="146"/>
      <c r="AF290" s="146"/>
      <c r="AG290" s="146" t="s">
        <v>139</v>
      </c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</row>
    <row r="291" spans="1:60" outlineLevel="1" x14ac:dyDescent="0.2">
      <c r="A291" s="149"/>
      <c r="B291" s="150"/>
      <c r="C291" s="175" t="s">
        <v>400</v>
      </c>
      <c r="D291" s="152"/>
      <c r="E291" s="153">
        <v>72.572500000000005</v>
      </c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46"/>
      <c r="Z291" s="146"/>
      <c r="AA291" s="146"/>
      <c r="AB291" s="146"/>
      <c r="AC291" s="146"/>
      <c r="AD291" s="146"/>
      <c r="AE291" s="146"/>
      <c r="AF291" s="146"/>
      <c r="AG291" s="146" t="s">
        <v>141</v>
      </c>
      <c r="AH291" s="146">
        <v>0</v>
      </c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</row>
    <row r="292" spans="1:60" outlineLevel="1" x14ac:dyDescent="0.2">
      <c r="A292" s="161">
        <v>84</v>
      </c>
      <c r="B292" s="162" t="s">
        <v>408</v>
      </c>
      <c r="C292" s="174" t="s">
        <v>409</v>
      </c>
      <c r="D292" s="163" t="s">
        <v>145</v>
      </c>
      <c r="E292" s="164">
        <v>72.572500000000005</v>
      </c>
      <c r="F292" s="165"/>
      <c r="G292" s="166">
        <f>ROUND(E292*F292,2)</f>
        <v>0</v>
      </c>
      <c r="H292" s="151">
        <v>12.24</v>
      </c>
      <c r="I292" s="151">
        <f>ROUND(E292*H292,2)</f>
        <v>888.29</v>
      </c>
      <c r="J292" s="151">
        <v>29.66</v>
      </c>
      <c r="K292" s="151">
        <f>ROUND(E292*J292,2)</f>
        <v>2152.5</v>
      </c>
      <c r="L292" s="151">
        <v>21</v>
      </c>
      <c r="M292" s="151">
        <f>G292*(1+L292/100)</f>
        <v>0</v>
      </c>
      <c r="N292" s="151">
        <v>1E-3</v>
      </c>
      <c r="O292" s="151">
        <f>ROUND(E292*N292,2)</f>
        <v>7.0000000000000007E-2</v>
      </c>
      <c r="P292" s="151">
        <v>0</v>
      </c>
      <c r="Q292" s="151">
        <f>ROUND(E292*P292,2)</f>
        <v>0</v>
      </c>
      <c r="R292" s="151"/>
      <c r="S292" s="151" t="s">
        <v>137</v>
      </c>
      <c r="T292" s="151" t="s">
        <v>137</v>
      </c>
      <c r="U292" s="151">
        <v>0.06</v>
      </c>
      <c r="V292" s="151">
        <f>ROUND(E292*U292,2)</f>
        <v>4.3499999999999996</v>
      </c>
      <c r="W292" s="151"/>
      <c r="X292" s="151" t="s">
        <v>138</v>
      </c>
      <c r="Y292" s="146"/>
      <c r="Z292" s="146"/>
      <c r="AA292" s="146"/>
      <c r="AB292" s="146"/>
      <c r="AC292" s="146"/>
      <c r="AD292" s="146"/>
      <c r="AE292" s="146"/>
      <c r="AF292" s="146"/>
      <c r="AG292" s="146" t="s">
        <v>139</v>
      </c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</row>
    <row r="293" spans="1:60" outlineLevel="1" x14ac:dyDescent="0.2">
      <c r="A293" s="149"/>
      <c r="B293" s="150"/>
      <c r="C293" s="175" t="s">
        <v>400</v>
      </c>
      <c r="D293" s="152"/>
      <c r="E293" s="153">
        <v>72.572500000000005</v>
      </c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46"/>
      <c r="Z293" s="146"/>
      <c r="AA293" s="146"/>
      <c r="AB293" s="146"/>
      <c r="AC293" s="146"/>
      <c r="AD293" s="146"/>
      <c r="AE293" s="146"/>
      <c r="AF293" s="146"/>
      <c r="AG293" s="146" t="s">
        <v>141</v>
      </c>
      <c r="AH293" s="146">
        <v>0</v>
      </c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</row>
    <row r="294" spans="1:60" outlineLevel="1" x14ac:dyDescent="0.2">
      <c r="A294" s="161">
        <v>85</v>
      </c>
      <c r="B294" s="162" t="s">
        <v>410</v>
      </c>
      <c r="C294" s="174" t="s">
        <v>411</v>
      </c>
      <c r="D294" s="163" t="s">
        <v>186</v>
      </c>
      <c r="E294" s="164">
        <v>38.433999999999997</v>
      </c>
      <c r="F294" s="165"/>
      <c r="G294" s="166">
        <f>ROUND(E294*F294,2)</f>
        <v>0</v>
      </c>
      <c r="H294" s="151">
        <v>89.9</v>
      </c>
      <c r="I294" s="151">
        <f>ROUND(E294*H294,2)</f>
        <v>3455.22</v>
      </c>
      <c r="J294" s="151">
        <v>0</v>
      </c>
      <c r="K294" s="151">
        <f>ROUND(E294*J294,2)</f>
        <v>0</v>
      </c>
      <c r="L294" s="151">
        <v>21</v>
      </c>
      <c r="M294" s="151">
        <f>G294*(1+L294/100)</f>
        <v>0</v>
      </c>
      <c r="N294" s="151">
        <v>3.5E-4</v>
      </c>
      <c r="O294" s="151">
        <f>ROUND(E294*N294,2)</f>
        <v>0.01</v>
      </c>
      <c r="P294" s="151">
        <v>0</v>
      </c>
      <c r="Q294" s="151">
        <f>ROUND(E294*P294,2)</f>
        <v>0</v>
      </c>
      <c r="R294" s="151" t="s">
        <v>158</v>
      </c>
      <c r="S294" s="151" t="s">
        <v>137</v>
      </c>
      <c r="T294" s="151" t="s">
        <v>137</v>
      </c>
      <c r="U294" s="151">
        <v>0</v>
      </c>
      <c r="V294" s="151">
        <f>ROUND(E294*U294,2)</f>
        <v>0</v>
      </c>
      <c r="W294" s="151"/>
      <c r="X294" s="151" t="s">
        <v>159</v>
      </c>
      <c r="Y294" s="146"/>
      <c r="Z294" s="146"/>
      <c r="AA294" s="146"/>
      <c r="AB294" s="146"/>
      <c r="AC294" s="146"/>
      <c r="AD294" s="146"/>
      <c r="AE294" s="146"/>
      <c r="AF294" s="146"/>
      <c r="AG294" s="146" t="s">
        <v>160</v>
      </c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</row>
    <row r="295" spans="1:60" outlineLevel="1" x14ac:dyDescent="0.2">
      <c r="A295" s="149"/>
      <c r="B295" s="150"/>
      <c r="C295" s="175" t="s">
        <v>412</v>
      </c>
      <c r="D295" s="152"/>
      <c r="E295" s="153">
        <v>38.433999999999997</v>
      </c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46"/>
      <c r="Z295" s="146"/>
      <c r="AA295" s="146"/>
      <c r="AB295" s="146"/>
      <c r="AC295" s="146"/>
      <c r="AD295" s="146"/>
      <c r="AE295" s="146"/>
      <c r="AF295" s="146"/>
      <c r="AG295" s="146" t="s">
        <v>141</v>
      </c>
      <c r="AH295" s="146">
        <v>0</v>
      </c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</row>
    <row r="296" spans="1:60" ht="33.75" outlineLevel="1" x14ac:dyDescent="0.2">
      <c r="A296" s="161">
        <v>86</v>
      </c>
      <c r="B296" s="162" t="s">
        <v>413</v>
      </c>
      <c r="C296" s="174" t="s">
        <v>414</v>
      </c>
      <c r="D296" s="163" t="s">
        <v>145</v>
      </c>
      <c r="E296" s="164">
        <v>79.829750000000004</v>
      </c>
      <c r="F296" s="165"/>
      <c r="G296" s="166">
        <f>ROUND(E296*F296,2)</f>
        <v>0</v>
      </c>
      <c r="H296" s="151">
        <v>305</v>
      </c>
      <c r="I296" s="151">
        <f>ROUND(E296*H296,2)</f>
        <v>24348.07</v>
      </c>
      <c r="J296" s="151">
        <v>0</v>
      </c>
      <c r="K296" s="151">
        <f>ROUND(E296*J296,2)</f>
        <v>0</v>
      </c>
      <c r="L296" s="151">
        <v>21</v>
      </c>
      <c r="M296" s="151">
        <f>G296*(1+L296/100)</f>
        <v>0</v>
      </c>
      <c r="N296" s="151">
        <v>7.0000000000000001E-3</v>
      </c>
      <c r="O296" s="151">
        <f>ROUND(E296*N296,2)</f>
        <v>0.56000000000000005</v>
      </c>
      <c r="P296" s="151">
        <v>0</v>
      </c>
      <c r="Q296" s="151">
        <f>ROUND(E296*P296,2)</f>
        <v>0</v>
      </c>
      <c r="R296" s="151"/>
      <c r="S296" s="151" t="s">
        <v>243</v>
      </c>
      <c r="T296" s="151" t="s">
        <v>244</v>
      </c>
      <c r="U296" s="151">
        <v>0</v>
      </c>
      <c r="V296" s="151">
        <f>ROUND(E296*U296,2)</f>
        <v>0</v>
      </c>
      <c r="W296" s="151"/>
      <c r="X296" s="151" t="s">
        <v>159</v>
      </c>
      <c r="Y296" s="146"/>
      <c r="Z296" s="146"/>
      <c r="AA296" s="146"/>
      <c r="AB296" s="146"/>
      <c r="AC296" s="146"/>
      <c r="AD296" s="146"/>
      <c r="AE296" s="146"/>
      <c r="AF296" s="146"/>
      <c r="AG296" s="146" t="s">
        <v>160</v>
      </c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</row>
    <row r="297" spans="1:60" outlineLevel="1" x14ac:dyDescent="0.2">
      <c r="A297" s="149"/>
      <c r="B297" s="150"/>
      <c r="C297" s="175" t="s">
        <v>305</v>
      </c>
      <c r="D297" s="152"/>
      <c r="E297" s="153">
        <v>79.829750000000004</v>
      </c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46"/>
      <c r="Z297" s="146"/>
      <c r="AA297" s="146"/>
      <c r="AB297" s="146"/>
      <c r="AC297" s="146"/>
      <c r="AD297" s="146"/>
      <c r="AE297" s="146"/>
      <c r="AF297" s="146"/>
      <c r="AG297" s="146" t="s">
        <v>141</v>
      </c>
      <c r="AH297" s="146">
        <v>0</v>
      </c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</row>
    <row r="298" spans="1:60" outlineLevel="1" x14ac:dyDescent="0.2">
      <c r="A298" s="167">
        <v>87</v>
      </c>
      <c r="B298" s="168" t="s">
        <v>415</v>
      </c>
      <c r="C298" s="176" t="s">
        <v>416</v>
      </c>
      <c r="D298" s="169" t="s">
        <v>283</v>
      </c>
      <c r="E298" s="170">
        <v>1.4032199999999999</v>
      </c>
      <c r="F298" s="171"/>
      <c r="G298" s="172">
        <f>ROUND(E298*F298,2)</f>
        <v>0</v>
      </c>
      <c r="H298" s="151">
        <v>0</v>
      </c>
      <c r="I298" s="151">
        <f>ROUND(E298*H298,2)</f>
        <v>0</v>
      </c>
      <c r="J298" s="151">
        <v>1140</v>
      </c>
      <c r="K298" s="151">
        <f>ROUND(E298*J298,2)</f>
        <v>1599.67</v>
      </c>
      <c r="L298" s="151">
        <v>21</v>
      </c>
      <c r="M298" s="151">
        <f>G298*(1+L298/100)</f>
        <v>0</v>
      </c>
      <c r="N298" s="151">
        <v>0</v>
      </c>
      <c r="O298" s="151">
        <f>ROUND(E298*N298,2)</f>
        <v>0</v>
      </c>
      <c r="P298" s="151">
        <v>0</v>
      </c>
      <c r="Q298" s="151">
        <f>ROUND(E298*P298,2)</f>
        <v>0</v>
      </c>
      <c r="R298" s="151"/>
      <c r="S298" s="151" t="s">
        <v>137</v>
      </c>
      <c r="T298" s="151" t="s">
        <v>137</v>
      </c>
      <c r="U298" s="151">
        <v>2.42</v>
      </c>
      <c r="V298" s="151">
        <f>ROUND(E298*U298,2)</f>
        <v>3.4</v>
      </c>
      <c r="W298" s="151"/>
      <c r="X298" s="151" t="s">
        <v>284</v>
      </c>
      <c r="Y298" s="146"/>
      <c r="Z298" s="146"/>
      <c r="AA298" s="146"/>
      <c r="AB298" s="146"/>
      <c r="AC298" s="146"/>
      <c r="AD298" s="146"/>
      <c r="AE298" s="146"/>
      <c r="AF298" s="146"/>
      <c r="AG298" s="146" t="s">
        <v>285</v>
      </c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</row>
    <row r="299" spans="1:60" x14ac:dyDescent="0.2">
      <c r="A299" s="155" t="s">
        <v>132</v>
      </c>
      <c r="B299" s="156" t="s">
        <v>94</v>
      </c>
      <c r="C299" s="173" t="s">
        <v>95</v>
      </c>
      <c r="D299" s="157"/>
      <c r="E299" s="158"/>
      <c r="F299" s="159"/>
      <c r="G299" s="160">
        <f>SUMIF(AG300:AG308,"&lt;&gt;NOR",G300:G308)</f>
        <v>0</v>
      </c>
      <c r="H299" s="154"/>
      <c r="I299" s="154">
        <f>SUM(I300:I308)</f>
        <v>30662.04</v>
      </c>
      <c r="J299" s="154"/>
      <c r="K299" s="154">
        <f>SUM(K300:K308)</f>
        <v>21658.95</v>
      </c>
      <c r="L299" s="154"/>
      <c r="M299" s="154">
        <f>SUM(M300:M308)</f>
        <v>0</v>
      </c>
      <c r="N299" s="154"/>
      <c r="O299" s="154">
        <f>SUM(O300:O308)</f>
        <v>0.32</v>
      </c>
      <c r="P299" s="154"/>
      <c r="Q299" s="154">
        <f>SUM(Q300:Q308)</f>
        <v>0</v>
      </c>
      <c r="R299" s="154"/>
      <c r="S299" s="154"/>
      <c r="T299" s="154"/>
      <c r="U299" s="154"/>
      <c r="V299" s="154">
        <f>SUM(V300:V308)</f>
        <v>37.25</v>
      </c>
      <c r="W299" s="154"/>
      <c r="X299" s="154"/>
      <c r="AG299" t="s">
        <v>133</v>
      </c>
    </row>
    <row r="300" spans="1:60" ht="22.5" outlineLevel="1" x14ac:dyDescent="0.2">
      <c r="A300" s="161">
        <v>88</v>
      </c>
      <c r="B300" s="162" t="s">
        <v>417</v>
      </c>
      <c r="C300" s="174" t="s">
        <v>418</v>
      </c>
      <c r="D300" s="163" t="s">
        <v>145</v>
      </c>
      <c r="E300" s="164">
        <v>71.807500000000005</v>
      </c>
      <c r="F300" s="165"/>
      <c r="G300" s="166">
        <f>ROUND(E300*F300,2)</f>
        <v>0</v>
      </c>
      <c r="H300" s="151">
        <v>0</v>
      </c>
      <c r="I300" s="151">
        <f>ROUND(E300*H300,2)</f>
        <v>0</v>
      </c>
      <c r="J300" s="151">
        <v>6.9</v>
      </c>
      <c r="K300" s="151">
        <f>ROUND(E300*J300,2)</f>
        <v>495.47</v>
      </c>
      <c r="L300" s="151">
        <v>21</v>
      </c>
      <c r="M300" s="151">
        <f>G300*(1+L300/100)</f>
        <v>0</v>
      </c>
      <c r="N300" s="151">
        <v>0</v>
      </c>
      <c r="O300" s="151">
        <f>ROUND(E300*N300,2)</f>
        <v>0</v>
      </c>
      <c r="P300" s="151">
        <v>0</v>
      </c>
      <c r="Q300" s="151">
        <f>ROUND(E300*P300,2)</f>
        <v>0</v>
      </c>
      <c r="R300" s="151"/>
      <c r="S300" s="151" t="s">
        <v>137</v>
      </c>
      <c r="T300" s="151" t="s">
        <v>137</v>
      </c>
      <c r="U300" s="151">
        <v>1.6E-2</v>
      </c>
      <c r="V300" s="151">
        <f>ROUND(E300*U300,2)</f>
        <v>1.1499999999999999</v>
      </c>
      <c r="W300" s="151"/>
      <c r="X300" s="151" t="s">
        <v>138</v>
      </c>
      <c r="Y300" s="146"/>
      <c r="Z300" s="146"/>
      <c r="AA300" s="146"/>
      <c r="AB300" s="146"/>
      <c r="AC300" s="146"/>
      <c r="AD300" s="146"/>
      <c r="AE300" s="146"/>
      <c r="AF300" s="146"/>
      <c r="AG300" s="146" t="s">
        <v>139</v>
      </c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</row>
    <row r="301" spans="1:60" outlineLevel="1" x14ac:dyDescent="0.2">
      <c r="A301" s="149"/>
      <c r="B301" s="150"/>
      <c r="C301" s="175" t="s">
        <v>220</v>
      </c>
      <c r="D301" s="152"/>
      <c r="E301" s="153">
        <v>71.807500000000005</v>
      </c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46"/>
      <c r="Z301" s="146"/>
      <c r="AA301" s="146"/>
      <c r="AB301" s="146"/>
      <c r="AC301" s="146"/>
      <c r="AD301" s="146"/>
      <c r="AE301" s="146"/>
      <c r="AF301" s="146"/>
      <c r="AG301" s="146" t="s">
        <v>141</v>
      </c>
      <c r="AH301" s="146">
        <v>0</v>
      </c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</row>
    <row r="302" spans="1:60" ht="22.5" outlineLevel="1" x14ac:dyDescent="0.2">
      <c r="A302" s="161">
        <v>89</v>
      </c>
      <c r="B302" s="162" t="s">
        <v>419</v>
      </c>
      <c r="C302" s="174" t="s">
        <v>420</v>
      </c>
      <c r="D302" s="163" t="s">
        <v>186</v>
      </c>
      <c r="E302" s="164">
        <v>37.5</v>
      </c>
      <c r="F302" s="165"/>
      <c r="G302" s="166">
        <f>ROUND(E302*F302,2)</f>
        <v>0</v>
      </c>
      <c r="H302" s="151">
        <v>30.51</v>
      </c>
      <c r="I302" s="151">
        <f>ROUND(E302*H302,2)</f>
        <v>1144.1300000000001</v>
      </c>
      <c r="J302" s="151">
        <v>67.89</v>
      </c>
      <c r="K302" s="151">
        <f>ROUND(E302*J302,2)</f>
        <v>2545.88</v>
      </c>
      <c r="L302" s="151">
        <v>21</v>
      </c>
      <c r="M302" s="151">
        <f>G302*(1+L302/100)</f>
        <v>0</v>
      </c>
      <c r="N302" s="151">
        <v>8.0000000000000007E-5</v>
      </c>
      <c r="O302" s="151">
        <f>ROUND(E302*N302,2)</f>
        <v>0</v>
      </c>
      <c r="P302" s="151">
        <v>0</v>
      </c>
      <c r="Q302" s="151">
        <f>ROUND(E302*P302,2)</f>
        <v>0</v>
      </c>
      <c r="R302" s="151"/>
      <c r="S302" s="151" t="s">
        <v>137</v>
      </c>
      <c r="T302" s="151" t="s">
        <v>137</v>
      </c>
      <c r="U302" s="151">
        <v>0.13719999999999999</v>
      </c>
      <c r="V302" s="151">
        <f>ROUND(E302*U302,2)</f>
        <v>5.15</v>
      </c>
      <c r="W302" s="151"/>
      <c r="X302" s="151" t="s">
        <v>138</v>
      </c>
      <c r="Y302" s="146"/>
      <c r="Z302" s="146"/>
      <c r="AA302" s="146"/>
      <c r="AB302" s="146"/>
      <c r="AC302" s="146"/>
      <c r="AD302" s="146"/>
      <c r="AE302" s="146"/>
      <c r="AF302" s="146"/>
      <c r="AG302" s="146" t="s">
        <v>139</v>
      </c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</row>
    <row r="303" spans="1:60" outlineLevel="1" x14ac:dyDescent="0.2">
      <c r="A303" s="149"/>
      <c r="B303" s="150"/>
      <c r="C303" s="175" t="s">
        <v>296</v>
      </c>
      <c r="D303" s="152"/>
      <c r="E303" s="153">
        <v>37.5</v>
      </c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46"/>
      <c r="Z303" s="146"/>
      <c r="AA303" s="146"/>
      <c r="AB303" s="146"/>
      <c r="AC303" s="146"/>
      <c r="AD303" s="146"/>
      <c r="AE303" s="146"/>
      <c r="AF303" s="146"/>
      <c r="AG303" s="146" t="s">
        <v>141</v>
      </c>
      <c r="AH303" s="146">
        <v>0</v>
      </c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</row>
    <row r="304" spans="1:60" ht="22.5" outlineLevel="1" x14ac:dyDescent="0.2">
      <c r="A304" s="161">
        <v>90</v>
      </c>
      <c r="B304" s="162" t="s">
        <v>421</v>
      </c>
      <c r="C304" s="174" t="s">
        <v>422</v>
      </c>
      <c r="D304" s="163" t="s">
        <v>145</v>
      </c>
      <c r="E304" s="164">
        <v>71.807500000000005</v>
      </c>
      <c r="F304" s="165"/>
      <c r="G304" s="166">
        <f>ROUND(E304*F304,2)</f>
        <v>0</v>
      </c>
      <c r="H304" s="151">
        <v>411.07</v>
      </c>
      <c r="I304" s="151">
        <f>ROUND(E304*H304,2)</f>
        <v>29517.91</v>
      </c>
      <c r="J304" s="151">
        <v>187.93</v>
      </c>
      <c r="K304" s="151">
        <f>ROUND(E304*J304,2)</f>
        <v>13494.78</v>
      </c>
      <c r="L304" s="151">
        <v>21</v>
      </c>
      <c r="M304" s="151">
        <f>G304*(1+L304/100)</f>
        <v>0</v>
      </c>
      <c r="N304" s="151">
        <v>3.46E-3</v>
      </c>
      <c r="O304" s="151">
        <f>ROUND(E304*N304,2)</f>
        <v>0.25</v>
      </c>
      <c r="P304" s="151">
        <v>0</v>
      </c>
      <c r="Q304" s="151">
        <f>ROUND(E304*P304,2)</f>
        <v>0</v>
      </c>
      <c r="R304" s="151"/>
      <c r="S304" s="151" t="s">
        <v>137</v>
      </c>
      <c r="T304" s="151" t="s">
        <v>137</v>
      </c>
      <c r="U304" s="151">
        <v>0.38</v>
      </c>
      <c r="V304" s="151">
        <f>ROUND(E304*U304,2)</f>
        <v>27.29</v>
      </c>
      <c r="W304" s="151"/>
      <c r="X304" s="151" t="s">
        <v>138</v>
      </c>
      <c r="Y304" s="146"/>
      <c r="Z304" s="146"/>
      <c r="AA304" s="146"/>
      <c r="AB304" s="146"/>
      <c r="AC304" s="146"/>
      <c r="AD304" s="146"/>
      <c r="AE304" s="146"/>
      <c r="AF304" s="146"/>
      <c r="AG304" s="146" t="s">
        <v>139</v>
      </c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</row>
    <row r="305" spans="1:60" outlineLevel="1" x14ac:dyDescent="0.2">
      <c r="A305" s="149"/>
      <c r="B305" s="150"/>
      <c r="C305" s="175" t="s">
        <v>220</v>
      </c>
      <c r="D305" s="152"/>
      <c r="E305" s="153">
        <v>71.807500000000005</v>
      </c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46"/>
      <c r="Z305" s="146"/>
      <c r="AA305" s="146"/>
      <c r="AB305" s="146"/>
      <c r="AC305" s="146"/>
      <c r="AD305" s="146"/>
      <c r="AE305" s="146"/>
      <c r="AF305" s="146"/>
      <c r="AG305" s="146" t="s">
        <v>141</v>
      </c>
      <c r="AH305" s="146">
        <v>0</v>
      </c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</row>
    <row r="306" spans="1:60" ht="22.5" outlineLevel="1" x14ac:dyDescent="0.2">
      <c r="A306" s="161">
        <v>91</v>
      </c>
      <c r="B306" s="162" t="s">
        <v>423</v>
      </c>
      <c r="C306" s="174" t="s">
        <v>424</v>
      </c>
      <c r="D306" s="163" t="s">
        <v>145</v>
      </c>
      <c r="E306" s="164">
        <v>71.807500000000005</v>
      </c>
      <c r="F306" s="165"/>
      <c r="G306" s="166">
        <f>ROUND(E306*F306,2)</f>
        <v>0</v>
      </c>
      <c r="H306" s="151">
        <v>0</v>
      </c>
      <c r="I306" s="151">
        <f>ROUND(E306*H306,2)</f>
        <v>0</v>
      </c>
      <c r="J306" s="151">
        <v>69</v>
      </c>
      <c r="K306" s="151">
        <f>ROUND(E306*J306,2)</f>
        <v>4954.72</v>
      </c>
      <c r="L306" s="151">
        <v>21</v>
      </c>
      <c r="M306" s="151">
        <f>G306*(1+L306/100)</f>
        <v>0</v>
      </c>
      <c r="N306" s="151">
        <v>1E-3</v>
      </c>
      <c r="O306" s="151">
        <f>ROUND(E306*N306,2)</f>
        <v>7.0000000000000007E-2</v>
      </c>
      <c r="P306" s="151">
        <v>0</v>
      </c>
      <c r="Q306" s="151">
        <f>ROUND(E306*P306,2)</f>
        <v>0</v>
      </c>
      <c r="R306" s="151"/>
      <c r="S306" s="151" t="s">
        <v>243</v>
      </c>
      <c r="T306" s="151" t="s">
        <v>244</v>
      </c>
      <c r="U306" s="151">
        <v>4.5999999999999999E-2</v>
      </c>
      <c r="V306" s="151">
        <f>ROUND(E306*U306,2)</f>
        <v>3.3</v>
      </c>
      <c r="W306" s="151"/>
      <c r="X306" s="151" t="s">
        <v>138</v>
      </c>
      <c r="Y306" s="146"/>
      <c r="Z306" s="146"/>
      <c r="AA306" s="146"/>
      <c r="AB306" s="146"/>
      <c r="AC306" s="146"/>
      <c r="AD306" s="146"/>
      <c r="AE306" s="146"/>
      <c r="AF306" s="146"/>
      <c r="AG306" s="146" t="s">
        <v>139</v>
      </c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</row>
    <row r="307" spans="1:60" outlineLevel="1" x14ac:dyDescent="0.2">
      <c r="A307" s="149"/>
      <c r="B307" s="150"/>
      <c r="C307" s="175" t="s">
        <v>220</v>
      </c>
      <c r="D307" s="152"/>
      <c r="E307" s="153">
        <v>71.807500000000005</v>
      </c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46"/>
      <c r="Z307" s="146"/>
      <c r="AA307" s="146"/>
      <c r="AB307" s="146"/>
      <c r="AC307" s="146"/>
      <c r="AD307" s="146"/>
      <c r="AE307" s="146"/>
      <c r="AF307" s="146"/>
      <c r="AG307" s="146" t="s">
        <v>141</v>
      </c>
      <c r="AH307" s="146">
        <v>0</v>
      </c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</row>
    <row r="308" spans="1:60" outlineLevel="1" x14ac:dyDescent="0.2">
      <c r="A308" s="167">
        <v>92</v>
      </c>
      <c r="B308" s="168" t="s">
        <v>425</v>
      </c>
      <c r="C308" s="176" t="s">
        <v>426</v>
      </c>
      <c r="D308" s="169" t="s">
        <v>283</v>
      </c>
      <c r="E308" s="170">
        <v>0.32325999999999999</v>
      </c>
      <c r="F308" s="171"/>
      <c r="G308" s="172">
        <f>ROUND(E308*F308,2)</f>
        <v>0</v>
      </c>
      <c r="H308" s="151">
        <v>0</v>
      </c>
      <c r="I308" s="151">
        <f>ROUND(E308*H308,2)</f>
        <v>0</v>
      </c>
      <c r="J308" s="151">
        <v>520</v>
      </c>
      <c r="K308" s="151">
        <f>ROUND(E308*J308,2)</f>
        <v>168.1</v>
      </c>
      <c r="L308" s="151">
        <v>21</v>
      </c>
      <c r="M308" s="151">
        <f>G308*(1+L308/100)</f>
        <v>0</v>
      </c>
      <c r="N308" s="151">
        <v>0</v>
      </c>
      <c r="O308" s="151">
        <f>ROUND(E308*N308,2)</f>
        <v>0</v>
      </c>
      <c r="P308" s="151">
        <v>0</v>
      </c>
      <c r="Q308" s="151">
        <f>ROUND(E308*P308,2)</f>
        <v>0</v>
      </c>
      <c r="R308" s="151"/>
      <c r="S308" s="151" t="s">
        <v>137</v>
      </c>
      <c r="T308" s="151" t="s">
        <v>137</v>
      </c>
      <c r="U308" s="151">
        <v>1.1020000000000001</v>
      </c>
      <c r="V308" s="151">
        <f>ROUND(E308*U308,2)</f>
        <v>0.36</v>
      </c>
      <c r="W308" s="151"/>
      <c r="X308" s="151" t="s">
        <v>284</v>
      </c>
      <c r="Y308" s="146"/>
      <c r="Z308" s="146"/>
      <c r="AA308" s="146"/>
      <c r="AB308" s="146"/>
      <c r="AC308" s="146"/>
      <c r="AD308" s="146"/>
      <c r="AE308" s="146"/>
      <c r="AF308" s="146"/>
      <c r="AG308" s="146" t="s">
        <v>285</v>
      </c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</row>
    <row r="309" spans="1:60" x14ac:dyDescent="0.2">
      <c r="A309" s="155" t="s">
        <v>132</v>
      </c>
      <c r="B309" s="156" t="s">
        <v>96</v>
      </c>
      <c r="C309" s="173" t="s">
        <v>97</v>
      </c>
      <c r="D309" s="157"/>
      <c r="E309" s="158"/>
      <c r="F309" s="159"/>
      <c r="G309" s="160">
        <f>SUMIF(AG310:AG340,"&lt;&gt;NOR",G310:G340)</f>
        <v>0</v>
      </c>
      <c r="H309" s="154"/>
      <c r="I309" s="154">
        <f>SUM(I310:I340)</f>
        <v>34993.050000000003</v>
      </c>
      <c r="J309" s="154"/>
      <c r="K309" s="154">
        <f>SUM(K310:K340)</f>
        <v>36854.39</v>
      </c>
      <c r="L309" s="154"/>
      <c r="M309" s="154">
        <f>SUM(M310:M340)</f>
        <v>0</v>
      </c>
      <c r="N309" s="154"/>
      <c r="O309" s="154">
        <f>SUM(O310:O340)</f>
        <v>0.96000000000000008</v>
      </c>
      <c r="P309" s="154"/>
      <c r="Q309" s="154">
        <f>SUM(Q310:Q340)</f>
        <v>0</v>
      </c>
      <c r="R309" s="154"/>
      <c r="S309" s="154"/>
      <c r="T309" s="154"/>
      <c r="U309" s="154"/>
      <c r="V309" s="154">
        <f>SUM(V310:V340)</f>
        <v>73.7</v>
      </c>
      <c r="W309" s="154"/>
      <c r="X309" s="154"/>
      <c r="AG309" t="s">
        <v>133</v>
      </c>
    </row>
    <row r="310" spans="1:60" outlineLevel="1" x14ac:dyDescent="0.2">
      <c r="A310" s="161">
        <v>93</v>
      </c>
      <c r="B310" s="162" t="s">
        <v>427</v>
      </c>
      <c r="C310" s="174" t="s">
        <v>428</v>
      </c>
      <c r="D310" s="163" t="s">
        <v>145</v>
      </c>
      <c r="E310" s="164">
        <v>51</v>
      </c>
      <c r="F310" s="165"/>
      <c r="G310" s="166">
        <f>ROUND(E310*F310,2)</f>
        <v>0</v>
      </c>
      <c r="H310" s="151">
        <v>22.75</v>
      </c>
      <c r="I310" s="151">
        <f>ROUND(E310*H310,2)</f>
        <v>1160.25</v>
      </c>
      <c r="J310" s="151">
        <v>24.95</v>
      </c>
      <c r="K310" s="151">
        <f>ROUND(E310*J310,2)</f>
        <v>1272.45</v>
      </c>
      <c r="L310" s="151">
        <v>21</v>
      </c>
      <c r="M310" s="151">
        <f>G310*(1+L310/100)</f>
        <v>0</v>
      </c>
      <c r="N310" s="151">
        <v>2.1000000000000001E-4</v>
      </c>
      <c r="O310" s="151">
        <f>ROUND(E310*N310,2)</f>
        <v>0.01</v>
      </c>
      <c r="P310" s="151">
        <v>0</v>
      </c>
      <c r="Q310" s="151">
        <f>ROUND(E310*P310,2)</f>
        <v>0</v>
      </c>
      <c r="R310" s="151"/>
      <c r="S310" s="151" t="s">
        <v>137</v>
      </c>
      <c r="T310" s="151" t="s">
        <v>137</v>
      </c>
      <c r="U310" s="151">
        <v>0.05</v>
      </c>
      <c r="V310" s="151">
        <f>ROUND(E310*U310,2)</f>
        <v>2.5499999999999998</v>
      </c>
      <c r="W310" s="151"/>
      <c r="X310" s="151" t="s">
        <v>138</v>
      </c>
      <c r="Y310" s="146"/>
      <c r="Z310" s="146"/>
      <c r="AA310" s="146"/>
      <c r="AB310" s="146"/>
      <c r="AC310" s="146"/>
      <c r="AD310" s="146"/>
      <c r="AE310" s="146"/>
      <c r="AF310" s="146"/>
      <c r="AG310" s="146" t="s">
        <v>139</v>
      </c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</row>
    <row r="311" spans="1:60" outlineLevel="1" x14ac:dyDescent="0.2">
      <c r="A311" s="149"/>
      <c r="B311" s="150"/>
      <c r="C311" s="175" t="s">
        <v>429</v>
      </c>
      <c r="D311" s="152"/>
      <c r="E311" s="153">
        <v>8.9109999999999996</v>
      </c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46"/>
      <c r="Z311" s="146"/>
      <c r="AA311" s="146"/>
      <c r="AB311" s="146"/>
      <c r="AC311" s="146"/>
      <c r="AD311" s="146"/>
      <c r="AE311" s="146"/>
      <c r="AF311" s="146"/>
      <c r="AG311" s="146" t="s">
        <v>141</v>
      </c>
      <c r="AH311" s="146">
        <v>0</v>
      </c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</row>
    <row r="312" spans="1:60" outlineLevel="1" x14ac:dyDescent="0.2">
      <c r="A312" s="149"/>
      <c r="B312" s="150"/>
      <c r="C312" s="175" t="s">
        <v>430</v>
      </c>
      <c r="D312" s="152"/>
      <c r="E312" s="153">
        <v>15.644</v>
      </c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46"/>
      <c r="Z312" s="146"/>
      <c r="AA312" s="146"/>
      <c r="AB312" s="146"/>
      <c r="AC312" s="146"/>
      <c r="AD312" s="146"/>
      <c r="AE312" s="146"/>
      <c r="AF312" s="146"/>
      <c r="AG312" s="146" t="s">
        <v>141</v>
      </c>
      <c r="AH312" s="146">
        <v>0</v>
      </c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</row>
    <row r="313" spans="1:60" outlineLevel="1" x14ac:dyDescent="0.2">
      <c r="A313" s="149"/>
      <c r="B313" s="150"/>
      <c r="C313" s="175" t="s">
        <v>431</v>
      </c>
      <c r="D313" s="152"/>
      <c r="E313" s="153">
        <v>9.3309999999999995</v>
      </c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46"/>
      <c r="Z313" s="146"/>
      <c r="AA313" s="146"/>
      <c r="AB313" s="146"/>
      <c r="AC313" s="146"/>
      <c r="AD313" s="146"/>
      <c r="AE313" s="146"/>
      <c r="AF313" s="146"/>
      <c r="AG313" s="146" t="s">
        <v>141</v>
      </c>
      <c r="AH313" s="146">
        <v>0</v>
      </c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</row>
    <row r="314" spans="1:60" outlineLevel="1" x14ac:dyDescent="0.2">
      <c r="A314" s="149"/>
      <c r="B314" s="150"/>
      <c r="C314" s="175" t="s">
        <v>432</v>
      </c>
      <c r="D314" s="152"/>
      <c r="E314" s="153">
        <v>17.114000000000001</v>
      </c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46"/>
      <c r="Z314" s="146"/>
      <c r="AA314" s="146"/>
      <c r="AB314" s="146"/>
      <c r="AC314" s="146"/>
      <c r="AD314" s="146"/>
      <c r="AE314" s="146"/>
      <c r="AF314" s="146"/>
      <c r="AG314" s="146" t="s">
        <v>141</v>
      </c>
      <c r="AH314" s="146">
        <v>0</v>
      </c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</row>
    <row r="315" spans="1:60" outlineLevel="1" x14ac:dyDescent="0.2">
      <c r="A315" s="161">
        <v>94</v>
      </c>
      <c r="B315" s="162" t="s">
        <v>433</v>
      </c>
      <c r="C315" s="174" t="s">
        <v>434</v>
      </c>
      <c r="D315" s="163" t="s">
        <v>145</v>
      </c>
      <c r="E315" s="164">
        <v>51</v>
      </c>
      <c r="F315" s="165"/>
      <c r="G315" s="166">
        <f>ROUND(E315*F315,2)</f>
        <v>0</v>
      </c>
      <c r="H315" s="151">
        <v>86.56</v>
      </c>
      <c r="I315" s="151">
        <f>ROUND(E315*H315,2)</f>
        <v>4414.5600000000004</v>
      </c>
      <c r="J315" s="151">
        <v>538.44000000000005</v>
      </c>
      <c r="K315" s="151">
        <f>ROUND(E315*J315,2)</f>
        <v>27460.44</v>
      </c>
      <c r="L315" s="151">
        <v>21</v>
      </c>
      <c r="M315" s="151">
        <f>G315*(1+L315/100)</f>
        <v>0</v>
      </c>
      <c r="N315" s="151">
        <v>5.0299999999999997E-3</v>
      </c>
      <c r="O315" s="151">
        <f>ROUND(E315*N315,2)</f>
        <v>0.26</v>
      </c>
      <c r="P315" s="151">
        <v>0</v>
      </c>
      <c r="Q315" s="151">
        <f>ROUND(E315*P315,2)</f>
        <v>0</v>
      </c>
      <c r="R315" s="151"/>
      <c r="S315" s="151" t="s">
        <v>137</v>
      </c>
      <c r="T315" s="151" t="s">
        <v>137</v>
      </c>
      <c r="U315" s="151">
        <v>1.0746</v>
      </c>
      <c r="V315" s="151">
        <f>ROUND(E315*U315,2)</f>
        <v>54.8</v>
      </c>
      <c r="W315" s="151"/>
      <c r="X315" s="151" t="s">
        <v>138</v>
      </c>
      <c r="Y315" s="146"/>
      <c r="Z315" s="146"/>
      <c r="AA315" s="146"/>
      <c r="AB315" s="146"/>
      <c r="AC315" s="146"/>
      <c r="AD315" s="146"/>
      <c r="AE315" s="146"/>
      <c r="AF315" s="146"/>
      <c r="AG315" s="146" t="s">
        <v>139</v>
      </c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</row>
    <row r="316" spans="1:60" outlineLevel="1" x14ac:dyDescent="0.2">
      <c r="A316" s="149"/>
      <c r="B316" s="150"/>
      <c r="C316" s="175" t="s">
        <v>429</v>
      </c>
      <c r="D316" s="152"/>
      <c r="E316" s="153">
        <v>8.9109999999999996</v>
      </c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46"/>
      <c r="Z316" s="146"/>
      <c r="AA316" s="146"/>
      <c r="AB316" s="146"/>
      <c r="AC316" s="146"/>
      <c r="AD316" s="146"/>
      <c r="AE316" s="146"/>
      <c r="AF316" s="146"/>
      <c r="AG316" s="146" t="s">
        <v>141</v>
      </c>
      <c r="AH316" s="146">
        <v>0</v>
      </c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</row>
    <row r="317" spans="1:60" outlineLevel="1" x14ac:dyDescent="0.2">
      <c r="A317" s="149"/>
      <c r="B317" s="150"/>
      <c r="C317" s="175" t="s">
        <v>430</v>
      </c>
      <c r="D317" s="152"/>
      <c r="E317" s="153">
        <v>15.644</v>
      </c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46"/>
      <c r="Z317" s="146"/>
      <c r="AA317" s="146"/>
      <c r="AB317" s="146"/>
      <c r="AC317" s="146"/>
      <c r="AD317" s="146"/>
      <c r="AE317" s="146"/>
      <c r="AF317" s="146"/>
      <c r="AG317" s="146" t="s">
        <v>141</v>
      </c>
      <c r="AH317" s="146">
        <v>0</v>
      </c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</row>
    <row r="318" spans="1:60" outlineLevel="1" x14ac:dyDescent="0.2">
      <c r="A318" s="149"/>
      <c r="B318" s="150"/>
      <c r="C318" s="175" t="s">
        <v>431</v>
      </c>
      <c r="D318" s="152"/>
      <c r="E318" s="153">
        <v>9.3309999999999995</v>
      </c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46"/>
      <c r="Z318" s="146"/>
      <c r="AA318" s="146"/>
      <c r="AB318" s="146"/>
      <c r="AC318" s="146"/>
      <c r="AD318" s="146"/>
      <c r="AE318" s="146"/>
      <c r="AF318" s="146"/>
      <c r="AG318" s="146" t="s">
        <v>141</v>
      </c>
      <c r="AH318" s="146">
        <v>0</v>
      </c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</row>
    <row r="319" spans="1:60" outlineLevel="1" x14ac:dyDescent="0.2">
      <c r="A319" s="149"/>
      <c r="B319" s="150"/>
      <c r="C319" s="175" t="s">
        <v>432</v>
      </c>
      <c r="D319" s="152"/>
      <c r="E319" s="153">
        <v>17.114000000000001</v>
      </c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46"/>
      <c r="Z319" s="146"/>
      <c r="AA319" s="146"/>
      <c r="AB319" s="146"/>
      <c r="AC319" s="146"/>
      <c r="AD319" s="146"/>
      <c r="AE319" s="146"/>
      <c r="AF319" s="146"/>
      <c r="AG319" s="146" t="s">
        <v>141</v>
      </c>
      <c r="AH319" s="146">
        <v>0</v>
      </c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</row>
    <row r="320" spans="1:60" outlineLevel="1" x14ac:dyDescent="0.2">
      <c r="A320" s="161">
        <v>95</v>
      </c>
      <c r="B320" s="162" t="s">
        <v>435</v>
      </c>
      <c r="C320" s="174" t="s">
        <v>436</v>
      </c>
      <c r="D320" s="163" t="s">
        <v>145</v>
      </c>
      <c r="E320" s="164">
        <v>8.9109999999999996</v>
      </c>
      <c r="F320" s="165"/>
      <c r="G320" s="166">
        <f>ROUND(E320*F320,2)</f>
        <v>0</v>
      </c>
      <c r="H320" s="151">
        <v>0</v>
      </c>
      <c r="I320" s="151">
        <f>ROUND(E320*H320,2)</f>
        <v>0</v>
      </c>
      <c r="J320" s="151">
        <v>307</v>
      </c>
      <c r="K320" s="151">
        <f>ROUND(E320*J320,2)</f>
        <v>2735.68</v>
      </c>
      <c r="L320" s="151">
        <v>21</v>
      </c>
      <c r="M320" s="151">
        <f>G320*(1+L320/100)</f>
        <v>0</v>
      </c>
      <c r="N320" s="151">
        <v>0</v>
      </c>
      <c r="O320" s="151">
        <f>ROUND(E320*N320,2)</f>
        <v>0</v>
      </c>
      <c r="P320" s="151">
        <v>0</v>
      </c>
      <c r="Q320" s="151">
        <f>ROUND(E320*P320,2)</f>
        <v>0</v>
      </c>
      <c r="R320" s="151"/>
      <c r="S320" s="151" t="s">
        <v>137</v>
      </c>
      <c r="T320" s="151" t="s">
        <v>137</v>
      </c>
      <c r="U320" s="151">
        <v>0.61499999999999999</v>
      </c>
      <c r="V320" s="151">
        <f>ROUND(E320*U320,2)</f>
        <v>5.48</v>
      </c>
      <c r="W320" s="151"/>
      <c r="X320" s="151" t="s">
        <v>138</v>
      </c>
      <c r="Y320" s="146"/>
      <c r="Z320" s="146"/>
      <c r="AA320" s="146"/>
      <c r="AB320" s="146"/>
      <c r="AC320" s="146"/>
      <c r="AD320" s="146"/>
      <c r="AE320" s="146"/>
      <c r="AF320" s="146"/>
      <c r="AG320" s="146" t="s">
        <v>139</v>
      </c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</row>
    <row r="321" spans="1:60" outlineLevel="1" x14ac:dyDescent="0.2">
      <c r="A321" s="149"/>
      <c r="B321" s="150"/>
      <c r="C321" s="175" t="s">
        <v>429</v>
      </c>
      <c r="D321" s="152"/>
      <c r="E321" s="153">
        <v>8.9109999999999996</v>
      </c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46"/>
      <c r="Z321" s="146"/>
      <c r="AA321" s="146"/>
      <c r="AB321" s="146"/>
      <c r="AC321" s="146"/>
      <c r="AD321" s="146"/>
      <c r="AE321" s="146"/>
      <c r="AF321" s="146"/>
      <c r="AG321" s="146" t="s">
        <v>141</v>
      </c>
      <c r="AH321" s="146">
        <v>0</v>
      </c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</row>
    <row r="322" spans="1:60" outlineLevel="1" x14ac:dyDescent="0.2">
      <c r="A322" s="161">
        <v>96</v>
      </c>
      <c r="B322" s="162" t="s">
        <v>437</v>
      </c>
      <c r="C322" s="174" t="s">
        <v>438</v>
      </c>
      <c r="D322" s="163" t="s">
        <v>145</v>
      </c>
      <c r="E322" s="164">
        <v>18.242000000000001</v>
      </c>
      <c r="F322" s="165"/>
      <c r="G322" s="166">
        <f>ROUND(E322*F322,2)</f>
        <v>0</v>
      </c>
      <c r="H322" s="151">
        <v>0</v>
      </c>
      <c r="I322" s="151">
        <f>ROUND(E322*H322,2)</f>
        <v>0</v>
      </c>
      <c r="J322" s="151">
        <v>64.900000000000006</v>
      </c>
      <c r="K322" s="151">
        <f>ROUND(E322*J322,2)</f>
        <v>1183.9100000000001</v>
      </c>
      <c r="L322" s="151">
        <v>21</v>
      </c>
      <c r="M322" s="151">
        <f>G322*(1+L322/100)</f>
        <v>0</v>
      </c>
      <c r="N322" s="151">
        <v>0</v>
      </c>
      <c r="O322" s="151">
        <f>ROUND(E322*N322,2)</f>
        <v>0</v>
      </c>
      <c r="P322" s="151">
        <v>0</v>
      </c>
      <c r="Q322" s="151">
        <f>ROUND(E322*P322,2)</f>
        <v>0</v>
      </c>
      <c r="R322" s="151"/>
      <c r="S322" s="151" t="s">
        <v>137</v>
      </c>
      <c r="T322" s="151" t="s">
        <v>137</v>
      </c>
      <c r="U322" s="151">
        <v>0.13</v>
      </c>
      <c r="V322" s="151">
        <f>ROUND(E322*U322,2)</f>
        <v>2.37</v>
      </c>
      <c r="W322" s="151"/>
      <c r="X322" s="151" t="s">
        <v>138</v>
      </c>
      <c r="Y322" s="146"/>
      <c r="Z322" s="146"/>
      <c r="AA322" s="146"/>
      <c r="AB322" s="146"/>
      <c r="AC322" s="146"/>
      <c r="AD322" s="146"/>
      <c r="AE322" s="146"/>
      <c r="AF322" s="146"/>
      <c r="AG322" s="146" t="s">
        <v>139</v>
      </c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</row>
    <row r="323" spans="1:60" outlineLevel="1" x14ac:dyDescent="0.2">
      <c r="A323" s="149"/>
      <c r="B323" s="150"/>
      <c r="C323" s="175" t="s">
        <v>429</v>
      </c>
      <c r="D323" s="152"/>
      <c r="E323" s="153">
        <v>8.9109999999999996</v>
      </c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46"/>
      <c r="Z323" s="146"/>
      <c r="AA323" s="146"/>
      <c r="AB323" s="146"/>
      <c r="AC323" s="146"/>
      <c r="AD323" s="146"/>
      <c r="AE323" s="146"/>
      <c r="AF323" s="146"/>
      <c r="AG323" s="146" t="s">
        <v>141</v>
      </c>
      <c r="AH323" s="146">
        <v>0</v>
      </c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</row>
    <row r="324" spans="1:60" outlineLevel="1" x14ac:dyDescent="0.2">
      <c r="A324" s="149"/>
      <c r="B324" s="150"/>
      <c r="C324" s="175" t="s">
        <v>431</v>
      </c>
      <c r="D324" s="152"/>
      <c r="E324" s="153">
        <v>9.3309999999999995</v>
      </c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46"/>
      <c r="Z324" s="146"/>
      <c r="AA324" s="146"/>
      <c r="AB324" s="146"/>
      <c r="AC324" s="146"/>
      <c r="AD324" s="146"/>
      <c r="AE324" s="146"/>
      <c r="AF324" s="146"/>
      <c r="AG324" s="146" t="s">
        <v>141</v>
      </c>
      <c r="AH324" s="146">
        <v>0</v>
      </c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</row>
    <row r="325" spans="1:60" ht="22.5" outlineLevel="1" x14ac:dyDescent="0.2">
      <c r="A325" s="161">
        <v>97</v>
      </c>
      <c r="B325" s="162" t="s">
        <v>439</v>
      </c>
      <c r="C325" s="174" t="s">
        <v>440</v>
      </c>
      <c r="D325" s="163" t="s">
        <v>186</v>
      </c>
      <c r="E325" s="164">
        <v>27.1</v>
      </c>
      <c r="F325" s="165"/>
      <c r="G325" s="166">
        <f>ROUND(E325*F325,2)</f>
        <v>0</v>
      </c>
      <c r="H325" s="151">
        <v>267.13</v>
      </c>
      <c r="I325" s="151">
        <f>ROUND(E325*H325,2)</f>
        <v>7239.22</v>
      </c>
      <c r="J325" s="151">
        <v>59.87</v>
      </c>
      <c r="K325" s="151">
        <f>ROUND(E325*J325,2)</f>
        <v>1622.48</v>
      </c>
      <c r="L325" s="151">
        <v>21</v>
      </c>
      <c r="M325" s="151">
        <f>G325*(1+L325/100)</f>
        <v>0</v>
      </c>
      <c r="N325" s="151">
        <v>1.7000000000000001E-4</v>
      </c>
      <c r="O325" s="151">
        <f>ROUND(E325*N325,2)</f>
        <v>0</v>
      </c>
      <c r="P325" s="151">
        <v>0</v>
      </c>
      <c r="Q325" s="151">
        <f>ROUND(E325*P325,2)</f>
        <v>0</v>
      </c>
      <c r="R325" s="151"/>
      <c r="S325" s="151" t="s">
        <v>137</v>
      </c>
      <c r="T325" s="151" t="s">
        <v>137</v>
      </c>
      <c r="U325" s="151">
        <v>0.12</v>
      </c>
      <c r="V325" s="151">
        <f>ROUND(E325*U325,2)</f>
        <v>3.25</v>
      </c>
      <c r="W325" s="151"/>
      <c r="X325" s="151" t="s">
        <v>138</v>
      </c>
      <c r="Y325" s="146"/>
      <c r="Z325" s="146"/>
      <c r="AA325" s="146"/>
      <c r="AB325" s="146"/>
      <c r="AC325" s="146"/>
      <c r="AD325" s="146"/>
      <c r="AE325" s="146"/>
      <c r="AF325" s="146"/>
      <c r="AG325" s="146" t="s">
        <v>139</v>
      </c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</row>
    <row r="326" spans="1:60" outlineLevel="1" x14ac:dyDescent="0.2">
      <c r="A326" s="149"/>
      <c r="B326" s="150"/>
      <c r="C326" s="175" t="s">
        <v>441</v>
      </c>
      <c r="D326" s="152"/>
      <c r="E326" s="153">
        <v>4.9000000000000004</v>
      </c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46"/>
      <c r="Z326" s="146"/>
      <c r="AA326" s="146"/>
      <c r="AB326" s="146"/>
      <c r="AC326" s="146"/>
      <c r="AD326" s="146"/>
      <c r="AE326" s="146"/>
      <c r="AF326" s="146"/>
      <c r="AG326" s="146" t="s">
        <v>141</v>
      </c>
      <c r="AH326" s="146">
        <v>0</v>
      </c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</row>
    <row r="327" spans="1:60" outlineLevel="1" x14ac:dyDescent="0.2">
      <c r="A327" s="149"/>
      <c r="B327" s="150"/>
      <c r="C327" s="175" t="s">
        <v>442</v>
      </c>
      <c r="D327" s="152"/>
      <c r="E327" s="153">
        <v>8.1999999999999993</v>
      </c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46"/>
      <c r="Z327" s="146"/>
      <c r="AA327" s="146"/>
      <c r="AB327" s="146"/>
      <c r="AC327" s="146"/>
      <c r="AD327" s="146"/>
      <c r="AE327" s="146"/>
      <c r="AF327" s="146"/>
      <c r="AG327" s="146" t="s">
        <v>141</v>
      </c>
      <c r="AH327" s="146">
        <v>0</v>
      </c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</row>
    <row r="328" spans="1:60" outlineLevel="1" x14ac:dyDescent="0.2">
      <c r="A328" s="149"/>
      <c r="B328" s="150"/>
      <c r="C328" s="175" t="s">
        <v>443</v>
      </c>
      <c r="D328" s="152"/>
      <c r="E328" s="153">
        <v>5.0999999999999996</v>
      </c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46"/>
      <c r="Z328" s="146"/>
      <c r="AA328" s="146"/>
      <c r="AB328" s="146"/>
      <c r="AC328" s="146"/>
      <c r="AD328" s="146"/>
      <c r="AE328" s="146"/>
      <c r="AF328" s="146"/>
      <c r="AG328" s="146" t="s">
        <v>141</v>
      </c>
      <c r="AH328" s="146">
        <v>0</v>
      </c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</row>
    <row r="329" spans="1:60" outlineLevel="1" x14ac:dyDescent="0.2">
      <c r="A329" s="149"/>
      <c r="B329" s="150"/>
      <c r="C329" s="175" t="s">
        <v>444</v>
      </c>
      <c r="D329" s="152"/>
      <c r="E329" s="153">
        <v>8.9</v>
      </c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46"/>
      <c r="Z329" s="146"/>
      <c r="AA329" s="146"/>
      <c r="AB329" s="146"/>
      <c r="AC329" s="146"/>
      <c r="AD329" s="146"/>
      <c r="AE329" s="146"/>
      <c r="AF329" s="146"/>
      <c r="AG329" s="146" t="s">
        <v>141</v>
      </c>
      <c r="AH329" s="146">
        <v>0</v>
      </c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</row>
    <row r="330" spans="1:60" outlineLevel="1" x14ac:dyDescent="0.2">
      <c r="A330" s="161">
        <v>98</v>
      </c>
      <c r="B330" s="162" t="s">
        <v>445</v>
      </c>
      <c r="C330" s="174" t="s">
        <v>446</v>
      </c>
      <c r="D330" s="163" t="s">
        <v>186</v>
      </c>
      <c r="E330" s="164">
        <v>33.6</v>
      </c>
      <c r="F330" s="165"/>
      <c r="G330" s="166">
        <f>ROUND(E330*F330,2)</f>
        <v>0</v>
      </c>
      <c r="H330" s="151">
        <v>215.13</v>
      </c>
      <c r="I330" s="151">
        <f>ROUND(E330*H330,2)</f>
        <v>7228.37</v>
      </c>
      <c r="J330" s="151">
        <v>59.87</v>
      </c>
      <c r="K330" s="151">
        <f>ROUND(E330*J330,2)</f>
        <v>2011.63</v>
      </c>
      <c r="L330" s="151">
        <v>21</v>
      </c>
      <c r="M330" s="151">
        <f>G330*(1+L330/100)</f>
        <v>0</v>
      </c>
      <c r="N330" s="151">
        <v>2.3000000000000001E-4</v>
      </c>
      <c r="O330" s="151">
        <f>ROUND(E330*N330,2)</f>
        <v>0.01</v>
      </c>
      <c r="P330" s="151">
        <v>0</v>
      </c>
      <c r="Q330" s="151">
        <f>ROUND(E330*P330,2)</f>
        <v>0</v>
      </c>
      <c r="R330" s="151"/>
      <c r="S330" s="151" t="s">
        <v>137</v>
      </c>
      <c r="T330" s="151" t="s">
        <v>137</v>
      </c>
      <c r="U330" s="151">
        <v>0.12</v>
      </c>
      <c r="V330" s="151">
        <f>ROUND(E330*U330,2)</f>
        <v>4.03</v>
      </c>
      <c r="W330" s="151"/>
      <c r="X330" s="151" t="s">
        <v>138</v>
      </c>
      <c r="Y330" s="146"/>
      <c r="Z330" s="146"/>
      <c r="AA330" s="146"/>
      <c r="AB330" s="146"/>
      <c r="AC330" s="146"/>
      <c r="AD330" s="146"/>
      <c r="AE330" s="146"/>
      <c r="AF330" s="146"/>
      <c r="AG330" s="146" t="s">
        <v>139</v>
      </c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</row>
    <row r="331" spans="1:60" outlineLevel="1" x14ac:dyDescent="0.2">
      <c r="A331" s="149"/>
      <c r="B331" s="150"/>
      <c r="C331" s="175" t="s">
        <v>447</v>
      </c>
      <c r="D331" s="152"/>
      <c r="E331" s="153">
        <v>8.4</v>
      </c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46"/>
      <c r="Z331" s="146"/>
      <c r="AA331" s="146"/>
      <c r="AB331" s="146"/>
      <c r="AC331" s="146"/>
      <c r="AD331" s="146"/>
      <c r="AE331" s="146"/>
      <c r="AF331" s="146"/>
      <c r="AG331" s="146" t="s">
        <v>141</v>
      </c>
      <c r="AH331" s="146">
        <v>0</v>
      </c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</row>
    <row r="332" spans="1:60" outlineLevel="1" x14ac:dyDescent="0.2">
      <c r="A332" s="149"/>
      <c r="B332" s="150"/>
      <c r="C332" s="175" t="s">
        <v>448</v>
      </c>
      <c r="D332" s="152"/>
      <c r="E332" s="153">
        <v>8.4</v>
      </c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46"/>
      <c r="Z332" s="146"/>
      <c r="AA332" s="146"/>
      <c r="AB332" s="146"/>
      <c r="AC332" s="146"/>
      <c r="AD332" s="146"/>
      <c r="AE332" s="146"/>
      <c r="AF332" s="146"/>
      <c r="AG332" s="146" t="s">
        <v>141</v>
      </c>
      <c r="AH332" s="146">
        <v>0</v>
      </c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</row>
    <row r="333" spans="1:60" outlineLevel="1" x14ac:dyDescent="0.2">
      <c r="A333" s="149"/>
      <c r="B333" s="150"/>
      <c r="C333" s="175" t="s">
        <v>449</v>
      </c>
      <c r="D333" s="152"/>
      <c r="E333" s="153">
        <v>8.4</v>
      </c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46"/>
      <c r="Z333" s="146"/>
      <c r="AA333" s="146"/>
      <c r="AB333" s="146"/>
      <c r="AC333" s="146"/>
      <c r="AD333" s="146"/>
      <c r="AE333" s="146"/>
      <c r="AF333" s="146"/>
      <c r="AG333" s="146" t="s">
        <v>141</v>
      </c>
      <c r="AH333" s="146">
        <v>0</v>
      </c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</row>
    <row r="334" spans="1:60" outlineLevel="1" x14ac:dyDescent="0.2">
      <c r="A334" s="149"/>
      <c r="B334" s="150"/>
      <c r="C334" s="175" t="s">
        <v>450</v>
      </c>
      <c r="D334" s="152"/>
      <c r="E334" s="153">
        <v>8.4</v>
      </c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46"/>
      <c r="Z334" s="146"/>
      <c r="AA334" s="146"/>
      <c r="AB334" s="146"/>
      <c r="AC334" s="146"/>
      <c r="AD334" s="146"/>
      <c r="AE334" s="146"/>
      <c r="AF334" s="146"/>
      <c r="AG334" s="146" t="s">
        <v>141</v>
      </c>
      <c r="AH334" s="146">
        <v>0</v>
      </c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</row>
    <row r="335" spans="1:60" outlineLevel="1" x14ac:dyDescent="0.2">
      <c r="A335" s="161">
        <v>99</v>
      </c>
      <c r="B335" s="162" t="s">
        <v>451</v>
      </c>
      <c r="C335" s="174" t="s">
        <v>452</v>
      </c>
      <c r="D335" s="163" t="s">
        <v>145</v>
      </c>
      <c r="E335" s="164">
        <v>56.1</v>
      </c>
      <c r="F335" s="165"/>
      <c r="G335" s="166">
        <f>ROUND(E335*F335,2)</f>
        <v>0</v>
      </c>
      <c r="H335" s="151">
        <v>266.5</v>
      </c>
      <c r="I335" s="151">
        <f>ROUND(E335*H335,2)</f>
        <v>14950.65</v>
      </c>
      <c r="J335" s="151">
        <v>0</v>
      </c>
      <c r="K335" s="151">
        <f>ROUND(E335*J335,2)</f>
        <v>0</v>
      </c>
      <c r="L335" s="151">
        <v>21</v>
      </c>
      <c r="M335" s="151">
        <f>G335*(1+L335/100)</f>
        <v>0</v>
      </c>
      <c r="N335" s="151">
        <v>1.2200000000000001E-2</v>
      </c>
      <c r="O335" s="151">
        <f>ROUND(E335*N335,2)</f>
        <v>0.68</v>
      </c>
      <c r="P335" s="151">
        <v>0</v>
      </c>
      <c r="Q335" s="151">
        <f>ROUND(E335*P335,2)</f>
        <v>0</v>
      </c>
      <c r="R335" s="151" t="s">
        <v>158</v>
      </c>
      <c r="S335" s="151" t="s">
        <v>137</v>
      </c>
      <c r="T335" s="151" t="s">
        <v>137</v>
      </c>
      <c r="U335" s="151">
        <v>0</v>
      </c>
      <c r="V335" s="151">
        <f>ROUND(E335*U335,2)</f>
        <v>0</v>
      </c>
      <c r="W335" s="151"/>
      <c r="X335" s="151" t="s">
        <v>159</v>
      </c>
      <c r="Y335" s="146"/>
      <c r="Z335" s="146"/>
      <c r="AA335" s="146"/>
      <c r="AB335" s="146"/>
      <c r="AC335" s="146"/>
      <c r="AD335" s="146"/>
      <c r="AE335" s="146"/>
      <c r="AF335" s="146"/>
      <c r="AG335" s="146" t="s">
        <v>160</v>
      </c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</row>
    <row r="336" spans="1:60" outlineLevel="1" x14ac:dyDescent="0.2">
      <c r="A336" s="149"/>
      <c r="B336" s="150"/>
      <c r="C336" s="175" t="s">
        <v>453</v>
      </c>
      <c r="D336" s="152"/>
      <c r="E336" s="153">
        <v>9.8020999999999994</v>
      </c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46"/>
      <c r="Z336" s="146"/>
      <c r="AA336" s="146"/>
      <c r="AB336" s="146"/>
      <c r="AC336" s="146"/>
      <c r="AD336" s="146"/>
      <c r="AE336" s="146"/>
      <c r="AF336" s="146"/>
      <c r="AG336" s="146" t="s">
        <v>141</v>
      </c>
      <c r="AH336" s="146">
        <v>0</v>
      </c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</row>
    <row r="337" spans="1:60" outlineLevel="1" x14ac:dyDescent="0.2">
      <c r="A337" s="149"/>
      <c r="B337" s="150"/>
      <c r="C337" s="175" t="s">
        <v>454</v>
      </c>
      <c r="D337" s="152"/>
      <c r="E337" s="153">
        <v>17.208400000000001</v>
      </c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46"/>
      <c r="Z337" s="146"/>
      <c r="AA337" s="146"/>
      <c r="AB337" s="146"/>
      <c r="AC337" s="146"/>
      <c r="AD337" s="146"/>
      <c r="AE337" s="146"/>
      <c r="AF337" s="146"/>
      <c r="AG337" s="146" t="s">
        <v>141</v>
      </c>
      <c r="AH337" s="146">
        <v>0</v>
      </c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</row>
    <row r="338" spans="1:60" outlineLevel="1" x14ac:dyDescent="0.2">
      <c r="A338" s="149"/>
      <c r="B338" s="150"/>
      <c r="C338" s="175" t="s">
        <v>455</v>
      </c>
      <c r="D338" s="152"/>
      <c r="E338" s="153">
        <v>10.264099999999999</v>
      </c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46"/>
      <c r="Z338" s="146"/>
      <c r="AA338" s="146"/>
      <c r="AB338" s="146"/>
      <c r="AC338" s="146"/>
      <c r="AD338" s="146"/>
      <c r="AE338" s="146"/>
      <c r="AF338" s="146"/>
      <c r="AG338" s="146" t="s">
        <v>141</v>
      </c>
      <c r="AH338" s="146">
        <v>0</v>
      </c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</row>
    <row r="339" spans="1:60" outlineLevel="1" x14ac:dyDescent="0.2">
      <c r="A339" s="149"/>
      <c r="B339" s="150"/>
      <c r="C339" s="175" t="s">
        <v>456</v>
      </c>
      <c r="D339" s="152"/>
      <c r="E339" s="153">
        <v>18.825399999999998</v>
      </c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46"/>
      <c r="Z339" s="146"/>
      <c r="AA339" s="146"/>
      <c r="AB339" s="146"/>
      <c r="AC339" s="146"/>
      <c r="AD339" s="146"/>
      <c r="AE339" s="146"/>
      <c r="AF339" s="146"/>
      <c r="AG339" s="146" t="s">
        <v>141</v>
      </c>
      <c r="AH339" s="146">
        <v>0</v>
      </c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</row>
    <row r="340" spans="1:60" outlineLevel="1" x14ac:dyDescent="0.2">
      <c r="A340" s="167">
        <v>100</v>
      </c>
      <c r="B340" s="168" t="s">
        <v>457</v>
      </c>
      <c r="C340" s="176" t="s">
        <v>458</v>
      </c>
      <c r="D340" s="169" t="s">
        <v>283</v>
      </c>
      <c r="E340" s="170">
        <v>0.96399999999999997</v>
      </c>
      <c r="F340" s="171"/>
      <c r="G340" s="172">
        <f>ROUND(E340*F340,2)</f>
        <v>0</v>
      </c>
      <c r="H340" s="151">
        <v>0</v>
      </c>
      <c r="I340" s="151">
        <f>ROUND(E340*H340,2)</f>
        <v>0</v>
      </c>
      <c r="J340" s="151">
        <v>589</v>
      </c>
      <c r="K340" s="151">
        <f>ROUND(E340*J340,2)</f>
        <v>567.79999999999995</v>
      </c>
      <c r="L340" s="151">
        <v>21</v>
      </c>
      <c r="M340" s="151">
        <f>G340*(1+L340/100)</f>
        <v>0</v>
      </c>
      <c r="N340" s="151">
        <v>0</v>
      </c>
      <c r="O340" s="151">
        <f>ROUND(E340*N340,2)</f>
        <v>0</v>
      </c>
      <c r="P340" s="151">
        <v>0</v>
      </c>
      <c r="Q340" s="151">
        <f>ROUND(E340*P340,2)</f>
        <v>0</v>
      </c>
      <c r="R340" s="151"/>
      <c r="S340" s="151" t="s">
        <v>137</v>
      </c>
      <c r="T340" s="151" t="s">
        <v>137</v>
      </c>
      <c r="U340" s="151">
        <v>1.2649999999999999</v>
      </c>
      <c r="V340" s="151">
        <f>ROUND(E340*U340,2)</f>
        <v>1.22</v>
      </c>
      <c r="W340" s="151"/>
      <c r="X340" s="151" t="s">
        <v>284</v>
      </c>
      <c r="Y340" s="146"/>
      <c r="Z340" s="146"/>
      <c r="AA340" s="146"/>
      <c r="AB340" s="146"/>
      <c r="AC340" s="146"/>
      <c r="AD340" s="146"/>
      <c r="AE340" s="146"/>
      <c r="AF340" s="146"/>
      <c r="AG340" s="146" t="s">
        <v>285</v>
      </c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</row>
    <row r="341" spans="1:60" x14ac:dyDescent="0.2">
      <c r="A341" s="155" t="s">
        <v>132</v>
      </c>
      <c r="B341" s="156" t="s">
        <v>98</v>
      </c>
      <c r="C341" s="173" t="s">
        <v>99</v>
      </c>
      <c r="D341" s="157"/>
      <c r="E341" s="158"/>
      <c r="F341" s="159"/>
      <c r="G341" s="160">
        <f>SUMIF(AG342:AG343,"&lt;&gt;NOR",G342:G343)</f>
        <v>0</v>
      </c>
      <c r="H341" s="154"/>
      <c r="I341" s="154">
        <f>SUM(I342:I343)</f>
        <v>115.29</v>
      </c>
      <c r="J341" s="154"/>
      <c r="K341" s="154">
        <f>SUM(K342:K343)</f>
        <v>558.95000000000005</v>
      </c>
      <c r="L341" s="154"/>
      <c r="M341" s="154">
        <f>SUM(M342:M343)</f>
        <v>0</v>
      </c>
      <c r="N341" s="154"/>
      <c r="O341" s="154">
        <f>SUM(O342:O343)</f>
        <v>0</v>
      </c>
      <c r="P341" s="154"/>
      <c r="Q341" s="154">
        <f>SUM(Q342:Q343)</f>
        <v>0</v>
      </c>
      <c r="R341" s="154"/>
      <c r="S341" s="154"/>
      <c r="T341" s="154"/>
      <c r="U341" s="154"/>
      <c r="V341" s="154">
        <f>SUM(V342:V343)</f>
        <v>1.2</v>
      </c>
      <c r="W341" s="154"/>
      <c r="X341" s="154"/>
      <c r="AG341" t="s">
        <v>133</v>
      </c>
    </row>
    <row r="342" spans="1:60" outlineLevel="1" x14ac:dyDescent="0.2">
      <c r="A342" s="161">
        <v>101</v>
      </c>
      <c r="B342" s="162" t="s">
        <v>459</v>
      </c>
      <c r="C342" s="174" t="s">
        <v>460</v>
      </c>
      <c r="D342" s="163" t="s">
        <v>145</v>
      </c>
      <c r="E342" s="164">
        <v>3.92</v>
      </c>
      <c r="F342" s="165"/>
      <c r="G342" s="166">
        <f>ROUND(E342*F342,2)</f>
        <v>0</v>
      </c>
      <c r="H342" s="151">
        <v>29.41</v>
      </c>
      <c r="I342" s="151">
        <f>ROUND(E342*H342,2)</f>
        <v>115.29</v>
      </c>
      <c r="J342" s="151">
        <v>142.59</v>
      </c>
      <c r="K342" s="151">
        <f>ROUND(E342*J342,2)</f>
        <v>558.95000000000005</v>
      </c>
      <c r="L342" s="151">
        <v>21</v>
      </c>
      <c r="M342" s="151">
        <f>G342*(1+L342/100)</f>
        <v>0</v>
      </c>
      <c r="N342" s="151">
        <v>2.5000000000000001E-4</v>
      </c>
      <c r="O342" s="151">
        <f>ROUND(E342*N342,2)</f>
        <v>0</v>
      </c>
      <c r="P342" s="151">
        <v>0</v>
      </c>
      <c r="Q342" s="151">
        <f>ROUND(E342*P342,2)</f>
        <v>0</v>
      </c>
      <c r="R342" s="151"/>
      <c r="S342" s="151" t="s">
        <v>137</v>
      </c>
      <c r="T342" s="151" t="s">
        <v>137</v>
      </c>
      <c r="U342" s="151">
        <v>0.30599999999999999</v>
      </c>
      <c r="V342" s="151">
        <f>ROUND(E342*U342,2)</f>
        <v>1.2</v>
      </c>
      <c r="W342" s="151"/>
      <c r="X342" s="151" t="s">
        <v>138</v>
      </c>
      <c r="Y342" s="146"/>
      <c r="Z342" s="146"/>
      <c r="AA342" s="146"/>
      <c r="AB342" s="146"/>
      <c r="AC342" s="146"/>
      <c r="AD342" s="146"/>
      <c r="AE342" s="146"/>
      <c r="AF342" s="146"/>
      <c r="AG342" s="146" t="s">
        <v>139</v>
      </c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</row>
    <row r="343" spans="1:60" outlineLevel="1" x14ac:dyDescent="0.2">
      <c r="A343" s="149"/>
      <c r="B343" s="150"/>
      <c r="C343" s="175" t="s">
        <v>461</v>
      </c>
      <c r="D343" s="152"/>
      <c r="E343" s="153">
        <v>3.92</v>
      </c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46"/>
      <c r="Z343" s="146"/>
      <c r="AA343" s="146"/>
      <c r="AB343" s="146"/>
      <c r="AC343" s="146"/>
      <c r="AD343" s="146"/>
      <c r="AE343" s="146"/>
      <c r="AF343" s="146"/>
      <c r="AG343" s="146" t="s">
        <v>141</v>
      </c>
      <c r="AH343" s="146">
        <v>0</v>
      </c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</row>
    <row r="344" spans="1:60" x14ac:dyDescent="0.2">
      <c r="A344" s="155" t="s">
        <v>132</v>
      </c>
      <c r="B344" s="156" t="s">
        <v>100</v>
      </c>
      <c r="C344" s="173" t="s">
        <v>101</v>
      </c>
      <c r="D344" s="157"/>
      <c r="E344" s="158"/>
      <c r="F344" s="159"/>
      <c r="G344" s="160">
        <f>SUMIF(AG345:AG382,"&lt;&gt;NOR",G345:G382)</f>
        <v>0</v>
      </c>
      <c r="H344" s="154"/>
      <c r="I344" s="154">
        <f>SUM(I345:I382)</f>
        <v>17873.97</v>
      </c>
      <c r="J344" s="154"/>
      <c r="K344" s="154">
        <f>SUM(K345:K382)</f>
        <v>35572.340000000004</v>
      </c>
      <c r="L344" s="154"/>
      <c r="M344" s="154">
        <f>SUM(M345:M382)</f>
        <v>0</v>
      </c>
      <c r="N344" s="154"/>
      <c r="O344" s="154">
        <f>SUM(O345:O382)</f>
        <v>0.48000000000000004</v>
      </c>
      <c r="P344" s="154"/>
      <c r="Q344" s="154">
        <f>SUM(Q345:Q382)</f>
        <v>0</v>
      </c>
      <c r="R344" s="154"/>
      <c r="S344" s="154"/>
      <c r="T344" s="154"/>
      <c r="U344" s="154"/>
      <c r="V344" s="154">
        <f>SUM(V345:V382)</f>
        <v>72.039999999999992</v>
      </c>
      <c r="W344" s="154"/>
      <c r="X344" s="154"/>
      <c r="AG344" t="s">
        <v>133</v>
      </c>
    </row>
    <row r="345" spans="1:60" outlineLevel="1" x14ac:dyDescent="0.2">
      <c r="A345" s="161">
        <v>102</v>
      </c>
      <c r="B345" s="162" t="s">
        <v>462</v>
      </c>
      <c r="C345" s="174" t="s">
        <v>463</v>
      </c>
      <c r="D345" s="163" t="s">
        <v>145</v>
      </c>
      <c r="E345" s="164">
        <v>243.08699999999999</v>
      </c>
      <c r="F345" s="165"/>
      <c r="G345" s="166">
        <f>ROUND(E345*F345,2)</f>
        <v>0</v>
      </c>
      <c r="H345" s="151">
        <v>5.75</v>
      </c>
      <c r="I345" s="151">
        <f>ROUND(E345*H345,2)</f>
        <v>1397.75</v>
      </c>
      <c r="J345" s="151">
        <v>16.05</v>
      </c>
      <c r="K345" s="151">
        <f>ROUND(E345*J345,2)</f>
        <v>3901.55</v>
      </c>
      <c r="L345" s="151">
        <v>21</v>
      </c>
      <c r="M345" s="151">
        <f>G345*(1+L345/100)</f>
        <v>0</v>
      </c>
      <c r="N345" s="151">
        <v>1.7000000000000001E-4</v>
      </c>
      <c r="O345" s="151">
        <f>ROUND(E345*N345,2)</f>
        <v>0.04</v>
      </c>
      <c r="P345" s="151">
        <v>0</v>
      </c>
      <c r="Q345" s="151">
        <f>ROUND(E345*P345,2)</f>
        <v>0</v>
      </c>
      <c r="R345" s="151"/>
      <c r="S345" s="151" t="s">
        <v>137</v>
      </c>
      <c r="T345" s="151" t="s">
        <v>137</v>
      </c>
      <c r="U345" s="151">
        <v>3.2480000000000002E-2</v>
      </c>
      <c r="V345" s="151">
        <f>ROUND(E345*U345,2)</f>
        <v>7.9</v>
      </c>
      <c r="W345" s="151"/>
      <c r="X345" s="151" t="s">
        <v>138</v>
      </c>
      <c r="Y345" s="146"/>
      <c r="Z345" s="146"/>
      <c r="AA345" s="146"/>
      <c r="AB345" s="146"/>
      <c r="AC345" s="146"/>
      <c r="AD345" s="146"/>
      <c r="AE345" s="146"/>
      <c r="AF345" s="146"/>
      <c r="AG345" s="146" t="s">
        <v>139</v>
      </c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</row>
    <row r="346" spans="1:60" ht="33.75" outlineLevel="1" x14ac:dyDescent="0.2">
      <c r="A346" s="149"/>
      <c r="B346" s="150"/>
      <c r="C346" s="175" t="s">
        <v>195</v>
      </c>
      <c r="D346" s="152"/>
      <c r="E346" s="153">
        <v>81.656999999999996</v>
      </c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46"/>
      <c r="Z346" s="146"/>
      <c r="AA346" s="146"/>
      <c r="AB346" s="146"/>
      <c r="AC346" s="146"/>
      <c r="AD346" s="146"/>
      <c r="AE346" s="146"/>
      <c r="AF346" s="146"/>
      <c r="AG346" s="146" t="s">
        <v>141</v>
      </c>
      <c r="AH346" s="146">
        <v>0</v>
      </c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</row>
    <row r="347" spans="1:60" ht="33.75" outlineLevel="1" x14ac:dyDescent="0.2">
      <c r="A347" s="149"/>
      <c r="B347" s="150"/>
      <c r="C347" s="175" t="s">
        <v>196</v>
      </c>
      <c r="D347" s="152"/>
      <c r="E347" s="153">
        <v>71.933000000000007</v>
      </c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46"/>
      <c r="Z347" s="146"/>
      <c r="AA347" s="146"/>
      <c r="AB347" s="146"/>
      <c r="AC347" s="146"/>
      <c r="AD347" s="146"/>
      <c r="AE347" s="146"/>
      <c r="AF347" s="146"/>
      <c r="AG347" s="146" t="s">
        <v>141</v>
      </c>
      <c r="AH347" s="146">
        <v>0</v>
      </c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</row>
    <row r="348" spans="1:60" ht="33.75" outlineLevel="1" x14ac:dyDescent="0.2">
      <c r="A348" s="149"/>
      <c r="B348" s="150"/>
      <c r="C348" s="175" t="s">
        <v>197</v>
      </c>
      <c r="D348" s="152"/>
      <c r="E348" s="153">
        <v>89.497</v>
      </c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46"/>
      <c r="Z348" s="146"/>
      <c r="AA348" s="146"/>
      <c r="AB348" s="146"/>
      <c r="AC348" s="146"/>
      <c r="AD348" s="146"/>
      <c r="AE348" s="146"/>
      <c r="AF348" s="146"/>
      <c r="AG348" s="146" t="s">
        <v>141</v>
      </c>
      <c r="AH348" s="146">
        <v>0</v>
      </c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</row>
    <row r="349" spans="1:60" outlineLevel="1" x14ac:dyDescent="0.2">
      <c r="A349" s="161">
        <v>103</v>
      </c>
      <c r="B349" s="162" t="s">
        <v>464</v>
      </c>
      <c r="C349" s="174" t="s">
        <v>465</v>
      </c>
      <c r="D349" s="163" t="s">
        <v>145</v>
      </c>
      <c r="E349" s="164">
        <v>197.81</v>
      </c>
      <c r="F349" s="165"/>
      <c r="G349" s="166">
        <f>ROUND(E349*F349,2)</f>
        <v>0</v>
      </c>
      <c r="H349" s="151">
        <v>31.64</v>
      </c>
      <c r="I349" s="151">
        <f>ROUND(E349*H349,2)</f>
        <v>6258.71</v>
      </c>
      <c r="J349" s="151">
        <v>16.059999999999999</v>
      </c>
      <c r="K349" s="151">
        <f>ROUND(E349*J349,2)</f>
        <v>3176.83</v>
      </c>
      <c r="L349" s="151">
        <v>21</v>
      </c>
      <c r="M349" s="151">
        <f>G349*(1+L349/100)</f>
        <v>0</v>
      </c>
      <c r="N349" s="151">
        <v>5.1999999999999995E-4</v>
      </c>
      <c r="O349" s="151">
        <f>ROUND(E349*N349,2)</f>
        <v>0.1</v>
      </c>
      <c r="P349" s="151">
        <v>0</v>
      </c>
      <c r="Q349" s="151">
        <f>ROUND(E349*P349,2)</f>
        <v>0</v>
      </c>
      <c r="R349" s="151"/>
      <c r="S349" s="151" t="s">
        <v>137</v>
      </c>
      <c r="T349" s="151" t="s">
        <v>137</v>
      </c>
      <c r="U349" s="151">
        <v>3.2480000000000002E-2</v>
      </c>
      <c r="V349" s="151">
        <f>ROUND(E349*U349,2)</f>
        <v>6.42</v>
      </c>
      <c r="W349" s="151"/>
      <c r="X349" s="151" t="s">
        <v>138</v>
      </c>
      <c r="Y349" s="146"/>
      <c r="Z349" s="146"/>
      <c r="AA349" s="146"/>
      <c r="AB349" s="146"/>
      <c r="AC349" s="146"/>
      <c r="AD349" s="146"/>
      <c r="AE349" s="146"/>
      <c r="AF349" s="146"/>
      <c r="AG349" s="146" t="s">
        <v>139</v>
      </c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</row>
    <row r="350" spans="1:60" outlineLevel="1" x14ac:dyDescent="0.2">
      <c r="A350" s="149"/>
      <c r="B350" s="150"/>
      <c r="C350" s="175" t="s">
        <v>466</v>
      </c>
      <c r="D350" s="152"/>
      <c r="E350" s="153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46"/>
      <c r="Z350" s="146"/>
      <c r="AA350" s="146"/>
      <c r="AB350" s="146"/>
      <c r="AC350" s="146"/>
      <c r="AD350" s="146"/>
      <c r="AE350" s="146"/>
      <c r="AF350" s="146"/>
      <c r="AG350" s="146" t="s">
        <v>141</v>
      </c>
      <c r="AH350" s="146">
        <v>0</v>
      </c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</row>
    <row r="351" spans="1:60" outlineLevel="1" x14ac:dyDescent="0.2">
      <c r="A351" s="149"/>
      <c r="B351" s="150"/>
      <c r="C351" s="175" t="s">
        <v>467</v>
      </c>
      <c r="D351" s="152"/>
      <c r="E351" s="153">
        <v>78.607500000000002</v>
      </c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46"/>
      <c r="Z351" s="146"/>
      <c r="AA351" s="146"/>
      <c r="AB351" s="146"/>
      <c r="AC351" s="146"/>
      <c r="AD351" s="146"/>
      <c r="AE351" s="146"/>
      <c r="AF351" s="146"/>
      <c r="AG351" s="146" t="s">
        <v>141</v>
      </c>
      <c r="AH351" s="146">
        <v>0</v>
      </c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</row>
    <row r="352" spans="1:60" outlineLevel="1" x14ac:dyDescent="0.2">
      <c r="A352" s="149"/>
      <c r="B352" s="150"/>
      <c r="C352" s="175" t="s">
        <v>468</v>
      </c>
      <c r="D352" s="152"/>
      <c r="E352" s="153">
        <v>10.72</v>
      </c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46"/>
      <c r="Z352" s="146"/>
      <c r="AA352" s="146"/>
      <c r="AB352" s="146"/>
      <c r="AC352" s="146"/>
      <c r="AD352" s="146"/>
      <c r="AE352" s="146"/>
      <c r="AF352" s="146"/>
      <c r="AG352" s="146" t="s">
        <v>141</v>
      </c>
      <c r="AH352" s="146">
        <v>0</v>
      </c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</row>
    <row r="353" spans="1:60" outlineLevel="1" x14ac:dyDescent="0.2">
      <c r="A353" s="149"/>
      <c r="B353" s="150"/>
      <c r="C353" s="175" t="s">
        <v>469</v>
      </c>
      <c r="D353" s="152"/>
      <c r="E353" s="153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46"/>
      <c r="Z353" s="146"/>
      <c r="AA353" s="146"/>
      <c r="AB353" s="146"/>
      <c r="AC353" s="146"/>
      <c r="AD353" s="146"/>
      <c r="AE353" s="146"/>
      <c r="AF353" s="146"/>
      <c r="AG353" s="146" t="s">
        <v>141</v>
      </c>
      <c r="AH353" s="146">
        <v>0</v>
      </c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</row>
    <row r="354" spans="1:60" outlineLevel="1" x14ac:dyDescent="0.2">
      <c r="A354" s="149"/>
      <c r="B354" s="150"/>
      <c r="C354" s="175" t="s">
        <v>467</v>
      </c>
      <c r="D354" s="152"/>
      <c r="E354" s="153">
        <v>78.607500000000002</v>
      </c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46"/>
      <c r="Z354" s="146"/>
      <c r="AA354" s="146"/>
      <c r="AB354" s="146"/>
      <c r="AC354" s="146"/>
      <c r="AD354" s="146"/>
      <c r="AE354" s="146"/>
      <c r="AF354" s="146"/>
      <c r="AG354" s="146" t="s">
        <v>141</v>
      </c>
      <c r="AH354" s="146">
        <v>0</v>
      </c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</row>
    <row r="355" spans="1:60" outlineLevel="1" x14ac:dyDescent="0.2">
      <c r="A355" s="149"/>
      <c r="B355" s="150"/>
      <c r="C355" s="175" t="s">
        <v>470</v>
      </c>
      <c r="D355" s="152"/>
      <c r="E355" s="153">
        <v>12.8</v>
      </c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46"/>
      <c r="Z355" s="146"/>
      <c r="AA355" s="146"/>
      <c r="AB355" s="146"/>
      <c r="AC355" s="146"/>
      <c r="AD355" s="146"/>
      <c r="AE355" s="146"/>
      <c r="AF355" s="146"/>
      <c r="AG355" s="146" t="s">
        <v>141</v>
      </c>
      <c r="AH355" s="146">
        <v>0</v>
      </c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</row>
    <row r="356" spans="1:60" outlineLevel="1" x14ac:dyDescent="0.2">
      <c r="A356" s="149"/>
      <c r="B356" s="150"/>
      <c r="C356" s="175" t="s">
        <v>471</v>
      </c>
      <c r="D356" s="152"/>
      <c r="E356" s="153">
        <v>17.074999999999999</v>
      </c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46"/>
      <c r="Z356" s="146"/>
      <c r="AA356" s="146"/>
      <c r="AB356" s="146"/>
      <c r="AC356" s="146"/>
      <c r="AD356" s="146"/>
      <c r="AE356" s="146"/>
      <c r="AF356" s="146"/>
      <c r="AG356" s="146" t="s">
        <v>141</v>
      </c>
      <c r="AH356" s="146">
        <v>0</v>
      </c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</row>
    <row r="357" spans="1:60" outlineLevel="1" x14ac:dyDescent="0.2">
      <c r="A357" s="161">
        <v>104</v>
      </c>
      <c r="B357" s="162" t="s">
        <v>472</v>
      </c>
      <c r="C357" s="174" t="s">
        <v>473</v>
      </c>
      <c r="D357" s="163" t="s">
        <v>145</v>
      </c>
      <c r="E357" s="164">
        <v>46.076999999999998</v>
      </c>
      <c r="F357" s="165"/>
      <c r="G357" s="166">
        <f>ROUND(E357*F357,2)</f>
        <v>0</v>
      </c>
      <c r="H357" s="151">
        <v>101.42</v>
      </c>
      <c r="I357" s="151">
        <f>ROUND(E357*H357,2)</f>
        <v>4673.13</v>
      </c>
      <c r="J357" s="151">
        <v>158.58000000000001</v>
      </c>
      <c r="K357" s="151">
        <f>ROUND(E357*J357,2)</f>
        <v>7306.89</v>
      </c>
      <c r="L357" s="151">
        <v>21</v>
      </c>
      <c r="M357" s="151">
        <f>G357*(1+L357/100)</f>
        <v>0</v>
      </c>
      <c r="N357" s="151">
        <v>3.5000000000000001E-3</v>
      </c>
      <c r="O357" s="151">
        <f>ROUND(E357*N357,2)</f>
        <v>0.16</v>
      </c>
      <c r="P357" s="151">
        <v>0</v>
      </c>
      <c r="Q357" s="151">
        <f>ROUND(E357*P357,2)</f>
        <v>0</v>
      </c>
      <c r="R357" s="151"/>
      <c r="S357" s="151" t="s">
        <v>137</v>
      </c>
      <c r="T357" s="151" t="s">
        <v>137</v>
      </c>
      <c r="U357" s="151">
        <v>0.32064999999999999</v>
      </c>
      <c r="V357" s="151">
        <f>ROUND(E357*U357,2)</f>
        <v>14.77</v>
      </c>
      <c r="W357" s="151"/>
      <c r="X357" s="151" t="s">
        <v>138</v>
      </c>
      <c r="Y357" s="146"/>
      <c r="Z357" s="146"/>
      <c r="AA357" s="146"/>
      <c r="AB357" s="146"/>
      <c r="AC357" s="146"/>
      <c r="AD357" s="146"/>
      <c r="AE357" s="146"/>
      <c r="AF357" s="146"/>
      <c r="AG357" s="146" t="s">
        <v>139</v>
      </c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</row>
    <row r="358" spans="1:60" outlineLevel="1" x14ac:dyDescent="0.2">
      <c r="A358" s="149"/>
      <c r="B358" s="150"/>
      <c r="C358" s="175" t="s">
        <v>474</v>
      </c>
      <c r="D358" s="152"/>
      <c r="E358" s="153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46"/>
      <c r="Z358" s="146"/>
      <c r="AA358" s="146"/>
      <c r="AB358" s="146"/>
      <c r="AC358" s="146"/>
      <c r="AD358" s="146"/>
      <c r="AE358" s="146"/>
      <c r="AF358" s="146"/>
      <c r="AG358" s="146" t="s">
        <v>141</v>
      </c>
      <c r="AH358" s="146">
        <v>0</v>
      </c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</row>
    <row r="359" spans="1:60" ht="45" outlineLevel="1" x14ac:dyDescent="0.2">
      <c r="A359" s="149"/>
      <c r="B359" s="150"/>
      <c r="C359" s="175" t="s">
        <v>475</v>
      </c>
      <c r="D359" s="152"/>
      <c r="E359" s="153">
        <v>24.4971</v>
      </c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46"/>
      <c r="Z359" s="146"/>
      <c r="AA359" s="146"/>
      <c r="AB359" s="146"/>
      <c r="AC359" s="146"/>
      <c r="AD359" s="146"/>
      <c r="AE359" s="146"/>
      <c r="AF359" s="146"/>
      <c r="AG359" s="146" t="s">
        <v>141</v>
      </c>
      <c r="AH359" s="146">
        <v>0</v>
      </c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</row>
    <row r="360" spans="1:60" ht="33.75" outlineLevel="1" x14ac:dyDescent="0.2">
      <c r="A360" s="149"/>
      <c r="B360" s="150"/>
      <c r="C360" s="175" t="s">
        <v>476</v>
      </c>
      <c r="D360" s="152"/>
      <c r="E360" s="153">
        <v>21.579899999999999</v>
      </c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46"/>
      <c r="Z360" s="146"/>
      <c r="AA360" s="146"/>
      <c r="AB360" s="146"/>
      <c r="AC360" s="146"/>
      <c r="AD360" s="146"/>
      <c r="AE360" s="146"/>
      <c r="AF360" s="146"/>
      <c r="AG360" s="146" t="s">
        <v>141</v>
      </c>
      <c r="AH360" s="146">
        <v>0</v>
      </c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</row>
    <row r="361" spans="1:60" outlineLevel="1" x14ac:dyDescent="0.2">
      <c r="A361" s="161">
        <v>105</v>
      </c>
      <c r="B361" s="162" t="s">
        <v>477</v>
      </c>
      <c r="C361" s="174" t="s">
        <v>478</v>
      </c>
      <c r="D361" s="163" t="s">
        <v>145</v>
      </c>
      <c r="E361" s="164">
        <v>243.08699999999999</v>
      </c>
      <c r="F361" s="165"/>
      <c r="G361" s="166">
        <f>ROUND(E361*F361,2)</f>
        <v>0</v>
      </c>
      <c r="H361" s="151">
        <v>7.65</v>
      </c>
      <c r="I361" s="151">
        <f>ROUND(E361*H361,2)</f>
        <v>1859.62</v>
      </c>
      <c r="J361" s="151">
        <v>50.45</v>
      </c>
      <c r="K361" s="151">
        <f>ROUND(E361*J361,2)</f>
        <v>12263.74</v>
      </c>
      <c r="L361" s="151">
        <v>21</v>
      </c>
      <c r="M361" s="151">
        <f>G361*(1+L361/100)</f>
        <v>0</v>
      </c>
      <c r="N361" s="151">
        <v>2.9E-4</v>
      </c>
      <c r="O361" s="151">
        <f>ROUND(E361*N361,2)</f>
        <v>7.0000000000000007E-2</v>
      </c>
      <c r="P361" s="151">
        <v>0</v>
      </c>
      <c r="Q361" s="151">
        <f>ROUND(E361*P361,2)</f>
        <v>0</v>
      </c>
      <c r="R361" s="151"/>
      <c r="S361" s="151" t="s">
        <v>137</v>
      </c>
      <c r="T361" s="151" t="s">
        <v>137</v>
      </c>
      <c r="U361" s="151">
        <v>0.10191</v>
      </c>
      <c r="V361" s="151">
        <f>ROUND(E361*U361,2)</f>
        <v>24.77</v>
      </c>
      <c r="W361" s="151"/>
      <c r="X361" s="151" t="s">
        <v>138</v>
      </c>
      <c r="Y361" s="146"/>
      <c r="Z361" s="146"/>
      <c r="AA361" s="146"/>
      <c r="AB361" s="146"/>
      <c r="AC361" s="146"/>
      <c r="AD361" s="146"/>
      <c r="AE361" s="146"/>
      <c r="AF361" s="146"/>
      <c r="AG361" s="146" t="s">
        <v>139</v>
      </c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</row>
    <row r="362" spans="1:60" ht="33.75" outlineLevel="1" x14ac:dyDescent="0.2">
      <c r="A362" s="149"/>
      <c r="B362" s="150"/>
      <c r="C362" s="175" t="s">
        <v>195</v>
      </c>
      <c r="D362" s="152"/>
      <c r="E362" s="153">
        <v>81.656999999999996</v>
      </c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46"/>
      <c r="Z362" s="146"/>
      <c r="AA362" s="146"/>
      <c r="AB362" s="146"/>
      <c r="AC362" s="146"/>
      <c r="AD362" s="146"/>
      <c r="AE362" s="146"/>
      <c r="AF362" s="146"/>
      <c r="AG362" s="146" t="s">
        <v>141</v>
      </c>
      <c r="AH362" s="146">
        <v>0</v>
      </c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</row>
    <row r="363" spans="1:60" ht="33.75" outlineLevel="1" x14ac:dyDescent="0.2">
      <c r="A363" s="149"/>
      <c r="B363" s="150"/>
      <c r="C363" s="175" t="s">
        <v>196</v>
      </c>
      <c r="D363" s="152"/>
      <c r="E363" s="153">
        <v>71.933000000000007</v>
      </c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46"/>
      <c r="Z363" s="146"/>
      <c r="AA363" s="146"/>
      <c r="AB363" s="146"/>
      <c r="AC363" s="146"/>
      <c r="AD363" s="146"/>
      <c r="AE363" s="146"/>
      <c r="AF363" s="146"/>
      <c r="AG363" s="146" t="s">
        <v>141</v>
      </c>
      <c r="AH363" s="146">
        <v>0</v>
      </c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</row>
    <row r="364" spans="1:60" ht="33.75" outlineLevel="1" x14ac:dyDescent="0.2">
      <c r="A364" s="149"/>
      <c r="B364" s="150"/>
      <c r="C364" s="175" t="s">
        <v>197</v>
      </c>
      <c r="D364" s="152"/>
      <c r="E364" s="153">
        <v>89.497</v>
      </c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46"/>
      <c r="Z364" s="146"/>
      <c r="AA364" s="146"/>
      <c r="AB364" s="146"/>
      <c r="AC364" s="146"/>
      <c r="AD364" s="146"/>
      <c r="AE364" s="146"/>
      <c r="AF364" s="146"/>
      <c r="AG364" s="146" t="s">
        <v>141</v>
      </c>
      <c r="AH364" s="146">
        <v>0</v>
      </c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</row>
    <row r="365" spans="1:60" outlineLevel="1" x14ac:dyDescent="0.2">
      <c r="A365" s="161">
        <v>106</v>
      </c>
      <c r="B365" s="162" t="s">
        <v>479</v>
      </c>
      <c r="C365" s="174" t="s">
        <v>480</v>
      </c>
      <c r="D365" s="163" t="s">
        <v>145</v>
      </c>
      <c r="E365" s="164">
        <v>197.81</v>
      </c>
      <c r="F365" s="165"/>
      <c r="G365" s="166">
        <f>ROUND(E365*F365,2)</f>
        <v>0</v>
      </c>
      <c r="H365" s="151">
        <v>10.46</v>
      </c>
      <c r="I365" s="151">
        <f>ROUND(E365*H365,2)</f>
        <v>2069.09</v>
      </c>
      <c r="J365" s="151">
        <v>32.840000000000003</v>
      </c>
      <c r="K365" s="151">
        <f>ROUND(E365*J365,2)</f>
        <v>6496.08</v>
      </c>
      <c r="L365" s="151">
        <v>21</v>
      </c>
      <c r="M365" s="151">
        <f>G365*(1+L365/100)</f>
        <v>0</v>
      </c>
      <c r="N365" s="151">
        <v>2.5000000000000001E-4</v>
      </c>
      <c r="O365" s="151">
        <f>ROUND(E365*N365,2)</f>
        <v>0.05</v>
      </c>
      <c r="P365" s="151">
        <v>0</v>
      </c>
      <c r="Q365" s="151">
        <f>ROUND(E365*P365,2)</f>
        <v>0</v>
      </c>
      <c r="R365" s="151"/>
      <c r="S365" s="151" t="s">
        <v>137</v>
      </c>
      <c r="T365" s="151" t="s">
        <v>137</v>
      </c>
      <c r="U365" s="151">
        <v>6.6360000000000002E-2</v>
      </c>
      <c r="V365" s="151">
        <f>ROUND(E365*U365,2)</f>
        <v>13.13</v>
      </c>
      <c r="W365" s="151"/>
      <c r="X365" s="151" t="s">
        <v>138</v>
      </c>
      <c r="Y365" s="146"/>
      <c r="Z365" s="146"/>
      <c r="AA365" s="146"/>
      <c r="AB365" s="146"/>
      <c r="AC365" s="146"/>
      <c r="AD365" s="146"/>
      <c r="AE365" s="146"/>
      <c r="AF365" s="146"/>
      <c r="AG365" s="146" t="s">
        <v>139</v>
      </c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</row>
    <row r="366" spans="1:60" outlineLevel="1" x14ac:dyDescent="0.2">
      <c r="A366" s="149"/>
      <c r="B366" s="150"/>
      <c r="C366" s="175" t="s">
        <v>466</v>
      </c>
      <c r="D366" s="152"/>
      <c r="E366" s="153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46"/>
      <c r="Z366" s="146"/>
      <c r="AA366" s="146"/>
      <c r="AB366" s="146"/>
      <c r="AC366" s="146"/>
      <c r="AD366" s="146"/>
      <c r="AE366" s="146"/>
      <c r="AF366" s="146"/>
      <c r="AG366" s="146" t="s">
        <v>141</v>
      </c>
      <c r="AH366" s="146">
        <v>0</v>
      </c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</row>
    <row r="367" spans="1:60" outlineLevel="1" x14ac:dyDescent="0.2">
      <c r="A367" s="149"/>
      <c r="B367" s="150"/>
      <c r="C367" s="175" t="s">
        <v>467</v>
      </c>
      <c r="D367" s="152"/>
      <c r="E367" s="153">
        <v>78.607500000000002</v>
      </c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46"/>
      <c r="Z367" s="146"/>
      <c r="AA367" s="146"/>
      <c r="AB367" s="146"/>
      <c r="AC367" s="146"/>
      <c r="AD367" s="146"/>
      <c r="AE367" s="146"/>
      <c r="AF367" s="146"/>
      <c r="AG367" s="146" t="s">
        <v>141</v>
      </c>
      <c r="AH367" s="146">
        <v>0</v>
      </c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</row>
    <row r="368" spans="1:60" outlineLevel="1" x14ac:dyDescent="0.2">
      <c r="A368" s="149"/>
      <c r="B368" s="150"/>
      <c r="C368" s="175" t="s">
        <v>468</v>
      </c>
      <c r="D368" s="152"/>
      <c r="E368" s="153">
        <v>10.72</v>
      </c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46"/>
      <c r="Z368" s="146"/>
      <c r="AA368" s="146"/>
      <c r="AB368" s="146"/>
      <c r="AC368" s="146"/>
      <c r="AD368" s="146"/>
      <c r="AE368" s="146"/>
      <c r="AF368" s="146"/>
      <c r="AG368" s="146" t="s">
        <v>141</v>
      </c>
      <c r="AH368" s="146">
        <v>0</v>
      </c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</row>
    <row r="369" spans="1:60" outlineLevel="1" x14ac:dyDescent="0.2">
      <c r="A369" s="149"/>
      <c r="B369" s="150"/>
      <c r="C369" s="175" t="s">
        <v>469</v>
      </c>
      <c r="D369" s="152"/>
      <c r="E369" s="153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46"/>
      <c r="Z369" s="146"/>
      <c r="AA369" s="146"/>
      <c r="AB369" s="146"/>
      <c r="AC369" s="146"/>
      <c r="AD369" s="146"/>
      <c r="AE369" s="146"/>
      <c r="AF369" s="146"/>
      <c r="AG369" s="146" t="s">
        <v>141</v>
      </c>
      <c r="AH369" s="146">
        <v>0</v>
      </c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</row>
    <row r="370" spans="1:60" outlineLevel="1" x14ac:dyDescent="0.2">
      <c r="A370" s="149"/>
      <c r="B370" s="150"/>
      <c r="C370" s="175" t="s">
        <v>467</v>
      </c>
      <c r="D370" s="152"/>
      <c r="E370" s="153">
        <v>78.607500000000002</v>
      </c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46"/>
      <c r="Z370" s="146"/>
      <c r="AA370" s="146"/>
      <c r="AB370" s="146"/>
      <c r="AC370" s="146"/>
      <c r="AD370" s="146"/>
      <c r="AE370" s="146"/>
      <c r="AF370" s="146"/>
      <c r="AG370" s="146" t="s">
        <v>141</v>
      </c>
      <c r="AH370" s="146">
        <v>0</v>
      </c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</row>
    <row r="371" spans="1:60" outlineLevel="1" x14ac:dyDescent="0.2">
      <c r="A371" s="149"/>
      <c r="B371" s="150"/>
      <c r="C371" s="175" t="s">
        <v>470</v>
      </c>
      <c r="D371" s="152"/>
      <c r="E371" s="153">
        <v>12.8</v>
      </c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46"/>
      <c r="Z371" s="146"/>
      <c r="AA371" s="146"/>
      <c r="AB371" s="146"/>
      <c r="AC371" s="146"/>
      <c r="AD371" s="146"/>
      <c r="AE371" s="146"/>
      <c r="AF371" s="146"/>
      <c r="AG371" s="146" t="s">
        <v>141</v>
      </c>
      <c r="AH371" s="146">
        <v>0</v>
      </c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</row>
    <row r="372" spans="1:60" outlineLevel="1" x14ac:dyDescent="0.2">
      <c r="A372" s="149"/>
      <c r="B372" s="150"/>
      <c r="C372" s="175" t="s">
        <v>471</v>
      </c>
      <c r="D372" s="152"/>
      <c r="E372" s="153">
        <v>17.074999999999999</v>
      </c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46"/>
      <c r="Z372" s="146"/>
      <c r="AA372" s="146"/>
      <c r="AB372" s="146"/>
      <c r="AC372" s="146"/>
      <c r="AD372" s="146"/>
      <c r="AE372" s="146"/>
      <c r="AF372" s="146"/>
      <c r="AG372" s="146" t="s">
        <v>141</v>
      </c>
      <c r="AH372" s="146">
        <v>0</v>
      </c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</row>
    <row r="373" spans="1:60" outlineLevel="1" x14ac:dyDescent="0.2">
      <c r="A373" s="161">
        <v>107</v>
      </c>
      <c r="B373" s="162" t="s">
        <v>481</v>
      </c>
      <c r="C373" s="174" t="s">
        <v>482</v>
      </c>
      <c r="D373" s="163" t="s">
        <v>145</v>
      </c>
      <c r="E373" s="164">
        <v>243.08699999999999</v>
      </c>
      <c r="F373" s="165"/>
      <c r="G373" s="166">
        <f>ROUND(E373*F373,2)</f>
        <v>0</v>
      </c>
      <c r="H373" s="151">
        <v>0</v>
      </c>
      <c r="I373" s="151">
        <f>ROUND(E373*H373,2)</f>
        <v>0</v>
      </c>
      <c r="J373" s="151">
        <v>3.35</v>
      </c>
      <c r="K373" s="151">
        <f>ROUND(E373*J373,2)</f>
        <v>814.34</v>
      </c>
      <c r="L373" s="151">
        <v>21</v>
      </c>
      <c r="M373" s="151">
        <f>G373*(1+L373/100)</f>
        <v>0</v>
      </c>
      <c r="N373" s="151">
        <v>0</v>
      </c>
      <c r="O373" s="151">
        <f>ROUND(E373*N373,2)</f>
        <v>0</v>
      </c>
      <c r="P373" s="151">
        <v>0</v>
      </c>
      <c r="Q373" s="151">
        <f>ROUND(E373*P373,2)</f>
        <v>0</v>
      </c>
      <c r="R373" s="151"/>
      <c r="S373" s="151" t="s">
        <v>137</v>
      </c>
      <c r="T373" s="151" t="s">
        <v>137</v>
      </c>
      <c r="U373" s="151">
        <v>7.0000000000000001E-3</v>
      </c>
      <c r="V373" s="151">
        <f>ROUND(E373*U373,2)</f>
        <v>1.7</v>
      </c>
      <c r="W373" s="151"/>
      <c r="X373" s="151" t="s">
        <v>138</v>
      </c>
      <c r="Y373" s="146"/>
      <c r="Z373" s="146"/>
      <c r="AA373" s="146"/>
      <c r="AB373" s="146"/>
      <c r="AC373" s="146"/>
      <c r="AD373" s="146"/>
      <c r="AE373" s="146"/>
      <c r="AF373" s="146"/>
      <c r="AG373" s="146" t="s">
        <v>139</v>
      </c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</row>
    <row r="374" spans="1:60" ht="33.75" outlineLevel="1" x14ac:dyDescent="0.2">
      <c r="A374" s="149"/>
      <c r="B374" s="150"/>
      <c r="C374" s="175" t="s">
        <v>195</v>
      </c>
      <c r="D374" s="152"/>
      <c r="E374" s="153">
        <v>81.656999999999996</v>
      </c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46"/>
      <c r="Z374" s="146"/>
      <c r="AA374" s="146"/>
      <c r="AB374" s="146"/>
      <c r="AC374" s="146"/>
      <c r="AD374" s="146"/>
      <c r="AE374" s="146"/>
      <c r="AF374" s="146"/>
      <c r="AG374" s="146" t="s">
        <v>141</v>
      </c>
      <c r="AH374" s="146">
        <v>0</v>
      </c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</row>
    <row r="375" spans="1:60" ht="33.75" outlineLevel="1" x14ac:dyDescent="0.2">
      <c r="A375" s="149"/>
      <c r="B375" s="150"/>
      <c r="C375" s="175" t="s">
        <v>196</v>
      </c>
      <c r="D375" s="152"/>
      <c r="E375" s="153">
        <v>71.933000000000007</v>
      </c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46"/>
      <c r="Z375" s="146"/>
      <c r="AA375" s="146"/>
      <c r="AB375" s="146"/>
      <c r="AC375" s="146"/>
      <c r="AD375" s="146"/>
      <c r="AE375" s="146"/>
      <c r="AF375" s="146"/>
      <c r="AG375" s="146" t="s">
        <v>141</v>
      </c>
      <c r="AH375" s="146">
        <v>0</v>
      </c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</row>
    <row r="376" spans="1:60" ht="33.75" outlineLevel="1" x14ac:dyDescent="0.2">
      <c r="A376" s="149"/>
      <c r="B376" s="150"/>
      <c r="C376" s="175" t="s">
        <v>197</v>
      </c>
      <c r="D376" s="152"/>
      <c r="E376" s="153">
        <v>89.497</v>
      </c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46"/>
      <c r="Z376" s="146"/>
      <c r="AA376" s="146"/>
      <c r="AB376" s="146"/>
      <c r="AC376" s="146"/>
      <c r="AD376" s="146"/>
      <c r="AE376" s="146"/>
      <c r="AF376" s="146"/>
      <c r="AG376" s="146" t="s">
        <v>141</v>
      </c>
      <c r="AH376" s="146">
        <v>0</v>
      </c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</row>
    <row r="377" spans="1:60" outlineLevel="1" x14ac:dyDescent="0.2">
      <c r="A377" s="161">
        <v>108</v>
      </c>
      <c r="B377" s="162" t="s">
        <v>483</v>
      </c>
      <c r="C377" s="174" t="s">
        <v>484</v>
      </c>
      <c r="D377" s="163" t="s">
        <v>145</v>
      </c>
      <c r="E377" s="164">
        <v>174.29</v>
      </c>
      <c r="F377" s="165"/>
      <c r="G377" s="166">
        <f>ROUND(E377*F377,2)</f>
        <v>0</v>
      </c>
      <c r="H377" s="151">
        <v>9.27</v>
      </c>
      <c r="I377" s="151">
        <f>ROUND(E377*H377,2)</f>
        <v>1615.67</v>
      </c>
      <c r="J377" s="151">
        <v>6.43</v>
      </c>
      <c r="K377" s="151">
        <f>ROUND(E377*J377,2)</f>
        <v>1120.68</v>
      </c>
      <c r="L377" s="151">
        <v>21</v>
      </c>
      <c r="M377" s="151">
        <f>G377*(1+L377/100)</f>
        <v>0</v>
      </c>
      <c r="N377" s="151">
        <v>3.5E-4</v>
      </c>
      <c r="O377" s="151">
        <f>ROUND(E377*N377,2)</f>
        <v>0.06</v>
      </c>
      <c r="P377" s="151">
        <v>0</v>
      </c>
      <c r="Q377" s="151">
        <f>ROUND(E377*P377,2)</f>
        <v>0</v>
      </c>
      <c r="R377" s="151"/>
      <c r="S377" s="151" t="s">
        <v>137</v>
      </c>
      <c r="T377" s="151" t="s">
        <v>137</v>
      </c>
      <c r="U377" s="151">
        <v>1.35E-2</v>
      </c>
      <c r="V377" s="151">
        <f>ROUND(E377*U377,2)</f>
        <v>2.35</v>
      </c>
      <c r="W377" s="151"/>
      <c r="X377" s="151" t="s">
        <v>138</v>
      </c>
      <c r="Y377" s="146"/>
      <c r="Z377" s="146"/>
      <c r="AA377" s="146"/>
      <c r="AB377" s="146"/>
      <c r="AC377" s="146"/>
      <c r="AD377" s="146"/>
      <c r="AE377" s="146"/>
      <c r="AF377" s="146"/>
      <c r="AG377" s="146" t="s">
        <v>139</v>
      </c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</row>
    <row r="378" spans="1:60" outlineLevel="1" x14ac:dyDescent="0.2">
      <c r="A378" s="149"/>
      <c r="B378" s="150"/>
      <c r="C378" s="175" t="s">
        <v>168</v>
      </c>
      <c r="D378" s="152"/>
      <c r="E378" s="153">
        <v>78.607500000000002</v>
      </c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46"/>
      <c r="Z378" s="146"/>
      <c r="AA378" s="146"/>
      <c r="AB378" s="146"/>
      <c r="AC378" s="146"/>
      <c r="AD378" s="146"/>
      <c r="AE378" s="146"/>
      <c r="AF378" s="146"/>
      <c r="AG378" s="146" t="s">
        <v>141</v>
      </c>
      <c r="AH378" s="146">
        <v>0</v>
      </c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</row>
    <row r="379" spans="1:60" outlineLevel="1" x14ac:dyDescent="0.2">
      <c r="A379" s="149"/>
      <c r="B379" s="150"/>
      <c r="C379" s="175" t="s">
        <v>169</v>
      </c>
      <c r="D379" s="152"/>
      <c r="E379" s="153">
        <v>78.607500000000002</v>
      </c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46"/>
      <c r="Z379" s="146"/>
      <c r="AA379" s="146"/>
      <c r="AB379" s="146"/>
      <c r="AC379" s="146"/>
      <c r="AD379" s="146"/>
      <c r="AE379" s="146"/>
      <c r="AF379" s="146"/>
      <c r="AG379" s="146" t="s">
        <v>141</v>
      </c>
      <c r="AH379" s="146">
        <v>0</v>
      </c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</row>
    <row r="380" spans="1:60" outlineLevel="1" x14ac:dyDescent="0.2">
      <c r="A380" s="149"/>
      <c r="B380" s="150"/>
      <c r="C380" s="175" t="s">
        <v>170</v>
      </c>
      <c r="D380" s="152"/>
      <c r="E380" s="153">
        <v>17.074999999999999</v>
      </c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46"/>
      <c r="Z380" s="146"/>
      <c r="AA380" s="146"/>
      <c r="AB380" s="146"/>
      <c r="AC380" s="146"/>
      <c r="AD380" s="146"/>
      <c r="AE380" s="146"/>
      <c r="AF380" s="146"/>
      <c r="AG380" s="146" t="s">
        <v>141</v>
      </c>
      <c r="AH380" s="146">
        <v>0</v>
      </c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</row>
    <row r="381" spans="1:60" outlineLevel="1" x14ac:dyDescent="0.2">
      <c r="A381" s="161">
        <v>109</v>
      </c>
      <c r="B381" s="162" t="s">
        <v>485</v>
      </c>
      <c r="C381" s="174" t="s">
        <v>486</v>
      </c>
      <c r="D381" s="163" t="s">
        <v>145</v>
      </c>
      <c r="E381" s="164">
        <v>89.497</v>
      </c>
      <c r="F381" s="165"/>
      <c r="G381" s="166">
        <f>ROUND(E381*F381,2)</f>
        <v>0</v>
      </c>
      <c r="H381" s="151">
        <v>0</v>
      </c>
      <c r="I381" s="151">
        <f>ROUND(E381*H381,2)</f>
        <v>0</v>
      </c>
      <c r="J381" s="151">
        <v>5.5</v>
      </c>
      <c r="K381" s="151">
        <f>ROUND(E381*J381,2)</f>
        <v>492.23</v>
      </c>
      <c r="L381" s="151">
        <v>21</v>
      </c>
      <c r="M381" s="151">
        <f>G381*(1+L381/100)</f>
        <v>0</v>
      </c>
      <c r="N381" s="151">
        <v>0</v>
      </c>
      <c r="O381" s="151">
        <f>ROUND(E381*N381,2)</f>
        <v>0</v>
      </c>
      <c r="P381" s="151">
        <v>0</v>
      </c>
      <c r="Q381" s="151">
        <f>ROUND(E381*P381,2)</f>
        <v>0</v>
      </c>
      <c r="R381" s="151"/>
      <c r="S381" s="151" t="s">
        <v>137</v>
      </c>
      <c r="T381" s="151" t="s">
        <v>137</v>
      </c>
      <c r="U381" s="151">
        <v>1.112E-2</v>
      </c>
      <c r="V381" s="151">
        <f>ROUND(E381*U381,2)</f>
        <v>1</v>
      </c>
      <c r="W381" s="151"/>
      <c r="X381" s="151" t="s">
        <v>138</v>
      </c>
      <c r="Y381" s="146"/>
      <c r="Z381" s="146"/>
      <c r="AA381" s="146"/>
      <c r="AB381" s="146"/>
      <c r="AC381" s="146"/>
      <c r="AD381" s="146"/>
      <c r="AE381" s="146"/>
      <c r="AF381" s="146"/>
      <c r="AG381" s="146" t="s">
        <v>139</v>
      </c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</row>
    <row r="382" spans="1:60" ht="33.75" outlineLevel="1" x14ac:dyDescent="0.2">
      <c r="A382" s="149"/>
      <c r="B382" s="150"/>
      <c r="C382" s="175" t="s">
        <v>197</v>
      </c>
      <c r="D382" s="152"/>
      <c r="E382" s="153">
        <v>89.497</v>
      </c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46"/>
      <c r="Z382" s="146"/>
      <c r="AA382" s="146"/>
      <c r="AB382" s="146"/>
      <c r="AC382" s="146"/>
      <c r="AD382" s="146"/>
      <c r="AE382" s="146"/>
      <c r="AF382" s="146"/>
      <c r="AG382" s="146" t="s">
        <v>141</v>
      </c>
      <c r="AH382" s="146">
        <v>0</v>
      </c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</row>
    <row r="383" spans="1:60" x14ac:dyDescent="0.2">
      <c r="A383" s="155" t="s">
        <v>132</v>
      </c>
      <c r="B383" s="156" t="s">
        <v>102</v>
      </c>
      <c r="C383" s="173" t="s">
        <v>103</v>
      </c>
      <c r="D383" s="157"/>
      <c r="E383" s="158"/>
      <c r="F383" s="159"/>
      <c r="G383" s="160">
        <f>SUMIF(AG384:AG388,"&lt;&gt;NOR",G384:G388)</f>
        <v>0</v>
      </c>
      <c r="H383" s="154"/>
      <c r="I383" s="154">
        <f>SUM(I384:I388)</f>
        <v>0</v>
      </c>
      <c r="J383" s="154"/>
      <c r="K383" s="154">
        <f>SUM(K384:K388)</f>
        <v>42449.090000000004</v>
      </c>
      <c r="L383" s="154"/>
      <c r="M383" s="154">
        <f>SUM(M384:M388)</f>
        <v>0</v>
      </c>
      <c r="N383" s="154"/>
      <c r="O383" s="154">
        <f>SUM(O384:O388)</f>
        <v>0</v>
      </c>
      <c r="P383" s="154"/>
      <c r="Q383" s="154">
        <f>SUM(Q384:Q388)</f>
        <v>0</v>
      </c>
      <c r="R383" s="154"/>
      <c r="S383" s="154"/>
      <c r="T383" s="154"/>
      <c r="U383" s="154"/>
      <c r="V383" s="154">
        <f>SUM(V384:V388)</f>
        <v>38.75</v>
      </c>
      <c r="W383" s="154"/>
      <c r="X383" s="154"/>
      <c r="AG383" t="s">
        <v>133</v>
      </c>
    </row>
    <row r="384" spans="1:60" outlineLevel="1" x14ac:dyDescent="0.2">
      <c r="A384" s="167">
        <v>110</v>
      </c>
      <c r="B384" s="168" t="s">
        <v>487</v>
      </c>
      <c r="C384" s="176" t="s">
        <v>488</v>
      </c>
      <c r="D384" s="169" t="s">
        <v>283</v>
      </c>
      <c r="E384" s="170">
        <v>25.73452</v>
      </c>
      <c r="F384" s="171"/>
      <c r="G384" s="172">
        <f>ROUND(E384*F384,2)</f>
        <v>0</v>
      </c>
      <c r="H384" s="151">
        <v>0</v>
      </c>
      <c r="I384" s="151">
        <f>ROUND(E384*H384,2)</f>
        <v>0</v>
      </c>
      <c r="J384" s="151">
        <v>124</v>
      </c>
      <c r="K384" s="151">
        <f>ROUND(E384*J384,2)</f>
        <v>3191.08</v>
      </c>
      <c r="L384" s="151">
        <v>21</v>
      </c>
      <c r="M384" s="151">
        <f>G384*(1+L384/100)</f>
        <v>0</v>
      </c>
      <c r="N384" s="151">
        <v>0</v>
      </c>
      <c r="O384" s="151">
        <f>ROUND(E384*N384,2)</f>
        <v>0</v>
      </c>
      <c r="P384" s="151">
        <v>0</v>
      </c>
      <c r="Q384" s="151">
        <f>ROUND(E384*P384,2)</f>
        <v>0</v>
      </c>
      <c r="R384" s="151"/>
      <c r="S384" s="151" t="s">
        <v>137</v>
      </c>
      <c r="T384" s="151" t="s">
        <v>137</v>
      </c>
      <c r="U384" s="151">
        <v>0</v>
      </c>
      <c r="V384" s="151">
        <f>ROUND(E384*U384,2)</f>
        <v>0</v>
      </c>
      <c r="W384" s="151"/>
      <c r="X384" s="151" t="s">
        <v>489</v>
      </c>
      <c r="Y384" s="146"/>
      <c r="Z384" s="146"/>
      <c r="AA384" s="146"/>
      <c r="AB384" s="146"/>
      <c r="AC384" s="146"/>
      <c r="AD384" s="146"/>
      <c r="AE384" s="146"/>
      <c r="AF384" s="146"/>
      <c r="AG384" s="146" t="s">
        <v>490</v>
      </c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</row>
    <row r="385" spans="1:60" outlineLevel="1" x14ac:dyDescent="0.2">
      <c r="A385" s="167">
        <v>111</v>
      </c>
      <c r="B385" s="168" t="s">
        <v>491</v>
      </c>
      <c r="C385" s="176" t="s">
        <v>492</v>
      </c>
      <c r="D385" s="169" t="s">
        <v>283</v>
      </c>
      <c r="E385" s="170">
        <v>308.81423999999998</v>
      </c>
      <c r="F385" s="171"/>
      <c r="G385" s="172">
        <f>ROUND(E385*F385,2)</f>
        <v>0</v>
      </c>
      <c r="H385" s="151">
        <v>0</v>
      </c>
      <c r="I385" s="151">
        <f>ROUND(E385*H385,2)</f>
        <v>0</v>
      </c>
      <c r="J385" s="151">
        <v>6.5</v>
      </c>
      <c r="K385" s="151">
        <f>ROUND(E385*J385,2)</f>
        <v>2007.29</v>
      </c>
      <c r="L385" s="151">
        <v>21</v>
      </c>
      <c r="M385" s="151">
        <f>G385*(1+L385/100)</f>
        <v>0</v>
      </c>
      <c r="N385" s="151">
        <v>0</v>
      </c>
      <c r="O385" s="151">
        <f>ROUND(E385*N385,2)</f>
        <v>0</v>
      </c>
      <c r="P385" s="151">
        <v>0</v>
      </c>
      <c r="Q385" s="151">
        <f>ROUND(E385*P385,2)</f>
        <v>0</v>
      </c>
      <c r="R385" s="151"/>
      <c r="S385" s="151" t="s">
        <v>137</v>
      </c>
      <c r="T385" s="151" t="s">
        <v>137</v>
      </c>
      <c r="U385" s="151">
        <v>0</v>
      </c>
      <c r="V385" s="151">
        <f>ROUND(E385*U385,2)</f>
        <v>0</v>
      </c>
      <c r="W385" s="151"/>
      <c r="X385" s="151" t="s">
        <v>489</v>
      </c>
      <c r="Y385" s="146"/>
      <c r="Z385" s="146"/>
      <c r="AA385" s="146"/>
      <c r="AB385" s="146"/>
      <c r="AC385" s="146"/>
      <c r="AD385" s="146"/>
      <c r="AE385" s="146"/>
      <c r="AF385" s="146"/>
      <c r="AG385" s="146" t="s">
        <v>490</v>
      </c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</row>
    <row r="386" spans="1:60" outlineLevel="1" x14ac:dyDescent="0.2">
      <c r="A386" s="167">
        <v>112</v>
      </c>
      <c r="B386" s="168" t="s">
        <v>493</v>
      </c>
      <c r="C386" s="176" t="s">
        <v>494</v>
      </c>
      <c r="D386" s="169" t="s">
        <v>283</v>
      </c>
      <c r="E386" s="170">
        <v>25.73452</v>
      </c>
      <c r="F386" s="171"/>
      <c r="G386" s="172">
        <f>ROUND(E386*F386,2)</f>
        <v>0</v>
      </c>
      <c r="H386" s="151">
        <v>0</v>
      </c>
      <c r="I386" s="151">
        <f>ROUND(E386*H386,2)</f>
        <v>0</v>
      </c>
      <c r="J386" s="151">
        <v>1020</v>
      </c>
      <c r="K386" s="151">
        <f>ROUND(E386*J386,2)</f>
        <v>26249.21</v>
      </c>
      <c r="L386" s="151">
        <v>21</v>
      </c>
      <c r="M386" s="151">
        <f>G386*(1+L386/100)</f>
        <v>0</v>
      </c>
      <c r="N386" s="151">
        <v>0</v>
      </c>
      <c r="O386" s="151">
        <f>ROUND(E386*N386,2)</f>
        <v>0</v>
      </c>
      <c r="P386" s="151">
        <v>0</v>
      </c>
      <c r="Q386" s="151">
        <f>ROUND(E386*P386,2)</f>
        <v>0</v>
      </c>
      <c r="R386" s="151"/>
      <c r="S386" s="151" t="s">
        <v>137</v>
      </c>
      <c r="T386" s="151" t="s">
        <v>137</v>
      </c>
      <c r="U386" s="151">
        <v>0.95599999999999996</v>
      </c>
      <c r="V386" s="151">
        <f>ROUND(E386*U386,2)</f>
        <v>24.6</v>
      </c>
      <c r="W386" s="151"/>
      <c r="X386" s="151" t="s">
        <v>489</v>
      </c>
      <c r="Y386" s="146"/>
      <c r="Z386" s="146"/>
      <c r="AA386" s="146"/>
      <c r="AB386" s="146"/>
      <c r="AC386" s="146"/>
      <c r="AD386" s="146"/>
      <c r="AE386" s="146"/>
      <c r="AF386" s="146"/>
      <c r="AG386" s="146" t="s">
        <v>490</v>
      </c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</row>
    <row r="387" spans="1:60" ht="22.5" outlineLevel="1" x14ac:dyDescent="0.2">
      <c r="A387" s="167">
        <v>113</v>
      </c>
      <c r="B387" s="168" t="s">
        <v>495</v>
      </c>
      <c r="C387" s="176" t="s">
        <v>496</v>
      </c>
      <c r="D387" s="169" t="s">
        <v>283</v>
      </c>
      <c r="E387" s="170">
        <v>25.73452</v>
      </c>
      <c r="F387" s="171"/>
      <c r="G387" s="172">
        <f>ROUND(E387*F387,2)</f>
        <v>0</v>
      </c>
      <c r="H387" s="151">
        <v>0</v>
      </c>
      <c r="I387" s="151">
        <f>ROUND(E387*H387,2)</f>
        <v>0</v>
      </c>
      <c r="J387" s="151">
        <v>185.5</v>
      </c>
      <c r="K387" s="151">
        <f>ROUND(E387*J387,2)</f>
        <v>4773.75</v>
      </c>
      <c r="L387" s="151">
        <v>21</v>
      </c>
      <c r="M387" s="151">
        <f>G387*(1+L387/100)</f>
        <v>0</v>
      </c>
      <c r="N387" s="151">
        <v>0</v>
      </c>
      <c r="O387" s="151">
        <f>ROUND(E387*N387,2)</f>
        <v>0</v>
      </c>
      <c r="P387" s="151">
        <v>0</v>
      </c>
      <c r="Q387" s="151">
        <f>ROUND(E387*P387,2)</f>
        <v>0</v>
      </c>
      <c r="R387" s="151"/>
      <c r="S387" s="151" t="s">
        <v>137</v>
      </c>
      <c r="T387" s="151" t="s">
        <v>137</v>
      </c>
      <c r="U387" s="151">
        <v>0.55000000000000004</v>
      </c>
      <c r="V387" s="151">
        <f>ROUND(E387*U387,2)</f>
        <v>14.15</v>
      </c>
      <c r="W387" s="151"/>
      <c r="X387" s="151" t="s">
        <v>489</v>
      </c>
      <c r="Y387" s="146"/>
      <c r="Z387" s="146"/>
      <c r="AA387" s="146"/>
      <c r="AB387" s="146"/>
      <c r="AC387" s="146"/>
      <c r="AD387" s="146"/>
      <c r="AE387" s="146"/>
      <c r="AF387" s="146"/>
      <c r="AG387" s="146" t="s">
        <v>490</v>
      </c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</row>
    <row r="388" spans="1:60" outlineLevel="1" x14ac:dyDescent="0.2">
      <c r="A388" s="167">
        <v>114</v>
      </c>
      <c r="B388" s="168" t="s">
        <v>497</v>
      </c>
      <c r="C388" s="176" t="s">
        <v>498</v>
      </c>
      <c r="D388" s="169" t="s">
        <v>283</v>
      </c>
      <c r="E388" s="170">
        <v>20.587620000000001</v>
      </c>
      <c r="F388" s="171"/>
      <c r="G388" s="172">
        <f>ROUND(E388*F388,2)</f>
        <v>0</v>
      </c>
      <c r="H388" s="151">
        <v>0</v>
      </c>
      <c r="I388" s="151">
        <f>ROUND(E388*H388,2)</f>
        <v>0</v>
      </c>
      <c r="J388" s="151">
        <v>302.5</v>
      </c>
      <c r="K388" s="151">
        <f>ROUND(E388*J388,2)</f>
        <v>6227.76</v>
      </c>
      <c r="L388" s="151">
        <v>21</v>
      </c>
      <c r="M388" s="151">
        <f>G388*(1+L388/100)</f>
        <v>0</v>
      </c>
      <c r="N388" s="151">
        <v>0</v>
      </c>
      <c r="O388" s="151">
        <f>ROUND(E388*N388,2)</f>
        <v>0</v>
      </c>
      <c r="P388" s="151">
        <v>0</v>
      </c>
      <c r="Q388" s="151">
        <f>ROUND(E388*P388,2)</f>
        <v>0</v>
      </c>
      <c r="R388" s="151"/>
      <c r="S388" s="151" t="s">
        <v>137</v>
      </c>
      <c r="T388" s="151" t="s">
        <v>137</v>
      </c>
      <c r="U388" s="151">
        <v>0</v>
      </c>
      <c r="V388" s="151">
        <f>ROUND(E388*U388,2)</f>
        <v>0</v>
      </c>
      <c r="W388" s="151"/>
      <c r="X388" s="151" t="s">
        <v>489</v>
      </c>
      <c r="Y388" s="146"/>
      <c r="Z388" s="146"/>
      <c r="AA388" s="146"/>
      <c r="AB388" s="146"/>
      <c r="AC388" s="146"/>
      <c r="AD388" s="146"/>
      <c r="AE388" s="146"/>
      <c r="AF388" s="146"/>
      <c r="AG388" s="146" t="s">
        <v>490</v>
      </c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</row>
    <row r="389" spans="1:60" x14ac:dyDescent="0.2">
      <c r="A389" s="155" t="s">
        <v>132</v>
      </c>
      <c r="B389" s="156" t="s">
        <v>105</v>
      </c>
      <c r="C389" s="173" t="s">
        <v>29</v>
      </c>
      <c r="D389" s="157"/>
      <c r="E389" s="158"/>
      <c r="F389" s="159"/>
      <c r="G389" s="160">
        <f>SUMIF(AG390:AG392,"&lt;&gt;NOR",G390:G392)</f>
        <v>0</v>
      </c>
      <c r="H389" s="154"/>
      <c r="I389" s="154">
        <f>SUM(I390:I392)</f>
        <v>0</v>
      </c>
      <c r="J389" s="154"/>
      <c r="K389" s="154">
        <f>SUM(K390:K392)</f>
        <v>48559.569999999992</v>
      </c>
      <c r="L389" s="154"/>
      <c r="M389" s="154">
        <f>SUM(M390:M392)</f>
        <v>0</v>
      </c>
      <c r="N389" s="154"/>
      <c r="O389" s="154">
        <f>SUM(O390:O392)</f>
        <v>0</v>
      </c>
      <c r="P389" s="154"/>
      <c r="Q389" s="154">
        <f>SUM(Q390:Q392)</f>
        <v>0</v>
      </c>
      <c r="R389" s="154"/>
      <c r="S389" s="154"/>
      <c r="T389" s="154"/>
      <c r="U389" s="154"/>
      <c r="V389" s="154">
        <f>SUM(V390:V392)</f>
        <v>0</v>
      </c>
      <c r="W389" s="154"/>
      <c r="X389" s="154"/>
      <c r="AG389" t="s">
        <v>133</v>
      </c>
    </row>
    <row r="390" spans="1:60" outlineLevel="1" x14ac:dyDescent="0.2">
      <c r="A390" s="161">
        <v>115</v>
      </c>
      <c r="B390" s="162" t="s">
        <v>499</v>
      </c>
      <c r="C390" s="174" t="s">
        <v>500</v>
      </c>
      <c r="D390" s="163" t="s">
        <v>320</v>
      </c>
      <c r="E390" s="164">
        <v>1</v>
      </c>
      <c r="F390" s="165"/>
      <c r="G390" s="166">
        <f>ROUND(E390*F390,2)</f>
        <v>0</v>
      </c>
      <c r="H390" s="151">
        <v>0</v>
      </c>
      <c r="I390" s="151">
        <f>ROUND(E390*H390,2)</f>
        <v>0</v>
      </c>
      <c r="J390" s="151">
        <v>34277.339999999997</v>
      </c>
      <c r="K390" s="151">
        <f>ROUND(E390*J390,2)</f>
        <v>34277.339999999997</v>
      </c>
      <c r="L390" s="151">
        <v>21</v>
      </c>
      <c r="M390" s="151">
        <f>G390*(1+L390/100)</f>
        <v>0</v>
      </c>
      <c r="N390" s="151">
        <v>0</v>
      </c>
      <c r="O390" s="151">
        <f>ROUND(E390*N390,2)</f>
        <v>0</v>
      </c>
      <c r="P390" s="151">
        <v>0</v>
      </c>
      <c r="Q390" s="151">
        <f>ROUND(E390*P390,2)</f>
        <v>0</v>
      </c>
      <c r="R390" s="151"/>
      <c r="S390" s="151" t="s">
        <v>137</v>
      </c>
      <c r="T390" s="151" t="s">
        <v>244</v>
      </c>
      <c r="U390" s="151">
        <v>0</v>
      </c>
      <c r="V390" s="151">
        <f>ROUND(E390*U390,2)</f>
        <v>0</v>
      </c>
      <c r="W390" s="151"/>
      <c r="X390" s="151" t="s">
        <v>501</v>
      </c>
      <c r="Y390" s="146"/>
      <c r="Z390" s="146"/>
      <c r="AA390" s="146"/>
      <c r="AB390" s="146"/>
      <c r="AC390" s="146"/>
      <c r="AD390" s="146"/>
      <c r="AE390" s="146"/>
      <c r="AF390" s="146"/>
      <c r="AG390" s="146" t="s">
        <v>502</v>
      </c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</row>
    <row r="391" spans="1:60" outlineLevel="1" x14ac:dyDescent="0.2">
      <c r="A391" s="161">
        <v>116</v>
      </c>
      <c r="B391" s="162" t="s">
        <v>503</v>
      </c>
      <c r="C391" s="174" t="s">
        <v>504</v>
      </c>
      <c r="D391" s="163" t="s">
        <v>0</v>
      </c>
      <c r="E391" s="164">
        <v>1</v>
      </c>
      <c r="F391" s="165"/>
      <c r="G391" s="166">
        <f>ROUND(E391*F391,2)</f>
        <v>0</v>
      </c>
      <c r="H391" s="151">
        <v>0</v>
      </c>
      <c r="I391" s="151">
        <f>ROUND(E391*H391,2)</f>
        <v>0</v>
      </c>
      <c r="J391" s="151">
        <v>14282.23</v>
      </c>
      <c r="K391" s="151">
        <f>ROUND(E391*J391,2)</f>
        <v>14282.23</v>
      </c>
      <c r="L391" s="151">
        <v>21</v>
      </c>
      <c r="M391" s="151">
        <f>G391*(1+L391/100)</f>
        <v>0</v>
      </c>
      <c r="N391" s="151">
        <v>0</v>
      </c>
      <c r="O391" s="151">
        <f>ROUND(E391*N391,2)</f>
        <v>0</v>
      </c>
      <c r="P391" s="151">
        <v>0</v>
      </c>
      <c r="Q391" s="151">
        <f>ROUND(E391*P391,2)</f>
        <v>0</v>
      </c>
      <c r="R391" s="151"/>
      <c r="S391" s="151" t="s">
        <v>137</v>
      </c>
      <c r="T391" s="151" t="s">
        <v>244</v>
      </c>
      <c r="U391" s="151">
        <v>0</v>
      </c>
      <c r="V391" s="151">
        <f>ROUND(E391*U391,2)</f>
        <v>0</v>
      </c>
      <c r="W391" s="151"/>
      <c r="X391" s="151" t="s">
        <v>501</v>
      </c>
      <c r="Y391" s="146"/>
      <c r="Z391" s="146"/>
      <c r="AA391" s="146"/>
      <c r="AB391" s="146"/>
      <c r="AC391" s="146"/>
      <c r="AD391" s="146"/>
      <c r="AE391" s="146"/>
      <c r="AF391" s="146"/>
      <c r="AG391" s="146" t="s">
        <v>505</v>
      </c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</row>
    <row r="392" spans="1:60" ht="33.75" outlineLevel="1" x14ac:dyDescent="0.2">
      <c r="A392" s="149"/>
      <c r="B392" s="150"/>
      <c r="C392" s="175" t="s">
        <v>506</v>
      </c>
      <c r="D392" s="152"/>
      <c r="E392" s="153">
        <v>1</v>
      </c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46"/>
      <c r="Z392" s="146"/>
      <c r="AA392" s="146"/>
      <c r="AB392" s="146"/>
      <c r="AC392" s="146"/>
      <c r="AD392" s="146"/>
      <c r="AE392" s="146"/>
      <c r="AF392" s="146"/>
      <c r="AG392" s="146" t="s">
        <v>141</v>
      </c>
      <c r="AH392" s="146">
        <v>0</v>
      </c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</row>
    <row r="393" spans="1:60" x14ac:dyDescent="0.2">
      <c r="A393" s="3"/>
      <c r="B393" s="4"/>
      <c r="C393" s="177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AE393">
        <v>15</v>
      </c>
      <c r="AF393">
        <v>21</v>
      </c>
      <c r="AG393" t="s">
        <v>119</v>
      </c>
    </row>
    <row r="394" spans="1:60" x14ac:dyDescent="0.2">
      <c r="C394" s="178"/>
      <c r="D394" s="10"/>
      <c r="AG394" t="s">
        <v>507</v>
      </c>
    </row>
    <row r="395" spans="1:60" x14ac:dyDescent="0.2">
      <c r="D395" s="10"/>
    </row>
    <row r="396" spans="1:60" x14ac:dyDescent="0.2">
      <c r="D396" s="10"/>
    </row>
    <row r="397" spans="1:60" x14ac:dyDescent="0.2">
      <c r="D397" s="10"/>
    </row>
    <row r="398" spans="1:60" x14ac:dyDescent="0.2">
      <c r="D398" s="10"/>
    </row>
    <row r="399" spans="1:60" x14ac:dyDescent="0.2">
      <c r="D399" s="10"/>
    </row>
    <row r="400" spans="1:60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 Pol'!Názvy_tisku</vt:lpstr>
      <vt:lpstr>oadresa</vt:lpstr>
      <vt:lpstr>Stavba!Objednatel</vt:lpstr>
      <vt:lpstr>Stavba!Objekt</vt:lpstr>
      <vt:lpstr>'SO 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Uživatel systému Windows</cp:lastModifiedBy>
  <cp:lastPrinted>2020-02-17T13:38:19Z</cp:lastPrinted>
  <dcterms:created xsi:type="dcterms:W3CDTF">2009-04-08T07:15:50Z</dcterms:created>
  <dcterms:modified xsi:type="dcterms:W3CDTF">2020-06-01T13:44:13Z</dcterms:modified>
</cp:coreProperties>
</file>