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firstSheet="1" activeTab="1"/>
  </bookViews>
  <sheets>
    <sheet name="Rekapitulace stavby" sheetId="1" state="veryHidden" r:id="rId1"/>
    <sheet name="01 - zateplení fasády" sheetId="2" r:id="rId2"/>
  </sheets>
  <definedNames>
    <definedName name="_xlnm._FilterDatabase" localSheetId="1" hidden="1">'01 - zateplení fasády'!$C$126:$K$319</definedName>
    <definedName name="_xlnm.Print_Titles" localSheetId="1">'01 - zateplení fasády'!$126:$126</definedName>
    <definedName name="_xlnm.Print_Titles" localSheetId="0">'Rekapitulace stavby'!$92:$92</definedName>
    <definedName name="_xlnm.Print_Area" localSheetId="1">'01 - zateplení fasády'!$C$4:$J$76,'01 - zateplení fasády'!$C$82:$J$108,'01 - zateplení fasády'!$C$114:$K$319</definedName>
    <definedName name="_xlnm.Print_Area" localSheetId="0">'Rekapitulace stavby'!$D$4:$AO$76,'Rekapitulace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319" i="2"/>
  <c r="BH319" i="2"/>
  <c r="BG319" i="2"/>
  <c r="BF319" i="2"/>
  <c r="T319" i="2"/>
  <c r="T318" i="2" s="1"/>
  <c r="R319" i="2"/>
  <c r="R318" i="2" s="1"/>
  <c r="P319" i="2"/>
  <c r="P318" i="2" s="1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5" i="2"/>
  <c r="BH315" i="2"/>
  <c r="BG315" i="2"/>
  <c r="BF315" i="2"/>
  <c r="T315" i="2"/>
  <c r="R315" i="2"/>
  <c r="P315" i="2"/>
  <c r="BI309" i="2"/>
  <c r="BH309" i="2"/>
  <c r="BG309" i="2"/>
  <c r="BF309" i="2"/>
  <c r="T309" i="2"/>
  <c r="R309" i="2"/>
  <c r="P309" i="2"/>
  <c r="BI307" i="2"/>
  <c r="BH307" i="2"/>
  <c r="BG307" i="2"/>
  <c r="BF307" i="2"/>
  <c r="T307" i="2"/>
  <c r="R307" i="2"/>
  <c r="P307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T296" i="2"/>
  <c r="R297" i="2"/>
  <c r="R296" i="2" s="1"/>
  <c r="P297" i="2"/>
  <c r="P296" i="2"/>
  <c r="BI295" i="2"/>
  <c r="BH295" i="2"/>
  <c r="BG295" i="2"/>
  <c r="BF295" i="2"/>
  <c r="T295" i="2"/>
  <c r="T294" i="2" s="1"/>
  <c r="R295" i="2"/>
  <c r="R294" i="2" s="1"/>
  <c r="P295" i="2"/>
  <c r="P294" i="2" s="1"/>
  <c r="BI292" i="2"/>
  <c r="BH292" i="2"/>
  <c r="BG292" i="2"/>
  <c r="BF292" i="2"/>
  <c r="T292" i="2"/>
  <c r="T291" i="2"/>
  <c r="R292" i="2"/>
  <c r="R291" i="2" s="1"/>
  <c r="P292" i="2"/>
  <c r="P291" i="2" s="1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6" i="2"/>
  <c r="BH286" i="2"/>
  <c r="BG286" i="2"/>
  <c r="BF286" i="2"/>
  <c r="T286" i="2"/>
  <c r="R286" i="2"/>
  <c r="P286" i="2"/>
  <c r="BI282" i="2"/>
  <c r="BH282" i="2"/>
  <c r="BG282" i="2"/>
  <c r="BF282" i="2"/>
  <c r="T282" i="2"/>
  <c r="T281" i="2" s="1"/>
  <c r="R282" i="2"/>
  <c r="R281" i="2"/>
  <c r="P282" i="2"/>
  <c r="P281" i="2" s="1"/>
  <c r="BI280" i="2"/>
  <c r="BH280" i="2"/>
  <c r="BG280" i="2"/>
  <c r="BF280" i="2"/>
  <c r="T280" i="2"/>
  <c r="R280" i="2"/>
  <c r="P280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66" i="2"/>
  <c r="BH266" i="2"/>
  <c r="BG266" i="2"/>
  <c r="BF266" i="2"/>
  <c r="T266" i="2"/>
  <c r="R266" i="2"/>
  <c r="P266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43" i="2"/>
  <c r="BH243" i="2"/>
  <c r="BG243" i="2"/>
  <c r="BF243" i="2"/>
  <c r="T243" i="2"/>
  <c r="R243" i="2"/>
  <c r="P243" i="2"/>
  <c r="BI236" i="2"/>
  <c r="BH236" i="2"/>
  <c r="BG236" i="2"/>
  <c r="BF236" i="2"/>
  <c r="T236" i="2"/>
  <c r="R236" i="2"/>
  <c r="P236" i="2"/>
  <c r="BI229" i="2"/>
  <c r="BH229" i="2"/>
  <c r="BG229" i="2"/>
  <c r="BF229" i="2"/>
  <c r="T229" i="2"/>
  <c r="R229" i="2"/>
  <c r="P229" i="2"/>
  <c r="BI219" i="2"/>
  <c r="BH219" i="2"/>
  <c r="BG219" i="2"/>
  <c r="BF219" i="2"/>
  <c r="T219" i="2"/>
  <c r="R219" i="2"/>
  <c r="P219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F123" i="2"/>
  <c r="F121" i="2"/>
  <c r="E119" i="2"/>
  <c r="F91" i="2"/>
  <c r="F89" i="2"/>
  <c r="E87" i="2"/>
  <c r="J24" i="2"/>
  <c r="E24" i="2"/>
  <c r="J124" i="2" s="1"/>
  <c r="J23" i="2"/>
  <c r="J21" i="2"/>
  <c r="E21" i="2"/>
  <c r="J123" i="2" s="1"/>
  <c r="J20" i="2"/>
  <c r="J18" i="2"/>
  <c r="E18" i="2"/>
  <c r="F92" i="2" s="1"/>
  <c r="J17" i="2"/>
  <c r="J12" i="2"/>
  <c r="J121" i="2" s="1"/>
  <c r="E7" i="2"/>
  <c r="E85" i="2"/>
  <c r="L90" i="1"/>
  <c r="AM90" i="1"/>
  <c r="AM89" i="1"/>
  <c r="L89" i="1"/>
  <c r="AM87" i="1"/>
  <c r="L87" i="1"/>
  <c r="L85" i="1"/>
  <c r="L84" i="1"/>
  <c r="J295" i="2"/>
  <c r="BK282" i="2"/>
  <c r="J279" i="2"/>
  <c r="BK277" i="2"/>
  <c r="J276" i="2"/>
  <c r="J266" i="2"/>
  <c r="J186" i="2"/>
  <c r="J158" i="2"/>
  <c r="BK143" i="2"/>
  <c r="J137" i="2"/>
  <c r="BK132" i="2"/>
  <c r="BK317" i="2"/>
  <c r="J307" i="2"/>
  <c r="J275" i="2"/>
  <c r="J200" i="2"/>
  <c r="BK186" i="2"/>
  <c r="BK180" i="2"/>
  <c r="BK158" i="2"/>
  <c r="J140" i="2"/>
  <c r="J130" i="2"/>
  <c r="BK319" i="2"/>
  <c r="BK316" i="2"/>
  <c r="J315" i="2"/>
  <c r="J309" i="2"/>
  <c r="BK287" i="2"/>
  <c r="BK280" i="2"/>
  <c r="BK273" i="2"/>
  <c r="BK266" i="2"/>
  <c r="BK255" i="2"/>
  <c r="BK243" i="2"/>
  <c r="J236" i="2"/>
  <c r="J194" i="2"/>
  <c r="J183" i="2"/>
  <c r="BK292" i="2"/>
  <c r="J290" i="2"/>
  <c r="BK288" i="2"/>
  <c r="J287" i="2"/>
  <c r="BK286" i="2"/>
  <c r="J282" i="2"/>
  <c r="BK279" i="2"/>
  <c r="BK276" i="2"/>
  <c r="BK229" i="2"/>
  <c r="BK219" i="2"/>
  <c r="BK183" i="2"/>
  <c r="BK160" i="2"/>
  <c r="BK135" i="2"/>
  <c r="J132" i="2"/>
  <c r="BK130" i="2"/>
  <c r="J319" i="2"/>
  <c r="BK307" i="2"/>
  <c r="BK301" i="2"/>
  <c r="J301" i="2"/>
  <c r="BK299" i="2"/>
  <c r="J299" i="2"/>
  <c r="BK297" i="2"/>
  <c r="J297" i="2"/>
  <c r="BK295" i="2"/>
  <c r="J292" i="2"/>
  <c r="BK290" i="2"/>
  <c r="J288" i="2"/>
  <c r="J273" i="2"/>
  <c r="J255" i="2"/>
  <c r="J229" i="2"/>
  <c r="BK194" i="2"/>
  <c r="J180" i="2"/>
  <c r="J177" i="2"/>
  <c r="AS94" i="1"/>
  <c r="J286" i="2"/>
  <c r="J280" i="2"/>
  <c r="J277" i="2"/>
  <c r="BK275" i="2"/>
  <c r="BK257" i="2"/>
  <c r="BK236" i="2"/>
  <c r="BK200" i="2"/>
  <c r="BK198" i="2"/>
  <c r="BK177" i="2"/>
  <c r="J160" i="2"/>
  <c r="J143" i="2"/>
  <c r="BK140" i="2"/>
  <c r="J317" i="2"/>
  <c r="J316" i="2"/>
  <c r="BK315" i="2"/>
  <c r="BK309" i="2"/>
  <c r="J257" i="2"/>
  <c r="J243" i="2"/>
  <c r="J219" i="2"/>
  <c r="J198" i="2"/>
  <c r="BK137" i="2"/>
  <c r="J135" i="2"/>
  <c r="T129" i="2" l="1"/>
  <c r="T265" i="2"/>
  <c r="P285" i="2"/>
  <c r="R129" i="2"/>
  <c r="R265" i="2"/>
  <c r="R285" i="2"/>
  <c r="BK129" i="2"/>
  <c r="J129" i="2"/>
  <c r="J98" i="2" s="1"/>
  <c r="P129" i="2"/>
  <c r="P265" i="2"/>
  <c r="T285" i="2"/>
  <c r="T128" i="2" s="1"/>
  <c r="T298" i="2"/>
  <c r="T293" i="2" s="1"/>
  <c r="BK298" i="2"/>
  <c r="J298" i="2"/>
  <c r="J106" i="2" s="1"/>
  <c r="P298" i="2"/>
  <c r="P293" i="2" s="1"/>
  <c r="R298" i="2"/>
  <c r="R293" i="2" s="1"/>
  <c r="BK265" i="2"/>
  <c r="J265" i="2" s="1"/>
  <c r="J99" i="2" s="1"/>
  <c r="BK285" i="2"/>
  <c r="J285" i="2"/>
  <c r="J101" i="2" s="1"/>
  <c r="E117" i="2"/>
  <c r="BE130" i="2"/>
  <c r="BE200" i="2"/>
  <c r="BE275" i="2"/>
  <c r="BE315" i="2"/>
  <c r="BK281" i="2"/>
  <c r="J281" i="2" s="1"/>
  <c r="J100" i="2" s="1"/>
  <c r="J91" i="2"/>
  <c r="BE137" i="2"/>
  <c r="BE186" i="2"/>
  <c r="BE282" i="2"/>
  <c r="J89" i="2"/>
  <c r="J92" i="2"/>
  <c r="F124" i="2"/>
  <c r="BE132" i="2"/>
  <c r="BE140" i="2"/>
  <c r="BE183" i="2"/>
  <c r="BE257" i="2"/>
  <c r="BE279" i="2"/>
  <c r="BE286" i="2"/>
  <c r="BE287" i="2"/>
  <c r="BE295" i="2"/>
  <c r="BE297" i="2"/>
  <c r="BE299" i="2"/>
  <c r="BE301" i="2"/>
  <c r="BE307" i="2"/>
  <c r="BE317" i="2"/>
  <c r="BK291" i="2"/>
  <c r="J291" i="2" s="1"/>
  <c r="J102" i="2" s="1"/>
  <c r="BK294" i="2"/>
  <c r="J294" i="2" s="1"/>
  <c r="J104" i="2" s="1"/>
  <c r="BK296" i="2"/>
  <c r="J296" i="2" s="1"/>
  <c r="J105" i="2" s="1"/>
  <c r="BK318" i="2"/>
  <c r="J318" i="2" s="1"/>
  <c r="J107" i="2" s="1"/>
  <c r="BE158" i="2"/>
  <c r="BE280" i="2"/>
  <c r="BE288" i="2"/>
  <c r="BE290" i="2"/>
  <c r="BE292" i="2"/>
  <c r="BE160" i="2"/>
  <c r="BE177" i="2"/>
  <c r="BE180" i="2"/>
  <c r="BE319" i="2"/>
  <c r="BE135" i="2"/>
  <c r="BE143" i="2"/>
  <c r="BE194" i="2"/>
  <c r="BE236" i="2"/>
  <c r="BE243" i="2"/>
  <c r="BE255" i="2"/>
  <c r="BE266" i="2"/>
  <c r="BE273" i="2"/>
  <c r="BE276" i="2"/>
  <c r="BE277" i="2"/>
  <c r="BE309" i="2"/>
  <c r="BE316" i="2"/>
  <c r="BE198" i="2"/>
  <c r="BE219" i="2"/>
  <c r="BE229" i="2"/>
  <c r="F35" i="2"/>
  <c r="BB95" i="1" s="1"/>
  <c r="BB94" i="1" s="1"/>
  <c r="W31" i="1" s="1"/>
  <c r="F37" i="2"/>
  <c r="BD95" i="1" s="1"/>
  <c r="BD94" i="1" s="1"/>
  <c r="W33" i="1" s="1"/>
  <c r="J34" i="2"/>
  <c r="AW95" i="1" s="1"/>
  <c r="F36" i="2"/>
  <c r="BC95" i="1" s="1"/>
  <c r="BC94" i="1" s="1"/>
  <c r="W32" i="1" s="1"/>
  <c r="F34" i="2"/>
  <c r="BA95" i="1" s="1"/>
  <c r="BA94" i="1" s="1"/>
  <c r="W30" i="1" s="1"/>
  <c r="R128" i="2" l="1"/>
  <c r="P128" i="2"/>
  <c r="P127" i="2"/>
  <c r="AU95" i="1" s="1"/>
  <c r="AU94" i="1" s="1"/>
  <c r="R127" i="2"/>
  <c r="T127" i="2"/>
  <c r="BK128" i="2"/>
  <c r="J128" i="2" s="1"/>
  <c r="J97" i="2" s="1"/>
  <c r="BK293" i="2"/>
  <c r="J293" i="2"/>
  <c r="J103" i="2" s="1"/>
  <c r="AY94" i="1"/>
  <c r="AW94" i="1"/>
  <c r="AK30" i="1" s="1"/>
  <c r="AX94" i="1"/>
  <c r="J33" i="2"/>
  <c r="AV95" i="1" s="1"/>
  <c r="AT95" i="1" s="1"/>
  <c r="F33" i="2"/>
  <c r="AZ95" i="1" s="1"/>
  <c r="AZ94" i="1" s="1"/>
  <c r="AV94" i="1" s="1"/>
  <c r="AK29" i="1" s="1"/>
  <c r="BK127" i="2" l="1"/>
  <c r="J127" i="2"/>
  <c r="J96" i="2" s="1"/>
  <c r="AT94" i="1"/>
  <c r="W29" i="1"/>
  <c r="J30" i="2" l="1"/>
  <c r="AG95" i="1" s="1"/>
  <c r="AG94" i="1" s="1"/>
  <c r="AK26" i="1" s="1"/>
  <c r="AK35" i="1" s="1"/>
  <c r="AN94" i="1" l="1"/>
  <c r="J39" i="2"/>
  <c r="AN95" i="1"/>
</calcChain>
</file>

<file path=xl/sharedStrings.xml><?xml version="1.0" encoding="utf-8"?>
<sst xmlns="http://schemas.openxmlformats.org/spreadsheetml/2006/main" count="2218" uniqueCount="379">
  <si>
    <t>Export Komplet</t>
  </si>
  <si>
    <t/>
  </si>
  <si>
    <t>2.0</t>
  </si>
  <si>
    <t>ZAMOK</t>
  </si>
  <si>
    <t>False</t>
  </si>
  <si>
    <t>{5e393cec-c98b-49fc-835e-98c5e3fb291a}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</si>
  <si>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</si>
  <si>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</si>
  <si>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</si>
  <si>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</si>
  <si>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</si>
  <si>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</si>
  <si>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</si>
  <si>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</si>
  <si>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</si>
  <si>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</si>
  <si>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</si>
  <si>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MŠ Snovídky</t>
  </si>
  <si>
    <t>KSO:</t>
  </si>
  <si>
    <t>CC-CZ:</t>
  </si>
  <si>
    <t>Místo:</t>
  </si>
  <si>
    <t xml:space="preserve"> </t>
  </si>
  <si>
    <t>Datum:</t>
  </si>
  <si>
    <t>1. 3. 2020</t>
  </si>
  <si>
    <t>Zadavatel:</t>
  </si>
  <si>
    <t>IČ:</t>
  </si>
  <si>
    <t>Obec Snovídky, Snovídky 1 , 683 33 Snovídky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</si>
  <si>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</si>
  <si>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</si>
  <si>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</si>
  <si>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</si>
  <si>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</si>
  <si>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</si>
  <si>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</si>
  <si>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</si>
  <si>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</si>
  <si>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</si>
  <si>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</si>
  <si>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</si>
  <si>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</si>
  <si>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</si>
  <si>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</si>
  <si>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</si>
  <si>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</si>
  <si>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</si>
  <si>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</si>
  <si>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</si>
  <si>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</si>
  <si>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</si>
  <si>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</si>
  <si>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</si>
  <si>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</si>
  <si>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</si>
  <si>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</si>
  <si>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</si>
  <si>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</si>
  <si>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</si>
  <si>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</si>
  <si>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</si>
  <si>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</si>
  <si>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</si>
  <si>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</si>
  <si>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</si>
  <si>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</si>
  <si>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</si>
  <si>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</si>
  <si>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</si>
  <si>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</si>
  <si>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</si>
  <si>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</si>
  <si>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</si>
  <si>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</si>
  <si>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</si>
  <si>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</si>
  <si>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</si>
  <si>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</si>
  <si>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</si>
  <si>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</si>
  <si>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</si>
  <si>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</si>
  <si>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fasády</t>
  </si>
  <si>
    <t>STA</t>
  </si>
  <si>
    <t>1</t>
  </si>
  <si>
    <t>{a82310b8-aa4d-48ca-b380-d7fe5118821f}</t>
  </si>
  <si>
    <t>2</t>
  </si>
  <si>
    <t>KRYCÍ LIST SOUPISU PRACÍ</t>
  </si>
  <si>
    <t>Objekt:</t>
  </si>
  <si>
    <t>01 - zateplení fasády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</si>
  <si>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</si>
  <si>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</si>
  <si>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</si>
  <si>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</si>
  <si>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</si>
  <si>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</si>
  <si>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62 - Úprava povrchů vnějších</t>
  </si>
  <si>
    <t xml:space="preserve">    94 - Lešení a stavební výtahy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</si>
  <si>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</si>
  <si>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</si>
  <si>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</si>
  <si>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</si>
  <si>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</si>
  <si>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741 - Elektroinstalace - silnoproud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</si>
  <si>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</si>
  <si>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</si>
  <si>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</si>
  <si>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</si>
  <si>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</si>
  <si>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</si>
  <si>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</si>
  <si>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</si>
  <si>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</si>
  <si>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</si>
  <si>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</si>
  <si>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</si>
  <si>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</si>
  <si>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</si>
  <si>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</si>
  <si>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</si>
  <si>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</si>
  <si>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</si>
  <si>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</si>
  <si>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</si>
  <si>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</si>
  <si>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621999001_R</t>
  </si>
  <si>
    <t>Římsa - zapravení přesahu střechy (rošt, osb deska, polystyren, stěrka, omítka)</t>
  </si>
  <si>
    <t>m</t>
  </si>
  <si>
    <t>4</t>
  </si>
  <si>
    <t>-1314297751</t>
  </si>
  <si>
    <t>VV</t>
  </si>
  <si>
    <t>28*2+4,9+8,1</t>
  </si>
  <si>
    <t>622211031</t>
  </si>
  <si>
    <t>Montáž kontaktního zateplení vnějších stěn lepením a mechanickým kotvením polystyrénových desek tl do 160 mm</t>
  </si>
  <si>
    <t>m2</t>
  </si>
  <si>
    <t>1615840924</t>
  </si>
  <si>
    <t>odhad</t>
  </si>
  <si>
    <t>86,15*0,7</t>
  </si>
  <si>
    <t>3</t>
  </si>
  <si>
    <t>M</t>
  </si>
  <si>
    <t>28376445</t>
  </si>
  <si>
    <t>deska z polystyrénu XPS, hrana rovná a strukturovaný povrch 300kPa tl 140mm</t>
  </si>
  <si>
    <t>8</t>
  </si>
  <si>
    <t>-247960089</t>
  </si>
  <si>
    <t>60,305*1,02 'Přepočtené koeficientem množství</t>
  </si>
  <si>
    <t>622212051</t>
  </si>
  <si>
    <t>Montáž kontaktního zateplení vnějšího ostění, nadpraží nebo parapetu hl. špalety do 400 mm lepením desek z polystyrenu tl do 40 mm</t>
  </si>
  <si>
    <t>-437153768</t>
  </si>
  <si>
    <t>vstupní dveře</t>
  </si>
  <si>
    <t>0,5*2*3</t>
  </si>
  <si>
    <t>5</t>
  </si>
  <si>
    <t>28376439</t>
  </si>
  <si>
    <t>deska z polystyrénu XPS, hrana rovná a strukturovaný povrch 250kPa tl 40mm</t>
  </si>
  <si>
    <t>-1485948521</t>
  </si>
  <si>
    <t>0,4*0,5*2*3</t>
  </si>
  <si>
    <t>1,2*1,1 'Přepočtené koeficientem množství</t>
  </si>
  <si>
    <t>6</t>
  </si>
  <si>
    <t>1829887960</t>
  </si>
  <si>
    <t>pohled uliční</t>
  </si>
  <si>
    <t>7,8*28</t>
  </si>
  <si>
    <t>pohled boční pravý</t>
  </si>
  <si>
    <t>7,8*8,75+8,75*3,3/2</t>
  </si>
  <si>
    <t>pohled boční levý</t>
  </si>
  <si>
    <t>pohled zahradní</t>
  </si>
  <si>
    <t>7,8*11,5+4,5*4,9+0,5*4,9+7,8*3,5+2,5*8,05+2,5*8,05</t>
  </si>
  <si>
    <t>boky přístavků</t>
  </si>
  <si>
    <t>2,5*3,975*2+2,5*3,975</t>
  </si>
  <si>
    <t>4,5*4,7*2+2,7*4,7</t>
  </si>
  <si>
    <t>otvory</t>
  </si>
  <si>
    <t>-104,63+1,301</t>
  </si>
  <si>
    <t>Součet</t>
  </si>
  <si>
    <t>7</t>
  </si>
  <si>
    <t>28375985</t>
  </si>
  <si>
    <t>deska EPS 100 fasádní λ=0,037 tl 160mm</t>
  </si>
  <si>
    <t>390661790</t>
  </si>
  <si>
    <t>547*1,02 'Přepočtené koeficientem množství</t>
  </si>
  <si>
    <t>-1191646384</t>
  </si>
  <si>
    <t>ostění</t>
  </si>
  <si>
    <t>1.NP</t>
  </si>
  <si>
    <t>2,1*2+2,1*2+2,9*2+2,1*2+2,1*2+1,85*2+0,6*2+2,35*2+0,6*2+0,6*2+0,6*2+2,1*2+1,85*2+1,35*2+1,35*2+1,35*2+2,1*2+1,2*2</t>
  </si>
  <si>
    <t>2.NP</t>
  </si>
  <si>
    <t>2,1*2+2,1*2+2,1*2+2,1*2+2,1*2+0,6*2+1,2*2+1,2*2+1,2*2+1,35*2+1,35*2+1,35*2+1,35*2</t>
  </si>
  <si>
    <t>nadpraží</t>
  </si>
  <si>
    <t>3,75*4+1,7+1+1,2+1+0,6*3+1,8+1+0,7*3+1,8+1,8</t>
  </si>
  <si>
    <t>3,75*4+1,8+1,8+1,8+0,7*4+1,8+1,8</t>
  </si>
  <si>
    <t>parapet</t>
  </si>
  <si>
    <t>3,75*4+1,2+0,6*3+1,8+0,7*3+1,8*2</t>
  </si>
  <si>
    <t>3,75*4+1,8+1,8*4+0,7*4</t>
  </si>
  <si>
    <t>9</t>
  </si>
  <si>
    <t>28375944</t>
  </si>
  <si>
    <t>deska EPS 100 fasádní λ=0,037 tl 40mm</t>
  </si>
  <si>
    <t>714669039</t>
  </si>
  <si>
    <t>0,4*207,9</t>
  </si>
  <si>
    <t>83,16*1,1 'Přepočtené koeficientem množství</t>
  </si>
  <si>
    <t>10</t>
  </si>
  <si>
    <t>622321111</t>
  </si>
  <si>
    <t>Vápenocementová omítka hrubá jednovrstvá zatřená vnějších stěn nanášená ručně</t>
  </si>
  <si>
    <t>1468792673</t>
  </si>
  <si>
    <t>sokl</t>
  </si>
  <si>
    <t>60,305+1,2</t>
  </si>
  <si>
    <t>11</t>
  </si>
  <si>
    <t>622511121</t>
  </si>
  <si>
    <t>Tenkovrstvá akrylátová mozaiková hrubozrnná omítka včetně penetrace vnějších stěn</t>
  </si>
  <si>
    <t>490923497</t>
  </si>
  <si>
    <t>12</t>
  </si>
  <si>
    <t>622531021</t>
  </si>
  <si>
    <t>Tenkovrstvá silikonová zrnitá omítka tl. 2,0 mm včetně penetrace vnějších stěn</t>
  </si>
  <si>
    <t>-313043621</t>
  </si>
  <si>
    <t>fasáda</t>
  </si>
  <si>
    <t>547</t>
  </si>
  <si>
    <t>0,4*98,6</t>
  </si>
  <si>
    <t>0,4*57</t>
  </si>
  <si>
    <t>13</t>
  </si>
  <si>
    <t>622252001</t>
  </si>
  <si>
    <t>Montáž profilů kontaktního zateplení připevněných mechanicky</t>
  </si>
  <si>
    <t>-2025951103</t>
  </si>
  <si>
    <t>28*2+12,725+3,975+4,7*2+8,75</t>
  </si>
  <si>
    <t>-(1,7+1+1+1)</t>
  </si>
  <si>
    <t>14</t>
  </si>
  <si>
    <t>59051638</t>
  </si>
  <si>
    <t>profil zakládací Al tl 1,0mm pro ETICS pro izolant tl 160mm</t>
  </si>
  <si>
    <t>499177632</t>
  </si>
  <si>
    <t>86,15*1,05 'Přepočtené koeficientem množství</t>
  </si>
  <si>
    <t>622252002</t>
  </si>
  <si>
    <t>Montáž profilů kontaktního zateplení lepených</t>
  </si>
  <si>
    <t>758258947</t>
  </si>
  <si>
    <t>2,1*2+2,1*2+3,15*2+2,1*2+2,1*2+2,1*2+0,6*2+2,6*2+0,6*2+0,6*2+0,6*2+2,1*2+2,1*2+1,35*2+1,35*2+1,35*2+2,1*2+1,2*2</t>
  </si>
  <si>
    <t>rohy domu</t>
  </si>
  <si>
    <t>8,5+8,2+2,3+2,4+2,3+4,7+4,7+7,8</t>
  </si>
  <si>
    <t>16</t>
  </si>
  <si>
    <t>63127416</t>
  </si>
  <si>
    <t>profil rohový PVC 23x23mm s výztužnou tkaninou š 100mm pro ETICS</t>
  </si>
  <si>
    <t>1434754060</t>
  </si>
  <si>
    <t>141,5*1,05 'Přepočtené koeficientem množství</t>
  </si>
  <si>
    <t>17</t>
  </si>
  <si>
    <t>59051510</t>
  </si>
  <si>
    <t>profil začišťovací s okapnicí PVC s výztužnou tkaninou pro nadpraží ETICS</t>
  </si>
  <si>
    <t>-1332437627</t>
  </si>
  <si>
    <t>57*1,05 'Přepočtené koeficientem množství</t>
  </si>
  <si>
    <t>18</t>
  </si>
  <si>
    <t>59051512</t>
  </si>
  <si>
    <t>profil začišťovací s okapnicí PVC s výztužnou tkaninou pro parapet ETICS</t>
  </si>
  <si>
    <t>2110335741</t>
  </si>
  <si>
    <t>52,3*1,05 'Přepočtené koeficientem množství</t>
  </si>
  <si>
    <t>19</t>
  </si>
  <si>
    <t>622143004</t>
  </si>
  <si>
    <t>Montáž omítkových samolepících začišťovacích profilů pro spojení s okenním rámem</t>
  </si>
  <si>
    <t>-1858059415</t>
  </si>
  <si>
    <t>20</t>
  </si>
  <si>
    <t>59051476</t>
  </si>
  <si>
    <t>profil začišťovací PVC 9mm s výztužnou tkaninou pro ostění ETICS</t>
  </si>
  <si>
    <t>-553010849</t>
  </si>
  <si>
    <t>157,6*1,05 'Přepočtené koeficientem množství</t>
  </si>
  <si>
    <t>629991011</t>
  </si>
  <si>
    <t>Zakrytí výplní otvorů a svislých ploch fólií přilepenou lepící páskou</t>
  </si>
  <si>
    <t>1508152653</t>
  </si>
  <si>
    <t>3,75*2,1*4+1,7*3,15+1*2,1</t>
  </si>
  <si>
    <t>1,2*0,6+1*2,6+0,6*0,6*3+1,8*2,1+1*2,1+0,7*1,35*3+1,8*2,1+1,8*1,2</t>
  </si>
  <si>
    <t>3,75*2,1*4+1,8*2,1</t>
  </si>
  <si>
    <t>1,8*0,6+1,8*1,2*3+0,7*1,35*4</t>
  </si>
  <si>
    <t>94</t>
  </si>
  <si>
    <t>Lešení a stavební výtahy</t>
  </si>
  <si>
    <t>22</t>
  </si>
  <si>
    <t>941111121</t>
  </si>
  <si>
    <t>Montáž lešení řadového trubkového lehkého s podlahami zatížení do 200 kg/m2 š do 1,2 m v do 10 m</t>
  </si>
  <si>
    <t>799907184</t>
  </si>
  <si>
    <t>28*8,5</t>
  </si>
  <si>
    <t>8,8*8,5*2+8,8*3</t>
  </si>
  <si>
    <t>4,7*5,5*2+4,7*3</t>
  </si>
  <si>
    <t>4*2,7*2+4*2,5</t>
  </si>
  <si>
    <t>11,5*8+5*5+3,5*8+8*2,5+8*3</t>
  </si>
  <si>
    <t>23</t>
  </si>
  <si>
    <t>941111221</t>
  </si>
  <si>
    <t>Příplatek k lešení řadovému trubkovému lehkému s podlahami š 1,2 m v 10 m za první a ZKD den použití</t>
  </si>
  <si>
    <t>-1928205327</t>
  </si>
  <si>
    <t>700,4*60 'Přepočtené koeficientem množství</t>
  </si>
  <si>
    <t>24</t>
  </si>
  <si>
    <t>941111821</t>
  </si>
  <si>
    <t>Demontáž lešení řadového trubkového lehkého s podlahami zatížení do 200 kg/m2 š do 1,2 m v do 10 m</t>
  </si>
  <si>
    <t>1194632928</t>
  </si>
  <si>
    <t>25</t>
  </si>
  <si>
    <t>944511111</t>
  </si>
  <si>
    <t>Montáž ochranné sítě z textilie z umělých vláken</t>
  </si>
  <si>
    <t>-1454794065</t>
  </si>
  <si>
    <t>26</t>
  </si>
  <si>
    <t>944511211</t>
  </si>
  <si>
    <t>Příplatek k ochranné síti za první a ZKD den použití</t>
  </si>
  <si>
    <t>-733812321</t>
  </si>
  <si>
    <t>27</t>
  </si>
  <si>
    <t>944511811</t>
  </si>
  <si>
    <t>Demontáž ochranné sítě z textilie z umělých vláken</t>
  </si>
  <si>
    <t>1769459054</t>
  </si>
  <si>
    <t>28</t>
  </si>
  <si>
    <t>949000001_R</t>
  </si>
  <si>
    <t>Doprava lešení</t>
  </si>
  <si>
    <t>soubor</t>
  </si>
  <si>
    <t>1870031781</t>
  </si>
  <si>
    <t>97</t>
  </si>
  <si>
    <t>Prorážení otvorů a ostatní bourací práce</t>
  </si>
  <si>
    <t>29</t>
  </si>
  <si>
    <t>978015391</t>
  </si>
  <si>
    <t>Otlučení (osekání) vnější vápenné nebo vápenocementové omítky stupně členitosti 1 a 2 do 100%</t>
  </si>
  <si>
    <t>669407864</t>
  </si>
  <si>
    <t>997</t>
  </si>
  <si>
    <t>Přesun sutě</t>
  </si>
  <si>
    <t>30</t>
  </si>
  <si>
    <t>997013213</t>
  </si>
  <si>
    <t>Vnitrostaveništní doprava suti a vybouraných hmot pro budovy v do 12 m ručně</t>
  </si>
  <si>
    <t>t</t>
  </si>
  <si>
    <t>1625659834</t>
  </si>
  <si>
    <t>31</t>
  </si>
  <si>
    <t>997013501</t>
  </si>
  <si>
    <t>Odvoz suti a vybouraných hmot na skládku nebo meziskládku do 1 km se složením</t>
  </si>
  <si>
    <t>-1874523951</t>
  </si>
  <si>
    <t>32</t>
  </si>
  <si>
    <t>997013509</t>
  </si>
  <si>
    <t>Příplatek k odvozu suti a vybouraných hmot na skládku ZKD 1 km přes 1 km</t>
  </si>
  <si>
    <t>-1067127162</t>
  </si>
  <si>
    <t>3,854*12 'Přepočtené koeficientem množství</t>
  </si>
  <si>
    <t>33</t>
  </si>
  <si>
    <t>997013631</t>
  </si>
  <si>
    <t>Poplatek za uložení na skládce (skládkovné) stavebního odpadu směsného kód odpadu 17 09 04</t>
  </si>
  <si>
    <t>802187477</t>
  </si>
  <si>
    <t>998</t>
  </si>
  <si>
    <t>Přesun hmot</t>
  </si>
  <si>
    <t>34</t>
  </si>
  <si>
    <t>998018002</t>
  </si>
  <si>
    <t>Přesun hmot ruční pro budovy v do 12 m</t>
  </si>
  <si>
    <t>736426910</t>
  </si>
  <si>
    <t>PSV</t>
  </si>
  <si>
    <t>Práce a dodávky PSV</t>
  </si>
  <si>
    <t>733</t>
  </si>
  <si>
    <t>Ústřední vytápění - rozvodné potrubí</t>
  </si>
  <si>
    <t>35</t>
  </si>
  <si>
    <t>73301_R</t>
  </si>
  <si>
    <t>Úprava plynovodního potrubí</t>
  </si>
  <si>
    <t>1330508880</t>
  </si>
  <si>
    <t>741</t>
  </si>
  <si>
    <t>Elektroinstalace - silnoproud</t>
  </si>
  <si>
    <t>36</t>
  </si>
  <si>
    <t>74101_R</t>
  </si>
  <si>
    <t>Úprava hromosvodu</t>
  </si>
  <si>
    <t>1113790322</t>
  </si>
  <si>
    <t>764</t>
  </si>
  <si>
    <t>Konstrukce klempířské</t>
  </si>
  <si>
    <t>37</t>
  </si>
  <si>
    <t>76401_R</t>
  </si>
  <si>
    <t xml:space="preserve">Úprava oplechování štítů - přesahu tepelné izolace </t>
  </si>
  <si>
    <t>1803519731</t>
  </si>
  <si>
    <t>6*4+5*2+6*2</t>
  </si>
  <si>
    <t>38</t>
  </si>
  <si>
    <t>764002851</t>
  </si>
  <si>
    <t>Demontáž oplechování parapetů do suti</t>
  </si>
  <si>
    <t>-1262022750</t>
  </si>
  <si>
    <t>39</t>
  </si>
  <si>
    <t>764004863</t>
  </si>
  <si>
    <t>Demontáž svodu k dalšímu použití</t>
  </si>
  <si>
    <t>-507552250</t>
  </si>
  <si>
    <t>8,5*2+2,5+2,8+8+4,7</t>
  </si>
  <si>
    <t>40</t>
  </si>
  <si>
    <t>764226446</t>
  </si>
  <si>
    <t>Oplechování parapetů rovných rš 500 mm</t>
  </si>
  <si>
    <t>57629387</t>
  </si>
  <si>
    <t>41</t>
  </si>
  <si>
    <t>764508131_R</t>
  </si>
  <si>
    <t>Montáž kruhového svodu, včetně úpravy dopojení</t>
  </si>
  <si>
    <t>-621556677</t>
  </si>
  <si>
    <t>42</t>
  </si>
  <si>
    <t>998764102</t>
  </si>
  <si>
    <t>Přesun hmot tonážní pro konstrukce klempířské v objektech v do 12 m</t>
  </si>
  <si>
    <t>-589328855</t>
  </si>
  <si>
    <t>43</t>
  </si>
  <si>
    <t>998764181</t>
  </si>
  <si>
    <t>Příplatek k přesunu hmot tonážní 764 prováděný bez použití mechanizace</t>
  </si>
  <si>
    <t>629208602</t>
  </si>
  <si>
    <t>767</t>
  </si>
  <si>
    <t>Konstrukce zámečnické</t>
  </si>
  <si>
    <t>44</t>
  </si>
  <si>
    <t>76701_R</t>
  </si>
  <si>
    <t>Demontáž a zpětná montáž zámečnických prvků na fasádě - kontrolní dvířka, žebříky apod...</t>
  </si>
  <si>
    <t>477099954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</si>
</sst>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2"/>
      <c r="AR5" s="20"/>
      <c r="BE5" s="266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2"/>
      <c r="AR6" s="20"/>
      <c r="BE6" s="267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7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7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7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7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7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7"/>
      <c r="BS13" s="17" t="s">
        <v>6</v>
      </c>
    </row>
    <row r="14" spans="1:74" ht="12.75">
      <c r="B14" s="21"/>
      <c r="C14" s="22"/>
      <c r="D14" s="22"/>
      <c r="E14" s="272" t="s">
        <v>29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7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7"/>
      <c r="BS17" s="17" t="s">
        <v>31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1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7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7"/>
      <c r="BS20" s="17" t="s">
        <v>31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1:71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1:71" s="1" customFormat="1" ht="16.5" customHeight="1">
      <c r="B23" s="21"/>
      <c r="C23" s="22"/>
      <c r="D23" s="22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2"/>
      <c r="AP23" s="22"/>
      <c r="AQ23" s="22"/>
      <c r="AR23" s="20"/>
      <c r="BE23" s="26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7"/>
    </row>
    <row r="26" spans="1:71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ROUND(AG94,2)</f>
        <v>0</v>
      </c>
      <c r="AL26" s="276"/>
      <c r="AM26" s="276"/>
      <c r="AN26" s="276"/>
      <c r="AO26" s="276"/>
      <c r="AP26" s="36"/>
      <c r="AQ26" s="36"/>
      <c r="AR26" s="39"/>
      <c r="BE26" s="267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35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36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37</v>
      </c>
      <c r="AL28" s="277"/>
      <c r="AM28" s="277"/>
      <c r="AN28" s="277"/>
      <c r="AO28" s="277"/>
      <c r="AP28" s="36"/>
      <c r="AQ28" s="36"/>
      <c r="AR28" s="39"/>
      <c r="BE28" s="267"/>
    </row>
    <row r="29" spans="1:71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 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 2)</f>
        <v>0</v>
      </c>
      <c r="AL29" s="264"/>
      <c r="AM29" s="264"/>
      <c r="AN29" s="264"/>
      <c r="AO29" s="264"/>
      <c r="AP29" s="41"/>
      <c r="AQ29" s="41"/>
      <c r="AR29" s="42"/>
      <c r="BE29" s="268"/>
    </row>
    <row r="30" spans="1:71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 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 2)</f>
        <v>0</v>
      </c>
      <c r="AL30" s="264"/>
      <c r="AM30" s="264"/>
      <c r="AN30" s="264"/>
      <c r="AO30" s="264"/>
      <c r="AP30" s="41"/>
      <c r="AQ30" s="41"/>
      <c r="AR30" s="42"/>
      <c r="BE30" s="268"/>
    </row>
    <row r="31" spans="1:71" s="3" customFormat="1" ht="14.45" hidden="1" customHeight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 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68"/>
    </row>
    <row r="32" spans="1:71" s="3" customFormat="1" ht="14.45" hidden="1" customHeight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 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68"/>
    </row>
    <row r="33" spans="1:57" s="3" customFormat="1" ht="14.45" hidden="1" customHeight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 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6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7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300" t="s">
        <v>46</v>
      </c>
      <c r="Y35" s="301"/>
      <c r="Z35" s="301"/>
      <c r="AA35" s="301"/>
      <c r="AB35" s="301"/>
      <c r="AC35" s="45"/>
      <c r="AD35" s="45"/>
      <c r="AE35" s="45"/>
      <c r="AF35" s="45"/>
      <c r="AG35" s="45"/>
      <c r="AH35" s="45"/>
      <c r="AI35" s="45"/>
      <c r="AJ35" s="45"/>
      <c r="AK35" s="302">
        <f>SUM(AK26:AK33)</f>
        <v>0</v>
      </c>
      <c r="AL35" s="301"/>
      <c r="AM35" s="301"/>
      <c r="AN35" s="301"/>
      <c r="AO35" s="30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2020-10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9" t="str">
        <f>K6</f>
        <v>Stavební úpravy MŠ Snovídky</v>
      </c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1" t="str">
        <f>IF(AN8= "","",AN8)</f>
        <v>1. 3. 2020</v>
      </c>
      <c r="AN87" s="291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Obec Snovídky, Snovídky 1 , 683 33 Snovídky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2" t="str">
        <f>IF(E17="","",E17)</f>
        <v xml:space="preserve"> </v>
      </c>
      <c r="AN89" s="293"/>
      <c r="AO89" s="293"/>
      <c r="AP89" s="293"/>
      <c r="AQ89" s="36"/>
      <c r="AR89" s="39"/>
      <c r="AS89" s="294" t="s">
        <v>54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92" t="str">
        <f>IF(E20="","",E20)</f>
        <v xml:space="preserve"> </v>
      </c>
      <c r="AN90" s="293"/>
      <c r="AO90" s="293"/>
      <c r="AP90" s="293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4" t="s">
        <v>55</v>
      </c>
      <c r="D92" s="285"/>
      <c r="E92" s="285"/>
      <c r="F92" s="285"/>
      <c r="G92" s="285"/>
      <c r="H92" s="73"/>
      <c r="I92" s="286" t="s">
        <v>56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57</v>
      </c>
      <c r="AH92" s="285"/>
      <c r="AI92" s="285"/>
      <c r="AJ92" s="285"/>
      <c r="AK92" s="285"/>
      <c r="AL92" s="285"/>
      <c r="AM92" s="285"/>
      <c r="AN92" s="286" t="s">
        <v>58</v>
      </c>
      <c r="AO92" s="285"/>
      <c r="AP92" s="288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1">
        <f>ROUND(AG95,2)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16.5" customHeight="1">
      <c r="A95" s="93" t="s">
        <v>78</v>
      </c>
      <c r="B95" s="94"/>
      <c r="C95" s="95"/>
      <c r="D95" s="280" t="s">
        <v>79</v>
      </c>
      <c r="E95" s="280"/>
      <c r="F95" s="280"/>
      <c r="G95" s="280"/>
      <c r="H95" s="280"/>
      <c r="I95" s="96"/>
      <c r="J95" s="280" t="s">
        <v>80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'01 - zateplení fasády'!J30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7" t="s">
        <v>81</v>
      </c>
      <c r="AR95" s="98"/>
      <c r="AS95" s="99">
        <v>0</v>
      </c>
      <c r="AT95" s="100">
        <f>ROUND(SUM(AV95:AW95),2)</f>
        <v>0</v>
      </c>
      <c r="AU95" s="101">
        <f>'01 - zateplení fasády'!P127</f>
        <v>0</v>
      </c>
      <c r="AV95" s="100">
        <f>'01 - zateplení fasády'!J33</f>
        <v>0</v>
      </c>
      <c r="AW95" s="100">
        <f>'01 - zateplení fasády'!J34</f>
        <v>0</v>
      </c>
      <c r="AX95" s="100">
        <f>'01 - zateplení fasády'!J35</f>
        <v>0</v>
      </c>
      <c r="AY95" s="100">
        <f>'01 - zateplení fasády'!J36</f>
        <v>0</v>
      </c>
      <c r="AZ95" s="100">
        <f>'01 - zateplení fasády'!F33</f>
        <v>0</v>
      </c>
      <c r="BA95" s="100">
        <f>'01 - zateplení fasády'!F34</f>
        <v>0</v>
      </c>
      <c r="BB95" s="100">
        <f>'01 - zateplení fasády'!F35</f>
        <v>0</v>
      </c>
      <c r="BC95" s="100">
        <f>'01 - zateplení fasády'!F36</f>
        <v>0</v>
      </c>
      <c r="BD95" s="102">
        <f>'01 - zateplení fasády'!F37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owqSHHtJTJyZ6Zgd8MFBTQG7wEHT+R9luew1inkwrv+EWYtwd417iDx2DBnh1Sq5HsPZ4O/MA8K7aA0DTsm62A==" saltValue="cJH2ttjpMVGZvJWah39plTQ9GwHjDfGXMKc/aSADbMr5iWYTJXbxG5L5CWRQYhrhJd0mcbDc64rq1/U45ov9O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01 - zateplení fasá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0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4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4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83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84</v>
      </c>
    </row>
    <row r="4" spans="1:46" s="1" customFormat="1" ht="24.95" customHeight="1">
      <c r="B4" s="20"/>
      <c r="D4" s="108" t="s">
        <v>85</v>
      </c>
      <c r="I4" s="104"/>
      <c r="L4" s="20"/>
      <c r="M4" s="109" t="s">
        <v>10</v>
      </c>
      <c r="AT4" s="17" t="s">
        <v>4</v>
      </c>
    </row>
    <row r="5" spans="1:46" s="1" customFormat="1" ht="6.95" customHeight="1">
      <c r="B5" s="20"/>
      <c r="I5" s="104"/>
      <c r="L5" s="20"/>
    </row>
    <row r="6" spans="1:46" s="1" customFormat="1" ht="12" customHeight="1">
      <c r="B6" s="20"/>
      <c r="D6" s="110" t="s">
        <v>16</v>
      </c>
      <c r="I6" s="104"/>
      <c r="L6" s="20"/>
    </row>
    <row r="7" spans="1:46" s="1" customFormat="1" ht="16.5" customHeight="1">
      <c r="B7" s="20"/>
      <c r="E7" s="307" t="str">
        <f>'Rekapitulace stavby'!K6</f>
        <v>Stavební úpravy MŠ Snovídky</v>
      </c>
      <c r="F7" s="308"/>
      <c r="G7" s="308"/>
      <c r="H7" s="308"/>
      <c r="I7" s="104"/>
      <c r="L7" s="20"/>
    </row>
    <row r="8" spans="1:46" s="2" customFormat="1" ht="12" customHeight="1">
      <c r="A8" s="34"/>
      <c r="B8" s="39"/>
      <c r="C8" s="34"/>
      <c r="D8" s="110" t="s">
        <v>86</v>
      </c>
      <c r="E8" s="34"/>
      <c r="F8" s="34"/>
      <c r="G8" s="34"/>
      <c r="H8" s="34"/>
      <c r="I8" s="111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09" t="s">
        <v>87</v>
      </c>
      <c r="F9" s="310"/>
      <c r="G9" s="310"/>
      <c r="H9" s="310"/>
      <c r="I9" s="111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>
      <c r="A10" s="34"/>
      <c r="B10" s="39"/>
      <c r="C10" s="34"/>
      <c r="D10" s="34"/>
      <c r="E10" s="34"/>
      <c r="F10" s="34"/>
      <c r="G10" s="34"/>
      <c r="H10" s="34"/>
      <c r="I10" s="111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0" t="s">
        <v>18</v>
      </c>
      <c r="E11" s="34"/>
      <c r="F11" s="112" t="s">
        <v>1</v>
      </c>
      <c r="G11" s="34"/>
      <c r="H11" s="34"/>
      <c r="I11" s="113" t="s">
        <v>19</v>
      </c>
      <c r="J11" s="112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0" t="s">
        <v>20</v>
      </c>
      <c r="E12" s="34"/>
      <c r="F12" s="112" t="s">
        <v>21</v>
      </c>
      <c r="G12" s="34"/>
      <c r="H12" s="34"/>
      <c r="I12" s="113" t="s">
        <v>22</v>
      </c>
      <c r="J12" s="114" t="str">
        <f>'Rekapitulace stavby'!AN8</f>
        <v>1. 3. 2020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1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0" t="s">
        <v>24</v>
      </c>
      <c r="E14" s="34"/>
      <c r="F14" s="34"/>
      <c r="G14" s="34"/>
      <c r="H14" s="34"/>
      <c r="I14" s="113" t="s">
        <v>25</v>
      </c>
      <c r="J14" s="112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2" t="s">
        <v>26</v>
      </c>
      <c r="F15" s="34"/>
      <c r="G15" s="34"/>
      <c r="H15" s="34"/>
      <c r="I15" s="113" t="s">
        <v>27</v>
      </c>
      <c r="J15" s="112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1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0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1" t="str">
        <f>'Rekapitulace stavby'!E14</f>
        <v>Vyplň údaj</v>
      </c>
      <c r="F18" s="312"/>
      <c r="G18" s="312"/>
      <c r="H18" s="312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1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0" t="s">
        <v>30</v>
      </c>
      <c r="E20" s="34"/>
      <c r="F20" s="34"/>
      <c r="G20" s="34"/>
      <c r="H20" s="34"/>
      <c r="I20" s="113" t="s">
        <v>25</v>
      </c>
      <c r="J20" s="112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2" t="str">
        <f>IF('Rekapitulace stavby'!E17="","",'Rekapitulace stavby'!E17)</f>
        <v xml:space="preserve"> </v>
      </c>
      <c r="F21" s="34"/>
      <c r="G21" s="34"/>
      <c r="H21" s="34"/>
      <c r="I21" s="113" t="s">
        <v>27</v>
      </c>
      <c r="J21" s="112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1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0" t="s">
        <v>32</v>
      </c>
      <c r="E23" s="34"/>
      <c r="F23" s="34"/>
      <c r="G23" s="34"/>
      <c r="H23" s="34"/>
      <c r="I23" s="113" t="s">
        <v>25</v>
      </c>
      <c r="J23" s="112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2" t="str">
        <f>IF('Rekapitulace stavby'!E20="","",'Rekapitulace stavby'!E20)</f>
        <v xml:space="preserve"> </v>
      </c>
      <c r="F24" s="34"/>
      <c r="G24" s="34"/>
      <c r="H24" s="34"/>
      <c r="I24" s="113" t="s">
        <v>27</v>
      </c>
      <c r="J24" s="112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1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0" t="s">
        <v>33</v>
      </c>
      <c r="E26" s="34"/>
      <c r="F26" s="34"/>
      <c r="G26" s="34"/>
      <c r="H26" s="34"/>
      <c r="I26" s="111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3" t="s">
        <v>1</v>
      </c>
      <c r="F27" s="313"/>
      <c r="G27" s="313"/>
      <c r="H27" s="313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1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20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1" t="s">
        <v>34</v>
      </c>
      <c r="E30" s="34"/>
      <c r="F30" s="34"/>
      <c r="G30" s="34"/>
      <c r="H30" s="34"/>
      <c r="I30" s="111"/>
      <c r="J30" s="122">
        <f>ROUND(J127,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20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3" t="s">
        <v>36</v>
      </c>
      <c r="G32" s="34"/>
      <c r="H32" s="34"/>
      <c r="I32" s="124" t="s">
        <v>35</v>
      </c>
      <c r="J32" s="123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5" t="s">
        <v>38</v>
      </c>
      <c r="E33" s="110" t="s">
        <v>39</v>
      </c>
      <c r="F33" s="126">
        <f>ROUND((SUM(BE127:BE319)),  2)</f>
        <v>0</v>
      </c>
      <c r="G33" s="34"/>
      <c r="H33" s="34"/>
      <c r="I33" s="127">
        <v>0.21</v>
      </c>
      <c r="J33" s="126">
        <f>ROUND(((SUM(BE127:BE319))*I33),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0" t="s">
        <v>40</v>
      </c>
      <c r="F34" s="126">
        <f>ROUND((SUM(BF127:BF319)),  2)</f>
        <v>0</v>
      </c>
      <c r="G34" s="34"/>
      <c r="H34" s="34"/>
      <c r="I34" s="127">
        <v>0.15</v>
      </c>
      <c r="J34" s="126">
        <f>ROUND(((SUM(BF127:BF319))*I34),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0" t="s">
        <v>41</v>
      </c>
      <c r="F35" s="126">
        <f>ROUND((SUM(BG127:BG319)),  2)</f>
        <v>0</v>
      </c>
      <c r="G35" s="34"/>
      <c r="H35" s="34"/>
      <c r="I35" s="127">
        <v>0.21</v>
      </c>
      <c r="J35" s="12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0" t="s">
        <v>42</v>
      </c>
      <c r="F36" s="126">
        <f>ROUND((SUM(BH127:BH319)),  2)</f>
        <v>0</v>
      </c>
      <c r="G36" s="34"/>
      <c r="H36" s="34"/>
      <c r="I36" s="127">
        <v>0.15</v>
      </c>
      <c r="J36" s="12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10" t="s">
        <v>43</v>
      </c>
      <c r="F37" s="126">
        <f>ROUND((SUM(BI127:BI319)),  2)</f>
        <v>0</v>
      </c>
      <c r="G37" s="34"/>
      <c r="H37" s="34"/>
      <c r="I37" s="127">
        <v>0</v>
      </c>
      <c r="J37" s="12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1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8"/>
      <c r="D39" s="129" t="s">
        <v>44</v>
      </c>
      <c r="E39" s="130"/>
      <c r="F39" s="130"/>
      <c r="G39" s="131" t="s">
        <v>45</v>
      </c>
      <c r="H39" s="132" t="s">
        <v>46</v>
      </c>
      <c r="I39" s="133"/>
      <c r="J39" s="134">
        <f>SUM(J30:J37)</f>
        <v>0</v>
      </c>
      <c r="K39" s="13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1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I41" s="104"/>
      <c r="L41" s="20"/>
    </row>
    <row r="42" spans="1:31" s="1" customFormat="1" ht="14.45" customHeight="1">
      <c r="B42" s="20"/>
      <c r="I42" s="104"/>
      <c r="L42" s="20"/>
    </row>
    <row r="43" spans="1:31" s="1" customFormat="1" ht="14.45" customHeight="1">
      <c r="B43" s="20"/>
      <c r="I43" s="104"/>
      <c r="L43" s="20"/>
    </row>
    <row r="44" spans="1:31" s="1" customFormat="1" ht="14.45" customHeight="1">
      <c r="B44" s="20"/>
      <c r="I44" s="104"/>
      <c r="L44" s="20"/>
    </row>
    <row r="45" spans="1:31" s="1" customFormat="1" ht="14.45" customHeight="1">
      <c r="B45" s="20"/>
      <c r="I45" s="104"/>
      <c r="L45" s="20"/>
    </row>
    <row r="46" spans="1:31" s="1" customFormat="1" ht="14.45" customHeight="1">
      <c r="B46" s="20"/>
      <c r="I46" s="104"/>
      <c r="L46" s="20"/>
    </row>
    <row r="47" spans="1:31" s="1" customFormat="1" ht="14.45" customHeight="1">
      <c r="B47" s="20"/>
      <c r="I47" s="104"/>
      <c r="L47" s="20"/>
    </row>
    <row r="48" spans="1:31" s="1" customFormat="1" ht="14.45" customHeight="1">
      <c r="B48" s="20"/>
      <c r="I48" s="104"/>
      <c r="L48" s="20"/>
    </row>
    <row r="49" spans="1:31" s="1" customFormat="1" ht="14.45" customHeight="1">
      <c r="B49" s="20"/>
      <c r="I49" s="104"/>
      <c r="L49" s="20"/>
    </row>
    <row r="50" spans="1:31" s="2" customFormat="1" ht="14.45" customHeight="1">
      <c r="B50" s="51"/>
      <c r="D50" s="136" t="s">
        <v>47</v>
      </c>
      <c r="E50" s="137"/>
      <c r="F50" s="137"/>
      <c r="G50" s="136" t="s">
        <v>48</v>
      </c>
      <c r="H50" s="137"/>
      <c r="I50" s="138"/>
      <c r="J50" s="137"/>
      <c r="K50" s="13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39" t="s">
        <v>49</v>
      </c>
      <c r="E61" s="140"/>
      <c r="F61" s="141" t="s">
        <v>50</v>
      </c>
      <c r="G61" s="139" t="s">
        <v>49</v>
      </c>
      <c r="H61" s="140"/>
      <c r="I61" s="142"/>
      <c r="J61" s="143" t="s">
        <v>50</v>
      </c>
      <c r="K61" s="14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36" t="s">
        <v>51</v>
      </c>
      <c r="E65" s="144"/>
      <c r="F65" s="144"/>
      <c r="G65" s="136" t="s">
        <v>52</v>
      </c>
      <c r="H65" s="144"/>
      <c r="I65" s="145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39" t="s">
        <v>49</v>
      </c>
      <c r="E76" s="140"/>
      <c r="F76" s="141" t="s">
        <v>50</v>
      </c>
      <c r="G76" s="139" t="s">
        <v>49</v>
      </c>
      <c r="H76" s="140"/>
      <c r="I76" s="142"/>
      <c r="J76" s="143" t="s">
        <v>50</v>
      </c>
      <c r="K76" s="14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88</v>
      </c>
      <c r="D82" s="36"/>
      <c r="E82" s="36"/>
      <c r="F82" s="36"/>
      <c r="G82" s="36"/>
      <c r="H82" s="36"/>
      <c r="I82" s="111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1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1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05" t="str">
        <f>E7</f>
        <v>Stavební úpravy MŠ Snovídky</v>
      </c>
      <c r="F85" s="306"/>
      <c r="G85" s="306"/>
      <c r="H85" s="306"/>
      <c r="I85" s="111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86</v>
      </c>
      <c r="D86" s="36"/>
      <c r="E86" s="36"/>
      <c r="F86" s="36"/>
      <c r="G86" s="36"/>
      <c r="H86" s="36"/>
      <c r="I86" s="111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89" t="str">
        <f>E9</f>
        <v>01 - zateplení fasády</v>
      </c>
      <c r="F87" s="304"/>
      <c r="G87" s="304"/>
      <c r="H87" s="304"/>
      <c r="I87" s="111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1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13" t="s">
        <v>22</v>
      </c>
      <c r="J89" s="66" t="str">
        <f>IF(J12="","",J12)</f>
        <v>1. 3. 2020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1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Obec Snovídky, Snovídky 1 , 683 33 Snovídky</v>
      </c>
      <c r="G91" s="36"/>
      <c r="H91" s="36"/>
      <c r="I91" s="113" t="s">
        <v>30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3" t="s">
        <v>32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1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2" t="s">
        <v>89</v>
      </c>
      <c r="D94" s="153"/>
      <c r="E94" s="153"/>
      <c r="F94" s="153"/>
      <c r="G94" s="153"/>
      <c r="H94" s="153"/>
      <c r="I94" s="154"/>
      <c r="J94" s="155" t="s">
        <v>90</v>
      </c>
      <c r="K94" s="15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1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6" t="s">
        <v>91</v>
      </c>
      <c r="D96" s="36"/>
      <c r="E96" s="36"/>
      <c r="F96" s="36"/>
      <c r="G96" s="36"/>
      <c r="H96" s="36"/>
      <c r="I96" s="111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92</v>
      </c>
    </row>
    <row r="97" spans="1:31" s="9" customFormat="1" ht="24.95" customHeight="1">
      <c r="B97" s="157"/>
      <c r="C97" s="158"/>
      <c r="D97" s="159" t="s">
        <v>93</v>
      </c>
      <c r="E97" s="160"/>
      <c r="F97" s="160"/>
      <c r="G97" s="160"/>
      <c r="H97" s="160"/>
      <c r="I97" s="161"/>
      <c r="J97" s="162">
        <f>J128</f>
        <v>0</v>
      </c>
      <c r="K97" s="158"/>
      <c r="L97" s="163"/>
    </row>
    <row r="98" spans="1:31" s="10" customFormat="1" ht="19.899999999999999" customHeight="1">
      <c r="B98" s="164"/>
      <c r="C98" s="165"/>
      <c r="D98" s="166" t="s">
        <v>94</v>
      </c>
      <c r="E98" s="167"/>
      <c r="F98" s="167"/>
      <c r="G98" s="167"/>
      <c r="H98" s="167"/>
      <c r="I98" s="168"/>
      <c r="J98" s="169">
        <f>J129</f>
        <v>0</v>
      </c>
      <c r="K98" s="165"/>
      <c r="L98" s="170"/>
    </row>
    <row r="99" spans="1:31" s="10" customFormat="1" ht="19.899999999999999" customHeight="1">
      <c r="B99" s="164"/>
      <c r="C99" s="165"/>
      <c r="D99" s="166" t="s">
        <v>95</v>
      </c>
      <c r="E99" s="167"/>
      <c r="F99" s="167"/>
      <c r="G99" s="167"/>
      <c r="H99" s="167"/>
      <c r="I99" s="168"/>
      <c r="J99" s="169">
        <f>J265</f>
        <v>0</v>
      </c>
      <c r="K99" s="165"/>
      <c r="L99" s="170"/>
    </row>
    <row r="100" spans="1:31" s="10" customFormat="1" ht="19.899999999999999" customHeight="1">
      <c r="B100" s="164"/>
      <c r="C100" s="165"/>
      <c r="D100" s="166" t="s">
        <v>96</v>
      </c>
      <c r="E100" s="167"/>
      <c r="F100" s="167"/>
      <c r="G100" s="167"/>
      <c r="H100" s="167"/>
      <c r="I100" s="168"/>
      <c r="J100" s="169">
        <f>J281</f>
        <v>0</v>
      </c>
      <c r="K100" s="165"/>
      <c r="L100" s="170"/>
    </row>
    <row r="101" spans="1:31" s="10" customFormat="1" ht="19.899999999999999" customHeight="1">
      <c r="B101" s="164"/>
      <c r="C101" s="165"/>
      <c r="D101" s="166" t="s">
        <v>97</v>
      </c>
      <c r="E101" s="167"/>
      <c r="F101" s="167"/>
      <c r="G101" s="167"/>
      <c r="H101" s="167"/>
      <c r="I101" s="168"/>
      <c r="J101" s="169">
        <f>J285</f>
        <v>0</v>
      </c>
      <c r="K101" s="165"/>
      <c r="L101" s="170"/>
    </row>
    <row r="102" spans="1:31" s="10" customFormat="1" ht="19.899999999999999" customHeight="1">
      <c r="B102" s="164"/>
      <c r="C102" s="165"/>
      <c r="D102" s="166" t="s">
        <v>98</v>
      </c>
      <c r="E102" s="167"/>
      <c r="F102" s="167"/>
      <c r="G102" s="167"/>
      <c r="H102" s="167"/>
      <c r="I102" s="168"/>
      <c r="J102" s="169">
        <f>J291</f>
        <v>0</v>
      </c>
      <c r="K102" s="165"/>
      <c r="L102" s="170"/>
    </row>
    <row r="103" spans="1:31" s="9" customFormat="1" ht="24.95" customHeight="1">
      <c r="B103" s="157"/>
      <c r="C103" s="158"/>
      <c r="D103" s="159" t="s">
        <v>99</v>
      </c>
      <c r="E103" s="160"/>
      <c r="F103" s="160"/>
      <c r="G103" s="160"/>
      <c r="H103" s="160"/>
      <c r="I103" s="161"/>
      <c r="J103" s="162">
        <f>J293</f>
        <v>0</v>
      </c>
      <c r="K103" s="158"/>
      <c r="L103" s="163"/>
    </row>
    <row r="104" spans="1:31" s="10" customFormat="1" ht="19.899999999999999" customHeight="1">
      <c r="B104" s="164"/>
      <c r="C104" s="165"/>
      <c r="D104" s="166" t="s">
        <v>100</v>
      </c>
      <c r="E104" s="167"/>
      <c r="F104" s="167"/>
      <c r="G104" s="167"/>
      <c r="H104" s="167"/>
      <c r="I104" s="168"/>
      <c r="J104" s="169">
        <f>J294</f>
        <v>0</v>
      </c>
      <c r="K104" s="165"/>
      <c r="L104" s="170"/>
    </row>
    <row r="105" spans="1:31" s="10" customFormat="1" ht="19.899999999999999" customHeight="1">
      <c r="B105" s="164"/>
      <c r="C105" s="165"/>
      <c r="D105" s="166" t="s">
        <v>101</v>
      </c>
      <c r="E105" s="167"/>
      <c r="F105" s="167"/>
      <c r="G105" s="167"/>
      <c r="H105" s="167"/>
      <c r="I105" s="168"/>
      <c r="J105" s="169">
        <f>J296</f>
        <v>0</v>
      </c>
      <c r="K105" s="165"/>
      <c r="L105" s="170"/>
    </row>
    <row r="106" spans="1:31" s="10" customFormat="1" ht="19.899999999999999" customHeight="1">
      <c r="B106" s="164"/>
      <c r="C106" s="165"/>
      <c r="D106" s="166" t="s">
        <v>102</v>
      </c>
      <c r="E106" s="167"/>
      <c r="F106" s="167"/>
      <c r="G106" s="167"/>
      <c r="H106" s="167"/>
      <c r="I106" s="168"/>
      <c r="J106" s="169">
        <f>J298</f>
        <v>0</v>
      </c>
      <c r="K106" s="165"/>
      <c r="L106" s="170"/>
    </row>
    <row r="107" spans="1:31" s="10" customFormat="1" ht="19.899999999999999" customHeight="1">
      <c r="B107" s="164"/>
      <c r="C107" s="165"/>
      <c r="D107" s="166" t="s">
        <v>103</v>
      </c>
      <c r="E107" s="167"/>
      <c r="F107" s="167"/>
      <c r="G107" s="167"/>
      <c r="H107" s="167"/>
      <c r="I107" s="168"/>
      <c r="J107" s="169">
        <f>J318</f>
        <v>0</v>
      </c>
      <c r="K107" s="165"/>
      <c r="L107" s="17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11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48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63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51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4.95" customHeight="1">
      <c r="A114" s="34"/>
      <c r="B114" s="35"/>
      <c r="C114" s="23" t="s">
        <v>104</v>
      </c>
      <c r="D114" s="36"/>
      <c r="E114" s="36"/>
      <c r="F114" s="36"/>
      <c r="G114" s="36"/>
      <c r="H114" s="36"/>
      <c r="I114" s="111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11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11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6.5" customHeight="1">
      <c r="A117" s="34"/>
      <c r="B117" s="35"/>
      <c r="C117" s="36"/>
      <c r="D117" s="36"/>
      <c r="E117" s="305" t="str">
        <f>E7</f>
        <v>Stavební úpravy MŠ Snovídky</v>
      </c>
      <c r="F117" s="306"/>
      <c r="G117" s="306"/>
      <c r="H117" s="306"/>
      <c r="I117" s="111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86</v>
      </c>
      <c r="D118" s="36"/>
      <c r="E118" s="36"/>
      <c r="F118" s="36"/>
      <c r="G118" s="36"/>
      <c r="H118" s="36"/>
      <c r="I118" s="111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6.5" customHeight="1">
      <c r="A119" s="34"/>
      <c r="B119" s="35"/>
      <c r="C119" s="36"/>
      <c r="D119" s="36"/>
      <c r="E119" s="289" t="str">
        <f>E9</f>
        <v>01 - zateplení fasády</v>
      </c>
      <c r="F119" s="304"/>
      <c r="G119" s="304"/>
      <c r="H119" s="304"/>
      <c r="I119" s="111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11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113" t="s">
        <v>22</v>
      </c>
      <c r="J121" s="66" t="str">
        <f>IF(J12="","",J12)</f>
        <v>1. 3. 2020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11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Obec Snovídky, Snovídky 1 , 683 33 Snovídky</v>
      </c>
      <c r="G123" s="36"/>
      <c r="H123" s="36"/>
      <c r="I123" s="113" t="s">
        <v>30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113" t="s">
        <v>32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11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71"/>
      <c r="B126" s="172"/>
      <c r="C126" s="173" t="s">
        <v>105</v>
      </c>
      <c r="D126" s="174" t="s">
        <v>59</v>
      </c>
      <c r="E126" s="174" t="s">
        <v>55</v>
      </c>
      <c r="F126" s="174" t="s">
        <v>56</v>
      </c>
      <c r="G126" s="174" t="s">
        <v>106</v>
      </c>
      <c r="H126" s="174" t="s">
        <v>107</v>
      </c>
      <c r="I126" s="175" t="s">
        <v>108</v>
      </c>
      <c r="J126" s="176" t="s">
        <v>90</v>
      </c>
      <c r="K126" s="177" t="s">
        <v>109</v>
      </c>
      <c r="L126" s="178"/>
      <c r="M126" s="75" t="s">
        <v>1</v>
      </c>
      <c r="N126" s="76" t="s">
        <v>38</v>
      </c>
      <c r="O126" s="76" t="s">
        <v>110</v>
      </c>
      <c r="P126" s="76" t="s">
        <v>111</v>
      </c>
      <c r="Q126" s="76" t="s">
        <v>112</v>
      </c>
      <c r="R126" s="76" t="s">
        <v>113</v>
      </c>
      <c r="S126" s="76" t="s">
        <v>114</v>
      </c>
      <c r="T126" s="77" t="s">
        <v>115</v>
      </c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</row>
    <row r="127" spans="1:63" s="2" customFormat="1" ht="22.9" customHeight="1">
      <c r="A127" s="34"/>
      <c r="B127" s="35"/>
      <c r="C127" s="82" t="s">
        <v>116</v>
      </c>
      <c r="D127" s="36"/>
      <c r="E127" s="36"/>
      <c r="F127" s="36"/>
      <c r="G127" s="36"/>
      <c r="H127" s="36"/>
      <c r="I127" s="111"/>
      <c r="J127" s="179">
        <f>BK127</f>
        <v>0</v>
      </c>
      <c r="K127" s="36"/>
      <c r="L127" s="39"/>
      <c r="M127" s="78"/>
      <c r="N127" s="180"/>
      <c r="O127" s="79"/>
      <c r="P127" s="181">
        <f>P128+P293</f>
        <v>0</v>
      </c>
      <c r="Q127" s="79"/>
      <c r="R127" s="181">
        <f>R128+R293</f>
        <v>12.72199425</v>
      </c>
      <c r="S127" s="79"/>
      <c r="T127" s="182">
        <f>T128+T293</f>
        <v>3.8540359999999998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73</v>
      </c>
      <c r="AU127" s="17" t="s">
        <v>92</v>
      </c>
      <c r="BK127" s="183">
        <f>BK128+BK293</f>
        <v>0</v>
      </c>
    </row>
    <row r="128" spans="1:63" s="12" customFormat="1" ht="25.9" customHeight="1">
      <c r="B128" s="184"/>
      <c r="C128" s="185"/>
      <c r="D128" s="186" t="s">
        <v>73</v>
      </c>
      <c r="E128" s="187" t="s">
        <v>117</v>
      </c>
      <c r="F128" s="187" t="s">
        <v>118</v>
      </c>
      <c r="G128" s="185"/>
      <c r="H128" s="185"/>
      <c r="I128" s="188"/>
      <c r="J128" s="189">
        <f>BK128</f>
        <v>0</v>
      </c>
      <c r="K128" s="185"/>
      <c r="L128" s="190"/>
      <c r="M128" s="191"/>
      <c r="N128" s="192"/>
      <c r="O128" s="192"/>
      <c r="P128" s="193">
        <f>P129+P265+P281+P285+P291</f>
        <v>0</v>
      </c>
      <c r="Q128" s="192"/>
      <c r="R128" s="193">
        <f>R129+R265+R281+R285+R291</f>
        <v>12.610595249999999</v>
      </c>
      <c r="S128" s="192"/>
      <c r="T128" s="194">
        <f>T129+T265+T281+T285+T291</f>
        <v>3.6287949999999998</v>
      </c>
      <c r="AR128" s="195" t="s">
        <v>82</v>
      </c>
      <c r="AT128" s="196" t="s">
        <v>73</v>
      </c>
      <c r="AU128" s="196" t="s">
        <v>74</v>
      </c>
      <c r="AY128" s="195" t="s">
        <v>119</v>
      </c>
      <c r="BK128" s="197">
        <f>BK129+BK265+BK281+BK285+BK291</f>
        <v>0</v>
      </c>
    </row>
    <row r="129" spans="1:65" s="12" customFormat="1" ht="22.9" customHeight="1">
      <c r="B129" s="184"/>
      <c r="C129" s="185"/>
      <c r="D129" s="186" t="s">
        <v>73</v>
      </c>
      <c r="E129" s="198" t="s">
        <v>120</v>
      </c>
      <c r="F129" s="198" t="s">
        <v>121</v>
      </c>
      <c r="G129" s="185"/>
      <c r="H129" s="185"/>
      <c r="I129" s="188"/>
      <c r="J129" s="199">
        <f>BK129</f>
        <v>0</v>
      </c>
      <c r="K129" s="185"/>
      <c r="L129" s="190"/>
      <c r="M129" s="191"/>
      <c r="N129" s="192"/>
      <c r="O129" s="192"/>
      <c r="P129" s="193">
        <f>SUM(P130:P264)</f>
        <v>0</v>
      </c>
      <c r="Q129" s="192"/>
      <c r="R129" s="193">
        <f>SUM(R130:R264)</f>
        <v>12.610595249999999</v>
      </c>
      <c r="S129" s="192"/>
      <c r="T129" s="194">
        <f>SUM(T130:T264)</f>
        <v>0</v>
      </c>
      <c r="AR129" s="195" t="s">
        <v>82</v>
      </c>
      <c r="AT129" s="196" t="s">
        <v>73</v>
      </c>
      <c r="AU129" s="196" t="s">
        <v>82</v>
      </c>
      <c r="AY129" s="195" t="s">
        <v>119</v>
      </c>
      <c r="BK129" s="197">
        <f>SUM(BK130:BK264)</f>
        <v>0</v>
      </c>
    </row>
    <row r="130" spans="1:65" s="2" customFormat="1" ht="21.75" customHeight="1">
      <c r="A130" s="34"/>
      <c r="B130" s="35"/>
      <c r="C130" s="200" t="s">
        <v>82</v>
      </c>
      <c r="D130" s="200" t="s">
        <v>122</v>
      </c>
      <c r="E130" s="201" t="s">
        <v>123</v>
      </c>
      <c r="F130" s="202" t="s">
        <v>124</v>
      </c>
      <c r="G130" s="203" t="s">
        <v>125</v>
      </c>
      <c r="H130" s="204">
        <v>69</v>
      </c>
      <c r="I130" s="205"/>
      <c r="J130" s="206">
        <f>ROUND(I130*H130,2)</f>
        <v>0</v>
      </c>
      <c r="K130" s="207"/>
      <c r="L130" s="39"/>
      <c r="M130" s="208" t="s">
        <v>1</v>
      </c>
      <c r="N130" s="209" t="s">
        <v>39</v>
      </c>
      <c r="O130" s="71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2" t="s">
        <v>126</v>
      </c>
      <c r="AT130" s="212" t="s">
        <v>122</v>
      </c>
      <c r="AU130" s="212" t="s">
        <v>84</v>
      </c>
      <c r="AY130" s="17" t="s">
        <v>119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7" t="s">
        <v>82</v>
      </c>
      <c r="BK130" s="213">
        <f>ROUND(I130*H130,2)</f>
        <v>0</v>
      </c>
      <c r="BL130" s="17" t="s">
        <v>126</v>
      </c>
      <c r="BM130" s="212" t="s">
        <v>127</v>
      </c>
    </row>
    <row r="131" spans="1:65" s="13" customFormat="1">
      <c r="B131" s="214"/>
      <c r="C131" s="215"/>
      <c r="D131" s="216" t="s">
        <v>128</v>
      </c>
      <c r="E131" s="217" t="s">
        <v>1</v>
      </c>
      <c r="F131" s="218" t="s">
        <v>129</v>
      </c>
      <c r="G131" s="215"/>
      <c r="H131" s="219">
        <v>69</v>
      </c>
      <c r="I131" s="220"/>
      <c r="J131" s="215"/>
      <c r="K131" s="215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128</v>
      </c>
      <c r="AU131" s="225" t="s">
        <v>84</v>
      </c>
      <c r="AV131" s="13" t="s">
        <v>84</v>
      </c>
      <c r="AW131" s="13" t="s">
        <v>31</v>
      </c>
      <c r="AX131" s="13" t="s">
        <v>82</v>
      </c>
      <c r="AY131" s="225" t="s">
        <v>119</v>
      </c>
    </row>
    <row r="132" spans="1:65" s="2" customFormat="1" ht="33" customHeight="1">
      <c r="A132" s="34"/>
      <c r="B132" s="35"/>
      <c r="C132" s="200" t="s">
        <v>84</v>
      </c>
      <c r="D132" s="200" t="s">
        <v>122</v>
      </c>
      <c r="E132" s="201" t="s">
        <v>130</v>
      </c>
      <c r="F132" s="202" t="s">
        <v>131</v>
      </c>
      <c r="G132" s="203" t="s">
        <v>132</v>
      </c>
      <c r="H132" s="204">
        <v>60.305</v>
      </c>
      <c r="I132" s="205"/>
      <c r="J132" s="206">
        <f>ROUND(I132*H132,2)</f>
        <v>0</v>
      </c>
      <c r="K132" s="207"/>
      <c r="L132" s="39"/>
      <c r="M132" s="208" t="s">
        <v>1</v>
      </c>
      <c r="N132" s="209" t="s">
        <v>39</v>
      </c>
      <c r="O132" s="71"/>
      <c r="P132" s="210">
        <f>O132*H132</f>
        <v>0</v>
      </c>
      <c r="Q132" s="210">
        <v>8.6E-3</v>
      </c>
      <c r="R132" s="210">
        <f>Q132*H132</f>
        <v>0.51862299999999995</v>
      </c>
      <c r="S132" s="210">
        <v>0</v>
      </c>
      <c r="T132" s="21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2" t="s">
        <v>126</v>
      </c>
      <c r="AT132" s="212" t="s">
        <v>122</v>
      </c>
      <c r="AU132" s="212" t="s">
        <v>84</v>
      </c>
      <c r="AY132" s="17" t="s">
        <v>119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7" t="s">
        <v>82</v>
      </c>
      <c r="BK132" s="213">
        <f>ROUND(I132*H132,2)</f>
        <v>0</v>
      </c>
      <c r="BL132" s="17" t="s">
        <v>126</v>
      </c>
      <c r="BM132" s="212" t="s">
        <v>133</v>
      </c>
    </row>
    <row r="133" spans="1:65" s="14" customFormat="1">
      <c r="B133" s="226"/>
      <c r="C133" s="227"/>
      <c r="D133" s="216" t="s">
        <v>128</v>
      </c>
      <c r="E133" s="228" t="s">
        <v>1</v>
      </c>
      <c r="F133" s="229" t="s">
        <v>134</v>
      </c>
      <c r="G133" s="227"/>
      <c r="H133" s="228" t="s">
        <v>1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128</v>
      </c>
      <c r="AU133" s="235" t="s">
        <v>84</v>
      </c>
      <c r="AV133" s="14" t="s">
        <v>82</v>
      </c>
      <c r="AW133" s="14" t="s">
        <v>31</v>
      </c>
      <c r="AX133" s="14" t="s">
        <v>74</v>
      </c>
      <c r="AY133" s="235" t="s">
        <v>119</v>
      </c>
    </row>
    <row r="134" spans="1:65" s="13" customFormat="1">
      <c r="B134" s="214"/>
      <c r="C134" s="215"/>
      <c r="D134" s="216" t="s">
        <v>128</v>
      </c>
      <c r="E134" s="217" t="s">
        <v>1</v>
      </c>
      <c r="F134" s="218" t="s">
        <v>135</v>
      </c>
      <c r="G134" s="215"/>
      <c r="H134" s="219">
        <v>60.305</v>
      </c>
      <c r="I134" s="220"/>
      <c r="J134" s="215"/>
      <c r="K134" s="215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128</v>
      </c>
      <c r="AU134" s="225" t="s">
        <v>84</v>
      </c>
      <c r="AV134" s="13" t="s">
        <v>84</v>
      </c>
      <c r="AW134" s="13" t="s">
        <v>31</v>
      </c>
      <c r="AX134" s="13" t="s">
        <v>82</v>
      </c>
      <c r="AY134" s="225" t="s">
        <v>119</v>
      </c>
    </row>
    <row r="135" spans="1:65" s="2" customFormat="1" ht="21.75" customHeight="1">
      <c r="A135" s="34"/>
      <c r="B135" s="35"/>
      <c r="C135" s="236" t="s">
        <v>136</v>
      </c>
      <c r="D135" s="236" t="s">
        <v>137</v>
      </c>
      <c r="E135" s="237" t="s">
        <v>138</v>
      </c>
      <c r="F135" s="238" t="s">
        <v>139</v>
      </c>
      <c r="G135" s="239" t="s">
        <v>132</v>
      </c>
      <c r="H135" s="240">
        <v>61.511000000000003</v>
      </c>
      <c r="I135" s="241"/>
      <c r="J135" s="242">
        <f>ROUND(I135*H135,2)</f>
        <v>0</v>
      </c>
      <c r="K135" s="243"/>
      <c r="L135" s="244"/>
      <c r="M135" s="245" t="s">
        <v>1</v>
      </c>
      <c r="N135" s="246" t="s">
        <v>39</v>
      </c>
      <c r="O135" s="71"/>
      <c r="P135" s="210">
        <f>O135*H135</f>
        <v>0</v>
      </c>
      <c r="Q135" s="210">
        <v>4.1999999999999997E-3</v>
      </c>
      <c r="R135" s="210">
        <f>Q135*H135</f>
        <v>0.25834619999999997</v>
      </c>
      <c r="S135" s="210">
        <v>0</v>
      </c>
      <c r="T135" s="21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2" t="s">
        <v>140</v>
      </c>
      <c r="AT135" s="212" t="s">
        <v>137</v>
      </c>
      <c r="AU135" s="212" t="s">
        <v>84</v>
      </c>
      <c r="AY135" s="17" t="s">
        <v>119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7" t="s">
        <v>82</v>
      </c>
      <c r="BK135" s="213">
        <f>ROUND(I135*H135,2)</f>
        <v>0</v>
      </c>
      <c r="BL135" s="17" t="s">
        <v>126</v>
      </c>
      <c r="BM135" s="212" t="s">
        <v>141</v>
      </c>
    </row>
    <row r="136" spans="1:65" s="13" customFormat="1">
      <c r="B136" s="214"/>
      <c r="C136" s="215"/>
      <c r="D136" s="216" t="s">
        <v>128</v>
      </c>
      <c r="E136" s="215"/>
      <c r="F136" s="218" t="s">
        <v>142</v>
      </c>
      <c r="G136" s="215"/>
      <c r="H136" s="219">
        <v>61.511000000000003</v>
      </c>
      <c r="I136" s="220"/>
      <c r="J136" s="215"/>
      <c r="K136" s="215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128</v>
      </c>
      <c r="AU136" s="225" t="s">
        <v>84</v>
      </c>
      <c r="AV136" s="13" t="s">
        <v>84</v>
      </c>
      <c r="AW136" s="13" t="s">
        <v>4</v>
      </c>
      <c r="AX136" s="13" t="s">
        <v>82</v>
      </c>
      <c r="AY136" s="225" t="s">
        <v>119</v>
      </c>
    </row>
    <row r="137" spans="1:65" s="2" customFormat="1" ht="33" customHeight="1">
      <c r="A137" s="34"/>
      <c r="B137" s="35"/>
      <c r="C137" s="200" t="s">
        <v>126</v>
      </c>
      <c r="D137" s="200" t="s">
        <v>122</v>
      </c>
      <c r="E137" s="201" t="s">
        <v>143</v>
      </c>
      <c r="F137" s="202" t="s">
        <v>144</v>
      </c>
      <c r="G137" s="203" t="s">
        <v>125</v>
      </c>
      <c r="H137" s="204">
        <v>3</v>
      </c>
      <c r="I137" s="205"/>
      <c r="J137" s="206">
        <f>ROUND(I137*H137,2)</f>
        <v>0</v>
      </c>
      <c r="K137" s="207"/>
      <c r="L137" s="39"/>
      <c r="M137" s="208" t="s">
        <v>1</v>
      </c>
      <c r="N137" s="209" t="s">
        <v>39</v>
      </c>
      <c r="O137" s="71"/>
      <c r="P137" s="210">
        <f>O137*H137</f>
        <v>0</v>
      </c>
      <c r="Q137" s="210">
        <v>3.3899999999999998E-3</v>
      </c>
      <c r="R137" s="210">
        <f>Q137*H137</f>
        <v>1.0169999999999998E-2</v>
      </c>
      <c r="S137" s="210">
        <v>0</v>
      </c>
      <c r="T137" s="21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2" t="s">
        <v>126</v>
      </c>
      <c r="AT137" s="212" t="s">
        <v>122</v>
      </c>
      <c r="AU137" s="212" t="s">
        <v>84</v>
      </c>
      <c r="AY137" s="17" t="s">
        <v>119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7" t="s">
        <v>82</v>
      </c>
      <c r="BK137" s="213">
        <f>ROUND(I137*H137,2)</f>
        <v>0</v>
      </c>
      <c r="BL137" s="17" t="s">
        <v>126</v>
      </c>
      <c r="BM137" s="212" t="s">
        <v>145</v>
      </c>
    </row>
    <row r="138" spans="1:65" s="14" customFormat="1">
      <c r="B138" s="226"/>
      <c r="C138" s="227"/>
      <c r="D138" s="216" t="s">
        <v>128</v>
      </c>
      <c r="E138" s="228" t="s">
        <v>1</v>
      </c>
      <c r="F138" s="229" t="s">
        <v>146</v>
      </c>
      <c r="G138" s="227"/>
      <c r="H138" s="228" t="s">
        <v>1</v>
      </c>
      <c r="I138" s="230"/>
      <c r="J138" s="227"/>
      <c r="K138" s="227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128</v>
      </c>
      <c r="AU138" s="235" t="s">
        <v>84</v>
      </c>
      <c r="AV138" s="14" t="s">
        <v>82</v>
      </c>
      <c r="AW138" s="14" t="s">
        <v>31</v>
      </c>
      <c r="AX138" s="14" t="s">
        <v>74</v>
      </c>
      <c r="AY138" s="235" t="s">
        <v>119</v>
      </c>
    </row>
    <row r="139" spans="1:65" s="13" customFormat="1">
      <c r="B139" s="214"/>
      <c r="C139" s="215"/>
      <c r="D139" s="216" t="s">
        <v>128</v>
      </c>
      <c r="E139" s="217" t="s">
        <v>1</v>
      </c>
      <c r="F139" s="218" t="s">
        <v>147</v>
      </c>
      <c r="G139" s="215"/>
      <c r="H139" s="219">
        <v>3</v>
      </c>
      <c r="I139" s="220"/>
      <c r="J139" s="215"/>
      <c r="K139" s="215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128</v>
      </c>
      <c r="AU139" s="225" t="s">
        <v>84</v>
      </c>
      <c r="AV139" s="13" t="s">
        <v>84</v>
      </c>
      <c r="AW139" s="13" t="s">
        <v>31</v>
      </c>
      <c r="AX139" s="13" t="s">
        <v>82</v>
      </c>
      <c r="AY139" s="225" t="s">
        <v>119</v>
      </c>
    </row>
    <row r="140" spans="1:65" s="2" customFormat="1" ht="21.75" customHeight="1">
      <c r="A140" s="34"/>
      <c r="B140" s="35"/>
      <c r="C140" s="236" t="s">
        <v>148</v>
      </c>
      <c r="D140" s="236" t="s">
        <v>137</v>
      </c>
      <c r="E140" s="237" t="s">
        <v>149</v>
      </c>
      <c r="F140" s="238" t="s">
        <v>150</v>
      </c>
      <c r="G140" s="239" t="s">
        <v>132</v>
      </c>
      <c r="H140" s="240">
        <v>1.32</v>
      </c>
      <c r="I140" s="241"/>
      <c r="J140" s="242">
        <f>ROUND(I140*H140,2)</f>
        <v>0</v>
      </c>
      <c r="K140" s="243"/>
      <c r="L140" s="244"/>
      <c r="M140" s="245" t="s">
        <v>1</v>
      </c>
      <c r="N140" s="246" t="s">
        <v>39</v>
      </c>
      <c r="O140" s="71"/>
      <c r="P140" s="210">
        <f>O140*H140</f>
        <v>0</v>
      </c>
      <c r="Q140" s="210">
        <v>1.1999999999999999E-3</v>
      </c>
      <c r="R140" s="210">
        <f>Q140*H140</f>
        <v>1.5839999999999999E-3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140</v>
      </c>
      <c r="AT140" s="212" t="s">
        <v>137</v>
      </c>
      <c r="AU140" s="212" t="s">
        <v>84</v>
      </c>
      <c r="AY140" s="17" t="s">
        <v>119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7" t="s">
        <v>82</v>
      </c>
      <c r="BK140" s="213">
        <f>ROUND(I140*H140,2)</f>
        <v>0</v>
      </c>
      <c r="BL140" s="17" t="s">
        <v>126</v>
      </c>
      <c r="BM140" s="212" t="s">
        <v>151</v>
      </c>
    </row>
    <row r="141" spans="1:65" s="13" customFormat="1">
      <c r="B141" s="214"/>
      <c r="C141" s="215"/>
      <c r="D141" s="216" t="s">
        <v>128</v>
      </c>
      <c r="E141" s="217" t="s">
        <v>1</v>
      </c>
      <c r="F141" s="218" t="s">
        <v>152</v>
      </c>
      <c r="G141" s="215"/>
      <c r="H141" s="219">
        <v>1.2</v>
      </c>
      <c r="I141" s="220"/>
      <c r="J141" s="215"/>
      <c r="K141" s="215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128</v>
      </c>
      <c r="AU141" s="225" t="s">
        <v>84</v>
      </c>
      <c r="AV141" s="13" t="s">
        <v>84</v>
      </c>
      <c r="AW141" s="13" t="s">
        <v>31</v>
      </c>
      <c r="AX141" s="13" t="s">
        <v>82</v>
      </c>
      <c r="AY141" s="225" t="s">
        <v>119</v>
      </c>
    </row>
    <row r="142" spans="1:65" s="13" customFormat="1">
      <c r="B142" s="214"/>
      <c r="C142" s="215"/>
      <c r="D142" s="216" t="s">
        <v>128</v>
      </c>
      <c r="E142" s="215"/>
      <c r="F142" s="218" t="s">
        <v>153</v>
      </c>
      <c r="G142" s="215"/>
      <c r="H142" s="219">
        <v>1.32</v>
      </c>
      <c r="I142" s="220"/>
      <c r="J142" s="215"/>
      <c r="K142" s="215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128</v>
      </c>
      <c r="AU142" s="225" t="s">
        <v>84</v>
      </c>
      <c r="AV142" s="13" t="s">
        <v>84</v>
      </c>
      <c r="AW142" s="13" t="s">
        <v>4</v>
      </c>
      <c r="AX142" s="13" t="s">
        <v>82</v>
      </c>
      <c r="AY142" s="225" t="s">
        <v>119</v>
      </c>
    </row>
    <row r="143" spans="1:65" s="2" customFormat="1" ht="33" customHeight="1">
      <c r="A143" s="34"/>
      <c r="B143" s="35"/>
      <c r="C143" s="200" t="s">
        <v>154</v>
      </c>
      <c r="D143" s="200" t="s">
        <v>122</v>
      </c>
      <c r="E143" s="201" t="s">
        <v>130</v>
      </c>
      <c r="F143" s="202" t="s">
        <v>131</v>
      </c>
      <c r="G143" s="203" t="s">
        <v>132</v>
      </c>
      <c r="H143" s="204">
        <v>547</v>
      </c>
      <c r="I143" s="205"/>
      <c r="J143" s="206">
        <f>ROUND(I143*H143,2)</f>
        <v>0</v>
      </c>
      <c r="K143" s="207"/>
      <c r="L143" s="39"/>
      <c r="M143" s="208" t="s">
        <v>1</v>
      </c>
      <c r="N143" s="209" t="s">
        <v>39</v>
      </c>
      <c r="O143" s="71"/>
      <c r="P143" s="210">
        <f>O143*H143</f>
        <v>0</v>
      </c>
      <c r="Q143" s="210">
        <v>8.6E-3</v>
      </c>
      <c r="R143" s="210">
        <f>Q143*H143</f>
        <v>4.7042000000000002</v>
      </c>
      <c r="S143" s="210">
        <v>0</v>
      </c>
      <c r="T143" s="21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2" t="s">
        <v>126</v>
      </c>
      <c r="AT143" s="212" t="s">
        <v>122</v>
      </c>
      <c r="AU143" s="212" t="s">
        <v>84</v>
      </c>
      <c r="AY143" s="17" t="s">
        <v>119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7" t="s">
        <v>82</v>
      </c>
      <c r="BK143" s="213">
        <f>ROUND(I143*H143,2)</f>
        <v>0</v>
      </c>
      <c r="BL143" s="17" t="s">
        <v>126</v>
      </c>
      <c r="BM143" s="212" t="s">
        <v>155</v>
      </c>
    </row>
    <row r="144" spans="1:65" s="14" customFormat="1">
      <c r="B144" s="226"/>
      <c r="C144" s="227"/>
      <c r="D144" s="216" t="s">
        <v>128</v>
      </c>
      <c r="E144" s="228" t="s">
        <v>1</v>
      </c>
      <c r="F144" s="229" t="s">
        <v>156</v>
      </c>
      <c r="G144" s="227"/>
      <c r="H144" s="228" t="s">
        <v>1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128</v>
      </c>
      <c r="AU144" s="235" t="s">
        <v>84</v>
      </c>
      <c r="AV144" s="14" t="s">
        <v>82</v>
      </c>
      <c r="AW144" s="14" t="s">
        <v>31</v>
      </c>
      <c r="AX144" s="14" t="s">
        <v>74</v>
      </c>
      <c r="AY144" s="235" t="s">
        <v>119</v>
      </c>
    </row>
    <row r="145" spans="1:65" s="13" customFormat="1">
      <c r="B145" s="214"/>
      <c r="C145" s="215"/>
      <c r="D145" s="216" t="s">
        <v>128</v>
      </c>
      <c r="E145" s="217" t="s">
        <v>1</v>
      </c>
      <c r="F145" s="218" t="s">
        <v>157</v>
      </c>
      <c r="G145" s="215"/>
      <c r="H145" s="219">
        <v>218.4</v>
      </c>
      <c r="I145" s="220"/>
      <c r="J145" s="215"/>
      <c r="K145" s="215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128</v>
      </c>
      <c r="AU145" s="225" t="s">
        <v>84</v>
      </c>
      <c r="AV145" s="13" t="s">
        <v>84</v>
      </c>
      <c r="AW145" s="13" t="s">
        <v>31</v>
      </c>
      <c r="AX145" s="13" t="s">
        <v>74</v>
      </c>
      <c r="AY145" s="225" t="s">
        <v>119</v>
      </c>
    </row>
    <row r="146" spans="1:65" s="14" customFormat="1">
      <c r="B146" s="226"/>
      <c r="C146" s="227"/>
      <c r="D146" s="216" t="s">
        <v>128</v>
      </c>
      <c r="E146" s="228" t="s">
        <v>1</v>
      </c>
      <c r="F146" s="229" t="s">
        <v>158</v>
      </c>
      <c r="G146" s="227"/>
      <c r="H146" s="228" t="s">
        <v>1</v>
      </c>
      <c r="I146" s="230"/>
      <c r="J146" s="227"/>
      <c r="K146" s="227"/>
      <c r="L146" s="231"/>
      <c r="M146" s="232"/>
      <c r="N146" s="233"/>
      <c r="O146" s="233"/>
      <c r="P146" s="233"/>
      <c r="Q146" s="233"/>
      <c r="R146" s="233"/>
      <c r="S146" s="233"/>
      <c r="T146" s="234"/>
      <c r="AT146" s="235" t="s">
        <v>128</v>
      </c>
      <c r="AU146" s="235" t="s">
        <v>84</v>
      </c>
      <c r="AV146" s="14" t="s">
        <v>82</v>
      </c>
      <c r="AW146" s="14" t="s">
        <v>31</v>
      </c>
      <c r="AX146" s="14" t="s">
        <v>74</v>
      </c>
      <c r="AY146" s="235" t="s">
        <v>119</v>
      </c>
    </row>
    <row r="147" spans="1:65" s="13" customFormat="1">
      <c r="B147" s="214"/>
      <c r="C147" s="215"/>
      <c r="D147" s="216" t="s">
        <v>128</v>
      </c>
      <c r="E147" s="217" t="s">
        <v>1</v>
      </c>
      <c r="F147" s="218" t="s">
        <v>159</v>
      </c>
      <c r="G147" s="215"/>
      <c r="H147" s="219">
        <v>82.688000000000002</v>
      </c>
      <c r="I147" s="220"/>
      <c r="J147" s="215"/>
      <c r="K147" s="215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128</v>
      </c>
      <c r="AU147" s="225" t="s">
        <v>84</v>
      </c>
      <c r="AV147" s="13" t="s">
        <v>84</v>
      </c>
      <c r="AW147" s="13" t="s">
        <v>31</v>
      </c>
      <c r="AX147" s="13" t="s">
        <v>74</v>
      </c>
      <c r="AY147" s="225" t="s">
        <v>119</v>
      </c>
    </row>
    <row r="148" spans="1:65" s="14" customFormat="1">
      <c r="B148" s="226"/>
      <c r="C148" s="227"/>
      <c r="D148" s="216" t="s">
        <v>128</v>
      </c>
      <c r="E148" s="228" t="s">
        <v>1</v>
      </c>
      <c r="F148" s="229" t="s">
        <v>160</v>
      </c>
      <c r="G148" s="227"/>
      <c r="H148" s="228" t="s">
        <v>1</v>
      </c>
      <c r="I148" s="230"/>
      <c r="J148" s="227"/>
      <c r="K148" s="227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128</v>
      </c>
      <c r="AU148" s="235" t="s">
        <v>84</v>
      </c>
      <c r="AV148" s="14" t="s">
        <v>82</v>
      </c>
      <c r="AW148" s="14" t="s">
        <v>31</v>
      </c>
      <c r="AX148" s="14" t="s">
        <v>74</v>
      </c>
      <c r="AY148" s="235" t="s">
        <v>119</v>
      </c>
    </row>
    <row r="149" spans="1:65" s="13" customFormat="1">
      <c r="B149" s="214"/>
      <c r="C149" s="215"/>
      <c r="D149" s="216" t="s">
        <v>128</v>
      </c>
      <c r="E149" s="217" t="s">
        <v>1</v>
      </c>
      <c r="F149" s="218" t="s">
        <v>159</v>
      </c>
      <c r="G149" s="215"/>
      <c r="H149" s="219">
        <v>82.688000000000002</v>
      </c>
      <c r="I149" s="220"/>
      <c r="J149" s="215"/>
      <c r="K149" s="215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128</v>
      </c>
      <c r="AU149" s="225" t="s">
        <v>84</v>
      </c>
      <c r="AV149" s="13" t="s">
        <v>84</v>
      </c>
      <c r="AW149" s="13" t="s">
        <v>31</v>
      </c>
      <c r="AX149" s="13" t="s">
        <v>74</v>
      </c>
      <c r="AY149" s="225" t="s">
        <v>119</v>
      </c>
    </row>
    <row r="150" spans="1:65" s="14" customFormat="1">
      <c r="B150" s="226"/>
      <c r="C150" s="227"/>
      <c r="D150" s="216" t="s">
        <v>128</v>
      </c>
      <c r="E150" s="228" t="s">
        <v>1</v>
      </c>
      <c r="F150" s="229" t="s">
        <v>161</v>
      </c>
      <c r="G150" s="227"/>
      <c r="H150" s="228" t="s">
        <v>1</v>
      </c>
      <c r="I150" s="230"/>
      <c r="J150" s="227"/>
      <c r="K150" s="227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128</v>
      </c>
      <c r="AU150" s="235" t="s">
        <v>84</v>
      </c>
      <c r="AV150" s="14" t="s">
        <v>82</v>
      </c>
      <c r="AW150" s="14" t="s">
        <v>31</v>
      </c>
      <c r="AX150" s="14" t="s">
        <v>74</v>
      </c>
      <c r="AY150" s="235" t="s">
        <v>119</v>
      </c>
    </row>
    <row r="151" spans="1:65" s="13" customFormat="1">
      <c r="B151" s="214"/>
      <c r="C151" s="215"/>
      <c r="D151" s="216" t="s">
        <v>128</v>
      </c>
      <c r="E151" s="217" t="s">
        <v>1</v>
      </c>
      <c r="F151" s="218" t="s">
        <v>162</v>
      </c>
      <c r="G151" s="215"/>
      <c r="H151" s="219">
        <v>181.75</v>
      </c>
      <c r="I151" s="220"/>
      <c r="J151" s="215"/>
      <c r="K151" s="215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128</v>
      </c>
      <c r="AU151" s="225" t="s">
        <v>84</v>
      </c>
      <c r="AV151" s="13" t="s">
        <v>84</v>
      </c>
      <c r="AW151" s="13" t="s">
        <v>31</v>
      </c>
      <c r="AX151" s="13" t="s">
        <v>74</v>
      </c>
      <c r="AY151" s="225" t="s">
        <v>119</v>
      </c>
    </row>
    <row r="152" spans="1:65" s="14" customFormat="1">
      <c r="B152" s="226"/>
      <c r="C152" s="227"/>
      <c r="D152" s="216" t="s">
        <v>128</v>
      </c>
      <c r="E152" s="228" t="s">
        <v>1</v>
      </c>
      <c r="F152" s="229" t="s">
        <v>163</v>
      </c>
      <c r="G152" s="227"/>
      <c r="H152" s="228" t="s">
        <v>1</v>
      </c>
      <c r="I152" s="230"/>
      <c r="J152" s="227"/>
      <c r="K152" s="227"/>
      <c r="L152" s="231"/>
      <c r="M152" s="232"/>
      <c r="N152" s="233"/>
      <c r="O152" s="233"/>
      <c r="P152" s="233"/>
      <c r="Q152" s="233"/>
      <c r="R152" s="233"/>
      <c r="S152" s="233"/>
      <c r="T152" s="234"/>
      <c r="AT152" s="235" t="s">
        <v>128</v>
      </c>
      <c r="AU152" s="235" t="s">
        <v>84</v>
      </c>
      <c r="AV152" s="14" t="s">
        <v>82</v>
      </c>
      <c r="AW152" s="14" t="s">
        <v>31</v>
      </c>
      <c r="AX152" s="14" t="s">
        <v>74</v>
      </c>
      <c r="AY152" s="235" t="s">
        <v>119</v>
      </c>
    </row>
    <row r="153" spans="1:65" s="13" customFormat="1">
      <c r="B153" s="214"/>
      <c r="C153" s="215"/>
      <c r="D153" s="216" t="s">
        <v>128</v>
      </c>
      <c r="E153" s="217" t="s">
        <v>1</v>
      </c>
      <c r="F153" s="218" t="s">
        <v>164</v>
      </c>
      <c r="G153" s="215"/>
      <c r="H153" s="219">
        <v>29.812999999999999</v>
      </c>
      <c r="I153" s="220"/>
      <c r="J153" s="215"/>
      <c r="K153" s="215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128</v>
      </c>
      <c r="AU153" s="225" t="s">
        <v>84</v>
      </c>
      <c r="AV153" s="13" t="s">
        <v>84</v>
      </c>
      <c r="AW153" s="13" t="s">
        <v>31</v>
      </c>
      <c r="AX153" s="13" t="s">
        <v>74</v>
      </c>
      <c r="AY153" s="225" t="s">
        <v>119</v>
      </c>
    </row>
    <row r="154" spans="1:65" s="13" customFormat="1">
      <c r="B154" s="214"/>
      <c r="C154" s="215"/>
      <c r="D154" s="216" t="s">
        <v>128</v>
      </c>
      <c r="E154" s="217" t="s">
        <v>1</v>
      </c>
      <c r="F154" s="218" t="s">
        <v>165</v>
      </c>
      <c r="G154" s="215"/>
      <c r="H154" s="219">
        <v>54.99</v>
      </c>
      <c r="I154" s="220"/>
      <c r="J154" s="215"/>
      <c r="K154" s="215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128</v>
      </c>
      <c r="AU154" s="225" t="s">
        <v>84</v>
      </c>
      <c r="AV154" s="13" t="s">
        <v>84</v>
      </c>
      <c r="AW154" s="13" t="s">
        <v>31</v>
      </c>
      <c r="AX154" s="13" t="s">
        <v>74</v>
      </c>
      <c r="AY154" s="225" t="s">
        <v>119</v>
      </c>
    </row>
    <row r="155" spans="1:65" s="14" customFormat="1">
      <c r="B155" s="226"/>
      <c r="C155" s="227"/>
      <c r="D155" s="216" t="s">
        <v>128</v>
      </c>
      <c r="E155" s="228" t="s">
        <v>1</v>
      </c>
      <c r="F155" s="229" t="s">
        <v>166</v>
      </c>
      <c r="G155" s="227"/>
      <c r="H155" s="228" t="s">
        <v>1</v>
      </c>
      <c r="I155" s="230"/>
      <c r="J155" s="227"/>
      <c r="K155" s="227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128</v>
      </c>
      <c r="AU155" s="235" t="s">
        <v>84</v>
      </c>
      <c r="AV155" s="14" t="s">
        <v>82</v>
      </c>
      <c r="AW155" s="14" t="s">
        <v>31</v>
      </c>
      <c r="AX155" s="14" t="s">
        <v>74</v>
      </c>
      <c r="AY155" s="235" t="s">
        <v>119</v>
      </c>
    </row>
    <row r="156" spans="1:65" s="13" customFormat="1">
      <c r="B156" s="214"/>
      <c r="C156" s="215"/>
      <c r="D156" s="216" t="s">
        <v>128</v>
      </c>
      <c r="E156" s="217" t="s">
        <v>1</v>
      </c>
      <c r="F156" s="218" t="s">
        <v>167</v>
      </c>
      <c r="G156" s="215"/>
      <c r="H156" s="219">
        <v>-103.32899999999999</v>
      </c>
      <c r="I156" s="220"/>
      <c r="J156" s="215"/>
      <c r="K156" s="215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128</v>
      </c>
      <c r="AU156" s="225" t="s">
        <v>84</v>
      </c>
      <c r="AV156" s="13" t="s">
        <v>84</v>
      </c>
      <c r="AW156" s="13" t="s">
        <v>31</v>
      </c>
      <c r="AX156" s="13" t="s">
        <v>74</v>
      </c>
      <c r="AY156" s="225" t="s">
        <v>119</v>
      </c>
    </row>
    <row r="157" spans="1:65" s="15" customFormat="1">
      <c r="B157" s="247"/>
      <c r="C157" s="248"/>
      <c r="D157" s="216" t="s">
        <v>128</v>
      </c>
      <c r="E157" s="249" t="s">
        <v>1</v>
      </c>
      <c r="F157" s="250" t="s">
        <v>168</v>
      </c>
      <c r="G157" s="248"/>
      <c r="H157" s="251">
        <v>547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128</v>
      </c>
      <c r="AU157" s="257" t="s">
        <v>84</v>
      </c>
      <c r="AV157" s="15" t="s">
        <v>126</v>
      </c>
      <c r="AW157" s="15" t="s">
        <v>31</v>
      </c>
      <c r="AX157" s="15" t="s">
        <v>82</v>
      </c>
      <c r="AY157" s="257" t="s">
        <v>119</v>
      </c>
    </row>
    <row r="158" spans="1:65" s="2" customFormat="1" ht="16.5" customHeight="1">
      <c r="A158" s="34"/>
      <c r="B158" s="35"/>
      <c r="C158" s="236" t="s">
        <v>169</v>
      </c>
      <c r="D158" s="236" t="s">
        <v>137</v>
      </c>
      <c r="E158" s="237" t="s">
        <v>170</v>
      </c>
      <c r="F158" s="238" t="s">
        <v>171</v>
      </c>
      <c r="G158" s="239" t="s">
        <v>132</v>
      </c>
      <c r="H158" s="240">
        <v>557.94000000000005</v>
      </c>
      <c r="I158" s="241"/>
      <c r="J158" s="242">
        <f>ROUND(I158*H158,2)</f>
        <v>0</v>
      </c>
      <c r="K158" s="243"/>
      <c r="L158" s="244"/>
      <c r="M158" s="245" t="s">
        <v>1</v>
      </c>
      <c r="N158" s="246" t="s">
        <v>39</v>
      </c>
      <c r="O158" s="71"/>
      <c r="P158" s="210">
        <f>O158*H158</f>
        <v>0</v>
      </c>
      <c r="Q158" s="210">
        <v>3.6800000000000001E-3</v>
      </c>
      <c r="R158" s="210">
        <f>Q158*H158</f>
        <v>2.0532192000000005</v>
      </c>
      <c r="S158" s="210">
        <v>0</v>
      </c>
      <c r="T158" s="21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2" t="s">
        <v>140</v>
      </c>
      <c r="AT158" s="212" t="s">
        <v>137</v>
      </c>
      <c r="AU158" s="212" t="s">
        <v>84</v>
      </c>
      <c r="AY158" s="17" t="s">
        <v>119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7" t="s">
        <v>82</v>
      </c>
      <c r="BK158" s="213">
        <f>ROUND(I158*H158,2)</f>
        <v>0</v>
      </c>
      <c r="BL158" s="17" t="s">
        <v>126</v>
      </c>
      <c r="BM158" s="212" t="s">
        <v>172</v>
      </c>
    </row>
    <row r="159" spans="1:65" s="13" customFormat="1">
      <c r="B159" s="214"/>
      <c r="C159" s="215"/>
      <c r="D159" s="216" t="s">
        <v>128</v>
      </c>
      <c r="E159" s="215"/>
      <c r="F159" s="218" t="s">
        <v>173</v>
      </c>
      <c r="G159" s="215"/>
      <c r="H159" s="219">
        <v>557.94000000000005</v>
      </c>
      <c r="I159" s="220"/>
      <c r="J159" s="215"/>
      <c r="K159" s="215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128</v>
      </c>
      <c r="AU159" s="225" t="s">
        <v>84</v>
      </c>
      <c r="AV159" s="13" t="s">
        <v>84</v>
      </c>
      <c r="AW159" s="13" t="s">
        <v>4</v>
      </c>
      <c r="AX159" s="13" t="s">
        <v>82</v>
      </c>
      <c r="AY159" s="225" t="s">
        <v>119</v>
      </c>
    </row>
    <row r="160" spans="1:65" s="2" customFormat="1" ht="33" customHeight="1">
      <c r="A160" s="34"/>
      <c r="B160" s="35"/>
      <c r="C160" s="200" t="s">
        <v>140</v>
      </c>
      <c r="D160" s="200" t="s">
        <v>122</v>
      </c>
      <c r="E160" s="201" t="s">
        <v>143</v>
      </c>
      <c r="F160" s="202" t="s">
        <v>144</v>
      </c>
      <c r="G160" s="203" t="s">
        <v>125</v>
      </c>
      <c r="H160" s="204">
        <v>207.9</v>
      </c>
      <c r="I160" s="205"/>
      <c r="J160" s="206">
        <f>ROUND(I160*H160,2)</f>
        <v>0</v>
      </c>
      <c r="K160" s="207"/>
      <c r="L160" s="39"/>
      <c r="M160" s="208" t="s">
        <v>1</v>
      </c>
      <c r="N160" s="209" t="s">
        <v>39</v>
      </c>
      <c r="O160" s="71"/>
      <c r="P160" s="210">
        <f>O160*H160</f>
        <v>0</v>
      </c>
      <c r="Q160" s="210">
        <v>3.3899999999999998E-3</v>
      </c>
      <c r="R160" s="210">
        <f>Q160*H160</f>
        <v>0.70478099999999999</v>
      </c>
      <c r="S160" s="210">
        <v>0</v>
      </c>
      <c r="T160" s="21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2" t="s">
        <v>126</v>
      </c>
      <c r="AT160" s="212" t="s">
        <v>122</v>
      </c>
      <c r="AU160" s="212" t="s">
        <v>84</v>
      </c>
      <c r="AY160" s="17" t="s">
        <v>119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7" t="s">
        <v>82</v>
      </c>
      <c r="BK160" s="213">
        <f>ROUND(I160*H160,2)</f>
        <v>0</v>
      </c>
      <c r="BL160" s="17" t="s">
        <v>126</v>
      </c>
      <c r="BM160" s="212" t="s">
        <v>174</v>
      </c>
    </row>
    <row r="161" spans="2:51" s="14" customFormat="1">
      <c r="B161" s="226"/>
      <c r="C161" s="227"/>
      <c r="D161" s="216" t="s">
        <v>128</v>
      </c>
      <c r="E161" s="228" t="s">
        <v>1</v>
      </c>
      <c r="F161" s="229" t="s">
        <v>175</v>
      </c>
      <c r="G161" s="227"/>
      <c r="H161" s="228" t="s">
        <v>1</v>
      </c>
      <c r="I161" s="230"/>
      <c r="J161" s="227"/>
      <c r="K161" s="227"/>
      <c r="L161" s="231"/>
      <c r="M161" s="232"/>
      <c r="N161" s="233"/>
      <c r="O161" s="233"/>
      <c r="P161" s="233"/>
      <c r="Q161" s="233"/>
      <c r="R161" s="233"/>
      <c r="S161" s="233"/>
      <c r="T161" s="234"/>
      <c r="AT161" s="235" t="s">
        <v>128</v>
      </c>
      <c r="AU161" s="235" t="s">
        <v>84</v>
      </c>
      <c r="AV161" s="14" t="s">
        <v>82</v>
      </c>
      <c r="AW161" s="14" t="s">
        <v>31</v>
      </c>
      <c r="AX161" s="14" t="s">
        <v>74</v>
      </c>
      <c r="AY161" s="235" t="s">
        <v>119</v>
      </c>
    </row>
    <row r="162" spans="2:51" s="14" customFormat="1">
      <c r="B162" s="226"/>
      <c r="C162" s="227"/>
      <c r="D162" s="216" t="s">
        <v>128</v>
      </c>
      <c r="E162" s="228" t="s">
        <v>1</v>
      </c>
      <c r="F162" s="229" t="s">
        <v>176</v>
      </c>
      <c r="G162" s="227"/>
      <c r="H162" s="228" t="s">
        <v>1</v>
      </c>
      <c r="I162" s="230"/>
      <c r="J162" s="227"/>
      <c r="K162" s="227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128</v>
      </c>
      <c r="AU162" s="235" t="s">
        <v>84</v>
      </c>
      <c r="AV162" s="14" t="s">
        <v>82</v>
      </c>
      <c r="AW162" s="14" t="s">
        <v>31</v>
      </c>
      <c r="AX162" s="14" t="s">
        <v>74</v>
      </c>
      <c r="AY162" s="235" t="s">
        <v>119</v>
      </c>
    </row>
    <row r="163" spans="2:51" s="13" customFormat="1" ht="33.75">
      <c r="B163" s="214"/>
      <c r="C163" s="215"/>
      <c r="D163" s="216" t="s">
        <v>128</v>
      </c>
      <c r="E163" s="217" t="s">
        <v>1</v>
      </c>
      <c r="F163" s="218" t="s">
        <v>177</v>
      </c>
      <c r="G163" s="215"/>
      <c r="H163" s="219">
        <v>58.4</v>
      </c>
      <c r="I163" s="220"/>
      <c r="J163" s="215"/>
      <c r="K163" s="215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128</v>
      </c>
      <c r="AU163" s="225" t="s">
        <v>84</v>
      </c>
      <c r="AV163" s="13" t="s">
        <v>84</v>
      </c>
      <c r="AW163" s="13" t="s">
        <v>31</v>
      </c>
      <c r="AX163" s="13" t="s">
        <v>74</v>
      </c>
      <c r="AY163" s="225" t="s">
        <v>119</v>
      </c>
    </row>
    <row r="164" spans="2:51" s="14" customFormat="1">
      <c r="B164" s="226"/>
      <c r="C164" s="227"/>
      <c r="D164" s="216" t="s">
        <v>128</v>
      </c>
      <c r="E164" s="228" t="s">
        <v>1</v>
      </c>
      <c r="F164" s="229" t="s">
        <v>178</v>
      </c>
      <c r="G164" s="227"/>
      <c r="H164" s="228" t="s">
        <v>1</v>
      </c>
      <c r="I164" s="230"/>
      <c r="J164" s="227"/>
      <c r="K164" s="227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128</v>
      </c>
      <c r="AU164" s="235" t="s">
        <v>84</v>
      </c>
      <c r="AV164" s="14" t="s">
        <v>82</v>
      </c>
      <c r="AW164" s="14" t="s">
        <v>31</v>
      </c>
      <c r="AX164" s="14" t="s">
        <v>74</v>
      </c>
      <c r="AY164" s="235" t="s">
        <v>119</v>
      </c>
    </row>
    <row r="165" spans="2:51" s="13" customFormat="1" ht="22.5">
      <c r="B165" s="214"/>
      <c r="C165" s="215"/>
      <c r="D165" s="216" t="s">
        <v>128</v>
      </c>
      <c r="E165" s="217" t="s">
        <v>1</v>
      </c>
      <c r="F165" s="218" t="s">
        <v>179</v>
      </c>
      <c r="G165" s="215"/>
      <c r="H165" s="219">
        <v>40.200000000000003</v>
      </c>
      <c r="I165" s="220"/>
      <c r="J165" s="215"/>
      <c r="K165" s="215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128</v>
      </c>
      <c r="AU165" s="225" t="s">
        <v>84</v>
      </c>
      <c r="AV165" s="13" t="s">
        <v>84</v>
      </c>
      <c r="AW165" s="13" t="s">
        <v>31</v>
      </c>
      <c r="AX165" s="13" t="s">
        <v>74</v>
      </c>
      <c r="AY165" s="225" t="s">
        <v>119</v>
      </c>
    </row>
    <row r="166" spans="2:51" s="14" customFormat="1">
      <c r="B166" s="226"/>
      <c r="C166" s="227"/>
      <c r="D166" s="216" t="s">
        <v>128</v>
      </c>
      <c r="E166" s="228" t="s">
        <v>1</v>
      </c>
      <c r="F166" s="229" t="s">
        <v>180</v>
      </c>
      <c r="G166" s="227"/>
      <c r="H166" s="228" t="s">
        <v>1</v>
      </c>
      <c r="I166" s="230"/>
      <c r="J166" s="227"/>
      <c r="K166" s="227"/>
      <c r="L166" s="231"/>
      <c r="M166" s="232"/>
      <c r="N166" s="233"/>
      <c r="O166" s="233"/>
      <c r="P166" s="233"/>
      <c r="Q166" s="233"/>
      <c r="R166" s="233"/>
      <c r="S166" s="233"/>
      <c r="T166" s="234"/>
      <c r="AT166" s="235" t="s">
        <v>128</v>
      </c>
      <c r="AU166" s="235" t="s">
        <v>84</v>
      </c>
      <c r="AV166" s="14" t="s">
        <v>82</v>
      </c>
      <c r="AW166" s="14" t="s">
        <v>31</v>
      </c>
      <c r="AX166" s="14" t="s">
        <v>74</v>
      </c>
      <c r="AY166" s="235" t="s">
        <v>119</v>
      </c>
    </row>
    <row r="167" spans="2:51" s="14" customFormat="1">
      <c r="B167" s="226"/>
      <c r="C167" s="227"/>
      <c r="D167" s="216" t="s">
        <v>128</v>
      </c>
      <c r="E167" s="228" t="s">
        <v>1</v>
      </c>
      <c r="F167" s="229" t="s">
        <v>176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128</v>
      </c>
      <c r="AU167" s="235" t="s">
        <v>84</v>
      </c>
      <c r="AV167" s="14" t="s">
        <v>82</v>
      </c>
      <c r="AW167" s="14" t="s">
        <v>31</v>
      </c>
      <c r="AX167" s="14" t="s">
        <v>74</v>
      </c>
      <c r="AY167" s="235" t="s">
        <v>119</v>
      </c>
    </row>
    <row r="168" spans="2:51" s="13" customFormat="1">
      <c r="B168" s="214"/>
      <c r="C168" s="215"/>
      <c r="D168" s="216" t="s">
        <v>128</v>
      </c>
      <c r="E168" s="217" t="s">
        <v>1</v>
      </c>
      <c r="F168" s="218" t="s">
        <v>181</v>
      </c>
      <c r="G168" s="215"/>
      <c r="H168" s="219">
        <v>30.2</v>
      </c>
      <c r="I168" s="220"/>
      <c r="J168" s="215"/>
      <c r="K168" s="215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128</v>
      </c>
      <c r="AU168" s="225" t="s">
        <v>84</v>
      </c>
      <c r="AV168" s="13" t="s">
        <v>84</v>
      </c>
      <c r="AW168" s="13" t="s">
        <v>31</v>
      </c>
      <c r="AX168" s="13" t="s">
        <v>74</v>
      </c>
      <c r="AY168" s="225" t="s">
        <v>119</v>
      </c>
    </row>
    <row r="169" spans="2:51" s="14" customFormat="1">
      <c r="B169" s="226"/>
      <c r="C169" s="227"/>
      <c r="D169" s="216" t="s">
        <v>128</v>
      </c>
      <c r="E169" s="228" t="s">
        <v>1</v>
      </c>
      <c r="F169" s="229" t="s">
        <v>178</v>
      </c>
      <c r="G169" s="227"/>
      <c r="H169" s="228" t="s">
        <v>1</v>
      </c>
      <c r="I169" s="230"/>
      <c r="J169" s="227"/>
      <c r="K169" s="227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128</v>
      </c>
      <c r="AU169" s="235" t="s">
        <v>84</v>
      </c>
      <c r="AV169" s="14" t="s">
        <v>82</v>
      </c>
      <c r="AW169" s="14" t="s">
        <v>31</v>
      </c>
      <c r="AX169" s="14" t="s">
        <v>74</v>
      </c>
      <c r="AY169" s="235" t="s">
        <v>119</v>
      </c>
    </row>
    <row r="170" spans="2:51" s="13" customFormat="1">
      <c r="B170" s="214"/>
      <c r="C170" s="215"/>
      <c r="D170" s="216" t="s">
        <v>128</v>
      </c>
      <c r="E170" s="217" t="s">
        <v>1</v>
      </c>
      <c r="F170" s="218" t="s">
        <v>182</v>
      </c>
      <c r="G170" s="215"/>
      <c r="H170" s="219">
        <v>26.8</v>
      </c>
      <c r="I170" s="220"/>
      <c r="J170" s="215"/>
      <c r="K170" s="215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128</v>
      </c>
      <c r="AU170" s="225" t="s">
        <v>84</v>
      </c>
      <c r="AV170" s="13" t="s">
        <v>84</v>
      </c>
      <c r="AW170" s="13" t="s">
        <v>31</v>
      </c>
      <c r="AX170" s="13" t="s">
        <v>74</v>
      </c>
      <c r="AY170" s="225" t="s">
        <v>119</v>
      </c>
    </row>
    <row r="171" spans="2:51" s="14" customFormat="1">
      <c r="B171" s="226"/>
      <c r="C171" s="227"/>
      <c r="D171" s="216" t="s">
        <v>128</v>
      </c>
      <c r="E171" s="228" t="s">
        <v>1</v>
      </c>
      <c r="F171" s="229" t="s">
        <v>183</v>
      </c>
      <c r="G171" s="227"/>
      <c r="H171" s="228" t="s">
        <v>1</v>
      </c>
      <c r="I171" s="230"/>
      <c r="J171" s="227"/>
      <c r="K171" s="227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128</v>
      </c>
      <c r="AU171" s="235" t="s">
        <v>84</v>
      </c>
      <c r="AV171" s="14" t="s">
        <v>82</v>
      </c>
      <c r="AW171" s="14" t="s">
        <v>31</v>
      </c>
      <c r="AX171" s="14" t="s">
        <v>74</v>
      </c>
      <c r="AY171" s="235" t="s">
        <v>119</v>
      </c>
    </row>
    <row r="172" spans="2:51" s="14" customFormat="1">
      <c r="B172" s="226"/>
      <c r="C172" s="227"/>
      <c r="D172" s="216" t="s">
        <v>128</v>
      </c>
      <c r="E172" s="228" t="s">
        <v>1</v>
      </c>
      <c r="F172" s="229" t="s">
        <v>176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128</v>
      </c>
      <c r="AU172" s="235" t="s">
        <v>84</v>
      </c>
      <c r="AV172" s="14" t="s">
        <v>82</v>
      </c>
      <c r="AW172" s="14" t="s">
        <v>31</v>
      </c>
      <c r="AX172" s="14" t="s">
        <v>74</v>
      </c>
      <c r="AY172" s="235" t="s">
        <v>119</v>
      </c>
    </row>
    <row r="173" spans="2:51" s="13" customFormat="1">
      <c r="B173" s="214"/>
      <c r="C173" s="215"/>
      <c r="D173" s="216" t="s">
        <v>128</v>
      </c>
      <c r="E173" s="217" t="s">
        <v>1</v>
      </c>
      <c r="F173" s="218" t="s">
        <v>184</v>
      </c>
      <c r="G173" s="215"/>
      <c r="H173" s="219">
        <v>25.5</v>
      </c>
      <c r="I173" s="220"/>
      <c r="J173" s="215"/>
      <c r="K173" s="215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128</v>
      </c>
      <c r="AU173" s="225" t="s">
        <v>84</v>
      </c>
      <c r="AV173" s="13" t="s">
        <v>84</v>
      </c>
      <c r="AW173" s="13" t="s">
        <v>31</v>
      </c>
      <c r="AX173" s="13" t="s">
        <v>74</v>
      </c>
      <c r="AY173" s="225" t="s">
        <v>119</v>
      </c>
    </row>
    <row r="174" spans="2:51" s="14" customFormat="1">
      <c r="B174" s="226"/>
      <c r="C174" s="227"/>
      <c r="D174" s="216" t="s">
        <v>128</v>
      </c>
      <c r="E174" s="228" t="s">
        <v>1</v>
      </c>
      <c r="F174" s="229" t="s">
        <v>178</v>
      </c>
      <c r="G174" s="227"/>
      <c r="H174" s="228" t="s">
        <v>1</v>
      </c>
      <c r="I174" s="230"/>
      <c r="J174" s="227"/>
      <c r="K174" s="227"/>
      <c r="L174" s="231"/>
      <c r="M174" s="232"/>
      <c r="N174" s="233"/>
      <c r="O174" s="233"/>
      <c r="P174" s="233"/>
      <c r="Q174" s="233"/>
      <c r="R174" s="233"/>
      <c r="S174" s="233"/>
      <c r="T174" s="234"/>
      <c r="AT174" s="235" t="s">
        <v>128</v>
      </c>
      <c r="AU174" s="235" t="s">
        <v>84</v>
      </c>
      <c r="AV174" s="14" t="s">
        <v>82</v>
      </c>
      <c r="AW174" s="14" t="s">
        <v>31</v>
      </c>
      <c r="AX174" s="14" t="s">
        <v>74</v>
      </c>
      <c r="AY174" s="235" t="s">
        <v>119</v>
      </c>
    </row>
    <row r="175" spans="2:51" s="13" customFormat="1">
      <c r="B175" s="214"/>
      <c r="C175" s="215"/>
      <c r="D175" s="216" t="s">
        <v>128</v>
      </c>
      <c r="E175" s="217" t="s">
        <v>1</v>
      </c>
      <c r="F175" s="218" t="s">
        <v>185</v>
      </c>
      <c r="G175" s="215"/>
      <c r="H175" s="219">
        <v>26.8</v>
      </c>
      <c r="I175" s="220"/>
      <c r="J175" s="215"/>
      <c r="K175" s="215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128</v>
      </c>
      <c r="AU175" s="225" t="s">
        <v>84</v>
      </c>
      <c r="AV175" s="13" t="s">
        <v>84</v>
      </c>
      <c r="AW175" s="13" t="s">
        <v>31</v>
      </c>
      <c r="AX175" s="13" t="s">
        <v>74</v>
      </c>
      <c r="AY175" s="225" t="s">
        <v>119</v>
      </c>
    </row>
    <row r="176" spans="2:51" s="15" customFormat="1">
      <c r="B176" s="247"/>
      <c r="C176" s="248"/>
      <c r="D176" s="216" t="s">
        <v>128</v>
      </c>
      <c r="E176" s="249" t="s">
        <v>1</v>
      </c>
      <c r="F176" s="250" t="s">
        <v>168</v>
      </c>
      <c r="G176" s="248"/>
      <c r="H176" s="251">
        <v>207.9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128</v>
      </c>
      <c r="AU176" s="257" t="s">
        <v>84</v>
      </c>
      <c r="AV176" s="15" t="s">
        <v>126</v>
      </c>
      <c r="AW176" s="15" t="s">
        <v>31</v>
      </c>
      <c r="AX176" s="15" t="s">
        <v>82</v>
      </c>
      <c r="AY176" s="257" t="s">
        <v>119</v>
      </c>
    </row>
    <row r="177" spans="1:65" s="2" customFormat="1" ht="16.5" customHeight="1">
      <c r="A177" s="34"/>
      <c r="B177" s="35"/>
      <c r="C177" s="236" t="s">
        <v>186</v>
      </c>
      <c r="D177" s="236" t="s">
        <v>137</v>
      </c>
      <c r="E177" s="237" t="s">
        <v>187</v>
      </c>
      <c r="F177" s="238" t="s">
        <v>188</v>
      </c>
      <c r="G177" s="239" t="s">
        <v>132</v>
      </c>
      <c r="H177" s="240">
        <v>91.475999999999999</v>
      </c>
      <c r="I177" s="241"/>
      <c r="J177" s="242">
        <f>ROUND(I177*H177,2)</f>
        <v>0</v>
      </c>
      <c r="K177" s="243"/>
      <c r="L177" s="244"/>
      <c r="M177" s="245" t="s">
        <v>1</v>
      </c>
      <c r="N177" s="246" t="s">
        <v>39</v>
      </c>
      <c r="O177" s="71"/>
      <c r="P177" s="210">
        <f>O177*H177</f>
        <v>0</v>
      </c>
      <c r="Q177" s="210">
        <v>9.2000000000000003E-4</v>
      </c>
      <c r="R177" s="210">
        <f>Q177*H177</f>
        <v>8.4157919999999997E-2</v>
      </c>
      <c r="S177" s="210">
        <v>0</v>
      </c>
      <c r="T177" s="21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2" t="s">
        <v>140</v>
      </c>
      <c r="AT177" s="212" t="s">
        <v>137</v>
      </c>
      <c r="AU177" s="212" t="s">
        <v>84</v>
      </c>
      <c r="AY177" s="17" t="s">
        <v>119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7" t="s">
        <v>82</v>
      </c>
      <c r="BK177" s="213">
        <f>ROUND(I177*H177,2)</f>
        <v>0</v>
      </c>
      <c r="BL177" s="17" t="s">
        <v>126</v>
      </c>
      <c r="BM177" s="212" t="s">
        <v>189</v>
      </c>
    </row>
    <row r="178" spans="1:65" s="13" customFormat="1">
      <c r="B178" s="214"/>
      <c r="C178" s="215"/>
      <c r="D178" s="216" t="s">
        <v>128</v>
      </c>
      <c r="E178" s="217" t="s">
        <v>1</v>
      </c>
      <c r="F178" s="218" t="s">
        <v>190</v>
      </c>
      <c r="G178" s="215"/>
      <c r="H178" s="219">
        <v>83.16</v>
      </c>
      <c r="I178" s="220"/>
      <c r="J178" s="215"/>
      <c r="K178" s="215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128</v>
      </c>
      <c r="AU178" s="225" t="s">
        <v>84</v>
      </c>
      <c r="AV178" s="13" t="s">
        <v>84</v>
      </c>
      <c r="AW178" s="13" t="s">
        <v>31</v>
      </c>
      <c r="AX178" s="13" t="s">
        <v>82</v>
      </c>
      <c r="AY178" s="225" t="s">
        <v>119</v>
      </c>
    </row>
    <row r="179" spans="1:65" s="13" customFormat="1">
      <c r="B179" s="214"/>
      <c r="C179" s="215"/>
      <c r="D179" s="216" t="s">
        <v>128</v>
      </c>
      <c r="E179" s="215"/>
      <c r="F179" s="218" t="s">
        <v>191</v>
      </c>
      <c r="G179" s="215"/>
      <c r="H179" s="219">
        <v>91.475999999999999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128</v>
      </c>
      <c r="AU179" s="225" t="s">
        <v>84</v>
      </c>
      <c r="AV179" s="13" t="s">
        <v>84</v>
      </c>
      <c r="AW179" s="13" t="s">
        <v>4</v>
      </c>
      <c r="AX179" s="13" t="s">
        <v>82</v>
      </c>
      <c r="AY179" s="225" t="s">
        <v>119</v>
      </c>
    </row>
    <row r="180" spans="1:65" s="2" customFormat="1" ht="21.75" customHeight="1">
      <c r="A180" s="34"/>
      <c r="B180" s="35"/>
      <c r="C180" s="200" t="s">
        <v>192</v>
      </c>
      <c r="D180" s="200" t="s">
        <v>122</v>
      </c>
      <c r="E180" s="201" t="s">
        <v>193</v>
      </c>
      <c r="F180" s="202" t="s">
        <v>194</v>
      </c>
      <c r="G180" s="203" t="s">
        <v>132</v>
      </c>
      <c r="H180" s="204">
        <v>61.505000000000003</v>
      </c>
      <c r="I180" s="205"/>
      <c r="J180" s="206">
        <f>ROUND(I180*H180,2)</f>
        <v>0</v>
      </c>
      <c r="K180" s="207"/>
      <c r="L180" s="39"/>
      <c r="M180" s="208" t="s">
        <v>1</v>
      </c>
      <c r="N180" s="209" t="s">
        <v>39</v>
      </c>
      <c r="O180" s="71"/>
      <c r="P180" s="210">
        <f>O180*H180</f>
        <v>0</v>
      </c>
      <c r="Q180" s="210">
        <v>2.3630000000000002E-2</v>
      </c>
      <c r="R180" s="210">
        <f>Q180*H180</f>
        <v>1.4533631500000002</v>
      </c>
      <c r="S180" s="210">
        <v>0</v>
      </c>
      <c r="T180" s="21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2" t="s">
        <v>126</v>
      </c>
      <c r="AT180" s="212" t="s">
        <v>122</v>
      </c>
      <c r="AU180" s="212" t="s">
        <v>84</v>
      </c>
      <c r="AY180" s="17" t="s">
        <v>119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7" t="s">
        <v>82</v>
      </c>
      <c r="BK180" s="213">
        <f>ROUND(I180*H180,2)</f>
        <v>0</v>
      </c>
      <c r="BL180" s="17" t="s">
        <v>126</v>
      </c>
      <c r="BM180" s="212" t="s">
        <v>195</v>
      </c>
    </row>
    <row r="181" spans="1:65" s="14" customFormat="1">
      <c r="B181" s="226"/>
      <c r="C181" s="227"/>
      <c r="D181" s="216" t="s">
        <v>128</v>
      </c>
      <c r="E181" s="228" t="s">
        <v>1</v>
      </c>
      <c r="F181" s="229" t="s">
        <v>196</v>
      </c>
      <c r="G181" s="227"/>
      <c r="H181" s="228" t="s">
        <v>1</v>
      </c>
      <c r="I181" s="230"/>
      <c r="J181" s="227"/>
      <c r="K181" s="227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128</v>
      </c>
      <c r="AU181" s="235" t="s">
        <v>84</v>
      </c>
      <c r="AV181" s="14" t="s">
        <v>82</v>
      </c>
      <c r="AW181" s="14" t="s">
        <v>31</v>
      </c>
      <c r="AX181" s="14" t="s">
        <v>74</v>
      </c>
      <c r="AY181" s="235" t="s">
        <v>119</v>
      </c>
    </row>
    <row r="182" spans="1:65" s="13" customFormat="1">
      <c r="B182" s="214"/>
      <c r="C182" s="215"/>
      <c r="D182" s="216" t="s">
        <v>128</v>
      </c>
      <c r="E182" s="217" t="s">
        <v>1</v>
      </c>
      <c r="F182" s="218" t="s">
        <v>197</v>
      </c>
      <c r="G182" s="215"/>
      <c r="H182" s="219">
        <v>61.505000000000003</v>
      </c>
      <c r="I182" s="220"/>
      <c r="J182" s="215"/>
      <c r="K182" s="215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128</v>
      </c>
      <c r="AU182" s="225" t="s">
        <v>84</v>
      </c>
      <c r="AV182" s="13" t="s">
        <v>84</v>
      </c>
      <c r="AW182" s="13" t="s">
        <v>31</v>
      </c>
      <c r="AX182" s="13" t="s">
        <v>82</v>
      </c>
      <c r="AY182" s="225" t="s">
        <v>119</v>
      </c>
    </row>
    <row r="183" spans="1:65" s="2" customFormat="1" ht="21.75" customHeight="1">
      <c r="A183" s="34"/>
      <c r="B183" s="35"/>
      <c r="C183" s="200" t="s">
        <v>198</v>
      </c>
      <c r="D183" s="200" t="s">
        <v>122</v>
      </c>
      <c r="E183" s="201" t="s">
        <v>199</v>
      </c>
      <c r="F183" s="202" t="s">
        <v>200</v>
      </c>
      <c r="G183" s="203" t="s">
        <v>132</v>
      </c>
      <c r="H183" s="204">
        <v>61.505000000000003</v>
      </c>
      <c r="I183" s="205"/>
      <c r="J183" s="206">
        <f>ROUND(I183*H183,2)</f>
        <v>0</v>
      </c>
      <c r="K183" s="207"/>
      <c r="L183" s="39"/>
      <c r="M183" s="208" t="s">
        <v>1</v>
      </c>
      <c r="N183" s="209" t="s">
        <v>39</v>
      </c>
      <c r="O183" s="71"/>
      <c r="P183" s="210">
        <f>O183*H183</f>
        <v>0</v>
      </c>
      <c r="Q183" s="210">
        <v>9.6799999999999994E-3</v>
      </c>
      <c r="R183" s="210">
        <f>Q183*H183</f>
        <v>0.59536840000000002</v>
      </c>
      <c r="S183" s="210">
        <v>0</v>
      </c>
      <c r="T183" s="21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2" t="s">
        <v>126</v>
      </c>
      <c r="AT183" s="212" t="s">
        <v>122</v>
      </c>
      <c r="AU183" s="212" t="s">
        <v>84</v>
      </c>
      <c r="AY183" s="17" t="s">
        <v>119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7" t="s">
        <v>82</v>
      </c>
      <c r="BK183" s="213">
        <f>ROUND(I183*H183,2)</f>
        <v>0</v>
      </c>
      <c r="BL183" s="17" t="s">
        <v>126</v>
      </c>
      <c r="BM183" s="212" t="s">
        <v>201</v>
      </c>
    </row>
    <row r="184" spans="1:65" s="14" customFormat="1">
      <c r="B184" s="226"/>
      <c r="C184" s="227"/>
      <c r="D184" s="216" t="s">
        <v>128</v>
      </c>
      <c r="E184" s="228" t="s">
        <v>1</v>
      </c>
      <c r="F184" s="229" t="s">
        <v>196</v>
      </c>
      <c r="G184" s="227"/>
      <c r="H184" s="228" t="s">
        <v>1</v>
      </c>
      <c r="I184" s="230"/>
      <c r="J184" s="227"/>
      <c r="K184" s="227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128</v>
      </c>
      <c r="AU184" s="235" t="s">
        <v>84</v>
      </c>
      <c r="AV184" s="14" t="s">
        <v>82</v>
      </c>
      <c r="AW184" s="14" t="s">
        <v>31</v>
      </c>
      <c r="AX184" s="14" t="s">
        <v>74</v>
      </c>
      <c r="AY184" s="235" t="s">
        <v>119</v>
      </c>
    </row>
    <row r="185" spans="1:65" s="13" customFormat="1">
      <c r="B185" s="214"/>
      <c r="C185" s="215"/>
      <c r="D185" s="216" t="s">
        <v>128</v>
      </c>
      <c r="E185" s="217" t="s">
        <v>1</v>
      </c>
      <c r="F185" s="218" t="s">
        <v>197</v>
      </c>
      <c r="G185" s="215"/>
      <c r="H185" s="219">
        <v>61.505000000000003</v>
      </c>
      <c r="I185" s="220"/>
      <c r="J185" s="215"/>
      <c r="K185" s="215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128</v>
      </c>
      <c r="AU185" s="225" t="s">
        <v>84</v>
      </c>
      <c r="AV185" s="13" t="s">
        <v>84</v>
      </c>
      <c r="AW185" s="13" t="s">
        <v>31</v>
      </c>
      <c r="AX185" s="13" t="s">
        <v>82</v>
      </c>
      <c r="AY185" s="225" t="s">
        <v>119</v>
      </c>
    </row>
    <row r="186" spans="1:65" s="2" customFormat="1" ht="21.75" customHeight="1">
      <c r="A186" s="34"/>
      <c r="B186" s="35"/>
      <c r="C186" s="200" t="s">
        <v>202</v>
      </c>
      <c r="D186" s="200" t="s">
        <v>122</v>
      </c>
      <c r="E186" s="201" t="s">
        <v>203</v>
      </c>
      <c r="F186" s="202" t="s">
        <v>204</v>
      </c>
      <c r="G186" s="203" t="s">
        <v>132</v>
      </c>
      <c r="H186" s="204">
        <v>609.24</v>
      </c>
      <c r="I186" s="205"/>
      <c r="J186" s="206">
        <f>ROUND(I186*H186,2)</f>
        <v>0</v>
      </c>
      <c r="K186" s="207"/>
      <c r="L186" s="39"/>
      <c r="M186" s="208" t="s">
        <v>1</v>
      </c>
      <c r="N186" s="209" t="s">
        <v>39</v>
      </c>
      <c r="O186" s="71"/>
      <c r="P186" s="210">
        <f>O186*H186</f>
        <v>0</v>
      </c>
      <c r="Q186" s="210">
        <v>3.48E-3</v>
      </c>
      <c r="R186" s="210">
        <f>Q186*H186</f>
        <v>2.1201552000000001</v>
      </c>
      <c r="S186" s="210">
        <v>0</v>
      </c>
      <c r="T186" s="21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2" t="s">
        <v>126</v>
      </c>
      <c r="AT186" s="212" t="s">
        <v>122</v>
      </c>
      <c r="AU186" s="212" t="s">
        <v>84</v>
      </c>
      <c r="AY186" s="17" t="s">
        <v>119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7" t="s">
        <v>82</v>
      </c>
      <c r="BK186" s="213">
        <f>ROUND(I186*H186,2)</f>
        <v>0</v>
      </c>
      <c r="BL186" s="17" t="s">
        <v>126</v>
      </c>
      <c r="BM186" s="212" t="s">
        <v>205</v>
      </c>
    </row>
    <row r="187" spans="1:65" s="14" customFormat="1">
      <c r="B187" s="226"/>
      <c r="C187" s="227"/>
      <c r="D187" s="216" t="s">
        <v>128</v>
      </c>
      <c r="E187" s="228" t="s">
        <v>1</v>
      </c>
      <c r="F187" s="229" t="s">
        <v>206</v>
      </c>
      <c r="G187" s="227"/>
      <c r="H187" s="228" t="s">
        <v>1</v>
      </c>
      <c r="I187" s="230"/>
      <c r="J187" s="227"/>
      <c r="K187" s="227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128</v>
      </c>
      <c r="AU187" s="235" t="s">
        <v>84</v>
      </c>
      <c r="AV187" s="14" t="s">
        <v>82</v>
      </c>
      <c r="AW187" s="14" t="s">
        <v>31</v>
      </c>
      <c r="AX187" s="14" t="s">
        <v>74</v>
      </c>
      <c r="AY187" s="235" t="s">
        <v>119</v>
      </c>
    </row>
    <row r="188" spans="1:65" s="13" customFormat="1">
      <c r="B188" s="214"/>
      <c r="C188" s="215"/>
      <c r="D188" s="216" t="s">
        <v>128</v>
      </c>
      <c r="E188" s="217" t="s">
        <v>1</v>
      </c>
      <c r="F188" s="218" t="s">
        <v>207</v>
      </c>
      <c r="G188" s="215"/>
      <c r="H188" s="219">
        <v>547</v>
      </c>
      <c r="I188" s="220"/>
      <c r="J188" s="215"/>
      <c r="K188" s="215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128</v>
      </c>
      <c r="AU188" s="225" t="s">
        <v>84</v>
      </c>
      <c r="AV188" s="13" t="s">
        <v>84</v>
      </c>
      <c r="AW188" s="13" t="s">
        <v>31</v>
      </c>
      <c r="AX188" s="13" t="s">
        <v>74</v>
      </c>
      <c r="AY188" s="225" t="s">
        <v>119</v>
      </c>
    </row>
    <row r="189" spans="1:65" s="14" customFormat="1">
      <c r="B189" s="226"/>
      <c r="C189" s="227"/>
      <c r="D189" s="216" t="s">
        <v>128</v>
      </c>
      <c r="E189" s="228" t="s">
        <v>1</v>
      </c>
      <c r="F189" s="229" t="s">
        <v>175</v>
      </c>
      <c r="G189" s="227"/>
      <c r="H189" s="228" t="s">
        <v>1</v>
      </c>
      <c r="I189" s="230"/>
      <c r="J189" s="227"/>
      <c r="K189" s="227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128</v>
      </c>
      <c r="AU189" s="235" t="s">
        <v>84</v>
      </c>
      <c r="AV189" s="14" t="s">
        <v>82</v>
      </c>
      <c r="AW189" s="14" t="s">
        <v>31</v>
      </c>
      <c r="AX189" s="14" t="s">
        <v>74</v>
      </c>
      <c r="AY189" s="235" t="s">
        <v>119</v>
      </c>
    </row>
    <row r="190" spans="1:65" s="13" customFormat="1">
      <c r="B190" s="214"/>
      <c r="C190" s="215"/>
      <c r="D190" s="216" t="s">
        <v>128</v>
      </c>
      <c r="E190" s="217" t="s">
        <v>1</v>
      </c>
      <c r="F190" s="218" t="s">
        <v>208</v>
      </c>
      <c r="G190" s="215"/>
      <c r="H190" s="219">
        <v>39.44</v>
      </c>
      <c r="I190" s="220"/>
      <c r="J190" s="215"/>
      <c r="K190" s="215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128</v>
      </c>
      <c r="AU190" s="225" t="s">
        <v>84</v>
      </c>
      <c r="AV190" s="13" t="s">
        <v>84</v>
      </c>
      <c r="AW190" s="13" t="s">
        <v>31</v>
      </c>
      <c r="AX190" s="13" t="s">
        <v>74</v>
      </c>
      <c r="AY190" s="225" t="s">
        <v>119</v>
      </c>
    </row>
    <row r="191" spans="1:65" s="14" customFormat="1">
      <c r="B191" s="226"/>
      <c r="C191" s="227"/>
      <c r="D191" s="216" t="s">
        <v>128</v>
      </c>
      <c r="E191" s="228" t="s">
        <v>1</v>
      </c>
      <c r="F191" s="229" t="s">
        <v>180</v>
      </c>
      <c r="G191" s="227"/>
      <c r="H191" s="228" t="s">
        <v>1</v>
      </c>
      <c r="I191" s="230"/>
      <c r="J191" s="227"/>
      <c r="K191" s="227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128</v>
      </c>
      <c r="AU191" s="235" t="s">
        <v>84</v>
      </c>
      <c r="AV191" s="14" t="s">
        <v>82</v>
      </c>
      <c r="AW191" s="14" t="s">
        <v>31</v>
      </c>
      <c r="AX191" s="14" t="s">
        <v>74</v>
      </c>
      <c r="AY191" s="235" t="s">
        <v>119</v>
      </c>
    </row>
    <row r="192" spans="1:65" s="13" customFormat="1">
      <c r="B192" s="214"/>
      <c r="C192" s="215"/>
      <c r="D192" s="216" t="s">
        <v>128</v>
      </c>
      <c r="E192" s="217" t="s">
        <v>1</v>
      </c>
      <c r="F192" s="218" t="s">
        <v>209</v>
      </c>
      <c r="G192" s="215"/>
      <c r="H192" s="219">
        <v>22.8</v>
      </c>
      <c r="I192" s="220"/>
      <c r="J192" s="215"/>
      <c r="K192" s="215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128</v>
      </c>
      <c r="AU192" s="225" t="s">
        <v>84</v>
      </c>
      <c r="AV192" s="13" t="s">
        <v>84</v>
      </c>
      <c r="AW192" s="13" t="s">
        <v>31</v>
      </c>
      <c r="AX192" s="13" t="s">
        <v>74</v>
      </c>
      <c r="AY192" s="225" t="s">
        <v>119</v>
      </c>
    </row>
    <row r="193" spans="1:65" s="15" customFormat="1">
      <c r="B193" s="247"/>
      <c r="C193" s="248"/>
      <c r="D193" s="216" t="s">
        <v>128</v>
      </c>
      <c r="E193" s="249" t="s">
        <v>1</v>
      </c>
      <c r="F193" s="250" t="s">
        <v>168</v>
      </c>
      <c r="G193" s="248"/>
      <c r="H193" s="251">
        <v>609.24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128</v>
      </c>
      <c r="AU193" s="257" t="s">
        <v>84</v>
      </c>
      <c r="AV193" s="15" t="s">
        <v>126</v>
      </c>
      <c r="AW193" s="15" t="s">
        <v>31</v>
      </c>
      <c r="AX193" s="15" t="s">
        <v>82</v>
      </c>
      <c r="AY193" s="257" t="s">
        <v>119</v>
      </c>
    </row>
    <row r="194" spans="1:65" s="2" customFormat="1" ht="21.75" customHeight="1">
      <c r="A194" s="34"/>
      <c r="B194" s="35"/>
      <c r="C194" s="200" t="s">
        <v>210</v>
      </c>
      <c r="D194" s="200" t="s">
        <v>122</v>
      </c>
      <c r="E194" s="201" t="s">
        <v>211</v>
      </c>
      <c r="F194" s="202" t="s">
        <v>212</v>
      </c>
      <c r="G194" s="203" t="s">
        <v>125</v>
      </c>
      <c r="H194" s="204">
        <v>86.15</v>
      </c>
      <c r="I194" s="205"/>
      <c r="J194" s="206">
        <f>ROUND(I194*H194,2)</f>
        <v>0</v>
      </c>
      <c r="K194" s="207"/>
      <c r="L194" s="39"/>
      <c r="M194" s="208" t="s">
        <v>1</v>
      </c>
      <c r="N194" s="209" t="s">
        <v>39</v>
      </c>
      <c r="O194" s="71"/>
      <c r="P194" s="210">
        <f>O194*H194</f>
        <v>0</v>
      </c>
      <c r="Q194" s="210">
        <v>3.0000000000000001E-5</v>
      </c>
      <c r="R194" s="210">
        <f>Q194*H194</f>
        <v>2.5845000000000004E-3</v>
      </c>
      <c r="S194" s="210">
        <v>0</v>
      </c>
      <c r="T194" s="21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2" t="s">
        <v>126</v>
      </c>
      <c r="AT194" s="212" t="s">
        <v>122</v>
      </c>
      <c r="AU194" s="212" t="s">
        <v>84</v>
      </c>
      <c r="AY194" s="17" t="s">
        <v>119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7" t="s">
        <v>82</v>
      </c>
      <c r="BK194" s="213">
        <f>ROUND(I194*H194,2)</f>
        <v>0</v>
      </c>
      <c r="BL194" s="17" t="s">
        <v>126</v>
      </c>
      <c r="BM194" s="212" t="s">
        <v>213</v>
      </c>
    </row>
    <row r="195" spans="1:65" s="13" customFormat="1">
      <c r="B195" s="214"/>
      <c r="C195" s="215"/>
      <c r="D195" s="216" t="s">
        <v>128</v>
      </c>
      <c r="E195" s="217" t="s">
        <v>1</v>
      </c>
      <c r="F195" s="218" t="s">
        <v>214</v>
      </c>
      <c r="G195" s="215"/>
      <c r="H195" s="219">
        <v>90.85</v>
      </c>
      <c r="I195" s="220"/>
      <c r="J195" s="215"/>
      <c r="K195" s="215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128</v>
      </c>
      <c r="AU195" s="225" t="s">
        <v>84</v>
      </c>
      <c r="AV195" s="13" t="s">
        <v>84</v>
      </c>
      <c r="AW195" s="13" t="s">
        <v>31</v>
      </c>
      <c r="AX195" s="13" t="s">
        <v>74</v>
      </c>
      <c r="AY195" s="225" t="s">
        <v>119</v>
      </c>
    </row>
    <row r="196" spans="1:65" s="13" customFormat="1">
      <c r="B196" s="214"/>
      <c r="C196" s="215"/>
      <c r="D196" s="216" t="s">
        <v>128</v>
      </c>
      <c r="E196" s="217" t="s">
        <v>1</v>
      </c>
      <c r="F196" s="218" t="s">
        <v>215</v>
      </c>
      <c r="G196" s="215"/>
      <c r="H196" s="219">
        <v>-4.7</v>
      </c>
      <c r="I196" s="220"/>
      <c r="J196" s="215"/>
      <c r="K196" s="215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128</v>
      </c>
      <c r="AU196" s="225" t="s">
        <v>84</v>
      </c>
      <c r="AV196" s="13" t="s">
        <v>84</v>
      </c>
      <c r="AW196" s="13" t="s">
        <v>31</v>
      </c>
      <c r="AX196" s="13" t="s">
        <v>74</v>
      </c>
      <c r="AY196" s="225" t="s">
        <v>119</v>
      </c>
    </row>
    <row r="197" spans="1:65" s="15" customFormat="1">
      <c r="B197" s="247"/>
      <c r="C197" s="248"/>
      <c r="D197" s="216" t="s">
        <v>128</v>
      </c>
      <c r="E197" s="249" t="s">
        <v>1</v>
      </c>
      <c r="F197" s="250" t="s">
        <v>168</v>
      </c>
      <c r="G197" s="248"/>
      <c r="H197" s="251">
        <v>86.15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128</v>
      </c>
      <c r="AU197" s="257" t="s">
        <v>84</v>
      </c>
      <c r="AV197" s="15" t="s">
        <v>126</v>
      </c>
      <c r="AW197" s="15" t="s">
        <v>31</v>
      </c>
      <c r="AX197" s="15" t="s">
        <v>82</v>
      </c>
      <c r="AY197" s="257" t="s">
        <v>119</v>
      </c>
    </row>
    <row r="198" spans="1:65" s="2" customFormat="1" ht="21.75" customHeight="1">
      <c r="A198" s="34"/>
      <c r="B198" s="35"/>
      <c r="C198" s="236" t="s">
        <v>216</v>
      </c>
      <c r="D198" s="236" t="s">
        <v>137</v>
      </c>
      <c r="E198" s="237" t="s">
        <v>217</v>
      </c>
      <c r="F198" s="238" t="s">
        <v>218</v>
      </c>
      <c r="G198" s="239" t="s">
        <v>125</v>
      </c>
      <c r="H198" s="240">
        <v>90.457999999999998</v>
      </c>
      <c r="I198" s="241"/>
      <c r="J198" s="242">
        <f>ROUND(I198*H198,2)</f>
        <v>0</v>
      </c>
      <c r="K198" s="243"/>
      <c r="L198" s="244"/>
      <c r="M198" s="245" t="s">
        <v>1</v>
      </c>
      <c r="N198" s="246" t="s">
        <v>39</v>
      </c>
      <c r="O198" s="71"/>
      <c r="P198" s="210">
        <f>O198*H198</f>
        <v>0</v>
      </c>
      <c r="Q198" s="210">
        <v>5.5999999999999995E-4</v>
      </c>
      <c r="R198" s="210">
        <f>Q198*H198</f>
        <v>5.0656479999999997E-2</v>
      </c>
      <c r="S198" s="210">
        <v>0</v>
      </c>
      <c r="T198" s="21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2" t="s">
        <v>140</v>
      </c>
      <c r="AT198" s="212" t="s">
        <v>137</v>
      </c>
      <c r="AU198" s="212" t="s">
        <v>84</v>
      </c>
      <c r="AY198" s="17" t="s">
        <v>119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7" t="s">
        <v>82</v>
      </c>
      <c r="BK198" s="213">
        <f>ROUND(I198*H198,2)</f>
        <v>0</v>
      </c>
      <c r="BL198" s="17" t="s">
        <v>126</v>
      </c>
      <c r="BM198" s="212" t="s">
        <v>219</v>
      </c>
    </row>
    <row r="199" spans="1:65" s="13" customFormat="1">
      <c r="B199" s="214"/>
      <c r="C199" s="215"/>
      <c r="D199" s="216" t="s">
        <v>128</v>
      </c>
      <c r="E199" s="215"/>
      <c r="F199" s="218" t="s">
        <v>220</v>
      </c>
      <c r="G199" s="215"/>
      <c r="H199" s="219">
        <v>90.457999999999998</v>
      </c>
      <c r="I199" s="220"/>
      <c r="J199" s="215"/>
      <c r="K199" s="215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128</v>
      </c>
      <c r="AU199" s="225" t="s">
        <v>84</v>
      </c>
      <c r="AV199" s="13" t="s">
        <v>84</v>
      </c>
      <c r="AW199" s="13" t="s">
        <v>4</v>
      </c>
      <c r="AX199" s="13" t="s">
        <v>82</v>
      </c>
      <c r="AY199" s="225" t="s">
        <v>119</v>
      </c>
    </row>
    <row r="200" spans="1:65" s="2" customFormat="1" ht="16.5" customHeight="1">
      <c r="A200" s="34"/>
      <c r="B200" s="35"/>
      <c r="C200" s="200" t="s">
        <v>8</v>
      </c>
      <c r="D200" s="200" t="s">
        <v>122</v>
      </c>
      <c r="E200" s="201" t="s">
        <v>221</v>
      </c>
      <c r="F200" s="202" t="s">
        <v>222</v>
      </c>
      <c r="G200" s="203" t="s">
        <v>125</v>
      </c>
      <c r="H200" s="204">
        <v>250.8</v>
      </c>
      <c r="I200" s="205"/>
      <c r="J200" s="206">
        <f>ROUND(I200*H200,2)</f>
        <v>0</v>
      </c>
      <c r="K200" s="207"/>
      <c r="L200" s="39"/>
      <c r="M200" s="208" t="s">
        <v>1</v>
      </c>
      <c r="N200" s="209" t="s">
        <v>39</v>
      </c>
      <c r="O200" s="71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2" t="s">
        <v>126</v>
      </c>
      <c r="AT200" s="212" t="s">
        <v>122</v>
      </c>
      <c r="AU200" s="212" t="s">
        <v>84</v>
      </c>
      <c r="AY200" s="17" t="s">
        <v>119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7" t="s">
        <v>82</v>
      </c>
      <c r="BK200" s="213">
        <f>ROUND(I200*H200,2)</f>
        <v>0</v>
      </c>
      <c r="BL200" s="17" t="s">
        <v>126</v>
      </c>
      <c r="BM200" s="212" t="s">
        <v>223</v>
      </c>
    </row>
    <row r="201" spans="1:65" s="14" customFormat="1">
      <c r="B201" s="226"/>
      <c r="C201" s="227"/>
      <c r="D201" s="216" t="s">
        <v>128</v>
      </c>
      <c r="E201" s="228" t="s">
        <v>1</v>
      </c>
      <c r="F201" s="229" t="s">
        <v>175</v>
      </c>
      <c r="G201" s="227"/>
      <c r="H201" s="228" t="s">
        <v>1</v>
      </c>
      <c r="I201" s="230"/>
      <c r="J201" s="227"/>
      <c r="K201" s="227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128</v>
      </c>
      <c r="AU201" s="235" t="s">
        <v>84</v>
      </c>
      <c r="AV201" s="14" t="s">
        <v>82</v>
      </c>
      <c r="AW201" s="14" t="s">
        <v>31</v>
      </c>
      <c r="AX201" s="14" t="s">
        <v>74</v>
      </c>
      <c r="AY201" s="235" t="s">
        <v>119</v>
      </c>
    </row>
    <row r="202" spans="1:65" s="14" customFormat="1">
      <c r="B202" s="226"/>
      <c r="C202" s="227"/>
      <c r="D202" s="216" t="s">
        <v>128</v>
      </c>
      <c r="E202" s="228" t="s">
        <v>1</v>
      </c>
      <c r="F202" s="229" t="s">
        <v>176</v>
      </c>
      <c r="G202" s="227"/>
      <c r="H202" s="228" t="s">
        <v>1</v>
      </c>
      <c r="I202" s="230"/>
      <c r="J202" s="227"/>
      <c r="K202" s="227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128</v>
      </c>
      <c r="AU202" s="235" t="s">
        <v>84</v>
      </c>
      <c r="AV202" s="14" t="s">
        <v>82</v>
      </c>
      <c r="AW202" s="14" t="s">
        <v>31</v>
      </c>
      <c r="AX202" s="14" t="s">
        <v>74</v>
      </c>
      <c r="AY202" s="235" t="s">
        <v>119</v>
      </c>
    </row>
    <row r="203" spans="1:65" s="13" customFormat="1" ht="33.75">
      <c r="B203" s="214"/>
      <c r="C203" s="215"/>
      <c r="D203" s="216" t="s">
        <v>128</v>
      </c>
      <c r="E203" s="217" t="s">
        <v>1</v>
      </c>
      <c r="F203" s="218" t="s">
        <v>224</v>
      </c>
      <c r="G203" s="215"/>
      <c r="H203" s="219">
        <v>60.4</v>
      </c>
      <c r="I203" s="220"/>
      <c r="J203" s="215"/>
      <c r="K203" s="215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128</v>
      </c>
      <c r="AU203" s="225" t="s">
        <v>84</v>
      </c>
      <c r="AV203" s="13" t="s">
        <v>84</v>
      </c>
      <c r="AW203" s="13" t="s">
        <v>31</v>
      </c>
      <c r="AX203" s="13" t="s">
        <v>74</v>
      </c>
      <c r="AY203" s="225" t="s">
        <v>119</v>
      </c>
    </row>
    <row r="204" spans="1:65" s="14" customFormat="1">
      <c r="B204" s="226"/>
      <c r="C204" s="227"/>
      <c r="D204" s="216" t="s">
        <v>128</v>
      </c>
      <c r="E204" s="228" t="s">
        <v>1</v>
      </c>
      <c r="F204" s="229" t="s">
        <v>178</v>
      </c>
      <c r="G204" s="227"/>
      <c r="H204" s="228" t="s">
        <v>1</v>
      </c>
      <c r="I204" s="230"/>
      <c r="J204" s="227"/>
      <c r="K204" s="227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128</v>
      </c>
      <c r="AU204" s="235" t="s">
        <v>84</v>
      </c>
      <c r="AV204" s="14" t="s">
        <v>82</v>
      </c>
      <c r="AW204" s="14" t="s">
        <v>31</v>
      </c>
      <c r="AX204" s="14" t="s">
        <v>74</v>
      </c>
      <c r="AY204" s="235" t="s">
        <v>119</v>
      </c>
    </row>
    <row r="205" spans="1:65" s="13" customFormat="1" ht="22.5">
      <c r="B205" s="214"/>
      <c r="C205" s="215"/>
      <c r="D205" s="216" t="s">
        <v>128</v>
      </c>
      <c r="E205" s="217" t="s">
        <v>1</v>
      </c>
      <c r="F205" s="218" t="s">
        <v>179</v>
      </c>
      <c r="G205" s="215"/>
      <c r="H205" s="219">
        <v>40.200000000000003</v>
      </c>
      <c r="I205" s="220"/>
      <c r="J205" s="215"/>
      <c r="K205" s="215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128</v>
      </c>
      <c r="AU205" s="225" t="s">
        <v>84</v>
      </c>
      <c r="AV205" s="13" t="s">
        <v>84</v>
      </c>
      <c r="AW205" s="13" t="s">
        <v>31</v>
      </c>
      <c r="AX205" s="13" t="s">
        <v>74</v>
      </c>
      <c r="AY205" s="225" t="s">
        <v>119</v>
      </c>
    </row>
    <row r="206" spans="1:65" s="14" customFormat="1">
      <c r="B206" s="226"/>
      <c r="C206" s="227"/>
      <c r="D206" s="216" t="s">
        <v>128</v>
      </c>
      <c r="E206" s="228" t="s">
        <v>1</v>
      </c>
      <c r="F206" s="229" t="s">
        <v>225</v>
      </c>
      <c r="G206" s="227"/>
      <c r="H206" s="228" t="s">
        <v>1</v>
      </c>
      <c r="I206" s="230"/>
      <c r="J206" s="227"/>
      <c r="K206" s="227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128</v>
      </c>
      <c r="AU206" s="235" t="s">
        <v>84</v>
      </c>
      <c r="AV206" s="14" t="s">
        <v>82</v>
      </c>
      <c r="AW206" s="14" t="s">
        <v>31</v>
      </c>
      <c r="AX206" s="14" t="s">
        <v>74</v>
      </c>
      <c r="AY206" s="235" t="s">
        <v>119</v>
      </c>
    </row>
    <row r="207" spans="1:65" s="13" customFormat="1">
      <c r="B207" s="214"/>
      <c r="C207" s="215"/>
      <c r="D207" s="216" t="s">
        <v>128</v>
      </c>
      <c r="E207" s="217" t="s">
        <v>1</v>
      </c>
      <c r="F207" s="218" t="s">
        <v>226</v>
      </c>
      <c r="G207" s="215"/>
      <c r="H207" s="219">
        <v>40.9</v>
      </c>
      <c r="I207" s="220"/>
      <c r="J207" s="215"/>
      <c r="K207" s="215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128</v>
      </c>
      <c r="AU207" s="225" t="s">
        <v>84</v>
      </c>
      <c r="AV207" s="13" t="s">
        <v>84</v>
      </c>
      <c r="AW207" s="13" t="s">
        <v>31</v>
      </c>
      <c r="AX207" s="13" t="s">
        <v>74</v>
      </c>
      <c r="AY207" s="225" t="s">
        <v>119</v>
      </c>
    </row>
    <row r="208" spans="1:65" s="14" customFormat="1">
      <c r="B208" s="226"/>
      <c r="C208" s="227"/>
      <c r="D208" s="216" t="s">
        <v>128</v>
      </c>
      <c r="E208" s="228" t="s">
        <v>1</v>
      </c>
      <c r="F208" s="229" t="s">
        <v>180</v>
      </c>
      <c r="G208" s="227"/>
      <c r="H208" s="228" t="s">
        <v>1</v>
      </c>
      <c r="I208" s="230"/>
      <c r="J208" s="227"/>
      <c r="K208" s="227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128</v>
      </c>
      <c r="AU208" s="235" t="s">
        <v>84</v>
      </c>
      <c r="AV208" s="14" t="s">
        <v>82</v>
      </c>
      <c r="AW208" s="14" t="s">
        <v>31</v>
      </c>
      <c r="AX208" s="14" t="s">
        <v>74</v>
      </c>
      <c r="AY208" s="235" t="s">
        <v>119</v>
      </c>
    </row>
    <row r="209" spans="1:65" s="14" customFormat="1">
      <c r="B209" s="226"/>
      <c r="C209" s="227"/>
      <c r="D209" s="216" t="s">
        <v>128</v>
      </c>
      <c r="E209" s="228" t="s">
        <v>1</v>
      </c>
      <c r="F209" s="229" t="s">
        <v>176</v>
      </c>
      <c r="G209" s="227"/>
      <c r="H209" s="228" t="s">
        <v>1</v>
      </c>
      <c r="I209" s="230"/>
      <c r="J209" s="227"/>
      <c r="K209" s="227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128</v>
      </c>
      <c r="AU209" s="235" t="s">
        <v>84</v>
      </c>
      <c r="AV209" s="14" t="s">
        <v>82</v>
      </c>
      <c r="AW209" s="14" t="s">
        <v>31</v>
      </c>
      <c r="AX209" s="14" t="s">
        <v>74</v>
      </c>
      <c r="AY209" s="235" t="s">
        <v>119</v>
      </c>
    </row>
    <row r="210" spans="1:65" s="13" customFormat="1">
      <c r="B210" s="214"/>
      <c r="C210" s="215"/>
      <c r="D210" s="216" t="s">
        <v>128</v>
      </c>
      <c r="E210" s="217" t="s">
        <v>1</v>
      </c>
      <c r="F210" s="218" t="s">
        <v>181</v>
      </c>
      <c r="G210" s="215"/>
      <c r="H210" s="219">
        <v>30.2</v>
      </c>
      <c r="I210" s="220"/>
      <c r="J210" s="215"/>
      <c r="K210" s="215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128</v>
      </c>
      <c r="AU210" s="225" t="s">
        <v>84</v>
      </c>
      <c r="AV210" s="13" t="s">
        <v>84</v>
      </c>
      <c r="AW210" s="13" t="s">
        <v>31</v>
      </c>
      <c r="AX210" s="13" t="s">
        <v>74</v>
      </c>
      <c r="AY210" s="225" t="s">
        <v>119</v>
      </c>
    </row>
    <row r="211" spans="1:65" s="14" customFormat="1">
      <c r="B211" s="226"/>
      <c r="C211" s="227"/>
      <c r="D211" s="216" t="s">
        <v>128</v>
      </c>
      <c r="E211" s="228" t="s">
        <v>1</v>
      </c>
      <c r="F211" s="229" t="s">
        <v>178</v>
      </c>
      <c r="G211" s="227"/>
      <c r="H211" s="228" t="s">
        <v>1</v>
      </c>
      <c r="I211" s="230"/>
      <c r="J211" s="227"/>
      <c r="K211" s="227"/>
      <c r="L211" s="231"/>
      <c r="M211" s="232"/>
      <c r="N211" s="233"/>
      <c r="O211" s="233"/>
      <c r="P211" s="233"/>
      <c r="Q211" s="233"/>
      <c r="R211" s="233"/>
      <c r="S211" s="233"/>
      <c r="T211" s="234"/>
      <c r="AT211" s="235" t="s">
        <v>128</v>
      </c>
      <c r="AU211" s="235" t="s">
        <v>84</v>
      </c>
      <c r="AV211" s="14" t="s">
        <v>82</v>
      </c>
      <c r="AW211" s="14" t="s">
        <v>31</v>
      </c>
      <c r="AX211" s="14" t="s">
        <v>74</v>
      </c>
      <c r="AY211" s="235" t="s">
        <v>119</v>
      </c>
    </row>
    <row r="212" spans="1:65" s="13" customFormat="1">
      <c r="B212" s="214"/>
      <c r="C212" s="215"/>
      <c r="D212" s="216" t="s">
        <v>128</v>
      </c>
      <c r="E212" s="217" t="s">
        <v>1</v>
      </c>
      <c r="F212" s="218" t="s">
        <v>182</v>
      </c>
      <c r="G212" s="215"/>
      <c r="H212" s="219">
        <v>26.8</v>
      </c>
      <c r="I212" s="220"/>
      <c r="J212" s="215"/>
      <c r="K212" s="215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128</v>
      </c>
      <c r="AU212" s="225" t="s">
        <v>84</v>
      </c>
      <c r="AV212" s="13" t="s">
        <v>84</v>
      </c>
      <c r="AW212" s="13" t="s">
        <v>31</v>
      </c>
      <c r="AX212" s="13" t="s">
        <v>74</v>
      </c>
      <c r="AY212" s="225" t="s">
        <v>119</v>
      </c>
    </row>
    <row r="213" spans="1:65" s="14" customFormat="1">
      <c r="B213" s="226"/>
      <c r="C213" s="227"/>
      <c r="D213" s="216" t="s">
        <v>128</v>
      </c>
      <c r="E213" s="228" t="s">
        <v>1</v>
      </c>
      <c r="F213" s="229" t="s">
        <v>183</v>
      </c>
      <c r="G213" s="227"/>
      <c r="H213" s="228" t="s">
        <v>1</v>
      </c>
      <c r="I213" s="230"/>
      <c r="J213" s="227"/>
      <c r="K213" s="227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128</v>
      </c>
      <c r="AU213" s="235" t="s">
        <v>84</v>
      </c>
      <c r="AV213" s="14" t="s">
        <v>82</v>
      </c>
      <c r="AW213" s="14" t="s">
        <v>31</v>
      </c>
      <c r="AX213" s="14" t="s">
        <v>74</v>
      </c>
      <c r="AY213" s="235" t="s">
        <v>119</v>
      </c>
    </row>
    <row r="214" spans="1:65" s="14" customFormat="1">
      <c r="B214" s="226"/>
      <c r="C214" s="227"/>
      <c r="D214" s="216" t="s">
        <v>128</v>
      </c>
      <c r="E214" s="228" t="s">
        <v>1</v>
      </c>
      <c r="F214" s="229" t="s">
        <v>176</v>
      </c>
      <c r="G214" s="227"/>
      <c r="H214" s="228" t="s">
        <v>1</v>
      </c>
      <c r="I214" s="230"/>
      <c r="J214" s="227"/>
      <c r="K214" s="227"/>
      <c r="L214" s="231"/>
      <c r="M214" s="232"/>
      <c r="N214" s="233"/>
      <c r="O214" s="233"/>
      <c r="P214" s="233"/>
      <c r="Q214" s="233"/>
      <c r="R214" s="233"/>
      <c r="S214" s="233"/>
      <c r="T214" s="234"/>
      <c r="AT214" s="235" t="s">
        <v>128</v>
      </c>
      <c r="AU214" s="235" t="s">
        <v>84</v>
      </c>
      <c r="AV214" s="14" t="s">
        <v>82</v>
      </c>
      <c r="AW214" s="14" t="s">
        <v>31</v>
      </c>
      <c r="AX214" s="14" t="s">
        <v>74</v>
      </c>
      <c r="AY214" s="235" t="s">
        <v>119</v>
      </c>
    </row>
    <row r="215" spans="1:65" s="13" customFormat="1">
      <c r="B215" s="214"/>
      <c r="C215" s="215"/>
      <c r="D215" s="216" t="s">
        <v>128</v>
      </c>
      <c r="E215" s="217" t="s">
        <v>1</v>
      </c>
      <c r="F215" s="218" t="s">
        <v>184</v>
      </c>
      <c r="G215" s="215"/>
      <c r="H215" s="219">
        <v>25.5</v>
      </c>
      <c r="I215" s="220"/>
      <c r="J215" s="215"/>
      <c r="K215" s="215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128</v>
      </c>
      <c r="AU215" s="225" t="s">
        <v>84</v>
      </c>
      <c r="AV215" s="13" t="s">
        <v>84</v>
      </c>
      <c r="AW215" s="13" t="s">
        <v>31</v>
      </c>
      <c r="AX215" s="13" t="s">
        <v>74</v>
      </c>
      <c r="AY215" s="225" t="s">
        <v>119</v>
      </c>
    </row>
    <row r="216" spans="1:65" s="14" customFormat="1">
      <c r="B216" s="226"/>
      <c r="C216" s="227"/>
      <c r="D216" s="216" t="s">
        <v>128</v>
      </c>
      <c r="E216" s="228" t="s">
        <v>1</v>
      </c>
      <c r="F216" s="229" t="s">
        <v>178</v>
      </c>
      <c r="G216" s="227"/>
      <c r="H216" s="228" t="s">
        <v>1</v>
      </c>
      <c r="I216" s="230"/>
      <c r="J216" s="227"/>
      <c r="K216" s="227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128</v>
      </c>
      <c r="AU216" s="235" t="s">
        <v>84</v>
      </c>
      <c r="AV216" s="14" t="s">
        <v>82</v>
      </c>
      <c r="AW216" s="14" t="s">
        <v>31</v>
      </c>
      <c r="AX216" s="14" t="s">
        <v>74</v>
      </c>
      <c r="AY216" s="235" t="s">
        <v>119</v>
      </c>
    </row>
    <row r="217" spans="1:65" s="13" customFormat="1">
      <c r="B217" s="214"/>
      <c r="C217" s="215"/>
      <c r="D217" s="216" t="s">
        <v>128</v>
      </c>
      <c r="E217" s="217" t="s">
        <v>1</v>
      </c>
      <c r="F217" s="218" t="s">
        <v>185</v>
      </c>
      <c r="G217" s="215"/>
      <c r="H217" s="219">
        <v>26.8</v>
      </c>
      <c r="I217" s="220"/>
      <c r="J217" s="215"/>
      <c r="K217" s="215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128</v>
      </c>
      <c r="AU217" s="225" t="s">
        <v>84</v>
      </c>
      <c r="AV217" s="13" t="s">
        <v>84</v>
      </c>
      <c r="AW217" s="13" t="s">
        <v>31</v>
      </c>
      <c r="AX217" s="13" t="s">
        <v>74</v>
      </c>
      <c r="AY217" s="225" t="s">
        <v>119</v>
      </c>
    </row>
    <row r="218" spans="1:65" s="15" customFormat="1">
      <c r="B218" s="247"/>
      <c r="C218" s="248"/>
      <c r="D218" s="216" t="s">
        <v>128</v>
      </c>
      <c r="E218" s="249" t="s">
        <v>1</v>
      </c>
      <c r="F218" s="250" t="s">
        <v>168</v>
      </c>
      <c r="G218" s="248"/>
      <c r="H218" s="251">
        <v>250.8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128</v>
      </c>
      <c r="AU218" s="257" t="s">
        <v>84</v>
      </c>
      <c r="AV218" s="15" t="s">
        <v>126</v>
      </c>
      <c r="AW218" s="15" t="s">
        <v>31</v>
      </c>
      <c r="AX218" s="15" t="s">
        <v>82</v>
      </c>
      <c r="AY218" s="257" t="s">
        <v>119</v>
      </c>
    </row>
    <row r="219" spans="1:65" s="2" customFormat="1" ht="21.75" customHeight="1">
      <c r="A219" s="34"/>
      <c r="B219" s="35"/>
      <c r="C219" s="236" t="s">
        <v>227</v>
      </c>
      <c r="D219" s="236" t="s">
        <v>137</v>
      </c>
      <c r="E219" s="237" t="s">
        <v>228</v>
      </c>
      <c r="F219" s="238" t="s">
        <v>229</v>
      </c>
      <c r="G219" s="239" t="s">
        <v>125</v>
      </c>
      <c r="H219" s="240">
        <v>148.57499999999999</v>
      </c>
      <c r="I219" s="241"/>
      <c r="J219" s="242">
        <f>ROUND(I219*H219,2)</f>
        <v>0</v>
      </c>
      <c r="K219" s="243"/>
      <c r="L219" s="244"/>
      <c r="M219" s="245" t="s">
        <v>1</v>
      </c>
      <c r="N219" s="246" t="s">
        <v>39</v>
      </c>
      <c r="O219" s="71"/>
      <c r="P219" s="210">
        <f>O219*H219</f>
        <v>0</v>
      </c>
      <c r="Q219" s="210">
        <v>1.2E-4</v>
      </c>
      <c r="R219" s="210">
        <f>Q219*H219</f>
        <v>1.7828999999999998E-2</v>
      </c>
      <c r="S219" s="210">
        <v>0</v>
      </c>
      <c r="T219" s="21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2" t="s">
        <v>140</v>
      </c>
      <c r="AT219" s="212" t="s">
        <v>137</v>
      </c>
      <c r="AU219" s="212" t="s">
        <v>84</v>
      </c>
      <c r="AY219" s="17" t="s">
        <v>119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7" t="s">
        <v>82</v>
      </c>
      <c r="BK219" s="213">
        <f>ROUND(I219*H219,2)</f>
        <v>0</v>
      </c>
      <c r="BL219" s="17" t="s">
        <v>126</v>
      </c>
      <c r="BM219" s="212" t="s">
        <v>230</v>
      </c>
    </row>
    <row r="220" spans="1:65" s="14" customFormat="1">
      <c r="B220" s="226"/>
      <c r="C220" s="227"/>
      <c r="D220" s="216" t="s">
        <v>128</v>
      </c>
      <c r="E220" s="228" t="s">
        <v>1</v>
      </c>
      <c r="F220" s="229" t="s">
        <v>175</v>
      </c>
      <c r="G220" s="227"/>
      <c r="H220" s="228" t="s">
        <v>1</v>
      </c>
      <c r="I220" s="230"/>
      <c r="J220" s="227"/>
      <c r="K220" s="227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128</v>
      </c>
      <c r="AU220" s="235" t="s">
        <v>84</v>
      </c>
      <c r="AV220" s="14" t="s">
        <v>82</v>
      </c>
      <c r="AW220" s="14" t="s">
        <v>31</v>
      </c>
      <c r="AX220" s="14" t="s">
        <v>74</v>
      </c>
      <c r="AY220" s="235" t="s">
        <v>119</v>
      </c>
    </row>
    <row r="221" spans="1:65" s="14" customFormat="1">
      <c r="B221" s="226"/>
      <c r="C221" s="227"/>
      <c r="D221" s="216" t="s">
        <v>128</v>
      </c>
      <c r="E221" s="228" t="s">
        <v>1</v>
      </c>
      <c r="F221" s="229" t="s">
        <v>176</v>
      </c>
      <c r="G221" s="227"/>
      <c r="H221" s="228" t="s">
        <v>1</v>
      </c>
      <c r="I221" s="230"/>
      <c r="J221" s="227"/>
      <c r="K221" s="227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128</v>
      </c>
      <c r="AU221" s="235" t="s">
        <v>84</v>
      </c>
      <c r="AV221" s="14" t="s">
        <v>82</v>
      </c>
      <c r="AW221" s="14" t="s">
        <v>31</v>
      </c>
      <c r="AX221" s="14" t="s">
        <v>74</v>
      </c>
      <c r="AY221" s="235" t="s">
        <v>119</v>
      </c>
    </row>
    <row r="222" spans="1:65" s="13" customFormat="1" ht="33.75">
      <c r="B222" s="214"/>
      <c r="C222" s="215"/>
      <c r="D222" s="216" t="s">
        <v>128</v>
      </c>
      <c r="E222" s="217" t="s">
        <v>1</v>
      </c>
      <c r="F222" s="218" t="s">
        <v>224</v>
      </c>
      <c r="G222" s="215"/>
      <c r="H222" s="219">
        <v>60.4</v>
      </c>
      <c r="I222" s="220"/>
      <c r="J222" s="215"/>
      <c r="K222" s="215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128</v>
      </c>
      <c r="AU222" s="225" t="s">
        <v>84</v>
      </c>
      <c r="AV222" s="13" t="s">
        <v>84</v>
      </c>
      <c r="AW222" s="13" t="s">
        <v>31</v>
      </c>
      <c r="AX222" s="13" t="s">
        <v>74</v>
      </c>
      <c r="AY222" s="225" t="s">
        <v>119</v>
      </c>
    </row>
    <row r="223" spans="1:65" s="14" customFormat="1">
      <c r="B223" s="226"/>
      <c r="C223" s="227"/>
      <c r="D223" s="216" t="s">
        <v>128</v>
      </c>
      <c r="E223" s="228" t="s">
        <v>1</v>
      </c>
      <c r="F223" s="229" t="s">
        <v>178</v>
      </c>
      <c r="G223" s="227"/>
      <c r="H223" s="228" t="s">
        <v>1</v>
      </c>
      <c r="I223" s="230"/>
      <c r="J223" s="227"/>
      <c r="K223" s="227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128</v>
      </c>
      <c r="AU223" s="235" t="s">
        <v>84</v>
      </c>
      <c r="AV223" s="14" t="s">
        <v>82</v>
      </c>
      <c r="AW223" s="14" t="s">
        <v>31</v>
      </c>
      <c r="AX223" s="14" t="s">
        <v>74</v>
      </c>
      <c r="AY223" s="235" t="s">
        <v>119</v>
      </c>
    </row>
    <row r="224" spans="1:65" s="13" customFormat="1" ht="22.5">
      <c r="B224" s="214"/>
      <c r="C224" s="215"/>
      <c r="D224" s="216" t="s">
        <v>128</v>
      </c>
      <c r="E224" s="217" t="s">
        <v>1</v>
      </c>
      <c r="F224" s="218" t="s">
        <v>179</v>
      </c>
      <c r="G224" s="215"/>
      <c r="H224" s="219">
        <v>40.200000000000003</v>
      </c>
      <c r="I224" s="220"/>
      <c r="J224" s="215"/>
      <c r="K224" s="215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128</v>
      </c>
      <c r="AU224" s="225" t="s">
        <v>84</v>
      </c>
      <c r="AV224" s="13" t="s">
        <v>84</v>
      </c>
      <c r="AW224" s="13" t="s">
        <v>31</v>
      </c>
      <c r="AX224" s="13" t="s">
        <v>74</v>
      </c>
      <c r="AY224" s="225" t="s">
        <v>119</v>
      </c>
    </row>
    <row r="225" spans="1:65" s="14" customFormat="1">
      <c r="B225" s="226"/>
      <c r="C225" s="227"/>
      <c r="D225" s="216" t="s">
        <v>128</v>
      </c>
      <c r="E225" s="228" t="s">
        <v>1</v>
      </c>
      <c r="F225" s="229" t="s">
        <v>225</v>
      </c>
      <c r="G225" s="227"/>
      <c r="H225" s="228" t="s">
        <v>1</v>
      </c>
      <c r="I225" s="230"/>
      <c r="J225" s="227"/>
      <c r="K225" s="227"/>
      <c r="L225" s="231"/>
      <c r="M225" s="232"/>
      <c r="N225" s="233"/>
      <c r="O225" s="233"/>
      <c r="P225" s="233"/>
      <c r="Q225" s="233"/>
      <c r="R225" s="233"/>
      <c r="S225" s="233"/>
      <c r="T225" s="234"/>
      <c r="AT225" s="235" t="s">
        <v>128</v>
      </c>
      <c r="AU225" s="235" t="s">
        <v>84</v>
      </c>
      <c r="AV225" s="14" t="s">
        <v>82</v>
      </c>
      <c r="AW225" s="14" t="s">
        <v>31</v>
      </c>
      <c r="AX225" s="14" t="s">
        <v>74</v>
      </c>
      <c r="AY225" s="235" t="s">
        <v>119</v>
      </c>
    </row>
    <row r="226" spans="1:65" s="13" customFormat="1">
      <c r="B226" s="214"/>
      <c r="C226" s="215"/>
      <c r="D226" s="216" t="s">
        <v>128</v>
      </c>
      <c r="E226" s="217" t="s">
        <v>1</v>
      </c>
      <c r="F226" s="218" t="s">
        <v>226</v>
      </c>
      <c r="G226" s="215"/>
      <c r="H226" s="219">
        <v>40.9</v>
      </c>
      <c r="I226" s="220"/>
      <c r="J226" s="215"/>
      <c r="K226" s="215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128</v>
      </c>
      <c r="AU226" s="225" t="s">
        <v>84</v>
      </c>
      <c r="AV226" s="13" t="s">
        <v>84</v>
      </c>
      <c r="AW226" s="13" t="s">
        <v>31</v>
      </c>
      <c r="AX226" s="13" t="s">
        <v>74</v>
      </c>
      <c r="AY226" s="225" t="s">
        <v>119</v>
      </c>
    </row>
    <row r="227" spans="1:65" s="15" customFormat="1">
      <c r="B227" s="247"/>
      <c r="C227" s="248"/>
      <c r="D227" s="216" t="s">
        <v>128</v>
      </c>
      <c r="E227" s="249" t="s">
        <v>1</v>
      </c>
      <c r="F227" s="250" t="s">
        <v>168</v>
      </c>
      <c r="G227" s="248"/>
      <c r="H227" s="251">
        <v>141.5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128</v>
      </c>
      <c r="AU227" s="257" t="s">
        <v>84</v>
      </c>
      <c r="AV227" s="15" t="s">
        <v>126</v>
      </c>
      <c r="AW227" s="15" t="s">
        <v>31</v>
      </c>
      <c r="AX227" s="15" t="s">
        <v>82</v>
      </c>
      <c r="AY227" s="257" t="s">
        <v>119</v>
      </c>
    </row>
    <row r="228" spans="1:65" s="13" customFormat="1">
      <c r="B228" s="214"/>
      <c r="C228" s="215"/>
      <c r="D228" s="216" t="s">
        <v>128</v>
      </c>
      <c r="E228" s="215"/>
      <c r="F228" s="218" t="s">
        <v>231</v>
      </c>
      <c r="G228" s="215"/>
      <c r="H228" s="219">
        <v>148.57499999999999</v>
      </c>
      <c r="I228" s="220"/>
      <c r="J228" s="215"/>
      <c r="K228" s="215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128</v>
      </c>
      <c r="AU228" s="225" t="s">
        <v>84</v>
      </c>
      <c r="AV228" s="13" t="s">
        <v>84</v>
      </c>
      <c r="AW228" s="13" t="s">
        <v>4</v>
      </c>
      <c r="AX228" s="13" t="s">
        <v>82</v>
      </c>
      <c r="AY228" s="225" t="s">
        <v>119</v>
      </c>
    </row>
    <row r="229" spans="1:65" s="2" customFormat="1" ht="21.75" customHeight="1">
      <c r="A229" s="34"/>
      <c r="B229" s="35"/>
      <c r="C229" s="236" t="s">
        <v>232</v>
      </c>
      <c r="D229" s="236" t="s">
        <v>137</v>
      </c>
      <c r="E229" s="237" t="s">
        <v>233</v>
      </c>
      <c r="F229" s="238" t="s">
        <v>234</v>
      </c>
      <c r="G229" s="239" t="s">
        <v>125</v>
      </c>
      <c r="H229" s="240">
        <v>59.85</v>
      </c>
      <c r="I229" s="241"/>
      <c r="J229" s="242">
        <f>ROUND(I229*H229,2)</f>
        <v>0</v>
      </c>
      <c r="K229" s="243"/>
      <c r="L229" s="244"/>
      <c r="M229" s="245" t="s">
        <v>1</v>
      </c>
      <c r="N229" s="246" t="s">
        <v>39</v>
      </c>
      <c r="O229" s="71"/>
      <c r="P229" s="210">
        <f>O229*H229</f>
        <v>0</v>
      </c>
      <c r="Q229" s="210">
        <v>2.9999999999999997E-4</v>
      </c>
      <c r="R229" s="210">
        <f>Q229*H229</f>
        <v>1.7954999999999999E-2</v>
      </c>
      <c r="S229" s="210">
        <v>0</v>
      </c>
      <c r="T229" s="21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2" t="s">
        <v>140</v>
      </c>
      <c r="AT229" s="212" t="s">
        <v>137</v>
      </c>
      <c r="AU229" s="212" t="s">
        <v>84</v>
      </c>
      <c r="AY229" s="17" t="s">
        <v>119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7" t="s">
        <v>82</v>
      </c>
      <c r="BK229" s="213">
        <f>ROUND(I229*H229,2)</f>
        <v>0</v>
      </c>
      <c r="BL229" s="17" t="s">
        <v>126</v>
      </c>
      <c r="BM229" s="212" t="s">
        <v>235</v>
      </c>
    </row>
    <row r="230" spans="1:65" s="14" customFormat="1">
      <c r="B230" s="226"/>
      <c r="C230" s="227"/>
      <c r="D230" s="216" t="s">
        <v>128</v>
      </c>
      <c r="E230" s="228" t="s">
        <v>1</v>
      </c>
      <c r="F230" s="229" t="s">
        <v>176</v>
      </c>
      <c r="G230" s="227"/>
      <c r="H230" s="228" t="s">
        <v>1</v>
      </c>
      <c r="I230" s="230"/>
      <c r="J230" s="227"/>
      <c r="K230" s="227"/>
      <c r="L230" s="231"/>
      <c r="M230" s="232"/>
      <c r="N230" s="233"/>
      <c r="O230" s="233"/>
      <c r="P230" s="233"/>
      <c r="Q230" s="233"/>
      <c r="R230" s="233"/>
      <c r="S230" s="233"/>
      <c r="T230" s="234"/>
      <c r="AT230" s="235" t="s">
        <v>128</v>
      </c>
      <c r="AU230" s="235" t="s">
        <v>84</v>
      </c>
      <c r="AV230" s="14" t="s">
        <v>82</v>
      </c>
      <c r="AW230" s="14" t="s">
        <v>31</v>
      </c>
      <c r="AX230" s="14" t="s">
        <v>74</v>
      </c>
      <c r="AY230" s="235" t="s">
        <v>119</v>
      </c>
    </row>
    <row r="231" spans="1:65" s="13" customFormat="1">
      <c r="B231" s="214"/>
      <c r="C231" s="215"/>
      <c r="D231" s="216" t="s">
        <v>128</v>
      </c>
      <c r="E231" s="217" t="s">
        <v>1</v>
      </c>
      <c r="F231" s="218" t="s">
        <v>181</v>
      </c>
      <c r="G231" s="215"/>
      <c r="H231" s="219">
        <v>30.2</v>
      </c>
      <c r="I231" s="220"/>
      <c r="J231" s="215"/>
      <c r="K231" s="215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128</v>
      </c>
      <c r="AU231" s="225" t="s">
        <v>84</v>
      </c>
      <c r="AV231" s="13" t="s">
        <v>84</v>
      </c>
      <c r="AW231" s="13" t="s">
        <v>31</v>
      </c>
      <c r="AX231" s="13" t="s">
        <v>74</v>
      </c>
      <c r="AY231" s="225" t="s">
        <v>119</v>
      </c>
    </row>
    <row r="232" spans="1:65" s="14" customFormat="1">
      <c r="B232" s="226"/>
      <c r="C232" s="227"/>
      <c r="D232" s="216" t="s">
        <v>128</v>
      </c>
      <c r="E232" s="228" t="s">
        <v>1</v>
      </c>
      <c r="F232" s="229" t="s">
        <v>178</v>
      </c>
      <c r="G232" s="227"/>
      <c r="H232" s="228" t="s">
        <v>1</v>
      </c>
      <c r="I232" s="230"/>
      <c r="J232" s="227"/>
      <c r="K232" s="227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128</v>
      </c>
      <c r="AU232" s="235" t="s">
        <v>84</v>
      </c>
      <c r="AV232" s="14" t="s">
        <v>82</v>
      </c>
      <c r="AW232" s="14" t="s">
        <v>31</v>
      </c>
      <c r="AX232" s="14" t="s">
        <v>74</v>
      </c>
      <c r="AY232" s="235" t="s">
        <v>119</v>
      </c>
    </row>
    <row r="233" spans="1:65" s="13" customFormat="1">
      <c r="B233" s="214"/>
      <c r="C233" s="215"/>
      <c r="D233" s="216" t="s">
        <v>128</v>
      </c>
      <c r="E233" s="217" t="s">
        <v>1</v>
      </c>
      <c r="F233" s="218" t="s">
        <v>182</v>
      </c>
      <c r="G233" s="215"/>
      <c r="H233" s="219">
        <v>26.8</v>
      </c>
      <c r="I233" s="220"/>
      <c r="J233" s="215"/>
      <c r="K233" s="215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128</v>
      </c>
      <c r="AU233" s="225" t="s">
        <v>84</v>
      </c>
      <c r="AV233" s="13" t="s">
        <v>84</v>
      </c>
      <c r="AW233" s="13" t="s">
        <v>31</v>
      </c>
      <c r="AX233" s="13" t="s">
        <v>74</v>
      </c>
      <c r="AY233" s="225" t="s">
        <v>119</v>
      </c>
    </row>
    <row r="234" spans="1:65" s="15" customFormat="1">
      <c r="B234" s="247"/>
      <c r="C234" s="248"/>
      <c r="D234" s="216" t="s">
        <v>128</v>
      </c>
      <c r="E234" s="249" t="s">
        <v>1</v>
      </c>
      <c r="F234" s="250" t="s">
        <v>168</v>
      </c>
      <c r="G234" s="248"/>
      <c r="H234" s="251">
        <v>57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128</v>
      </c>
      <c r="AU234" s="257" t="s">
        <v>84</v>
      </c>
      <c r="AV234" s="15" t="s">
        <v>126</v>
      </c>
      <c r="AW234" s="15" t="s">
        <v>31</v>
      </c>
      <c r="AX234" s="15" t="s">
        <v>82</v>
      </c>
      <c r="AY234" s="257" t="s">
        <v>119</v>
      </c>
    </row>
    <row r="235" spans="1:65" s="13" customFormat="1">
      <c r="B235" s="214"/>
      <c r="C235" s="215"/>
      <c r="D235" s="216" t="s">
        <v>128</v>
      </c>
      <c r="E235" s="215"/>
      <c r="F235" s="218" t="s">
        <v>236</v>
      </c>
      <c r="G235" s="215"/>
      <c r="H235" s="219">
        <v>59.85</v>
      </c>
      <c r="I235" s="220"/>
      <c r="J235" s="215"/>
      <c r="K235" s="215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128</v>
      </c>
      <c r="AU235" s="225" t="s">
        <v>84</v>
      </c>
      <c r="AV235" s="13" t="s">
        <v>84</v>
      </c>
      <c r="AW235" s="13" t="s">
        <v>4</v>
      </c>
      <c r="AX235" s="13" t="s">
        <v>82</v>
      </c>
      <c r="AY235" s="225" t="s">
        <v>119</v>
      </c>
    </row>
    <row r="236" spans="1:65" s="2" customFormat="1" ht="21.75" customHeight="1">
      <c r="A236" s="34"/>
      <c r="B236" s="35"/>
      <c r="C236" s="236" t="s">
        <v>237</v>
      </c>
      <c r="D236" s="236" t="s">
        <v>137</v>
      </c>
      <c r="E236" s="237" t="s">
        <v>238</v>
      </c>
      <c r="F236" s="238" t="s">
        <v>239</v>
      </c>
      <c r="G236" s="239" t="s">
        <v>125</v>
      </c>
      <c r="H236" s="240">
        <v>54.914999999999999</v>
      </c>
      <c r="I236" s="241"/>
      <c r="J236" s="242">
        <f>ROUND(I236*H236,2)</f>
        <v>0</v>
      </c>
      <c r="K236" s="243"/>
      <c r="L236" s="244"/>
      <c r="M236" s="245" t="s">
        <v>1</v>
      </c>
      <c r="N236" s="246" t="s">
        <v>39</v>
      </c>
      <c r="O236" s="71"/>
      <c r="P236" s="210">
        <f>O236*H236</f>
        <v>0</v>
      </c>
      <c r="Q236" s="210">
        <v>2.0000000000000001E-4</v>
      </c>
      <c r="R236" s="210">
        <f>Q236*H236</f>
        <v>1.0983E-2</v>
      </c>
      <c r="S236" s="210">
        <v>0</v>
      </c>
      <c r="T236" s="21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2" t="s">
        <v>140</v>
      </c>
      <c r="AT236" s="212" t="s">
        <v>137</v>
      </c>
      <c r="AU236" s="212" t="s">
        <v>84</v>
      </c>
      <c r="AY236" s="17" t="s">
        <v>119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7" t="s">
        <v>82</v>
      </c>
      <c r="BK236" s="213">
        <f>ROUND(I236*H236,2)</f>
        <v>0</v>
      </c>
      <c r="BL236" s="17" t="s">
        <v>126</v>
      </c>
      <c r="BM236" s="212" t="s">
        <v>240</v>
      </c>
    </row>
    <row r="237" spans="1:65" s="14" customFormat="1">
      <c r="B237" s="226"/>
      <c r="C237" s="227"/>
      <c r="D237" s="216" t="s">
        <v>128</v>
      </c>
      <c r="E237" s="228" t="s">
        <v>1</v>
      </c>
      <c r="F237" s="229" t="s">
        <v>176</v>
      </c>
      <c r="G237" s="227"/>
      <c r="H237" s="228" t="s">
        <v>1</v>
      </c>
      <c r="I237" s="230"/>
      <c r="J237" s="227"/>
      <c r="K237" s="227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128</v>
      </c>
      <c r="AU237" s="235" t="s">
        <v>84</v>
      </c>
      <c r="AV237" s="14" t="s">
        <v>82</v>
      </c>
      <c r="AW237" s="14" t="s">
        <v>31</v>
      </c>
      <c r="AX237" s="14" t="s">
        <v>74</v>
      </c>
      <c r="AY237" s="235" t="s">
        <v>119</v>
      </c>
    </row>
    <row r="238" spans="1:65" s="13" customFormat="1">
      <c r="B238" s="214"/>
      <c r="C238" s="215"/>
      <c r="D238" s="216" t="s">
        <v>128</v>
      </c>
      <c r="E238" s="217" t="s">
        <v>1</v>
      </c>
      <c r="F238" s="218" t="s">
        <v>184</v>
      </c>
      <c r="G238" s="215"/>
      <c r="H238" s="219">
        <v>25.5</v>
      </c>
      <c r="I238" s="220"/>
      <c r="J238" s="215"/>
      <c r="K238" s="215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128</v>
      </c>
      <c r="AU238" s="225" t="s">
        <v>84</v>
      </c>
      <c r="AV238" s="13" t="s">
        <v>84</v>
      </c>
      <c r="AW238" s="13" t="s">
        <v>31</v>
      </c>
      <c r="AX238" s="13" t="s">
        <v>74</v>
      </c>
      <c r="AY238" s="225" t="s">
        <v>119</v>
      </c>
    </row>
    <row r="239" spans="1:65" s="14" customFormat="1">
      <c r="B239" s="226"/>
      <c r="C239" s="227"/>
      <c r="D239" s="216" t="s">
        <v>128</v>
      </c>
      <c r="E239" s="228" t="s">
        <v>1</v>
      </c>
      <c r="F239" s="229" t="s">
        <v>178</v>
      </c>
      <c r="G239" s="227"/>
      <c r="H239" s="228" t="s">
        <v>1</v>
      </c>
      <c r="I239" s="230"/>
      <c r="J239" s="227"/>
      <c r="K239" s="227"/>
      <c r="L239" s="231"/>
      <c r="M239" s="232"/>
      <c r="N239" s="233"/>
      <c r="O239" s="233"/>
      <c r="P239" s="233"/>
      <c r="Q239" s="233"/>
      <c r="R239" s="233"/>
      <c r="S239" s="233"/>
      <c r="T239" s="234"/>
      <c r="AT239" s="235" t="s">
        <v>128</v>
      </c>
      <c r="AU239" s="235" t="s">
        <v>84</v>
      </c>
      <c r="AV239" s="14" t="s">
        <v>82</v>
      </c>
      <c r="AW239" s="14" t="s">
        <v>31</v>
      </c>
      <c r="AX239" s="14" t="s">
        <v>74</v>
      </c>
      <c r="AY239" s="235" t="s">
        <v>119</v>
      </c>
    </row>
    <row r="240" spans="1:65" s="13" customFormat="1">
      <c r="B240" s="214"/>
      <c r="C240" s="215"/>
      <c r="D240" s="216" t="s">
        <v>128</v>
      </c>
      <c r="E240" s="217" t="s">
        <v>1</v>
      </c>
      <c r="F240" s="218" t="s">
        <v>185</v>
      </c>
      <c r="G240" s="215"/>
      <c r="H240" s="219">
        <v>26.8</v>
      </c>
      <c r="I240" s="220"/>
      <c r="J240" s="215"/>
      <c r="K240" s="215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128</v>
      </c>
      <c r="AU240" s="225" t="s">
        <v>84</v>
      </c>
      <c r="AV240" s="13" t="s">
        <v>84</v>
      </c>
      <c r="AW240" s="13" t="s">
        <v>31</v>
      </c>
      <c r="AX240" s="13" t="s">
        <v>74</v>
      </c>
      <c r="AY240" s="225" t="s">
        <v>119</v>
      </c>
    </row>
    <row r="241" spans="1:65" s="15" customFormat="1">
      <c r="B241" s="247"/>
      <c r="C241" s="248"/>
      <c r="D241" s="216" t="s">
        <v>128</v>
      </c>
      <c r="E241" s="249" t="s">
        <v>1</v>
      </c>
      <c r="F241" s="250" t="s">
        <v>168</v>
      </c>
      <c r="G241" s="248"/>
      <c r="H241" s="251">
        <v>52.3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128</v>
      </c>
      <c r="AU241" s="257" t="s">
        <v>84</v>
      </c>
      <c r="AV241" s="15" t="s">
        <v>126</v>
      </c>
      <c r="AW241" s="15" t="s">
        <v>31</v>
      </c>
      <c r="AX241" s="15" t="s">
        <v>82</v>
      </c>
      <c r="AY241" s="257" t="s">
        <v>119</v>
      </c>
    </row>
    <row r="242" spans="1:65" s="13" customFormat="1">
      <c r="B242" s="214"/>
      <c r="C242" s="215"/>
      <c r="D242" s="216" t="s">
        <v>128</v>
      </c>
      <c r="E242" s="215"/>
      <c r="F242" s="218" t="s">
        <v>241</v>
      </c>
      <c r="G242" s="215"/>
      <c r="H242" s="219">
        <v>54.914999999999999</v>
      </c>
      <c r="I242" s="220"/>
      <c r="J242" s="215"/>
      <c r="K242" s="215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128</v>
      </c>
      <c r="AU242" s="225" t="s">
        <v>84</v>
      </c>
      <c r="AV242" s="13" t="s">
        <v>84</v>
      </c>
      <c r="AW242" s="13" t="s">
        <v>4</v>
      </c>
      <c r="AX242" s="13" t="s">
        <v>82</v>
      </c>
      <c r="AY242" s="225" t="s">
        <v>119</v>
      </c>
    </row>
    <row r="243" spans="1:65" s="2" customFormat="1" ht="21.75" customHeight="1">
      <c r="A243" s="34"/>
      <c r="B243" s="35"/>
      <c r="C243" s="200" t="s">
        <v>242</v>
      </c>
      <c r="D243" s="200" t="s">
        <v>122</v>
      </c>
      <c r="E243" s="201" t="s">
        <v>243</v>
      </c>
      <c r="F243" s="202" t="s">
        <v>244</v>
      </c>
      <c r="G243" s="203" t="s">
        <v>125</v>
      </c>
      <c r="H243" s="204">
        <v>157.6</v>
      </c>
      <c r="I243" s="205"/>
      <c r="J243" s="206">
        <f>ROUND(I243*H243,2)</f>
        <v>0</v>
      </c>
      <c r="K243" s="207"/>
      <c r="L243" s="39"/>
      <c r="M243" s="208" t="s">
        <v>1</v>
      </c>
      <c r="N243" s="209" t="s">
        <v>39</v>
      </c>
      <c r="O243" s="71"/>
      <c r="P243" s="210">
        <f>O243*H243</f>
        <v>0</v>
      </c>
      <c r="Q243" s="210">
        <v>0</v>
      </c>
      <c r="R243" s="210">
        <f>Q243*H243</f>
        <v>0</v>
      </c>
      <c r="S243" s="210">
        <v>0</v>
      </c>
      <c r="T243" s="21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2" t="s">
        <v>126</v>
      </c>
      <c r="AT243" s="212" t="s">
        <v>122</v>
      </c>
      <c r="AU243" s="212" t="s">
        <v>84</v>
      </c>
      <c r="AY243" s="17" t="s">
        <v>119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7" t="s">
        <v>82</v>
      </c>
      <c r="BK243" s="213">
        <f>ROUND(I243*H243,2)</f>
        <v>0</v>
      </c>
      <c r="BL243" s="17" t="s">
        <v>126</v>
      </c>
      <c r="BM243" s="212" t="s">
        <v>245</v>
      </c>
    </row>
    <row r="244" spans="1:65" s="14" customFormat="1">
      <c r="B244" s="226"/>
      <c r="C244" s="227"/>
      <c r="D244" s="216" t="s">
        <v>128</v>
      </c>
      <c r="E244" s="228" t="s">
        <v>1</v>
      </c>
      <c r="F244" s="229" t="s">
        <v>176</v>
      </c>
      <c r="G244" s="227"/>
      <c r="H244" s="228" t="s">
        <v>1</v>
      </c>
      <c r="I244" s="230"/>
      <c r="J244" s="227"/>
      <c r="K244" s="227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128</v>
      </c>
      <c r="AU244" s="235" t="s">
        <v>84</v>
      </c>
      <c r="AV244" s="14" t="s">
        <v>82</v>
      </c>
      <c r="AW244" s="14" t="s">
        <v>31</v>
      </c>
      <c r="AX244" s="14" t="s">
        <v>74</v>
      </c>
      <c r="AY244" s="235" t="s">
        <v>119</v>
      </c>
    </row>
    <row r="245" spans="1:65" s="14" customFormat="1">
      <c r="B245" s="226"/>
      <c r="C245" s="227"/>
      <c r="D245" s="216" t="s">
        <v>128</v>
      </c>
      <c r="E245" s="228" t="s">
        <v>1</v>
      </c>
      <c r="F245" s="229" t="s">
        <v>180</v>
      </c>
      <c r="G245" s="227"/>
      <c r="H245" s="228" t="s">
        <v>1</v>
      </c>
      <c r="I245" s="230"/>
      <c r="J245" s="227"/>
      <c r="K245" s="227"/>
      <c r="L245" s="231"/>
      <c r="M245" s="232"/>
      <c r="N245" s="233"/>
      <c r="O245" s="233"/>
      <c r="P245" s="233"/>
      <c r="Q245" s="233"/>
      <c r="R245" s="233"/>
      <c r="S245" s="233"/>
      <c r="T245" s="234"/>
      <c r="AT245" s="235" t="s">
        <v>128</v>
      </c>
      <c r="AU245" s="235" t="s">
        <v>84</v>
      </c>
      <c r="AV245" s="14" t="s">
        <v>82</v>
      </c>
      <c r="AW245" s="14" t="s">
        <v>31</v>
      </c>
      <c r="AX245" s="14" t="s">
        <v>74</v>
      </c>
      <c r="AY245" s="235" t="s">
        <v>119</v>
      </c>
    </row>
    <row r="246" spans="1:65" s="13" customFormat="1">
      <c r="B246" s="214"/>
      <c r="C246" s="215"/>
      <c r="D246" s="216" t="s">
        <v>128</v>
      </c>
      <c r="E246" s="217" t="s">
        <v>1</v>
      </c>
      <c r="F246" s="218" t="s">
        <v>181</v>
      </c>
      <c r="G246" s="215"/>
      <c r="H246" s="219">
        <v>30.2</v>
      </c>
      <c r="I246" s="220"/>
      <c r="J246" s="215"/>
      <c r="K246" s="215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128</v>
      </c>
      <c r="AU246" s="225" t="s">
        <v>84</v>
      </c>
      <c r="AV246" s="13" t="s">
        <v>84</v>
      </c>
      <c r="AW246" s="13" t="s">
        <v>31</v>
      </c>
      <c r="AX246" s="13" t="s">
        <v>74</v>
      </c>
      <c r="AY246" s="225" t="s">
        <v>119</v>
      </c>
    </row>
    <row r="247" spans="1:65" s="14" customFormat="1">
      <c r="B247" s="226"/>
      <c r="C247" s="227"/>
      <c r="D247" s="216" t="s">
        <v>128</v>
      </c>
      <c r="E247" s="228" t="s">
        <v>1</v>
      </c>
      <c r="F247" s="229" t="s">
        <v>175</v>
      </c>
      <c r="G247" s="227"/>
      <c r="H247" s="228" t="s">
        <v>1</v>
      </c>
      <c r="I247" s="230"/>
      <c r="J247" s="227"/>
      <c r="K247" s="227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128</v>
      </c>
      <c r="AU247" s="235" t="s">
        <v>84</v>
      </c>
      <c r="AV247" s="14" t="s">
        <v>82</v>
      </c>
      <c r="AW247" s="14" t="s">
        <v>31</v>
      </c>
      <c r="AX247" s="14" t="s">
        <v>74</v>
      </c>
      <c r="AY247" s="235" t="s">
        <v>119</v>
      </c>
    </row>
    <row r="248" spans="1:65" s="13" customFormat="1" ht="33.75">
      <c r="B248" s="214"/>
      <c r="C248" s="215"/>
      <c r="D248" s="216" t="s">
        <v>128</v>
      </c>
      <c r="E248" s="217" t="s">
        <v>1</v>
      </c>
      <c r="F248" s="218" t="s">
        <v>224</v>
      </c>
      <c r="G248" s="215"/>
      <c r="H248" s="219">
        <v>60.4</v>
      </c>
      <c r="I248" s="220"/>
      <c r="J248" s="215"/>
      <c r="K248" s="215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128</v>
      </c>
      <c r="AU248" s="225" t="s">
        <v>84</v>
      </c>
      <c r="AV248" s="13" t="s">
        <v>84</v>
      </c>
      <c r="AW248" s="13" t="s">
        <v>31</v>
      </c>
      <c r="AX248" s="13" t="s">
        <v>74</v>
      </c>
      <c r="AY248" s="225" t="s">
        <v>119</v>
      </c>
    </row>
    <row r="249" spans="1:65" s="14" customFormat="1">
      <c r="B249" s="226"/>
      <c r="C249" s="227"/>
      <c r="D249" s="216" t="s">
        <v>128</v>
      </c>
      <c r="E249" s="228" t="s">
        <v>1</v>
      </c>
      <c r="F249" s="229" t="s">
        <v>178</v>
      </c>
      <c r="G249" s="227"/>
      <c r="H249" s="228" t="s">
        <v>1</v>
      </c>
      <c r="I249" s="230"/>
      <c r="J249" s="227"/>
      <c r="K249" s="227"/>
      <c r="L249" s="231"/>
      <c r="M249" s="232"/>
      <c r="N249" s="233"/>
      <c r="O249" s="233"/>
      <c r="P249" s="233"/>
      <c r="Q249" s="233"/>
      <c r="R249" s="233"/>
      <c r="S249" s="233"/>
      <c r="T249" s="234"/>
      <c r="AT249" s="235" t="s">
        <v>128</v>
      </c>
      <c r="AU249" s="235" t="s">
        <v>84</v>
      </c>
      <c r="AV249" s="14" t="s">
        <v>82</v>
      </c>
      <c r="AW249" s="14" t="s">
        <v>31</v>
      </c>
      <c r="AX249" s="14" t="s">
        <v>74</v>
      </c>
      <c r="AY249" s="235" t="s">
        <v>119</v>
      </c>
    </row>
    <row r="250" spans="1:65" s="14" customFormat="1">
      <c r="B250" s="226"/>
      <c r="C250" s="227"/>
      <c r="D250" s="216" t="s">
        <v>128</v>
      </c>
      <c r="E250" s="228" t="s">
        <v>1</v>
      </c>
      <c r="F250" s="229" t="s">
        <v>180</v>
      </c>
      <c r="G250" s="227"/>
      <c r="H250" s="228" t="s">
        <v>1</v>
      </c>
      <c r="I250" s="230"/>
      <c r="J250" s="227"/>
      <c r="K250" s="227"/>
      <c r="L250" s="231"/>
      <c r="M250" s="232"/>
      <c r="N250" s="233"/>
      <c r="O250" s="233"/>
      <c r="P250" s="233"/>
      <c r="Q250" s="233"/>
      <c r="R250" s="233"/>
      <c r="S250" s="233"/>
      <c r="T250" s="234"/>
      <c r="AT250" s="235" t="s">
        <v>128</v>
      </c>
      <c r="AU250" s="235" t="s">
        <v>84</v>
      </c>
      <c r="AV250" s="14" t="s">
        <v>82</v>
      </c>
      <c r="AW250" s="14" t="s">
        <v>31</v>
      </c>
      <c r="AX250" s="14" t="s">
        <v>74</v>
      </c>
      <c r="AY250" s="235" t="s">
        <v>119</v>
      </c>
    </row>
    <row r="251" spans="1:65" s="13" customFormat="1">
      <c r="B251" s="214"/>
      <c r="C251" s="215"/>
      <c r="D251" s="216" t="s">
        <v>128</v>
      </c>
      <c r="E251" s="217" t="s">
        <v>1</v>
      </c>
      <c r="F251" s="218" t="s">
        <v>182</v>
      </c>
      <c r="G251" s="215"/>
      <c r="H251" s="219">
        <v>26.8</v>
      </c>
      <c r="I251" s="220"/>
      <c r="J251" s="215"/>
      <c r="K251" s="215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128</v>
      </c>
      <c r="AU251" s="225" t="s">
        <v>84</v>
      </c>
      <c r="AV251" s="13" t="s">
        <v>84</v>
      </c>
      <c r="AW251" s="13" t="s">
        <v>31</v>
      </c>
      <c r="AX251" s="13" t="s">
        <v>74</v>
      </c>
      <c r="AY251" s="225" t="s">
        <v>119</v>
      </c>
    </row>
    <row r="252" spans="1:65" s="14" customFormat="1">
      <c r="B252" s="226"/>
      <c r="C252" s="227"/>
      <c r="D252" s="216" t="s">
        <v>128</v>
      </c>
      <c r="E252" s="228" t="s">
        <v>1</v>
      </c>
      <c r="F252" s="229" t="s">
        <v>175</v>
      </c>
      <c r="G252" s="227"/>
      <c r="H252" s="228" t="s">
        <v>1</v>
      </c>
      <c r="I252" s="230"/>
      <c r="J252" s="227"/>
      <c r="K252" s="227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128</v>
      </c>
      <c r="AU252" s="235" t="s">
        <v>84</v>
      </c>
      <c r="AV252" s="14" t="s">
        <v>82</v>
      </c>
      <c r="AW252" s="14" t="s">
        <v>31</v>
      </c>
      <c r="AX252" s="14" t="s">
        <v>74</v>
      </c>
      <c r="AY252" s="235" t="s">
        <v>119</v>
      </c>
    </row>
    <row r="253" spans="1:65" s="13" customFormat="1" ht="22.5">
      <c r="B253" s="214"/>
      <c r="C253" s="215"/>
      <c r="D253" s="216" t="s">
        <v>128</v>
      </c>
      <c r="E253" s="217" t="s">
        <v>1</v>
      </c>
      <c r="F253" s="218" t="s">
        <v>179</v>
      </c>
      <c r="G253" s="215"/>
      <c r="H253" s="219">
        <v>40.200000000000003</v>
      </c>
      <c r="I253" s="220"/>
      <c r="J253" s="215"/>
      <c r="K253" s="215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128</v>
      </c>
      <c r="AU253" s="225" t="s">
        <v>84</v>
      </c>
      <c r="AV253" s="13" t="s">
        <v>84</v>
      </c>
      <c r="AW253" s="13" t="s">
        <v>31</v>
      </c>
      <c r="AX253" s="13" t="s">
        <v>74</v>
      </c>
      <c r="AY253" s="225" t="s">
        <v>119</v>
      </c>
    </row>
    <row r="254" spans="1:65" s="15" customFormat="1">
      <c r="B254" s="247"/>
      <c r="C254" s="248"/>
      <c r="D254" s="216" t="s">
        <v>128</v>
      </c>
      <c r="E254" s="249" t="s">
        <v>1</v>
      </c>
      <c r="F254" s="250" t="s">
        <v>168</v>
      </c>
      <c r="G254" s="248"/>
      <c r="H254" s="251">
        <v>157.6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128</v>
      </c>
      <c r="AU254" s="257" t="s">
        <v>84</v>
      </c>
      <c r="AV254" s="15" t="s">
        <v>126</v>
      </c>
      <c r="AW254" s="15" t="s">
        <v>31</v>
      </c>
      <c r="AX254" s="15" t="s">
        <v>82</v>
      </c>
      <c r="AY254" s="257" t="s">
        <v>119</v>
      </c>
    </row>
    <row r="255" spans="1:65" s="2" customFormat="1" ht="21.75" customHeight="1">
      <c r="A255" s="34"/>
      <c r="B255" s="35"/>
      <c r="C255" s="236" t="s">
        <v>246</v>
      </c>
      <c r="D255" s="236" t="s">
        <v>137</v>
      </c>
      <c r="E255" s="237" t="s">
        <v>247</v>
      </c>
      <c r="F255" s="238" t="s">
        <v>248</v>
      </c>
      <c r="G255" s="239" t="s">
        <v>125</v>
      </c>
      <c r="H255" s="240">
        <v>165.48</v>
      </c>
      <c r="I255" s="241"/>
      <c r="J255" s="242">
        <f>ROUND(I255*H255,2)</f>
        <v>0</v>
      </c>
      <c r="K255" s="243"/>
      <c r="L255" s="244"/>
      <c r="M255" s="245" t="s">
        <v>1</v>
      </c>
      <c r="N255" s="246" t="s">
        <v>39</v>
      </c>
      <c r="O255" s="71"/>
      <c r="P255" s="210">
        <f>O255*H255</f>
        <v>0</v>
      </c>
      <c r="Q255" s="210">
        <v>4.0000000000000003E-5</v>
      </c>
      <c r="R255" s="210">
        <f>Q255*H255</f>
        <v>6.6192000000000004E-3</v>
      </c>
      <c r="S255" s="210">
        <v>0</v>
      </c>
      <c r="T255" s="21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2" t="s">
        <v>140</v>
      </c>
      <c r="AT255" s="212" t="s">
        <v>137</v>
      </c>
      <c r="AU255" s="212" t="s">
        <v>84</v>
      </c>
      <c r="AY255" s="17" t="s">
        <v>119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7" t="s">
        <v>82</v>
      </c>
      <c r="BK255" s="213">
        <f>ROUND(I255*H255,2)</f>
        <v>0</v>
      </c>
      <c r="BL255" s="17" t="s">
        <v>126</v>
      </c>
      <c r="BM255" s="212" t="s">
        <v>249</v>
      </c>
    </row>
    <row r="256" spans="1:65" s="13" customFormat="1">
      <c r="B256" s="214"/>
      <c r="C256" s="215"/>
      <c r="D256" s="216" t="s">
        <v>128</v>
      </c>
      <c r="E256" s="215"/>
      <c r="F256" s="218" t="s">
        <v>250</v>
      </c>
      <c r="G256" s="215"/>
      <c r="H256" s="219">
        <v>165.48</v>
      </c>
      <c r="I256" s="220"/>
      <c r="J256" s="215"/>
      <c r="K256" s="215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128</v>
      </c>
      <c r="AU256" s="225" t="s">
        <v>84</v>
      </c>
      <c r="AV256" s="13" t="s">
        <v>84</v>
      </c>
      <c r="AW256" s="13" t="s">
        <v>4</v>
      </c>
      <c r="AX256" s="13" t="s">
        <v>82</v>
      </c>
      <c r="AY256" s="225" t="s">
        <v>119</v>
      </c>
    </row>
    <row r="257" spans="1:65" s="2" customFormat="1" ht="21.75" customHeight="1">
      <c r="A257" s="34"/>
      <c r="B257" s="35"/>
      <c r="C257" s="200" t="s">
        <v>7</v>
      </c>
      <c r="D257" s="200" t="s">
        <v>122</v>
      </c>
      <c r="E257" s="201" t="s">
        <v>251</v>
      </c>
      <c r="F257" s="202" t="s">
        <v>252</v>
      </c>
      <c r="G257" s="203" t="s">
        <v>132</v>
      </c>
      <c r="H257" s="204">
        <v>104.63</v>
      </c>
      <c r="I257" s="205"/>
      <c r="J257" s="206">
        <f>ROUND(I257*H257,2)</f>
        <v>0</v>
      </c>
      <c r="K257" s="207"/>
      <c r="L257" s="39"/>
      <c r="M257" s="208" t="s">
        <v>1</v>
      </c>
      <c r="N257" s="209" t="s">
        <v>39</v>
      </c>
      <c r="O257" s="71"/>
      <c r="P257" s="210">
        <f>O257*H257</f>
        <v>0</v>
      </c>
      <c r="Q257" s="210">
        <v>0</v>
      </c>
      <c r="R257" s="210">
        <f>Q257*H257</f>
        <v>0</v>
      </c>
      <c r="S257" s="210">
        <v>0</v>
      </c>
      <c r="T257" s="21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2" t="s">
        <v>126</v>
      </c>
      <c r="AT257" s="212" t="s">
        <v>122</v>
      </c>
      <c r="AU257" s="212" t="s">
        <v>84</v>
      </c>
      <c r="AY257" s="17" t="s">
        <v>119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7" t="s">
        <v>82</v>
      </c>
      <c r="BK257" s="213">
        <f>ROUND(I257*H257,2)</f>
        <v>0</v>
      </c>
      <c r="BL257" s="17" t="s">
        <v>126</v>
      </c>
      <c r="BM257" s="212" t="s">
        <v>253</v>
      </c>
    </row>
    <row r="258" spans="1:65" s="14" customFormat="1">
      <c r="B258" s="226"/>
      <c r="C258" s="227"/>
      <c r="D258" s="216" t="s">
        <v>128</v>
      </c>
      <c r="E258" s="228" t="s">
        <v>1</v>
      </c>
      <c r="F258" s="229" t="s">
        <v>176</v>
      </c>
      <c r="G258" s="227"/>
      <c r="H258" s="228" t="s">
        <v>1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128</v>
      </c>
      <c r="AU258" s="235" t="s">
        <v>84</v>
      </c>
      <c r="AV258" s="14" t="s">
        <v>82</v>
      </c>
      <c r="AW258" s="14" t="s">
        <v>31</v>
      </c>
      <c r="AX258" s="14" t="s">
        <v>74</v>
      </c>
      <c r="AY258" s="235" t="s">
        <v>119</v>
      </c>
    </row>
    <row r="259" spans="1:65" s="13" customFormat="1">
      <c r="B259" s="214"/>
      <c r="C259" s="215"/>
      <c r="D259" s="216" t="s">
        <v>128</v>
      </c>
      <c r="E259" s="217" t="s">
        <v>1</v>
      </c>
      <c r="F259" s="218" t="s">
        <v>254</v>
      </c>
      <c r="G259" s="215"/>
      <c r="H259" s="219">
        <v>38.954999999999998</v>
      </c>
      <c r="I259" s="220"/>
      <c r="J259" s="215"/>
      <c r="K259" s="215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128</v>
      </c>
      <c r="AU259" s="225" t="s">
        <v>84</v>
      </c>
      <c r="AV259" s="13" t="s">
        <v>84</v>
      </c>
      <c r="AW259" s="13" t="s">
        <v>31</v>
      </c>
      <c r="AX259" s="13" t="s">
        <v>74</v>
      </c>
      <c r="AY259" s="225" t="s">
        <v>119</v>
      </c>
    </row>
    <row r="260" spans="1:65" s="13" customFormat="1" ht="22.5">
      <c r="B260" s="214"/>
      <c r="C260" s="215"/>
      <c r="D260" s="216" t="s">
        <v>128</v>
      </c>
      <c r="E260" s="217" t="s">
        <v>1</v>
      </c>
      <c r="F260" s="218" t="s">
        <v>255</v>
      </c>
      <c r="G260" s="215"/>
      <c r="H260" s="219">
        <v>19.055</v>
      </c>
      <c r="I260" s="220"/>
      <c r="J260" s="215"/>
      <c r="K260" s="215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128</v>
      </c>
      <c r="AU260" s="225" t="s">
        <v>84</v>
      </c>
      <c r="AV260" s="13" t="s">
        <v>84</v>
      </c>
      <c r="AW260" s="13" t="s">
        <v>31</v>
      </c>
      <c r="AX260" s="13" t="s">
        <v>74</v>
      </c>
      <c r="AY260" s="225" t="s">
        <v>119</v>
      </c>
    </row>
    <row r="261" spans="1:65" s="14" customFormat="1">
      <c r="B261" s="226"/>
      <c r="C261" s="227"/>
      <c r="D261" s="216" t="s">
        <v>128</v>
      </c>
      <c r="E261" s="228" t="s">
        <v>1</v>
      </c>
      <c r="F261" s="229" t="s">
        <v>178</v>
      </c>
      <c r="G261" s="227"/>
      <c r="H261" s="228" t="s">
        <v>1</v>
      </c>
      <c r="I261" s="230"/>
      <c r="J261" s="227"/>
      <c r="K261" s="227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128</v>
      </c>
      <c r="AU261" s="235" t="s">
        <v>84</v>
      </c>
      <c r="AV261" s="14" t="s">
        <v>82</v>
      </c>
      <c r="AW261" s="14" t="s">
        <v>31</v>
      </c>
      <c r="AX261" s="14" t="s">
        <v>74</v>
      </c>
      <c r="AY261" s="235" t="s">
        <v>119</v>
      </c>
    </row>
    <row r="262" spans="1:65" s="13" customFormat="1">
      <c r="B262" s="214"/>
      <c r="C262" s="215"/>
      <c r="D262" s="216" t="s">
        <v>128</v>
      </c>
      <c r="E262" s="217" t="s">
        <v>1</v>
      </c>
      <c r="F262" s="218" t="s">
        <v>256</v>
      </c>
      <c r="G262" s="215"/>
      <c r="H262" s="219">
        <v>35.28</v>
      </c>
      <c r="I262" s="220"/>
      <c r="J262" s="215"/>
      <c r="K262" s="215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128</v>
      </c>
      <c r="AU262" s="225" t="s">
        <v>84</v>
      </c>
      <c r="AV262" s="13" t="s">
        <v>84</v>
      </c>
      <c r="AW262" s="13" t="s">
        <v>31</v>
      </c>
      <c r="AX262" s="13" t="s">
        <v>74</v>
      </c>
      <c r="AY262" s="225" t="s">
        <v>119</v>
      </c>
    </row>
    <row r="263" spans="1:65" s="13" customFormat="1">
      <c r="B263" s="214"/>
      <c r="C263" s="215"/>
      <c r="D263" s="216" t="s">
        <v>128</v>
      </c>
      <c r="E263" s="217" t="s">
        <v>1</v>
      </c>
      <c r="F263" s="218" t="s">
        <v>257</v>
      </c>
      <c r="G263" s="215"/>
      <c r="H263" s="219">
        <v>11.34</v>
      </c>
      <c r="I263" s="220"/>
      <c r="J263" s="215"/>
      <c r="K263" s="215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128</v>
      </c>
      <c r="AU263" s="225" t="s">
        <v>84</v>
      </c>
      <c r="AV263" s="13" t="s">
        <v>84</v>
      </c>
      <c r="AW263" s="13" t="s">
        <v>31</v>
      </c>
      <c r="AX263" s="13" t="s">
        <v>74</v>
      </c>
      <c r="AY263" s="225" t="s">
        <v>119</v>
      </c>
    </row>
    <row r="264" spans="1:65" s="15" customFormat="1">
      <c r="B264" s="247"/>
      <c r="C264" s="248"/>
      <c r="D264" s="216" t="s">
        <v>128</v>
      </c>
      <c r="E264" s="249" t="s">
        <v>1</v>
      </c>
      <c r="F264" s="250" t="s">
        <v>168</v>
      </c>
      <c r="G264" s="248"/>
      <c r="H264" s="251">
        <v>104.63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128</v>
      </c>
      <c r="AU264" s="257" t="s">
        <v>84</v>
      </c>
      <c r="AV264" s="15" t="s">
        <v>126</v>
      </c>
      <c r="AW264" s="15" t="s">
        <v>31</v>
      </c>
      <c r="AX264" s="15" t="s">
        <v>82</v>
      </c>
      <c r="AY264" s="257" t="s">
        <v>119</v>
      </c>
    </row>
    <row r="265" spans="1:65" s="12" customFormat="1" ht="22.9" customHeight="1">
      <c r="B265" s="184"/>
      <c r="C265" s="185"/>
      <c r="D265" s="186" t="s">
        <v>73</v>
      </c>
      <c r="E265" s="198" t="s">
        <v>258</v>
      </c>
      <c r="F265" s="198" t="s">
        <v>259</v>
      </c>
      <c r="G265" s="185"/>
      <c r="H265" s="185"/>
      <c r="I265" s="188"/>
      <c r="J265" s="199">
        <f>BK265</f>
        <v>0</v>
      </c>
      <c r="K265" s="185"/>
      <c r="L265" s="190"/>
      <c r="M265" s="191"/>
      <c r="N265" s="192"/>
      <c r="O265" s="192"/>
      <c r="P265" s="193">
        <f>SUM(P266:P280)</f>
        <v>0</v>
      </c>
      <c r="Q265" s="192"/>
      <c r="R265" s="193">
        <f>SUM(R266:R280)</f>
        <v>0</v>
      </c>
      <c r="S265" s="192"/>
      <c r="T265" s="194">
        <f>SUM(T266:T280)</f>
        <v>0</v>
      </c>
      <c r="AR265" s="195" t="s">
        <v>82</v>
      </c>
      <c r="AT265" s="196" t="s">
        <v>73</v>
      </c>
      <c r="AU265" s="196" t="s">
        <v>82</v>
      </c>
      <c r="AY265" s="195" t="s">
        <v>119</v>
      </c>
      <c r="BK265" s="197">
        <f>SUM(BK266:BK280)</f>
        <v>0</v>
      </c>
    </row>
    <row r="266" spans="1:65" s="2" customFormat="1" ht="21.75" customHeight="1">
      <c r="A266" s="34"/>
      <c r="B266" s="35"/>
      <c r="C266" s="200" t="s">
        <v>260</v>
      </c>
      <c r="D266" s="200" t="s">
        <v>122</v>
      </c>
      <c r="E266" s="201" t="s">
        <v>261</v>
      </c>
      <c r="F266" s="202" t="s">
        <v>262</v>
      </c>
      <c r="G266" s="203" t="s">
        <v>132</v>
      </c>
      <c r="H266" s="204">
        <v>700.4</v>
      </c>
      <c r="I266" s="205"/>
      <c r="J266" s="206">
        <f>ROUND(I266*H266,2)</f>
        <v>0</v>
      </c>
      <c r="K266" s="207"/>
      <c r="L266" s="39"/>
      <c r="M266" s="208" t="s">
        <v>1</v>
      </c>
      <c r="N266" s="209" t="s">
        <v>39</v>
      </c>
      <c r="O266" s="71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2" t="s">
        <v>126</v>
      </c>
      <c r="AT266" s="212" t="s">
        <v>122</v>
      </c>
      <c r="AU266" s="212" t="s">
        <v>84</v>
      </c>
      <c r="AY266" s="17" t="s">
        <v>119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7" t="s">
        <v>82</v>
      </c>
      <c r="BK266" s="213">
        <f>ROUND(I266*H266,2)</f>
        <v>0</v>
      </c>
      <c r="BL266" s="17" t="s">
        <v>126</v>
      </c>
      <c r="BM266" s="212" t="s">
        <v>263</v>
      </c>
    </row>
    <row r="267" spans="1:65" s="13" customFormat="1">
      <c r="B267" s="214"/>
      <c r="C267" s="215"/>
      <c r="D267" s="216" t="s">
        <v>128</v>
      </c>
      <c r="E267" s="217" t="s">
        <v>1</v>
      </c>
      <c r="F267" s="218" t="s">
        <v>264</v>
      </c>
      <c r="G267" s="215"/>
      <c r="H267" s="219">
        <v>238</v>
      </c>
      <c r="I267" s="220"/>
      <c r="J267" s="215"/>
      <c r="K267" s="215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128</v>
      </c>
      <c r="AU267" s="225" t="s">
        <v>84</v>
      </c>
      <c r="AV267" s="13" t="s">
        <v>84</v>
      </c>
      <c r="AW267" s="13" t="s">
        <v>31</v>
      </c>
      <c r="AX267" s="13" t="s">
        <v>74</v>
      </c>
      <c r="AY267" s="225" t="s">
        <v>119</v>
      </c>
    </row>
    <row r="268" spans="1:65" s="13" customFormat="1">
      <c r="B268" s="214"/>
      <c r="C268" s="215"/>
      <c r="D268" s="216" t="s">
        <v>128</v>
      </c>
      <c r="E268" s="217" t="s">
        <v>1</v>
      </c>
      <c r="F268" s="218" t="s">
        <v>265</v>
      </c>
      <c r="G268" s="215"/>
      <c r="H268" s="219">
        <v>176</v>
      </c>
      <c r="I268" s="220"/>
      <c r="J268" s="215"/>
      <c r="K268" s="215"/>
      <c r="L268" s="221"/>
      <c r="M268" s="222"/>
      <c r="N268" s="223"/>
      <c r="O268" s="223"/>
      <c r="P268" s="223"/>
      <c r="Q268" s="223"/>
      <c r="R268" s="223"/>
      <c r="S268" s="223"/>
      <c r="T268" s="224"/>
      <c r="AT268" s="225" t="s">
        <v>128</v>
      </c>
      <c r="AU268" s="225" t="s">
        <v>84</v>
      </c>
      <c r="AV268" s="13" t="s">
        <v>84</v>
      </c>
      <c r="AW268" s="13" t="s">
        <v>31</v>
      </c>
      <c r="AX268" s="13" t="s">
        <v>74</v>
      </c>
      <c r="AY268" s="225" t="s">
        <v>119</v>
      </c>
    </row>
    <row r="269" spans="1:65" s="13" customFormat="1">
      <c r="B269" s="214"/>
      <c r="C269" s="215"/>
      <c r="D269" s="216" t="s">
        <v>128</v>
      </c>
      <c r="E269" s="217" t="s">
        <v>1</v>
      </c>
      <c r="F269" s="218" t="s">
        <v>266</v>
      </c>
      <c r="G269" s="215"/>
      <c r="H269" s="219">
        <v>65.8</v>
      </c>
      <c r="I269" s="220"/>
      <c r="J269" s="215"/>
      <c r="K269" s="215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128</v>
      </c>
      <c r="AU269" s="225" t="s">
        <v>84</v>
      </c>
      <c r="AV269" s="13" t="s">
        <v>84</v>
      </c>
      <c r="AW269" s="13" t="s">
        <v>31</v>
      </c>
      <c r="AX269" s="13" t="s">
        <v>74</v>
      </c>
      <c r="AY269" s="225" t="s">
        <v>119</v>
      </c>
    </row>
    <row r="270" spans="1:65" s="13" customFormat="1">
      <c r="B270" s="214"/>
      <c r="C270" s="215"/>
      <c r="D270" s="216" t="s">
        <v>128</v>
      </c>
      <c r="E270" s="217" t="s">
        <v>1</v>
      </c>
      <c r="F270" s="218" t="s">
        <v>267</v>
      </c>
      <c r="G270" s="215"/>
      <c r="H270" s="219">
        <v>31.6</v>
      </c>
      <c r="I270" s="220"/>
      <c r="J270" s="215"/>
      <c r="K270" s="215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128</v>
      </c>
      <c r="AU270" s="225" t="s">
        <v>84</v>
      </c>
      <c r="AV270" s="13" t="s">
        <v>84</v>
      </c>
      <c r="AW270" s="13" t="s">
        <v>31</v>
      </c>
      <c r="AX270" s="13" t="s">
        <v>74</v>
      </c>
      <c r="AY270" s="225" t="s">
        <v>119</v>
      </c>
    </row>
    <row r="271" spans="1:65" s="13" customFormat="1">
      <c r="B271" s="214"/>
      <c r="C271" s="215"/>
      <c r="D271" s="216" t="s">
        <v>128</v>
      </c>
      <c r="E271" s="217" t="s">
        <v>1</v>
      </c>
      <c r="F271" s="218" t="s">
        <v>268</v>
      </c>
      <c r="G271" s="215"/>
      <c r="H271" s="219">
        <v>189</v>
      </c>
      <c r="I271" s="220"/>
      <c r="J271" s="215"/>
      <c r="K271" s="215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128</v>
      </c>
      <c r="AU271" s="225" t="s">
        <v>84</v>
      </c>
      <c r="AV271" s="13" t="s">
        <v>84</v>
      </c>
      <c r="AW271" s="13" t="s">
        <v>31</v>
      </c>
      <c r="AX271" s="13" t="s">
        <v>74</v>
      </c>
      <c r="AY271" s="225" t="s">
        <v>119</v>
      </c>
    </row>
    <row r="272" spans="1:65" s="15" customFormat="1">
      <c r="B272" s="247"/>
      <c r="C272" s="248"/>
      <c r="D272" s="216" t="s">
        <v>128</v>
      </c>
      <c r="E272" s="249" t="s">
        <v>1</v>
      </c>
      <c r="F272" s="250" t="s">
        <v>168</v>
      </c>
      <c r="G272" s="248"/>
      <c r="H272" s="251">
        <v>700.4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128</v>
      </c>
      <c r="AU272" s="257" t="s">
        <v>84</v>
      </c>
      <c r="AV272" s="15" t="s">
        <v>126</v>
      </c>
      <c r="AW272" s="15" t="s">
        <v>31</v>
      </c>
      <c r="AX272" s="15" t="s">
        <v>82</v>
      </c>
      <c r="AY272" s="257" t="s">
        <v>119</v>
      </c>
    </row>
    <row r="273" spans="1:65" s="2" customFormat="1" ht="21.75" customHeight="1">
      <c r="A273" s="34"/>
      <c r="B273" s="35"/>
      <c r="C273" s="200" t="s">
        <v>269</v>
      </c>
      <c r="D273" s="200" t="s">
        <v>122</v>
      </c>
      <c r="E273" s="201" t="s">
        <v>270</v>
      </c>
      <c r="F273" s="202" t="s">
        <v>271</v>
      </c>
      <c r="G273" s="203" t="s">
        <v>132</v>
      </c>
      <c r="H273" s="204">
        <v>42024</v>
      </c>
      <c r="I273" s="205"/>
      <c r="J273" s="206">
        <f>ROUND(I273*H273,2)</f>
        <v>0</v>
      </c>
      <c r="K273" s="207"/>
      <c r="L273" s="39"/>
      <c r="M273" s="208" t="s">
        <v>1</v>
      </c>
      <c r="N273" s="209" t="s">
        <v>39</v>
      </c>
      <c r="O273" s="71"/>
      <c r="P273" s="210">
        <f>O273*H273</f>
        <v>0</v>
      </c>
      <c r="Q273" s="210">
        <v>0</v>
      </c>
      <c r="R273" s="210">
        <f>Q273*H273</f>
        <v>0</v>
      </c>
      <c r="S273" s="210">
        <v>0</v>
      </c>
      <c r="T273" s="21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2" t="s">
        <v>126</v>
      </c>
      <c r="AT273" s="212" t="s">
        <v>122</v>
      </c>
      <c r="AU273" s="212" t="s">
        <v>84</v>
      </c>
      <c r="AY273" s="17" t="s">
        <v>119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7" t="s">
        <v>82</v>
      </c>
      <c r="BK273" s="213">
        <f>ROUND(I273*H273,2)</f>
        <v>0</v>
      </c>
      <c r="BL273" s="17" t="s">
        <v>126</v>
      </c>
      <c r="BM273" s="212" t="s">
        <v>272</v>
      </c>
    </row>
    <row r="274" spans="1:65" s="13" customFormat="1">
      <c r="B274" s="214"/>
      <c r="C274" s="215"/>
      <c r="D274" s="216" t="s">
        <v>128</v>
      </c>
      <c r="E274" s="215"/>
      <c r="F274" s="218" t="s">
        <v>273</v>
      </c>
      <c r="G274" s="215"/>
      <c r="H274" s="219">
        <v>42024</v>
      </c>
      <c r="I274" s="220"/>
      <c r="J274" s="215"/>
      <c r="K274" s="215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128</v>
      </c>
      <c r="AU274" s="225" t="s">
        <v>84</v>
      </c>
      <c r="AV274" s="13" t="s">
        <v>84</v>
      </c>
      <c r="AW274" s="13" t="s">
        <v>4</v>
      </c>
      <c r="AX274" s="13" t="s">
        <v>82</v>
      </c>
      <c r="AY274" s="225" t="s">
        <v>119</v>
      </c>
    </row>
    <row r="275" spans="1:65" s="2" customFormat="1" ht="21.75" customHeight="1">
      <c r="A275" s="34"/>
      <c r="B275" s="35"/>
      <c r="C275" s="200" t="s">
        <v>274</v>
      </c>
      <c r="D275" s="200" t="s">
        <v>122</v>
      </c>
      <c r="E275" s="201" t="s">
        <v>275</v>
      </c>
      <c r="F275" s="202" t="s">
        <v>276</v>
      </c>
      <c r="G275" s="203" t="s">
        <v>132</v>
      </c>
      <c r="H275" s="204">
        <v>700.4</v>
      </c>
      <c r="I275" s="205"/>
      <c r="J275" s="206">
        <f>ROUND(I275*H275,2)</f>
        <v>0</v>
      </c>
      <c r="K275" s="207"/>
      <c r="L275" s="39"/>
      <c r="M275" s="208" t="s">
        <v>1</v>
      </c>
      <c r="N275" s="209" t="s">
        <v>39</v>
      </c>
      <c r="O275" s="71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2" t="s">
        <v>126</v>
      </c>
      <c r="AT275" s="212" t="s">
        <v>122</v>
      </c>
      <c r="AU275" s="212" t="s">
        <v>84</v>
      </c>
      <c r="AY275" s="17" t="s">
        <v>119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7" t="s">
        <v>82</v>
      </c>
      <c r="BK275" s="213">
        <f>ROUND(I275*H275,2)</f>
        <v>0</v>
      </c>
      <c r="BL275" s="17" t="s">
        <v>126</v>
      </c>
      <c r="BM275" s="212" t="s">
        <v>277</v>
      </c>
    </row>
    <row r="276" spans="1:65" s="2" customFormat="1" ht="16.5" customHeight="1">
      <c r="A276" s="34"/>
      <c r="B276" s="35"/>
      <c r="C276" s="200" t="s">
        <v>278</v>
      </c>
      <c r="D276" s="200" t="s">
        <v>122</v>
      </c>
      <c r="E276" s="201" t="s">
        <v>279</v>
      </c>
      <c r="F276" s="202" t="s">
        <v>280</v>
      </c>
      <c r="G276" s="203" t="s">
        <v>132</v>
      </c>
      <c r="H276" s="204">
        <v>700.4</v>
      </c>
      <c r="I276" s="205"/>
      <c r="J276" s="206">
        <f>ROUND(I276*H276,2)</f>
        <v>0</v>
      </c>
      <c r="K276" s="207"/>
      <c r="L276" s="39"/>
      <c r="M276" s="208" t="s">
        <v>1</v>
      </c>
      <c r="N276" s="209" t="s">
        <v>39</v>
      </c>
      <c r="O276" s="71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2" t="s">
        <v>126</v>
      </c>
      <c r="AT276" s="212" t="s">
        <v>122</v>
      </c>
      <c r="AU276" s="212" t="s">
        <v>84</v>
      </c>
      <c r="AY276" s="17" t="s">
        <v>119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7" t="s">
        <v>82</v>
      </c>
      <c r="BK276" s="213">
        <f>ROUND(I276*H276,2)</f>
        <v>0</v>
      </c>
      <c r="BL276" s="17" t="s">
        <v>126</v>
      </c>
      <c r="BM276" s="212" t="s">
        <v>281</v>
      </c>
    </row>
    <row r="277" spans="1:65" s="2" customFormat="1" ht="16.5" customHeight="1">
      <c r="A277" s="34"/>
      <c r="B277" s="35"/>
      <c r="C277" s="200" t="s">
        <v>282</v>
      </c>
      <c r="D277" s="200" t="s">
        <v>122</v>
      </c>
      <c r="E277" s="201" t="s">
        <v>283</v>
      </c>
      <c r="F277" s="202" t="s">
        <v>284</v>
      </c>
      <c r="G277" s="203" t="s">
        <v>132</v>
      </c>
      <c r="H277" s="204">
        <v>42024</v>
      </c>
      <c r="I277" s="205"/>
      <c r="J277" s="206">
        <f>ROUND(I277*H277,2)</f>
        <v>0</v>
      </c>
      <c r="K277" s="207"/>
      <c r="L277" s="39"/>
      <c r="M277" s="208" t="s">
        <v>1</v>
      </c>
      <c r="N277" s="209" t="s">
        <v>39</v>
      </c>
      <c r="O277" s="71"/>
      <c r="P277" s="210">
        <f>O277*H277</f>
        <v>0</v>
      </c>
      <c r="Q277" s="210">
        <v>0</v>
      </c>
      <c r="R277" s="210">
        <f>Q277*H277</f>
        <v>0</v>
      </c>
      <c r="S277" s="210">
        <v>0</v>
      </c>
      <c r="T277" s="21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2" t="s">
        <v>126</v>
      </c>
      <c r="AT277" s="212" t="s">
        <v>122</v>
      </c>
      <c r="AU277" s="212" t="s">
        <v>84</v>
      </c>
      <c r="AY277" s="17" t="s">
        <v>119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7" t="s">
        <v>82</v>
      </c>
      <c r="BK277" s="213">
        <f>ROUND(I277*H277,2)</f>
        <v>0</v>
      </c>
      <c r="BL277" s="17" t="s">
        <v>126</v>
      </c>
      <c r="BM277" s="212" t="s">
        <v>285</v>
      </c>
    </row>
    <row r="278" spans="1:65" s="13" customFormat="1">
      <c r="B278" s="214"/>
      <c r="C278" s="215"/>
      <c r="D278" s="216" t="s">
        <v>128</v>
      </c>
      <c r="E278" s="215"/>
      <c r="F278" s="218" t="s">
        <v>273</v>
      </c>
      <c r="G278" s="215"/>
      <c r="H278" s="219">
        <v>42024</v>
      </c>
      <c r="I278" s="220"/>
      <c r="J278" s="215"/>
      <c r="K278" s="215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128</v>
      </c>
      <c r="AU278" s="225" t="s">
        <v>84</v>
      </c>
      <c r="AV278" s="13" t="s">
        <v>84</v>
      </c>
      <c r="AW278" s="13" t="s">
        <v>4</v>
      </c>
      <c r="AX278" s="13" t="s">
        <v>82</v>
      </c>
      <c r="AY278" s="225" t="s">
        <v>119</v>
      </c>
    </row>
    <row r="279" spans="1:65" s="2" customFormat="1" ht="16.5" customHeight="1">
      <c r="A279" s="34"/>
      <c r="B279" s="35"/>
      <c r="C279" s="200" t="s">
        <v>286</v>
      </c>
      <c r="D279" s="200" t="s">
        <v>122</v>
      </c>
      <c r="E279" s="201" t="s">
        <v>287</v>
      </c>
      <c r="F279" s="202" t="s">
        <v>288</v>
      </c>
      <c r="G279" s="203" t="s">
        <v>132</v>
      </c>
      <c r="H279" s="204">
        <v>700.4</v>
      </c>
      <c r="I279" s="205"/>
      <c r="J279" s="206">
        <f>ROUND(I279*H279,2)</f>
        <v>0</v>
      </c>
      <c r="K279" s="207"/>
      <c r="L279" s="39"/>
      <c r="M279" s="208" t="s">
        <v>1</v>
      </c>
      <c r="N279" s="209" t="s">
        <v>39</v>
      </c>
      <c r="O279" s="71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2" t="s">
        <v>126</v>
      </c>
      <c r="AT279" s="212" t="s">
        <v>122</v>
      </c>
      <c r="AU279" s="212" t="s">
        <v>84</v>
      </c>
      <c r="AY279" s="17" t="s">
        <v>119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17" t="s">
        <v>82</v>
      </c>
      <c r="BK279" s="213">
        <f>ROUND(I279*H279,2)</f>
        <v>0</v>
      </c>
      <c r="BL279" s="17" t="s">
        <v>126</v>
      </c>
      <c r="BM279" s="212" t="s">
        <v>289</v>
      </c>
    </row>
    <row r="280" spans="1:65" s="2" customFormat="1" ht="16.5" customHeight="1">
      <c r="A280" s="34"/>
      <c r="B280" s="35"/>
      <c r="C280" s="200" t="s">
        <v>290</v>
      </c>
      <c r="D280" s="200" t="s">
        <v>122</v>
      </c>
      <c r="E280" s="201" t="s">
        <v>291</v>
      </c>
      <c r="F280" s="202" t="s">
        <v>292</v>
      </c>
      <c r="G280" s="203" t="s">
        <v>293</v>
      </c>
      <c r="H280" s="204">
        <v>1</v>
      </c>
      <c r="I280" s="205"/>
      <c r="J280" s="206">
        <f>ROUND(I280*H280,2)</f>
        <v>0</v>
      </c>
      <c r="K280" s="207"/>
      <c r="L280" s="39"/>
      <c r="M280" s="208" t="s">
        <v>1</v>
      </c>
      <c r="N280" s="209" t="s">
        <v>39</v>
      </c>
      <c r="O280" s="71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2" t="s">
        <v>126</v>
      </c>
      <c r="AT280" s="212" t="s">
        <v>122</v>
      </c>
      <c r="AU280" s="212" t="s">
        <v>84</v>
      </c>
      <c r="AY280" s="17" t="s">
        <v>119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7" t="s">
        <v>82</v>
      </c>
      <c r="BK280" s="213">
        <f>ROUND(I280*H280,2)</f>
        <v>0</v>
      </c>
      <c r="BL280" s="17" t="s">
        <v>126</v>
      </c>
      <c r="BM280" s="212" t="s">
        <v>294</v>
      </c>
    </row>
    <row r="281" spans="1:65" s="12" customFormat="1" ht="22.9" customHeight="1">
      <c r="B281" s="184"/>
      <c r="C281" s="185"/>
      <c r="D281" s="186" t="s">
        <v>73</v>
      </c>
      <c r="E281" s="198" t="s">
        <v>295</v>
      </c>
      <c r="F281" s="198" t="s">
        <v>296</v>
      </c>
      <c r="G281" s="185"/>
      <c r="H281" s="185"/>
      <c r="I281" s="188"/>
      <c r="J281" s="199">
        <f>BK281</f>
        <v>0</v>
      </c>
      <c r="K281" s="185"/>
      <c r="L281" s="190"/>
      <c r="M281" s="191"/>
      <c r="N281" s="192"/>
      <c r="O281" s="192"/>
      <c r="P281" s="193">
        <f>SUM(P282:P284)</f>
        <v>0</v>
      </c>
      <c r="Q281" s="192"/>
      <c r="R281" s="193">
        <f>SUM(R282:R284)</f>
        <v>0</v>
      </c>
      <c r="S281" s="192"/>
      <c r="T281" s="194">
        <f>SUM(T282:T284)</f>
        <v>3.6287949999999998</v>
      </c>
      <c r="AR281" s="195" t="s">
        <v>82</v>
      </c>
      <c r="AT281" s="196" t="s">
        <v>73</v>
      </c>
      <c r="AU281" s="196" t="s">
        <v>82</v>
      </c>
      <c r="AY281" s="195" t="s">
        <v>119</v>
      </c>
      <c r="BK281" s="197">
        <f>SUM(BK282:BK284)</f>
        <v>0</v>
      </c>
    </row>
    <row r="282" spans="1:65" s="2" customFormat="1" ht="33" customHeight="1">
      <c r="A282" s="34"/>
      <c r="B282" s="35"/>
      <c r="C282" s="200" t="s">
        <v>297</v>
      </c>
      <c r="D282" s="200" t="s">
        <v>122</v>
      </c>
      <c r="E282" s="201" t="s">
        <v>298</v>
      </c>
      <c r="F282" s="202" t="s">
        <v>299</v>
      </c>
      <c r="G282" s="203" t="s">
        <v>132</v>
      </c>
      <c r="H282" s="204">
        <v>61.505000000000003</v>
      </c>
      <c r="I282" s="205"/>
      <c r="J282" s="206">
        <f>ROUND(I282*H282,2)</f>
        <v>0</v>
      </c>
      <c r="K282" s="207"/>
      <c r="L282" s="39"/>
      <c r="M282" s="208" t="s">
        <v>1</v>
      </c>
      <c r="N282" s="209" t="s">
        <v>39</v>
      </c>
      <c r="O282" s="71"/>
      <c r="P282" s="210">
        <f>O282*H282</f>
        <v>0</v>
      </c>
      <c r="Q282" s="210">
        <v>0</v>
      </c>
      <c r="R282" s="210">
        <f>Q282*H282</f>
        <v>0</v>
      </c>
      <c r="S282" s="210">
        <v>5.8999999999999997E-2</v>
      </c>
      <c r="T282" s="211">
        <f>S282*H282</f>
        <v>3.6287949999999998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2" t="s">
        <v>126</v>
      </c>
      <c r="AT282" s="212" t="s">
        <v>122</v>
      </c>
      <c r="AU282" s="212" t="s">
        <v>84</v>
      </c>
      <c r="AY282" s="17" t="s">
        <v>119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7" t="s">
        <v>82</v>
      </c>
      <c r="BK282" s="213">
        <f>ROUND(I282*H282,2)</f>
        <v>0</v>
      </c>
      <c r="BL282" s="17" t="s">
        <v>126</v>
      </c>
      <c r="BM282" s="212" t="s">
        <v>300</v>
      </c>
    </row>
    <row r="283" spans="1:65" s="14" customFormat="1">
      <c r="B283" s="226"/>
      <c r="C283" s="227"/>
      <c r="D283" s="216" t="s">
        <v>128</v>
      </c>
      <c r="E283" s="228" t="s">
        <v>1</v>
      </c>
      <c r="F283" s="229" t="s">
        <v>196</v>
      </c>
      <c r="G283" s="227"/>
      <c r="H283" s="228" t="s">
        <v>1</v>
      </c>
      <c r="I283" s="230"/>
      <c r="J283" s="227"/>
      <c r="K283" s="227"/>
      <c r="L283" s="231"/>
      <c r="M283" s="232"/>
      <c r="N283" s="233"/>
      <c r="O283" s="233"/>
      <c r="P283" s="233"/>
      <c r="Q283" s="233"/>
      <c r="R283" s="233"/>
      <c r="S283" s="233"/>
      <c r="T283" s="234"/>
      <c r="AT283" s="235" t="s">
        <v>128</v>
      </c>
      <c r="AU283" s="235" t="s">
        <v>84</v>
      </c>
      <c r="AV283" s="14" t="s">
        <v>82</v>
      </c>
      <c r="AW283" s="14" t="s">
        <v>31</v>
      </c>
      <c r="AX283" s="14" t="s">
        <v>74</v>
      </c>
      <c r="AY283" s="235" t="s">
        <v>119</v>
      </c>
    </row>
    <row r="284" spans="1:65" s="13" customFormat="1">
      <c r="B284" s="214"/>
      <c r="C284" s="215"/>
      <c r="D284" s="216" t="s">
        <v>128</v>
      </c>
      <c r="E284" s="217" t="s">
        <v>1</v>
      </c>
      <c r="F284" s="218" t="s">
        <v>197</v>
      </c>
      <c r="G284" s="215"/>
      <c r="H284" s="219">
        <v>61.505000000000003</v>
      </c>
      <c r="I284" s="220"/>
      <c r="J284" s="215"/>
      <c r="K284" s="215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128</v>
      </c>
      <c r="AU284" s="225" t="s">
        <v>84</v>
      </c>
      <c r="AV284" s="13" t="s">
        <v>84</v>
      </c>
      <c r="AW284" s="13" t="s">
        <v>31</v>
      </c>
      <c r="AX284" s="13" t="s">
        <v>82</v>
      </c>
      <c r="AY284" s="225" t="s">
        <v>119</v>
      </c>
    </row>
    <row r="285" spans="1:65" s="12" customFormat="1" ht="22.9" customHeight="1">
      <c r="B285" s="184"/>
      <c r="C285" s="185"/>
      <c r="D285" s="186" t="s">
        <v>73</v>
      </c>
      <c r="E285" s="198" t="s">
        <v>301</v>
      </c>
      <c r="F285" s="198" t="s">
        <v>302</v>
      </c>
      <c r="G285" s="185"/>
      <c r="H285" s="185"/>
      <c r="I285" s="188"/>
      <c r="J285" s="199">
        <f>BK285</f>
        <v>0</v>
      </c>
      <c r="K285" s="185"/>
      <c r="L285" s="190"/>
      <c r="M285" s="191"/>
      <c r="N285" s="192"/>
      <c r="O285" s="192"/>
      <c r="P285" s="193">
        <f>SUM(P286:P290)</f>
        <v>0</v>
      </c>
      <c r="Q285" s="192"/>
      <c r="R285" s="193">
        <f>SUM(R286:R290)</f>
        <v>0</v>
      </c>
      <c r="S285" s="192"/>
      <c r="T285" s="194">
        <f>SUM(T286:T290)</f>
        <v>0</v>
      </c>
      <c r="AR285" s="195" t="s">
        <v>82</v>
      </c>
      <c r="AT285" s="196" t="s">
        <v>73</v>
      </c>
      <c r="AU285" s="196" t="s">
        <v>82</v>
      </c>
      <c r="AY285" s="195" t="s">
        <v>119</v>
      </c>
      <c r="BK285" s="197">
        <f>SUM(BK286:BK290)</f>
        <v>0</v>
      </c>
    </row>
    <row r="286" spans="1:65" s="2" customFormat="1" ht="21.75" customHeight="1">
      <c r="A286" s="34"/>
      <c r="B286" s="35"/>
      <c r="C286" s="200" t="s">
        <v>303</v>
      </c>
      <c r="D286" s="200" t="s">
        <v>122</v>
      </c>
      <c r="E286" s="201" t="s">
        <v>304</v>
      </c>
      <c r="F286" s="202" t="s">
        <v>305</v>
      </c>
      <c r="G286" s="203" t="s">
        <v>306</v>
      </c>
      <c r="H286" s="204">
        <v>3.8540000000000001</v>
      </c>
      <c r="I286" s="205"/>
      <c r="J286" s="206">
        <f>ROUND(I286*H286,2)</f>
        <v>0</v>
      </c>
      <c r="K286" s="207"/>
      <c r="L286" s="39"/>
      <c r="M286" s="208" t="s">
        <v>1</v>
      </c>
      <c r="N286" s="209" t="s">
        <v>39</v>
      </c>
      <c r="O286" s="71"/>
      <c r="P286" s="210">
        <f>O286*H286</f>
        <v>0</v>
      </c>
      <c r="Q286" s="210">
        <v>0</v>
      </c>
      <c r="R286" s="210">
        <f>Q286*H286</f>
        <v>0</v>
      </c>
      <c r="S286" s="210">
        <v>0</v>
      </c>
      <c r="T286" s="21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2" t="s">
        <v>126</v>
      </c>
      <c r="AT286" s="212" t="s">
        <v>122</v>
      </c>
      <c r="AU286" s="212" t="s">
        <v>84</v>
      </c>
      <c r="AY286" s="17" t="s">
        <v>119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7" t="s">
        <v>82</v>
      </c>
      <c r="BK286" s="213">
        <f>ROUND(I286*H286,2)</f>
        <v>0</v>
      </c>
      <c r="BL286" s="17" t="s">
        <v>126</v>
      </c>
      <c r="BM286" s="212" t="s">
        <v>307</v>
      </c>
    </row>
    <row r="287" spans="1:65" s="2" customFormat="1" ht="21.75" customHeight="1">
      <c r="A287" s="34"/>
      <c r="B287" s="35"/>
      <c r="C287" s="200" t="s">
        <v>308</v>
      </c>
      <c r="D287" s="200" t="s">
        <v>122</v>
      </c>
      <c r="E287" s="201" t="s">
        <v>309</v>
      </c>
      <c r="F287" s="202" t="s">
        <v>310</v>
      </c>
      <c r="G287" s="203" t="s">
        <v>306</v>
      </c>
      <c r="H287" s="204">
        <v>3.8540000000000001</v>
      </c>
      <c r="I287" s="205"/>
      <c r="J287" s="206">
        <f>ROUND(I287*H287,2)</f>
        <v>0</v>
      </c>
      <c r="K287" s="207"/>
      <c r="L287" s="39"/>
      <c r="M287" s="208" t="s">
        <v>1</v>
      </c>
      <c r="N287" s="209" t="s">
        <v>39</v>
      </c>
      <c r="O287" s="71"/>
      <c r="P287" s="210">
        <f>O287*H287</f>
        <v>0</v>
      </c>
      <c r="Q287" s="210">
        <v>0</v>
      </c>
      <c r="R287" s="210">
        <f>Q287*H287</f>
        <v>0</v>
      </c>
      <c r="S287" s="210">
        <v>0</v>
      </c>
      <c r="T287" s="21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2" t="s">
        <v>126</v>
      </c>
      <c r="AT287" s="212" t="s">
        <v>122</v>
      </c>
      <c r="AU287" s="212" t="s">
        <v>84</v>
      </c>
      <c r="AY287" s="17" t="s">
        <v>119</v>
      </c>
      <c r="BE287" s="213">
        <f>IF(N287="základní",J287,0)</f>
        <v>0</v>
      </c>
      <c r="BF287" s="213">
        <f>IF(N287="snížená",J287,0)</f>
        <v>0</v>
      </c>
      <c r="BG287" s="213">
        <f>IF(N287="zákl. přenesená",J287,0)</f>
        <v>0</v>
      </c>
      <c r="BH287" s="213">
        <f>IF(N287="sníž. přenesená",J287,0)</f>
        <v>0</v>
      </c>
      <c r="BI287" s="213">
        <f>IF(N287="nulová",J287,0)</f>
        <v>0</v>
      </c>
      <c r="BJ287" s="17" t="s">
        <v>82</v>
      </c>
      <c r="BK287" s="213">
        <f>ROUND(I287*H287,2)</f>
        <v>0</v>
      </c>
      <c r="BL287" s="17" t="s">
        <v>126</v>
      </c>
      <c r="BM287" s="212" t="s">
        <v>311</v>
      </c>
    </row>
    <row r="288" spans="1:65" s="2" customFormat="1" ht="21.75" customHeight="1">
      <c r="A288" s="34"/>
      <c r="B288" s="35"/>
      <c r="C288" s="200" t="s">
        <v>312</v>
      </c>
      <c r="D288" s="200" t="s">
        <v>122</v>
      </c>
      <c r="E288" s="201" t="s">
        <v>313</v>
      </c>
      <c r="F288" s="202" t="s">
        <v>314</v>
      </c>
      <c r="G288" s="203" t="s">
        <v>306</v>
      </c>
      <c r="H288" s="204">
        <v>46.247999999999998</v>
      </c>
      <c r="I288" s="205"/>
      <c r="J288" s="206">
        <f>ROUND(I288*H288,2)</f>
        <v>0</v>
      </c>
      <c r="K288" s="207"/>
      <c r="L288" s="39"/>
      <c r="M288" s="208" t="s">
        <v>1</v>
      </c>
      <c r="N288" s="209" t="s">
        <v>39</v>
      </c>
      <c r="O288" s="71"/>
      <c r="P288" s="210">
        <f>O288*H288</f>
        <v>0</v>
      </c>
      <c r="Q288" s="210">
        <v>0</v>
      </c>
      <c r="R288" s="210">
        <f>Q288*H288</f>
        <v>0</v>
      </c>
      <c r="S288" s="210">
        <v>0</v>
      </c>
      <c r="T288" s="21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2" t="s">
        <v>126</v>
      </c>
      <c r="AT288" s="212" t="s">
        <v>122</v>
      </c>
      <c r="AU288" s="212" t="s">
        <v>84</v>
      </c>
      <c r="AY288" s="17" t="s">
        <v>119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17" t="s">
        <v>82</v>
      </c>
      <c r="BK288" s="213">
        <f>ROUND(I288*H288,2)</f>
        <v>0</v>
      </c>
      <c r="BL288" s="17" t="s">
        <v>126</v>
      </c>
      <c r="BM288" s="212" t="s">
        <v>315</v>
      </c>
    </row>
    <row r="289" spans="1:65" s="13" customFormat="1">
      <c r="B289" s="214"/>
      <c r="C289" s="215"/>
      <c r="D289" s="216" t="s">
        <v>128</v>
      </c>
      <c r="E289" s="215"/>
      <c r="F289" s="218" t="s">
        <v>316</v>
      </c>
      <c r="G289" s="215"/>
      <c r="H289" s="219">
        <v>46.247999999999998</v>
      </c>
      <c r="I289" s="220"/>
      <c r="J289" s="215"/>
      <c r="K289" s="215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128</v>
      </c>
      <c r="AU289" s="225" t="s">
        <v>84</v>
      </c>
      <c r="AV289" s="13" t="s">
        <v>84</v>
      </c>
      <c r="AW289" s="13" t="s">
        <v>4</v>
      </c>
      <c r="AX289" s="13" t="s">
        <v>82</v>
      </c>
      <c r="AY289" s="225" t="s">
        <v>119</v>
      </c>
    </row>
    <row r="290" spans="1:65" s="2" customFormat="1" ht="21.75" customHeight="1">
      <c r="A290" s="34"/>
      <c r="B290" s="35"/>
      <c r="C290" s="200" t="s">
        <v>317</v>
      </c>
      <c r="D290" s="200" t="s">
        <v>122</v>
      </c>
      <c r="E290" s="201" t="s">
        <v>318</v>
      </c>
      <c r="F290" s="202" t="s">
        <v>319</v>
      </c>
      <c r="G290" s="203" t="s">
        <v>306</v>
      </c>
      <c r="H290" s="204">
        <v>3.8540000000000001</v>
      </c>
      <c r="I290" s="205"/>
      <c r="J290" s="206">
        <f>ROUND(I290*H290,2)</f>
        <v>0</v>
      </c>
      <c r="K290" s="207"/>
      <c r="L290" s="39"/>
      <c r="M290" s="208" t="s">
        <v>1</v>
      </c>
      <c r="N290" s="209" t="s">
        <v>39</v>
      </c>
      <c r="O290" s="71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2" t="s">
        <v>126</v>
      </c>
      <c r="AT290" s="212" t="s">
        <v>122</v>
      </c>
      <c r="AU290" s="212" t="s">
        <v>84</v>
      </c>
      <c r="AY290" s="17" t="s">
        <v>119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7" t="s">
        <v>82</v>
      </c>
      <c r="BK290" s="213">
        <f>ROUND(I290*H290,2)</f>
        <v>0</v>
      </c>
      <c r="BL290" s="17" t="s">
        <v>126</v>
      </c>
      <c r="BM290" s="212" t="s">
        <v>320</v>
      </c>
    </row>
    <row r="291" spans="1:65" s="12" customFormat="1" ht="22.9" customHeight="1">
      <c r="B291" s="184"/>
      <c r="C291" s="185"/>
      <c r="D291" s="186" t="s">
        <v>73</v>
      </c>
      <c r="E291" s="198" t="s">
        <v>321</v>
      </c>
      <c r="F291" s="198" t="s">
        <v>322</v>
      </c>
      <c r="G291" s="185"/>
      <c r="H291" s="185"/>
      <c r="I291" s="188"/>
      <c r="J291" s="199">
        <f>BK291</f>
        <v>0</v>
      </c>
      <c r="K291" s="185"/>
      <c r="L291" s="190"/>
      <c r="M291" s="191"/>
      <c r="N291" s="192"/>
      <c r="O291" s="192"/>
      <c r="P291" s="193">
        <f>P292</f>
        <v>0</v>
      </c>
      <c r="Q291" s="192"/>
      <c r="R291" s="193">
        <f>R292</f>
        <v>0</v>
      </c>
      <c r="S291" s="192"/>
      <c r="T291" s="194">
        <f>T292</f>
        <v>0</v>
      </c>
      <c r="AR291" s="195" t="s">
        <v>82</v>
      </c>
      <c r="AT291" s="196" t="s">
        <v>73</v>
      </c>
      <c r="AU291" s="196" t="s">
        <v>82</v>
      </c>
      <c r="AY291" s="195" t="s">
        <v>119</v>
      </c>
      <c r="BK291" s="197">
        <f>BK292</f>
        <v>0</v>
      </c>
    </row>
    <row r="292" spans="1:65" s="2" customFormat="1" ht="16.5" customHeight="1">
      <c r="A292" s="34"/>
      <c r="B292" s="35"/>
      <c r="C292" s="200" t="s">
        <v>323</v>
      </c>
      <c r="D292" s="200" t="s">
        <v>122</v>
      </c>
      <c r="E292" s="201" t="s">
        <v>324</v>
      </c>
      <c r="F292" s="202" t="s">
        <v>325</v>
      </c>
      <c r="G292" s="203" t="s">
        <v>306</v>
      </c>
      <c r="H292" s="204">
        <v>12.611000000000001</v>
      </c>
      <c r="I292" s="205"/>
      <c r="J292" s="206">
        <f>ROUND(I292*H292,2)</f>
        <v>0</v>
      </c>
      <c r="K292" s="207"/>
      <c r="L292" s="39"/>
      <c r="M292" s="208" t="s">
        <v>1</v>
      </c>
      <c r="N292" s="209" t="s">
        <v>39</v>
      </c>
      <c r="O292" s="71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2" t="s">
        <v>126</v>
      </c>
      <c r="AT292" s="212" t="s">
        <v>122</v>
      </c>
      <c r="AU292" s="212" t="s">
        <v>84</v>
      </c>
      <c r="AY292" s="17" t="s">
        <v>119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17" t="s">
        <v>82</v>
      </c>
      <c r="BK292" s="213">
        <f>ROUND(I292*H292,2)</f>
        <v>0</v>
      </c>
      <c r="BL292" s="17" t="s">
        <v>126</v>
      </c>
      <c r="BM292" s="212" t="s">
        <v>326</v>
      </c>
    </row>
    <row r="293" spans="1:65" s="12" customFormat="1" ht="25.9" customHeight="1">
      <c r="B293" s="184"/>
      <c r="C293" s="185"/>
      <c r="D293" s="186" t="s">
        <v>73</v>
      </c>
      <c r="E293" s="187" t="s">
        <v>327</v>
      </c>
      <c r="F293" s="187" t="s">
        <v>328</v>
      </c>
      <c r="G293" s="185"/>
      <c r="H293" s="185"/>
      <c r="I293" s="188"/>
      <c r="J293" s="189">
        <f>BK293</f>
        <v>0</v>
      </c>
      <c r="K293" s="185"/>
      <c r="L293" s="190"/>
      <c r="M293" s="191"/>
      <c r="N293" s="192"/>
      <c r="O293" s="192"/>
      <c r="P293" s="193">
        <f>P294+P296+P298+P318</f>
        <v>0</v>
      </c>
      <c r="Q293" s="192"/>
      <c r="R293" s="193">
        <f>R294+R296+R298+R318</f>
        <v>0.111399</v>
      </c>
      <c r="S293" s="192"/>
      <c r="T293" s="194">
        <f>T294+T296+T298+T318</f>
        <v>0.225241</v>
      </c>
      <c r="AR293" s="195" t="s">
        <v>84</v>
      </c>
      <c r="AT293" s="196" t="s">
        <v>73</v>
      </c>
      <c r="AU293" s="196" t="s">
        <v>74</v>
      </c>
      <c r="AY293" s="195" t="s">
        <v>119</v>
      </c>
      <c r="BK293" s="197">
        <f>BK294+BK296+BK298+BK318</f>
        <v>0</v>
      </c>
    </row>
    <row r="294" spans="1:65" s="12" customFormat="1" ht="22.9" customHeight="1">
      <c r="B294" s="184"/>
      <c r="C294" s="185"/>
      <c r="D294" s="186" t="s">
        <v>73</v>
      </c>
      <c r="E294" s="198" t="s">
        <v>329</v>
      </c>
      <c r="F294" s="198" t="s">
        <v>330</v>
      </c>
      <c r="G294" s="185"/>
      <c r="H294" s="185"/>
      <c r="I294" s="188"/>
      <c r="J294" s="199">
        <f>BK294</f>
        <v>0</v>
      </c>
      <c r="K294" s="185"/>
      <c r="L294" s="190"/>
      <c r="M294" s="191"/>
      <c r="N294" s="192"/>
      <c r="O294" s="192"/>
      <c r="P294" s="193">
        <f>P295</f>
        <v>0</v>
      </c>
      <c r="Q294" s="192"/>
      <c r="R294" s="193">
        <f>R295</f>
        <v>0</v>
      </c>
      <c r="S294" s="192"/>
      <c r="T294" s="194">
        <f>T295</f>
        <v>0</v>
      </c>
      <c r="AR294" s="195" t="s">
        <v>84</v>
      </c>
      <c r="AT294" s="196" t="s">
        <v>73</v>
      </c>
      <c r="AU294" s="196" t="s">
        <v>82</v>
      </c>
      <c r="AY294" s="195" t="s">
        <v>119</v>
      </c>
      <c r="BK294" s="197">
        <f>BK295</f>
        <v>0</v>
      </c>
    </row>
    <row r="295" spans="1:65" s="2" customFormat="1" ht="16.5" customHeight="1">
      <c r="A295" s="34"/>
      <c r="B295" s="35"/>
      <c r="C295" s="200" t="s">
        <v>331</v>
      </c>
      <c r="D295" s="200" t="s">
        <v>122</v>
      </c>
      <c r="E295" s="201" t="s">
        <v>332</v>
      </c>
      <c r="F295" s="202" t="s">
        <v>333</v>
      </c>
      <c r="G295" s="203" t="s">
        <v>293</v>
      </c>
      <c r="H295" s="204">
        <v>1</v>
      </c>
      <c r="I295" s="205"/>
      <c r="J295" s="206">
        <f>ROUND(I295*H295,2)</f>
        <v>0</v>
      </c>
      <c r="K295" s="207"/>
      <c r="L295" s="39"/>
      <c r="M295" s="208" t="s">
        <v>1</v>
      </c>
      <c r="N295" s="209" t="s">
        <v>39</v>
      </c>
      <c r="O295" s="71"/>
      <c r="P295" s="210">
        <f>O295*H295</f>
        <v>0</v>
      </c>
      <c r="Q295" s="210">
        <v>0</v>
      </c>
      <c r="R295" s="210">
        <f>Q295*H295</f>
        <v>0</v>
      </c>
      <c r="S295" s="210">
        <v>0</v>
      </c>
      <c r="T295" s="21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2" t="s">
        <v>227</v>
      </c>
      <c r="AT295" s="212" t="s">
        <v>122</v>
      </c>
      <c r="AU295" s="212" t="s">
        <v>84</v>
      </c>
      <c r="AY295" s="17" t="s">
        <v>119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7" t="s">
        <v>82</v>
      </c>
      <c r="BK295" s="213">
        <f>ROUND(I295*H295,2)</f>
        <v>0</v>
      </c>
      <c r="BL295" s="17" t="s">
        <v>227</v>
      </c>
      <c r="BM295" s="212" t="s">
        <v>334</v>
      </c>
    </row>
    <row r="296" spans="1:65" s="12" customFormat="1" ht="22.9" customHeight="1">
      <c r="B296" s="184"/>
      <c r="C296" s="185"/>
      <c r="D296" s="186" t="s">
        <v>73</v>
      </c>
      <c r="E296" s="198" t="s">
        <v>335</v>
      </c>
      <c r="F296" s="198" t="s">
        <v>336</v>
      </c>
      <c r="G296" s="185"/>
      <c r="H296" s="185"/>
      <c r="I296" s="188"/>
      <c r="J296" s="199">
        <f>BK296</f>
        <v>0</v>
      </c>
      <c r="K296" s="185"/>
      <c r="L296" s="190"/>
      <c r="M296" s="191"/>
      <c r="N296" s="192"/>
      <c r="O296" s="192"/>
      <c r="P296" s="193">
        <f>P297</f>
        <v>0</v>
      </c>
      <c r="Q296" s="192"/>
      <c r="R296" s="193">
        <f>R297</f>
        <v>0</v>
      </c>
      <c r="S296" s="192"/>
      <c r="T296" s="194">
        <f>T297</f>
        <v>0</v>
      </c>
      <c r="AR296" s="195" t="s">
        <v>84</v>
      </c>
      <c r="AT296" s="196" t="s">
        <v>73</v>
      </c>
      <c r="AU296" s="196" t="s">
        <v>82</v>
      </c>
      <c r="AY296" s="195" t="s">
        <v>119</v>
      </c>
      <c r="BK296" s="197">
        <f>BK297</f>
        <v>0</v>
      </c>
    </row>
    <row r="297" spans="1:65" s="2" customFormat="1" ht="16.5" customHeight="1">
      <c r="A297" s="34"/>
      <c r="B297" s="35"/>
      <c r="C297" s="200" t="s">
        <v>337</v>
      </c>
      <c r="D297" s="200" t="s">
        <v>122</v>
      </c>
      <c r="E297" s="201" t="s">
        <v>338</v>
      </c>
      <c r="F297" s="202" t="s">
        <v>339</v>
      </c>
      <c r="G297" s="203" t="s">
        <v>293</v>
      </c>
      <c r="H297" s="204">
        <v>1</v>
      </c>
      <c r="I297" s="205"/>
      <c r="J297" s="206">
        <f>ROUND(I297*H297,2)</f>
        <v>0</v>
      </c>
      <c r="K297" s="207"/>
      <c r="L297" s="39"/>
      <c r="M297" s="208" t="s">
        <v>1</v>
      </c>
      <c r="N297" s="209" t="s">
        <v>39</v>
      </c>
      <c r="O297" s="71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2" t="s">
        <v>227</v>
      </c>
      <c r="AT297" s="212" t="s">
        <v>122</v>
      </c>
      <c r="AU297" s="212" t="s">
        <v>84</v>
      </c>
      <c r="AY297" s="17" t="s">
        <v>119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17" t="s">
        <v>82</v>
      </c>
      <c r="BK297" s="213">
        <f>ROUND(I297*H297,2)</f>
        <v>0</v>
      </c>
      <c r="BL297" s="17" t="s">
        <v>227</v>
      </c>
      <c r="BM297" s="212" t="s">
        <v>340</v>
      </c>
    </row>
    <row r="298" spans="1:65" s="12" customFormat="1" ht="22.9" customHeight="1">
      <c r="B298" s="184"/>
      <c r="C298" s="185"/>
      <c r="D298" s="186" t="s">
        <v>73</v>
      </c>
      <c r="E298" s="198" t="s">
        <v>341</v>
      </c>
      <c r="F298" s="198" t="s">
        <v>342</v>
      </c>
      <c r="G298" s="185"/>
      <c r="H298" s="185"/>
      <c r="I298" s="188"/>
      <c r="J298" s="199">
        <f>BK298</f>
        <v>0</v>
      </c>
      <c r="K298" s="185"/>
      <c r="L298" s="190"/>
      <c r="M298" s="191"/>
      <c r="N298" s="192"/>
      <c r="O298" s="192"/>
      <c r="P298" s="193">
        <f>SUM(P299:P317)</f>
        <v>0</v>
      </c>
      <c r="Q298" s="192"/>
      <c r="R298" s="193">
        <f>SUM(R299:R317)</f>
        <v>0.111399</v>
      </c>
      <c r="S298" s="192"/>
      <c r="T298" s="194">
        <f>SUM(T299:T317)</f>
        <v>0.225241</v>
      </c>
      <c r="AR298" s="195" t="s">
        <v>84</v>
      </c>
      <c r="AT298" s="196" t="s">
        <v>73</v>
      </c>
      <c r="AU298" s="196" t="s">
        <v>82</v>
      </c>
      <c r="AY298" s="195" t="s">
        <v>119</v>
      </c>
      <c r="BK298" s="197">
        <f>SUM(BK299:BK317)</f>
        <v>0</v>
      </c>
    </row>
    <row r="299" spans="1:65" s="2" customFormat="1" ht="16.5" customHeight="1">
      <c r="A299" s="34"/>
      <c r="B299" s="35"/>
      <c r="C299" s="200" t="s">
        <v>343</v>
      </c>
      <c r="D299" s="200" t="s">
        <v>122</v>
      </c>
      <c r="E299" s="201" t="s">
        <v>344</v>
      </c>
      <c r="F299" s="202" t="s">
        <v>345</v>
      </c>
      <c r="G299" s="203" t="s">
        <v>125</v>
      </c>
      <c r="H299" s="204">
        <v>46</v>
      </c>
      <c r="I299" s="205"/>
      <c r="J299" s="206">
        <f>ROUND(I299*H299,2)</f>
        <v>0</v>
      </c>
      <c r="K299" s="207"/>
      <c r="L299" s="39"/>
      <c r="M299" s="208" t="s">
        <v>1</v>
      </c>
      <c r="N299" s="209" t="s">
        <v>39</v>
      </c>
      <c r="O299" s="71"/>
      <c r="P299" s="210">
        <f>O299*H299</f>
        <v>0</v>
      </c>
      <c r="Q299" s="210">
        <v>0</v>
      </c>
      <c r="R299" s="210">
        <f>Q299*H299</f>
        <v>0</v>
      </c>
      <c r="S299" s="210">
        <v>0</v>
      </c>
      <c r="T299" s="21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2" t="s">
        <v>227</v>
      </c>
      <c r="AT299" s="212" t="s">
        <v>122</v>
      </c>
      <c r="AU299" s="212" t="s">
        <v>84</v>
      </c>
      <c r="AY299" s="17" t="s">
        <v>119</v>
      </c>
      <c r="BE299" s="213">
        <f>IF(N299="základní",J299,0)</f>
        <v>0</v>
      </c>
      <c r="BF299" s="213">
        <f>IF(N299="snížená",J299,0)</f>
        <v>0</v>
      </c>
      <c r="BG299" s="213">
        <f>IF(N299="zákl. přenesená",J299,0)</f>
        <v>0</v>
      </c>
      <c r="BH299" s="213">
        <f>IF(N299="sníž. přenesená",J299,0)</f>
        <v>0</v>
      </c>
      <c r="BI299" s="213">
        <f>IF(N299="nulová",J299,0)</f>
        <v>0</v>
      </c>
      <c r="BJ299" s="17" t="s">
        <v>82</v>
      </c>
      <c r="BK299" s="213">
        <f>ROUND(I299*H299,2)</f>
        <v>0</v>
      </c>
      <c r="BL299" s="17" t="s">
        <v>227</v>
      </c>
      <c r="BM299" s="212" t="s">
        <v>346</v>
      </c>
    </row>
    <row r="300" spans="1:65" s="13" customFormat="1">
      <c r="B300" s="214"/>
      <c r="C300" s="215"/>
      <c r="D300" s="216" t="s">
        <v>128</v>
      </c>
      <c r="E300" s="217" t="s">
        <v>1</v>
      </c>
      <c r="F300" s="218" t="s">
        <v>347</v>
      </c>
      <c r="G300" s="215"/>
      <c r="H300" s="219">
        <v>46</v>
      </c>
      <c r="I300" s="220"/>
      <c r="J300" s="215"/>
      <c r="K300" s="215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128</v>
      </c>
      <c r="AU300" s="225" t="s">
        <v>84</v>
      </c>
      <c r="AV300" s="13" t="s">
        <v>84</v>
      </c>
      <c r="AW300" s="13" t="s">
        <v>31</v>
      </c>
      <c r="AX300" s="13" t="s">
        <v>82</v>
      </c>
      <c r="AY300" s="225" t="s">
        <v>119</v>
      </c>
    </row>
    <row r="301" spans="1:65" s="2" customFormat="1" ht="16.5" customHeight="1">
      <c r="A301" s="34"/>
      <c r="B301" s="35"/>
      <c r="C301" s="200" t="s">
        <v>348</v>
      </c>
      <c r="D301" s="200" t="s">
        <v>122</v>
      </c>
      <c r="E301" s="201" t="s">
        <v>349</v>
      </c>
      <c r="F301" s="202" t="s">
        <v>350</v>
      </c>
      <c r="G301" s="203" t="s">
        <v>125</v>
      </c>
      <c r="H301" s="204">
        <v>52.3</v>
      </c>
      <c r="I301" s="205"/>
      <c r="J301" s="206">
        <f>ROUND(I301*H301,2)</f>
        <v>0</v>
      </c>
      <c r="K301" s="207"/>
      <c r="L301" s="39"/>
      <c r="M301" s="208" t="s">
        <v>1</v>
      </c>
      <c r="N301" s="209" t="s">
        <v>39</v>
      </c>
      <c r="O301" s="71"/>
      <c r="P301" s="210">
        <f>O301*H301</f>
        <v>0</v>
      </c>
      <c r="Q301" s="210">
        <v>0</v>
      </c>
      <c r="R301" s="210">
        <f>Q301*H301</f>
        <v>0</v>
      </c>
      <c r="S301" s="210">
        <v>1.67E-3</v>
      </c>
      <c r="T301" s="211">
        <f>S301*H301</f>
        <v>8.7341000000000002E-2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2" t="s">
        <v>227</v>
      </c>
      <c r="AT301" s="212" t="s">
        <v>122</v>
      </c>
      <c r="AU301" s="212" t="s">
        <v>84</v>
      </c>
      <c r="AY301" s="17" t="s">
        <v>119</v>
      </c>
      <c r="BE301" s="213">
        <f>IF(N301="základní",J301,0)</f>
        <v>0</v>
      </c>
      <c r="BF301" s="213">
        <f>IF(N301="snížená",J301,0)</f>
        <v>0</v>
      </c>
      <c r="BG301" s="213">
        <f>IF(N301="zákl. přenesená",J301,0)</f>
        <v>0</v>
      </c>
      <c r="BH301" s="213">
        <f>IF(N301="sníž. přenesená",J301,0)</f>
        <v>0</v>
      </c>
      <c r="BI301" s="213">
        <f>IF(N301="nulová",J301,0)</f>
        <v>0</v>
      </c>
      <c r="BJ301" s="17" t="s">
        <v>82</v>
      </c>
      <c r="BK301" s="213">
        <f>ROUND(I301*H301,2)</f>
        <v>0</v>
      </c>
      <c r="BL301" s="17" t="s">
        <v>227</v>
      </c>
      <c r="BM301" s="212" t="s">
        <v>351</v>
      </c>
    </row>
    <row r="302" spans="1:65" s="14" customFormat="1">
      <c r="B302" s="226"/>
      <c r="C302" s="227"/>
      <c r="D302" s="216" t="s">
        <v>128</v>
      </c>
      <c r="E302" s="228" t="s">
        <v>1</v>
      </c>
      <c r="F302" s="229" t="s">
        <v>176</v>
      </c>
      <c r="G302" s="227"/>
      <c r="H302" s="228" t="s">
        <v>1</v>
      </c>
      <c r="I302" s="230"/>
      <c r="J302" s="227"/>
      <c r="K302" s="227"/>
      <c r="L302" s="231"/>
      <c r="M302" s="232"/>
      <c r="N302" s="233"/>
      <c r="O302" s="233"/>
      <c r="P302" s="233"/>
      <c r="Q302" s="233"/>
      <c r="R302" s="233"/>
      <c r="S302" s="233"/>
      <c r="T302" s="234"/>
      <c r="AT302" s="235" t="s">
        <v>128</v>
      </c>
      <c r="AU302" s="235" t="s">
        <v>84</v>
      </c>
      <c r="AV302" s="14" t="s">
        <v>82</v>
      </c>
      <c r="AW302" s="14" t="s">
        <v>31</v>
      </c>
      <c r="AX302" s="14" t="s">
        <v>74</v>
      </c>
      <c r="AY302" s="235" t="s">
        <v>119</v>
      </c>
    </row>
    <row r="303" spans="1:65" s="13" customFormat="1">
      <c r="B303" s="214"/>
      <c r="C303" s="215"/>
      <c r="D303" s="216" t="s">
        <v>128</v>
      </c>
      <c r="E303" s="217" t="s">
        <v>1</v>
      </c>
      <c r="F303" s="218" t="s">
        <v>184</v>
      </c>
      <c r="G303" s="215"/>
      <c r="H303" s="219">
        <v>25.5</v>
      </c>
      <c r="I303" s="220"/>
      <c r="J303" s="215"/>
      <c r="K303" s="215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128</v>
      </c>
      <c r="AU303" s="225" t="s">
        <v>84</v>
      </c>
      <c r="AV303" s="13" t="s">
        <v>84</v>
      </c>
      <c r="AW303" s="13" t="s">
        <v>31</v>
      </c>
      <c r="AX303" s="13" t="s">
        <v>74</v>
      </c>
      <c r="AY303" s="225" t="s">
        <v>119</v>
      </c>
    </row>
    <row r="304" spans="1:65" s="14" customFormat="1">
      <c r="B304" s="226"/>
      <c r="C304" s="227"/>
      <c r="D304" s="216" t="s">
        <v>128</v>
      </c>
      <c r="E304" s="228" t="s">
        <v>1</v>
      </c>
      <c r="F304" s="229" t="s">
        <v>178</v>
      </c>
      <c r="G304" s="227"/>
      <c r="H304" s="228" t="s">
        <v>1</v>
      </c>
      <c r="I304" s="230"/>
      <c r="J304" s="227"/>
      <c r="K304" s="227"/>
      <c r="L304" s="231"/>
      <c r="M304" s="232"/>
      <c r="N304" s="233"/>
      <c r="O304" s="233"/>
      <c r="P304" s="233"/>
      <c r="Q304" s="233"/>
      <c r="R304" s="233"/>
      <c r="S304" s="233"/>
      <c r="T304" s="234"/>
      <c r="AT304" s="235" t="s">
        <v>128</v>
      </c>
      <c r="AU304" s="235" t="s">
        <v>84</v>
      </c>
      <c r="AV304" s="14" t="s">
        <v>82</v>
      </c>
      <c r="AW304" s="14" t="s">
        <v>31</v>
      </c>
      <c r="AX304" s="14" t="s">
        <v>74</v>
      </c>
      <c r="AY304" s="235" t="s">
        <v>119</v>
      </c>
    </row>
    <row r="305" spans="1:65" s="13" customFormat="1">
      <c r="B305" s="214"/>
      <c r="C305" s="215"/>
      <c r="D305" s="216" t="s">
        <v>128</v>
      </c>
      <c r="E305" s="217" t="s">
        <v>1</v>
      </c>
      <c r="F305" s="218" t="s">
        <v>185</v>
      </c>
      <c r="G305" s="215"/>
      <c r="H305" s="219">
        <v>26.8</v>
      </c>
      <c r="I305" s="220"/>
      <c r="J305" s="215"/>
      <c r="K305" s="215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128</v>
      </c>
      <c r="AU305" s="225" t="s">
        <v>84</v>
      </c>
      <c r="AV305" s="13" t="s">
        <v>84</v>
      </c>
      <c r="AW305" s="13" t="s">
        <v>31</v>
      </c>
      <c r="AX305" s="13" t="s">
        <v>74</v>
      </c>
      <c r="AY305" s="225" t="s">
        <v>119</v>
      </c>
    </row>
    <row r="306" spans="1:65" s="15" customFormat="1">
      <c r="B306" s="247"/>
      <c r="C306" s="248"/>
      <c r="D306" s="216" t="s">
        <v>128</v>
      </c>
      <c r="E306" s="249" t="s">
        <v>1</v>
      </c>
      <c r="F306" s="250" t="s">
        <v>168</v>
      </c>
      <c r="G306" s="248"/>
      <c r="H306" s="251">
        <v>52.3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AT306" s="257" t="s">
        <v>128</v>
      </c>
      <c r="AU306" s="257" t="s">
        <v>84</v>
      </c>
      <c r="AV306" s="15" t="s">
        <v>126</v>
      </c>
      <c r="AW306" s="15" t="s">
        <v>31</v>
      </c>
      <c r="AX306" s="15" t="s">
        <v>82</v>
      </c>
      <c r="AY306" s="257" t="s">
        <v>119</v>
      </c>
    </row>
    <row r="307" spans="1:65" s="2" customFormat="1" ht="16.5" customHeight="1">
      <c r="A307" s="34"/>
      <c r="B307" s="35"/>
      <c r="C307" s="200" t="s">
        <v>352</v>
      </c>
      <c r="D307" s="200" t="s">
        <v>122</v>
      </c>
      <c r="E307" s="201" t="s">
        <v>353</v>
      </c>
      <c r="F307" s="202" t="s">
        <v>354</v>
      </c>
      <c r="G307" s="203" t="s">
        <v>125</v>
      </c>
      <c r="H307" s="204">
        <v>35</v>
      </c>
      <c r="I307" s="205"/>
      <c r="J307" s="206">
        <f>ROUND(I307*H307,2)</f>
        <v>0</v>
      </c>
      <c r="K307" s="207"/>
      <c r="L307" s="39"/>
      <c r="M307" s="208" t="s">
        <v>1</v>
      </c>
      <c r="N307" s="209" t="s">
        <v>39</v>
      </c>
      <c r="O307" s="71"/>
      <c r="P307" s="210">
        <f>O307*H307</f>
        <v>0</v>
      </c>
      <c r="Q307" s="210">
        <v>0</v>
      </c>
      <c r="R307" s="210">
        <f>Q307*H307</f>
        <v>0</v>
      </c>
      <c r="S307" s="210">
        <v>3.9399999999999999E-3</v>
      </c>
      <c r="T307" s="211">
        <f>S307*H307</f>
        <v>0.13789999999999999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2" t="s">
        <v>227</v>
      </c>
      <c r="AT307" s="212" t="s">
        <v>122</v>
      </c>
      <c r="AU307" s="212" t="s">
        <v>84</v>
      </c>
      <c r="AY307" s="17" t="s">
        <v>119</v>
      </c>
      <c r="BE307" s="213">
        <f>IF(N307="základní",J307,0)</f>
        <v>0</v>
      </c>
      <c r="BF307" s="213">
        <f>IF(N307="snížená",J307,0)</f>
        <v>0</v>
      </c>
      <c r="BG307" s="213">
        <f>IF(N307="zákl. přenesená",J307,0)</f>
        <v>0</v>
      </c>
      <c r="BH307" s="213">
        <f>IF(N307="sníž. přenesená",J307,0)</f>
        <v>0</v>
      </c>
      <c r="BI307" s="213">
        <f>IF(N307="nulová",J307,0)</f>
        <v>0</v>
      </c>
      <c r="BJ307" s="17" t="s">
        <v>82</v>
      </c>
      <c r="BK307" s="213">
        <f>ROUND(I307*H307,2)</f>
        <v>0</v>
      </c>
      <c r="BL307" s="17" t="s">
        <v>227</v>
      </c>
      <c r="BM307" s="212" t="s">
        <v>355</v>
      </c>
    </row>
    <row r="308" spans="1:65" s="13" customFormat="1">
      <c r="B308" s="214"/>
      <c r="C308" s="215"/>
      <c r="D308" s="216" t="s">
        <v>128</v>
      </c>
      <c r="E308" s="217" t="s">
        <v>1</v>
      </c>
      <c r="F308" s="218" t="s">
        <v>356</v>
      </c>
      <c r="G308" s="215"/>
      <c r="H308" s="219">
        <v>35</v>
      </c>
      <c r="I308" s="220"/>
      <c r="J308" s="215"/>
      <c r="K308" s="215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128</v>
      </c>
      <c r="AU308" s="225" t="s">
        <v>84</v>
      </c>
      <c r="AV308" s="13" t="s">
        <v>84</v>
      </c>
      <c r="AW308" s="13" t="s">
        <v>31</v>
      </c>
      <c r="AX308" s="13" t="s">
        <v>82</v>
      </c>
      <c r="AY308" s="225" t="s">
        <v>119</v>
      </c>
    </row>
    <row r="309" spans="1:65" s="2" customFormat="1" ht="16.5" customHeight="1">
      <c r="A309" s="34"/>
      <c r="B309" s="35"/>
      <c r="C309" s="200" t="s">
        <v>357</v>
      </c>
      <c r="D309" s="200" t="s">
        <v>122</v>
      </c>
      <c r="E309" s="201" t="s">
        <v>358</v>
      </c>
      <c r="F309" s="202" t="s">
        <v>359</v>
      </c>
      <c r="G309" s="203" t="s">
        <v>125</v>
      </c>
      <c r="H309" s="204">
        <v>52.3</v>
      </c>
      <c r="I309" s="205"/>
      <c r="J309" s="206">
        <f>ROUND(I309*H309,2)</f>
        <v>0</v>
      </c>
      <c r="K309" s="207"/>
      <c r="L309" s="39"/>
      <c r="M309" s="208" t="s">
        <v>1</v>
      </c>
      <c r="N309" s="209" t="s">
        <v>39</v>
      </c>
      <c r="O309" s="71"/>
      <c r="P309" s="210">
        <f>O309*H309</f>
        <v>0</v>
      </c>
      <c r="Q309" s="210">
        <v>2.1299999999999999E-3</v>
      </c>
      <c r="R309" s="210">
        <f>Q309*H309</f>
        <v>0.111399</v>
      </c>
      <c r="S309" s="210">
        <v>0</v>
      </c>
      <c r="T309" s="21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2" t="s">
        <v>227</v>
      </c>
      <c r="AT309" s="212" t="s">
        <v>122</v>
      </c>
      <c r="AU309" s="212" t="s">
        <v>84</v>
      </c>
      <c r="AY309" s="17" t="s">
        <v>119</v>
      </c>
      <c r="BE309" s="213">
        <f>IF(N309="základní",J309,0)</f>
        <v>0</v>
      </c>
      <c r="BF309" s="213">
        <f>IF(N309="snížená",J309,0)</f>
        <v>0</v>
      </c>
      <c r="BG309" s="213">
        <f>IF(N309="zákl. přenesená",J309,0)</f>
        <v>0</v>
      </c>
      <c r="BH309" s="213">
        <f>IF(N309="sníž. přenesená",J309,0)</f>
        <v>0</v>
      </c>
      <c r="BI309" s="213">
        <f>IF(N309="nulová",J309,0)</f>
        <v>0</v>
      </c>
      <c r="BJ309" s="17" t="s">
        <v>82</v>
      </c>
      <c r="BK309" s="213">
        <f>ROUND(I309*H309,2)</f>
        <v>0</v>
      </c>
      <c r="BL309" s="17" t="s">
        <v>227</v>
      </c>
      <c r="BM309" s="212" t="s">
        <v>360</v>
      </c>
    </row>
    <row r="310" spans="1:65" s="14" customFormat="1">
      <c r="B310" s="226"/>
      <c r="C310" s="227"/>
      <c r="D310" s="216" t="s">
        <v>128</v>
      </c>
      <c r="E310" s="228" t="s">
        <v>1</v>
      </c>
      <c r="F310" s="229" t="s">
        <v>176</v>
      </c>
      <c r="G310" s="227"/>
      <c r="H310" s="228" t="s">
        <v>1</v>
      </c>
      <c r="I310" s="230"/>
      <c r="J310" s="227"/>
      <c r="K310" s="227"/>
      <c r="L310" s="231"/>
      <c r="M310" s="232"/>
      <c r="N310" s="233"/>
      <c r="O310" s="233"/>
      <c r="P310" s="233"/>
      <c r="Q310" s="233"/>
      <c r="R310" s="233"/>
      <c r="S310" s="233"/>
      <c r="T310" s="234"/>
      <c r="AT310" s="235" t="s">
        <v>128</v>
      </c>
      <c r="AU310" s="235" t="s">
        <v>84</v>
      </c>
      <c r="AV310" s="14" t="s">
        <v>82</v>
      </c>
      <c r="AW310" s="14" t="s">
        <v>31</v>
      </c>
      <c r="AX310" s="14" t="s">
        <v>74</v>
      </c>
      <c r="AY310" s="235" t="s">
        <v>119</v>
      </c>
    </row>
    <row r="311" spans="1:65" s="13" customFormat="1">
      <c r="B311" s="214"/>
      <c r="C311" s="215"/>
      <c r="D311" s="216" t="s">
        <v>128</v>
      </c>
      <c r="E311" s="217" t="s">
        <v>1</v>
      </c>
      <c r="F311" s="218" t="s">
        <v>184</v>
      </c>
      <c r="G311" s="215"/>
      <c r="H311" s="219">
        <v>25.5</v>
      </c>
      <c r="I311" s="220"/>
      <c r="J311" s="215"/>
      <c r="K311" s="215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128</v>
      </c>
      <c r="AU311" s="225" t="s">
        <v>84</v>
      </c>
      <c r="AV311" s="13" t="s">
        <v>84</v>
      </c>
      <c r="AW311" s="13" t="s">
        <v>31</v>
      </c>
      <c r="AX311" s="13" t="s">
        <v>74</v>
      </c>
      <c r="AY311" s="225" t="s">
        <v>119</v>
      </c>
    </row>
    <row r="312" spans="1:65" s="14" customFormat="1">
      <c r="B312" s="226"/>
      <c r="C312" s="227"/>
      <c r="D312" s="216" t="s">
        <v>128</v>
      </c>
      <c r="E312" s="228" t="s">
        <v>1</v>
      </c>
      <c r="F312" s="229" t="s">
        <v>178</v>
      </c>
      <c r="G312" s="227"/>
      <c r="H312" s="228" t="s">
        <v>1</v>
      </c>
      <c r="I312" s="230"/>
      <c r="J312" s="227"/>
      <c r="K312" s="227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128</v>
      </c>
      <c r="AU312" s="235" t="s">
        <v>84</v>
      </c>
      <c r="AV312" s="14" t="s">
        <v>82</v>
      </c>
      <c r="AW312" s="14" t="s">
        <v>31</v>
      </c>
      <c r="AX312" s="14" t="s">
        <v>74</v>
      </c>
      <c r="AY312" s="235" t="s">
        <v>119</v>
      </c>
    </row>
    <row r="313" spans="1:65" s="13" customFormat="1">
      <c r="B313" s="214"/>
      <c r="C313" s="215"/>
      <c r="D313" s="216" t="s">
        <v>128</v>
      </c>
      <c r="E313" s="217" t="s">
        <v>1</v>
      </c>
      <c r="F313" s="218" t="s">
        <v>185</v>
      </c>
      <c r="G313" s="215"/>
      <c r="H313" s="219">
        <v>26.8</v>
      </c>
      <c r="I313" s="220"/>
      <c r="J313" s="215"/>
      <c r="K313" s="215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128</v>
      </c>
      <c r="AU313" s="225" t="s">
        <v>84</v>
      </c>
      <c r="AV313" s="13" t="s">
        <v>84</v>
      </c>
      <c r="AW313" s="13" t="s">
        <v>31</v>
      </c>
      <c r="AX313" s="13" t="s">
        <v>74</v>
      </c>
      <c r="AY313" s="225" t="s">
        <v>119</v>
      </c>
    </row>
    <row r="314" spans="1:65" s="15" customFormat="1">
      <c r="B314" s="247"/>
      <c r="C314" s="248"/>
      <c r="D314" s="216" t="s">
        <v>128</v>
      </c>
      <c r="E314" s="249" t="s">
        <v>1</v>
      </c>
      <c r="F314" s="250" t="s">
        <v>168</v>
      </c>
      <c r="G314" s="248"/>
      <c r="H314" s="251">
        <v>52.3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AT314" s="257" t="s">
        <v>128</v>
      </c>
      <c r="AU314" s="257" t="s">
        <v>84</v>
      </c>
      <c r="AV314" s="15" t="s">
        <v>126</v>
      </c>
      <c r="AW314" s="15" t="s">
        <v>31</v>
      </c>
      <c r="AX314" s="15" t="s">
        <v>82</v>
      </c>
      <c r="AY314" s="257" t="s">
        <v>119</v>
      </c>
    </row>
    <row r="315" spans="1:65" s="2" customFormat="1" ht="16.5" customHeight="1">
      <c r="A315" s="34"/>
      <c r="B315" s="35"/>
      <c r="C315" s="200" t="s">
        <v>361</v>
      </c>
      <c r="D315" s="200" t="s">
        <v>122</v>
      </c>
      <c r="E315" s="201" t="s">
        <v>362</v>
      </c>
      <c r="F315" s="202" t="s">
        <v>363</v>
      </c>
      <c r="G315" s="203" t="s">
        <v>125</v>
      </c>
      <c r="H315" s="204">
        <v>35</v>
      </c>
      <c r="I315" s="205"/>
      <c r="J315" s="206">
        <f>ROUND(I315*H315,2)</f>
        <v>0</v>
      </c>
      <c r="K315" s="207"/>
      <c r="L315" s="39"/>
      <c r="M315" s="208" t="s">
        <v>1</v>
      </c>
      <c r="N315" s="209" t="s">
        <v>39</v>
      </c>
      <c r="O315" s="71"/>
      <c r="P315" s="210">
        <f>O315*H315</f>
        <v>0</v>
      </c>
      <c r="Q315" s="210">
        <v>0</v>
      </c>
      <c r="R315" s="210">
        <f>Q315*H315</f>
        <v>0</v>
      </c>
      <c r="S315" s="210">
        <v>0</v>
      </c>
      <c r="T315" s="21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2" t="s">
        <v>227</v>
      </c>
      <c r="AT315" s="212" t="s">
        <v>122</v>
      </c>
      <c r="AU315" s="212" t="s">
        <v>84</v>
      </c>
      <c r="AY315" s="17" t="s">
        <v>119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7" t="s">
        <v>82</v>
      </c>
      <c r="BK315" s="213">
        <f>ROUND(I315*H315,2)</f>
        <v>0</v>
      </c>
      <c r="BL315" s="17" t="s">
        <v>227</v>
      </c>
      <c r="BM315" s="212" t="s">
        <v>364</v>
      </c>
    </row>
    <row r="316" spans="1:65" s="2" customFormat="1" ht="21.75" customHeight="1">
      <c r="A316" s="34"/>
      <c r="B316" s="35"/>
      <c r="C316" s="200" t="s">
        <v>365</v>
      </c>
      <c r="D316" s="200" t="s">
        <v>122</v>
      </c>
      <c r="E316" s="201" t="s">
        <v>366</v>
      </c>
      <c r="F316" s="202" t="s">
        <v>367</v>
      </c>
      <c r="G316" s="203" t="s">
        <v>306</v>
      </c>
      <c r="H316" s="204">
        <v>0.32300000000000001</v>
      </c>
      <c r="I316" s="205"/>
      <c r="J316" s="206">
        <f>ROUND(I316*H316,2)</f>
        <v>0</v>
      </c>
      <c r="K316" s="207"/>
      <c r="L316" s="39"/>
      <c r="M316" s="208" t="s">
        <v>1</v>
      </c>
      <c r="N316" s="209" t="s">
        <v>39</v>
      </c>
      <c r="O316" s="71"/>
      <c r="P316" s="210">
        <f>O316*H316</f>
        <v>0</v>
      </c>
      <c r="Q316" s="210">
        <v>0</v>
      </c>
      <c r="R316" s="210">
        <f>Q316*H316</f>
        <v>0</v>
      </c>
      <c r="S316" s="210">
        <v>0</v>
      </c>
      <c r="T316" s="21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2" t="s">
        <v>227</v>
      </c>
      <c r="AT316" s="212" t="s">
        <v>122</v>
      </c>
      <c r="AU316" s="212" t="s">
        <v>84</v>
      </c>
      <c r="AY316" s="17" t="s">
        <v>119</v>
      </c>
      <c r="BE316" s="213">
        <f>IF(N316="základní",J316,0)</f>
        <v>0</v>
      </c>
      <c r="BF316" s="213">
        <f>IF(N316="snížená",J316,0)</f>
        <v>0</v>
      </c>
      <c r="BG316" s="213">
        <f>IF(N316="zákl. přenesená",J316,0)</f>
        <v>0</v>
      </c>
      <c r="BH316" s="213">
        <f>IF(N316="sníž. přenesená",J316,0)</f>
        <v>0</v>
      </c>
      <c r="BI316" s="213">
        <f>IF(N316="nulová",J316,0)</f>
        <v>0</v>
      </c>
      <c r="BJ316" s="17" t="s">
        <v>82</v>
      </c>
      <c r="BK316" s="213">
        <f>ROUND(I316*H316,2)</f>
        <v>0</v>
      </c>
      <c r="BL316" s="17" t="s">
        <v>227</v>
      </c>
      <c r="BM316" s="212" t="s">
        <v>368</v>
      </c>
    </row>
    <row r="317" spans="1:65" s="2" customFormat="1" ht="21.75" customHeight="1">
      <c r="A317" s="34"/>
      <c r="B317" s="35"/>
      <c r="C317" s="200" t="s">
        <v>369</v>
      </c>
      <c r="D317" s="200" t="s">
        <v>122</v>
      </c>
      <c r="E317" s="201" t="s">
        <v>370</v>
      </c>
      <c r="F317" s="202" t="s">
        <v>371</v>
      </c>
      <c r="G317" s="203" t="s">
        <v>306</v>
      </c>
      <c r="H317" s="204">
        <v>0.32300000000000001</v>
      </c>
      <c r="I317" s="205"/>
      <c r="J317" s="206">
        <f>ROUND(I317*H317,2)</f>
        <v>0</v>
      </c>
      <c r="K317" s="207"/>
      <c r="L317" s="39"/>
      <c r="M317" s="208" t="s">
        <v>1</v>
      </c>
      <c r="N317" s="209" t="s">
        <v>39</v>
      </c>
      <c r="O317" s="71"/>
      <c r="P317" s="210">
        <f>O317*H317</f>
        <v>0</v>
      </c>
      <c r="Q317" s="210">
        <v>0</v>
      </c>
      <c r="R317" s="210">
        <f>Q317*H317</f>
        <v>0</v>
      </c>
      <c r="S317" s="210">
        <v>0</v>
      </c>
      <c r="T317" s="21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2" t="s">
        <v>227</v>
      </c>
      <c r="AT317" s="212" t="s">
        <v>122</v>
      </c>
      <c r="AU317" s="212" t="s">
        <v>84</v>
      </c>
      <c r="AY317" s="17" t="s">
        <v>119</v>
      </c>
      <c r="BE317" s="213">
        <f>IF(N317="základní",J317,0)</f>
        <v>0</v>
      </c>
      <c r="BF317" s="213">
        <f>IF(N317="snížená",J317,0)</f>
        <v>0</v>
      </c>
      <c r="BG317" s="213">
        <f>IF(N317="zákl. přenesená",J317,0)</f>
        <v>0</v>
      </c>
      <c r="BH317" s="213">
        <f>IF(N317="sníž. přenesená",J317,0)</f>
        <v>0</v>
      </c>
      <c r="BI317" s="213">
        <f>IF(N317="nulová",J317,0)</f>
        <v>0</v>
      </c>
      <c r="BJ317" s="17" t="s">
        <v>82</v>
      </c>
      <c r="BK317" s="213">
        <f>ROUND(I317*H317,2)</f>
        <v>0</v>
      </c>
      <c r="BL317" s="17" t="s">
        <v>227</v>
      </c>
      <c r="BM317" s="212" t="s">
        <v>372</v>
      </c>
    </row>
    <row r="318" spans="1:65" s="12" customFormat="1" ht="22.9" customHeight="1">
      <c r="B318" s="184"/>
      <c r="C318" s="185"/>
      <c r="D318" s="186" t="s">
        <v>73</v>
      </c>
      <c r="E318" s="198" t="s">
        <v>373</v>
      </c>
      <c r="F318" s="198" t="s">
        <v>374</v>
      </c>
      <c r="G318" s="185"/>
      <c r="H318" s="185"/>
      <c r="I318" s="188"/>
      <c r="J318" s="199">
        <f>BK318</f>
        <v>0</v>
      </c>
      <c r="K318" s="185"/>
      <c r="L318" s="190"/>
      <c r="M318" s="191"/>
      <c r="N318" s="192"/>
      <c r="O318" s="192"/>
      <c r="P318" s="193">
        <f>P319</f>
        <v>0</v>
      </c>
      <c r="Q318" s="192"/>
      <c r="R318" s="193">
        <f>R319</f>
        <v>0</v>
      </c>
      <c r="S318" s="192"/>
      <c r="T318" s="194">
        <f>T319</f>
        <v>0</v>
      </c>
      <c r="AR318" s="195" t="s">
        <v>84</v>
      </c>
      <c r="AT318" s="196" t="s">
        <v>73</v>
      </c>
      <c r="AU318" s="196" t="s">
        <v>82</v>
      </c>
      <c r="AY318" s="195" t="s">
        <v>119</v>
      </c>
      <c r="BK318" s="197">
        <f>BK319</f>
        <v>0</v>
      </c>
    </row>
    <row r="319" spans="1:65" s="2" customFormat="1" ht="21.75" customHeight="1">
      <c r="A319" s="34"/>
      <c r="B319" s="35"/>
      <c r="C319" s="200" t="s">
        <v>375</v>
      </c>
      <c r="D319" s="200" t="s">
        <v>122</v>
      </c>
      <c r="E319" s="201" t="s">
        <v>376</v>
      </c>
      <c r="F319" s="202" t="s">
        <v>377</v>
      </c>
      <c r="G319" s="203" t="s">
        <v>293</v>
      </c>
      <c r="H319" s="204">
        <v>1</v>
      </c>
      <c r="I319" s="205"/>
      <c r="J319" s="206">
        <f>ROUND(I319*H319,2)</f>
        <v>0</v>
      </c>
      <c r="K319" s="207"/>
      <c r="L319" s="39"/>
      <c r="M319" s="258" t="s">
        <v>1</v>
      </c>
      <c r="N319" s="259" t="s">
        <v>39</v>
      </c>
      <c r="O319" s="260"/>
      <c r="P319" s="261">
        <f>O319*H319</f>
        <v>0</v>
      </c>
      <c r="Q319" s="261">
        <v>0</v>
      </c>
      <c r="R319" s="261">
        <f>Q319*H319</f>
        <v>0</v>
      </c>
      <c r="S319" s="261">
        <v>0</v>
      </c>
      <c r="T319" s="26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2" t="s">
        <v>227</v>
      </c>
      <c r="AT319" s="212" t="s">
        <v>122</v>
      </c>
      <c r="AU319" s="212" t="s">
        <v>84</v>
      </c>
      <c r="AY319" s="17" t="s">
        <v>119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7" t="s">
        <v>82</v>
      </c>
      <c r="BK319" s="213">
        <f>ROUND(I319*H319,2)</f>
        <v>0</v>
      </c>
      <c r="BL319" s="17" t="s">
        <v>227</v>
      </c>
      <c r="BM319" s="212" t="s">
        <v>378</v>
      </c>
    </row>
    <row r="320" spans="1:65" s="2" customFormat="1" ht="6.95" customHeight="1">
      <c r="A320" s="34"/>
      <c r="B320" s="54"/>
      <c r="C320" s="55"/>
      <c r="D320" s="55"/>
      <c r="E320" s="55"/>
      <c r="F320" s="55"/>
      <c r="G320" s="55"/>
      <c r="H320" s="55"/>
      <c r="I320" s="148"/>
      <c r="J320" s="55"/>
      <c r="K320" s="55"/>
      <c r="L320" s="39"/>
      <c r="M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</row>
  </sheetData>
  <sheetProtection algorithmName="SHA-512" hashValue="UuXRItq5ou3PUA2YOLetReGsL1c8Uw+JnDEG8X6/qDMQkNPbi2xS2YPOsmEBtE+j2LVNc0M+YWgZM90ic9uaDw==" saltValue="L3QqRKGUUZV0Ek1dMUr+HgxdLhF0UCjm+WoV5wG6J5DDxKn+cF4goopHCsnjwjcmgxb+LQ5KcQmpKtZLMF8FOQ==" spinCount="100000" sheet="1" objects="1" scenarios="1" formatColumns="0" formatRows="0" autoFilter="0"/>
  <autoFilter ref="C126:K31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01 - zateplení fasády</vt:lpstr>
      <vt:lpstr>'01 - zateplení fasády'!Názvy_tisku</vt:lpstr>
      <vt:lpstr>'Rekapitulace stavby'!Názvy_tisku</vt:lpstr>
      <vt:lpstr>'01 - zateplení fasády'!Oblast_tisku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Faboková</dc:creator>
  <cp:lastModifiedBy>Uživatel systému Windows</cp:lastModifiedBy>
  <dcterms:created xsi:type="dcterms:W3CDTF">2020-05-05T10:55:35Z</dcterms:created>
  <dcterms:modified xsi:type="dcterms:W3CDTF">2020-06-01T13:42:53Z</dcterms:modified>
</cp:coreProperties>
</file>