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D:\"/>
    </mc:Choice>
  </mc:AlternateContent>
  <bookViews>
    <workbookView xWindow="0" yWindow="0" windowWidth="0" windowHeight="0"/>
  </bookViews>
  <sheets>
    <sheet name="Rekapitulace stavby" sheetId="1" r:id="rId1"/>
    <sheet name="19-2018 - Chodník v ul. F..." sheetId="2" r:id="rId2"/>
  </sheets>
  <definedNames>
    <definedName name="_xlnm.Print_Area" localSheetId="0">'Rekapitulace stavby'!$D$4:$AO$76,'Rekapitulace stavby'!$C$82:$AQ$96</definedName>
    <definedName name="_xlnm.Print_Titles" localSheetId="0">'Rekapitulace stavby'!$92:$92</definedName>
    <definedName name="_xlnm._FilterDatabase" localSheetId="1" hidden="1">'19-2018 - Chodník v ul. F...'!$C$133:$K$322</definedName>
    <definedName name="_xlnm.Print_Area" localSheetId="1">'19-2018 - Chodník v ul. F...'!$C$4:$J$76,'19-2018 - Chodník v ul. F...'!$C$82:$J$117,'19-2018 - Chodník v ul. F...'!$C$123:$K$322</definedName>
    <definedName name="_xlnm.Print_Titles" localSheetId="1">'19-2018 - Chodník v ul. F...'!$133:$133</definedName>
  </definedNames>
  <calcPr/>
</workbook>
</file>

<file path=xl/calcChain.xml><?xml version="1.0" encoding="utf-8"?>
<calcChain xmlns="http://schemas.openxmlformats.org/spreadsheetml/2006/main">
  <c i="2" l="1" r="J37"/>
  <c r="J36"/>
  <c i="1" r="AY95"/>
  <c i="2" r="J35"/>
  <c i="1" r="AX95"/>
  <c i="2" r="BI321"/>
  <c r="BH321"/>
  <c r="BG321"/>
  <c r="BF321"/>
  <c r="T321"/>
  <c r="T320"/>
  <c r="R321"/>
  <c r="R320"/>
  <c r="P321"/>
  <c r="P320"/>
  <c r="BI318"/>
  <c r="BH318"/>
  <c r="BG318"/>
  <c r="BF318"/>
  <c r="T318"/>
  <c r="R318"/>
  <c r="P318"/>
  <c r="BI316"/>
  <c r="BH316"/>
  <c r="BG316"/>
  <c r="BF316"/>
  <c r="T316"/>
  <c r="R316"/>
  <c r="P316"/>
  <c r="BI313"/>
  <c r="BH313"/>
  <c r="BG313"/>
  <c r="BF313"/>
  <c r="T313"/>
  <c r="R313"/>
  <c r="P313"/>
  <c r="BI311"/>
  <c r="BH311"/>
  <c r="BG311"/>
  <c r="BF311"/>
  <c r="T311"/>
  <c r="R311"/>
  <c r="P311"/>
  <c r="BI309"/>
  <c r="BH309"/>
  <c r="BG309"/>
  <c r="BF309"/>
  <c r="T309"/>
  <c r="R309"/>
  <c r="P309"/>
  <c r="BI307"/>
  <c r="BH307"/>
  <c r="BG307"/>
  <c r="BF307"/>
  <c r="T307"/>
  <c r="R307"/>
  <c r="P307"/>
  <c r="BI302"/>
  <c r="BH302"/>
  <c r="BG302"/>
  <c r="BF302"/>
  <c r="T302"/>
  <c r="T301"/>
  <c r="T300"/>
  <c r="R302"/>
  <c r="R301"/>
  <c r="R300"/>
  <c r="P302"/>
  <c r="P301"/>
  <c r="P300"/>
  <c r="BI296"/>
  <c r="BH296"/>
  <c r="BG296"/>
  <c r="BF296"/>
  <c r="T296"/>
  <c r="R296"/>
  <c r="P296"/>
  <c r="BI293"/>
  <c r="BH293"/>
  <c r="BG293"/>
  <c r="BF293"/>
  <c r="T293"/>
  <c r="R293"/>
  <c r="P293"/>
  <c r="BI290"/>
  <c r="BH290"/>
  <c r="BG290"/>
  <c r="BF290"/>
  <c r="T290"/>
  <c r="R290"/>
  <c r="P290"/>
  <c r="BI286"/>
  <c r="BH286"/>
  <c r="BG286"/>
  <c r="BF286"/>
  <c r="T286"/>
  <c r="R286"/>
  <c r="P286"/>
  <c r="BI283"/>
  <c r="BH283"/>
  <c r="BG283"/>
  <c r="BF283"/>
  <c r="T283"/>
  <c r="R283"/>
  <c r="P283"/>
  <c r="BI280"/>
  <c r="BH280"/>
  <c r="BG280"/>
  <c r="BF280"/>
  <c r="T280"/>
  <c r="R280"/>
  <c r="P280"/>
  <c r="BI277"/>
  <c r="BH277"/>
  <c r="BG277"/>
  <c r="BF277"/>
  <c r="T277"/>
  <c r="R277"/>
  <c r="P277"/>
  <c r="BI274"/>
  <c r="BH274"/>
  <c r="BG274"/>
  <c r="BF274"/>
  <c r="T274"/>
  <c r="R274"/>
  <c r="P274"/>
  <c r="BI270"/>
  <c r="BH270"/>
  <c r="BG270"/>
  <c r="BF270"/>
  <c r="T270"/>
  <c r="R270"/>
  <c r="P270"/>
  <c r="BI267"/>
  <c r="BH267"/>
  <c r="BG267"/>
  <c r="BF267"/>
  <c r="T267"/>
  <c r="R267"/>
  <c r="P267"/>
  <c r="BI264"/>
  <c r="BH264"/>
  <c r="BG264"/>
  <c r="BF264"/>
  <c r="T264"/>
  <c r="R264"/>
  <c r="P264"/>
  <c r="BI261"/>
  <c r="BH261"/>
  <c r="BG261"/>
  <c r="BF261"/>
  <c r="T261"/>
  <c r="R261"/>
  <c r="P261"/>
  <c r="BI258"/>
  <c r="BH258"/>
  <c r="BG258"/>
  <c r="BF258"/>
  <c r="T258"/>
  <c r="R258"/>
  <c r="P258"/>
  <c r="BI255"/>
  <c r="BH255"/>
  <c r="BG255"/>
  <c r="BF255"/>
  <c r="T255"/>
  <c r="R255"/>
  <c r="P255"/>
  <c r="BI252"/>
  <c r="BH252"/>
  <c r="BG252"/>
  <c r="BF252"/>
  <c r="T252"/>
  <c r="R252"/>
  <c r="P252"/>
  <c r="BI248"/>
  <c r="BH248"/>
  <c r="BG248"/>
  <c r="BF248"/>
  <c r="T248"/>
  <c r="R248"/>
  <c r="P248"/>
  <c r="BI245"/>
  <c r="BH245"/>
  <c r="BG245"/>
  <c r="BF245"/>
  <c r="T245"/>
  <c r="R245"/>
  <c r="P245"/>
  <c r="BI242"/>
  <c r="BH242"/>
  <c r="BG242"/>
  <c r="BF242"/>
  <c r="T242"/>
  <c r="R242"/>
  <c r="P242"/>
  <c r="BI240"/>
  <c r="BH240"/>
  <c r="BG240"/>
  <c r="BF240"/>
  <c r="T240"/>
  <c r="R240"/>
  <c r="P240"/>
  <c r="BI237"/>
  <c r="BH237"/>
  <c r="BG237"/>
  <c r="BF237"/>
  <c r="T237"/>
  <c r="R237"/>
  <c r="P237"/>
  <c r="BI235"/>
  <c r="BH235"/>
  <c r="BG235"/>
  <c r="BF235"/>
  <c r="T235"/>
  <c r="R235"/>
  <c r="P235"/>
  <c r="BI233"/>
  <c r="BH233"/>
  <c r="BG233"/>
  <c r="BF233"/>
  <c r="T233"/>
  <c r="R233"/>
  <c r="P233"/>
  <c r="BI231"/>
  <c r="BH231"/>
  <c r="BG231"/>
  <c r="BF231"/>
  <c r="T231"/>
  <c r="R231"/>
  <c r="P231"/>
  <c r="BI228"/>
  <c r="BH228"/>
  <c r="BG228"/>
  <c r="BF228"/>
  <c r="T228"/>
  <c r="R228"/>
  <c r="P228"/>
  <c r="BI225"/>
  <c r="BH225"/>
  <c r="BG225"/>
  <c r="BF225"/>
  <c r="T225"/>
  <c r="R225"/>
  <c r="P225"/>
  <c r="BI223"/>
  <c r="BH223"/>
  <c r="BG223"/>
  <c r="BF223"/>
  <c r="T223"/>
  <c r="R223"/>
  <c r="P223"/>
  <c r="BI219"/>
  <c r="BH219"/>
  <c r="BG219"/>
  <c r="BF219"/>
  <c r="T219"/>
  <c r="R219"/>
  <c r="P219"/>
  <c r="BI217"/>
  <c r="BH217"/>
  <c r="BG217"/>
  <c r="BF217"/>
  <c r="T217"/>
  <c r="R217"/>
  <c r="P217"/>
  <c r="BI213"/>
  <c r="BH213"/>
  <c r="BG213"/>
  <c r="BF213"/>
  <c r="T213"/>
  <c r="R213"/>
  <c r="P213"/>
  <c r="BI209"/>
  <c r="BH209"/>
  <c r="BG209"/>
  <c r="BF209"/>
  <c r="T209"/>
  <c r="R209"/>
  <c r="P209"/>
  <c r="BI206"/>
  <c r="BH206"/>
  <c r="BG206"/>
  <c r="BF206"/>
  <c r="T206"/>
  <c r="R206"/>
  <c r="P206"/>
  <c r="BI203"/>
  <c r="BH203"/>
  <c r="BG203"/>
  <c r="BF203"/>
  <c r="T203"/>
  <c r="R203"/>
  <c r="P203"/>
  <c r="BI199"/>
  <c r="BH199"/>
  <c r="BG199"/>
  <c r="BF199"/>
  <c r="T199"/>
  <c r="R199"/>
  <c r="P199"/>
  <c r="BI196"/>
  <c r="BH196"/>
  <c r="BG196"/>
  <c r="BF196"/>
  <c r="T196"/>
  <c r="R196"/>
  <c r="P196"/>
  <c r="BI193"/>
  <c r="BH193"/>
  <c r="BG193"/>
  <c r="BF193"/>
  <c r="T193"/>
  <c r="R193"/>
  <c r="P193"/>
  <c r="BI189"/>
  <c r="BH189"/>
  <c r="BG189"/>
  <c r="BF189"/>
  <c r="T189"/>
  <c r="R189"/>
  <c r="P189"/>
  <c r="BI186"/>
  <c r="BH186"/>
  <c r="BG186"/>
  <c r="BF186"/>
  <c r="T186"/>
  <c r="R186"/>
  <c r="P186"/>
  <c r="BI183"/>
  <c r="BH183"/>
  <c r="BG183"/>
  <c r="BF183"/>
  <c r="T183"/>
  <c r="R183"/>
  <c r="P183"/>
  <c r="BI180"/>
  <c r="BH180"/>
  <c r="BG180"/>
  <c r="BF180"/>
  <c r="T180"/>
  <c r="R180"/>
  <c r="P180"/>
  <c r="BI176"/>
  <c r="BH176"/>
  <c r="BG176"/>
  <c r="BF176"/>
  <c r="T176"/>
  <c r="R176"/>
  <c r="P176"/>
  <c r="BI171"/>
  <c r="BH171"/>
  <c r="BG171"/>
  <c r="BF171"/>
  <c r="T171"/>
  <c r="R171"/>
  <c r="P171"/>
  <c r="BI167"/>
  <c r="BH167"/>
  <c r="BG167"/>
  <c r="BF167"/>
  <c r="T167"/>
  <c r="R167"/>
  <c r="P167"/>
  <c r="BI163"/>
  <c r="BH163"/>
  <c r="BG163"/>
  <c r="BF163"/>
  <c r="T163"/>
  <c r="R163"/>
  <c r="P163"/>
  <c r="BI159"/>
  <c r="BH159"/>
  <c r="BG159"/>
  <c r="BF159"/>
  <c r="T159"/>
  <c r="R159"/>
  <c r="P159"/>
  <c r="BI155"/>
  <c r="BH155"/>
  <c r="BG155"/>
  <c r="BF155"/>
  <c r="T155"/>
  <c r="R155"/>
  <c r="P155"/>
  <c r="BI151"/>
  <c r="BH151"/>
  <c r="BG151"/>
  <c r="BF151"/>
  <c r="T151"/>
  <c r="R151"/>
  <c r="P151"/>
  <c r="BI148"/>
  <c r="BH148"/>
  <c r="BG148"/>
  <c r="BF148"/>
  <c r="T148"/>
  <c r="R148"/>
  <c r="P148"/>
  <c r="BI145"/>
  <c r="BH145"/>
  <c r="BG145"/>
  <c r="BF145"/>
  <c r="T145"/>
  <c r="R145"/>
  <c r="P145"/>
  <c r="BI141"/>
  <c r="BH141"/>
  <c r="BG141"/>
  <c r="BF141"/>
  <c r="T141"/>
  <c r="R141"/>
  <c r="P141"/>
  <c r="BI137"/>
  <c r="BH137"/>
  <c r="BG137"/>
  <c r="BF137"/>
  <c r="T137"/>
  <c r="R137"/>
  <c r="P137"/>
  <c r="J131"/>
  <c r="J130"/>
  <c r="F130"/>
  <c r="F128"/>
  <c r="E126"/>
  <c r="BI115"/>
  <c r="BH115"/>
  <c r="BG115"/>
  <c r="BF115"/>
  <c r="BI114"/>
  <c r="BH114"/>
  <c r="BG114"/>
  <c r="BF114"/>
  <c r="BE114"/>
  <c r="BI113"/>
  <c r="BH113"/>
  <c r="BG113"/>
  <c r="BF113"/>
  <c r="BE113"/>
  <c r="BI112"/>
  <c r="BH112"/>
  <c r="BG112"/>
  <c r="BF112"/>
  <c r="BE112"/>
  <c r="BI111"/>
  <c r="BH111"/>
  <c r="BG111"/>
  <c r="BF111"/>
  <c r="BE111"/>
  <c r="BI110"/>
  <c r="BH110"/>
  <c r="BG110"/>
  <c r="BF110"/>
  <c r="BE110"/>
  <c r="J90"/>
  <c r="J89"/>
  <c r="F89"/>
  <c r="F87"/>
  <c r="E85"/>
  <c r="J16"/>
  <c r="E16"/>
  <c r="F90"/>
  <c r="J15"/>
  <c r="J10"/>
  <c r="J128"/>
  <c i="1" r="L90"/>
  <c r="AM90"/>
  <c r="AM89"/>
  <c r="L89"/>
  <c r="AM87"/>
  <c r="L87"/>
  <c r="L85"/>
  <c r="L84"/>
  <c i="2" r="J321"/>
  <c r="BK318"/>
  <c r="J316"/>
  <c r="BK313"/>
  <c r="BK311"/>
  <c r="J309"/>
  <c r="J307"/>
  <c r="BK302"/>
  <c r="J296"/>
  <c r="BK293"/>
  <c r="J290"/>
  <c r="J286"/>
  <c r="BK283"/>
  <c r="J280"/>
  <c r="BK277"/>
  <c r="J274"/>
  <c r="J270"/>
  <c r="BK267"/>
  <c r="BK264"/>
  <c r="J261"/>
  <c r="J258"/>
  <c r="BK255"/>
  <c r="J252"/>
  <c r="J248"/>
  <c r="J245"/>
  <c r="J242"/>
  <c r="BK240"/>
  <c r="J237"/>
  <c r="J235"/>
  <c r="J233"/>
  <c r="J231"/>
  <c r="BK228"/>
  <c r="BK225"/>
  <c r="BK223"/>
  <c r="J219"/>
  <c r="J217"/>
  <c r="BK213"/>
  <c r="BK209"/>
  <c r="BK206"/>
  <c r="BK203"/>
  <c r="BK199"/>
  <c r="J196"/>
  <c r="BK193"/>
  <c r="J189"/>
  <c r="J186"/>
  <c r="BK183"/>
  <c r="BK180"/>
  <c r="J176"/>
  <c r="J171"/>
  <c r="J167"/>
  <c r="J163"/>
  <c r="BK159"/>
  <c r="J155"/>
  <c r="J151"/>
  <c r="J148"/>
  <c r="J145"/>
  <c r="J141"/>
  <c r="BK137"/>
  <c r="BK321"/>
  <c r="J318"/>
  <c r="BK316"/>
  <c r="J313"/>
  <c r="J311"/>
  <c r="BK309"/>
  <c r="BK307"/>
  <c r="J302"/>
  <c r="BK296"/>
  <c r="J293"/>
  <c r="BK290"/>
  <c r="BK286"/>
  <c r="J283"/>
  <c r="BK280"/>
  <c r="J277"/>
  <c r="BK274"/>
  <c r="BK270"/>
  <c r="J267"/>
  <c r="J264"/>
  <c r="BK261"/>
  <c r="BK258"/>
  <c r="J255"/>
  <c r="BK252"/>
  <c r="BK248"/>
  <c r="BK245"/>
  <c r="BK242"/>
  <c r="J240"/>
  <c r="BK237"/>
  <c r="BK235"/>
  <c r="BK233"/>
  <c r="BK231"/>
  <c r="J228"/>
  <c r="J225"/>
  <c r="J223"/>
  <c r="BK219"/>
  <c r="BK217"/>
  <c r="J213"/>
  <c r="J209"/>
  <c r="J206"/>
  <c r="J203"/>
  <c r="J199"/>
  <c r="BK196"/>
  <c r="J193"/>
  <c r="BK189"/>
  <c r="BK186"/>
  <c r="J183"/>
  <c r="J180"/>
  <c r="BK176"/>
  <c r="BK171"/>
  <c r="BK167"/>
  <c r="BK163"/>
  <c r="J159"/>
  <c r="BK155"/>
  <c r="BK151"/>
  <c r="BK148"/>
  <c r="BK145"/>
  <c r="BK141"/>
  <c r="J137"/>
  <c i="1" r="AS94"/>
  <c i="2" l="1" r="BK136"/>
  <c r="R136"/>
  <c r="BK192"/>
  <c r="J192"/>
  <c r="J97"/>
  <c r="R192"/>
  <c r="BK227"/>
  <c r="J227"/>
  <c r="J98"/>
  <c r="R227"/>
  <c r="BK266"/>
  <c r="J266"/>
  <c r="J99"/>
  <c r="R266"/>
  <c r="BK289"/>
  <c r="J289"/>
  <c r="J100"/>
  <c r="T289"/>
  <c r="P136"/>
  <c r="T136"/>
  <c r="P192"/>
  <c r="T192"/>
  <c r="P227"/>
  <c r="T227"/>
  <c r="P266"/>
  <c r="T266"/>
  <c r="P289"/>
  <c r="R289"/>
  <c r="BK306"/>
  <c r="J306"/>
  <c r="J104"/>
  <c r="P306"/>
  <c r="R306"/>
  <c r="T306"/>
  <c r="BK315"/>
  <c r="J315"/>
  <c r="J105"/>
  <c r="P315"/>
  <c r="R315"/>
  <c r="T315"/>
  <c r="F131"/>
  <c r="BE137"/>
  <c r="BE141"/>
  <c r="BE145"/>
  <c r="BE148"/>
  <c r="BE159"/>
  <c r="BE163"/>
  <c r="BE167"/>
  <c r="BE171"/>
  <c r="BE180"/>
  <c r="BE183"/>
  <c r="BE186"/>
  <c r="BE189"/>
  <c r="BE213"/>
  <c r="BE217"/>
  <c r="BE231"/>
  <c r="BE235"/>
  <c r="BE237"/>
  <c r="BE240"/>
  <c r="BE242"/>
  <c r="BE245"/>
  <c r="BE248"/>
  <c r="BE255"/>
  <c r="BE258"/>
  <c r="BE267"/>
  <c r="BE270"/>
  <c r="BE274"/>
  <c r="BE277"/>
  <c r="BE283"/>
  <c r="BE290"/>
  <c r="BE293"/>
  <c r="BE302"/>
  <c r="BE309"/>
  <c r="BE311"/>
  <c r="BE321"/>
  <c r="BK301"/>
  <c r="J301"/>
  <c r="J102"/>
  <c r="J87"/>
  <c r="BE151"/>
  <c r="BE155"/>
  <c r="BE176"/>
  <c r="BE193"/>
  <c r="BE196"/>
  <c r="BE199"/>
  <c r="BE203"/>
  <c r="BE206"/>
  <c r="BE209"/>
  <c r="BE219"/>
  <c r="BE223"/>
  <c r="BE225"/>
  <c r="BE228"/>
  <c r="BE233"/>
  <c r="BE252"/>
  <c r="BE261"/>
  <c r="BE264"/>
  <c r="BE280"/>
  <c r="BE286"/>
  <c r="BE296"/>
  <c r="BE307"/>
  <c r="BE313"/>
  <c r="BE316"/>
  <c r="BE318"/>
  <c r="BK320"/>
  <c r="J320"/>
  <c r="J106"/>
  <c r="J34"/>
  <c i="1" r="AW95"/>
  <c i="2" r="F34"/>
  <c i="1" r="BA95"/>
  <c r="BA94"/>
  <c r="AW94"/>
  <c r="AK30"/>
  <c i="2" r="F37"/>
  <c i="1" r="BD95"/>
  <c r="BD94"/>
  <c r="W33"/>
  <c i="2" r="F36"/>
  <c i="1" r="BC95"/>
  <c r="BC94"/>
  <c r="W32"/>
  <c i="2" r="F35"/>
  <c i="1" r="BB95"/>
  <c r="BB94"/>
  <c r="W31"/>
  <c i="2" l="1" r="R305"/>
  <c r="P135"/>
  <c r="P305"/>
  <c r="T305"/>
  <c r="R135"/>
  <c r="R134"/>
  <c r="BK135"/>
  <c r="J135"/>
  <c r="J95"/>
  <c r="T135"/>
  <c r="T134"/>
  <c r="J136"/>
  <c r="J96"/>
  <c r="BK300"/>
  <c r="J300"/>
  <c r="J101"/>
  <c r="BK305"/>
  <c r="J305"/>
  <c r="J103"/>
  <c i="1" r="AX94"/>
  <c r="AY94"/>
  <c r="W30"/>
  <c i="2" l="1" r="P134"/>
  <c i="1" r="AU95"/>
  <c i="2" r="BK134"/>
  <c r="J134"/>
  <c r="J94"/>
  <c i="1" r="AU94"/>
  <c i="2" l="1" r="J28"/>
  <c l="1" r="J115"/>
  <c r="J109"/>
  <c r="J29"/>
  <c r="J30"/>
  <c i="1" r="AG95"/>
  <c r="AG94"/>
  <c r="AK26"/>
  <c i="2" l="1" r="BE115"/>
  <c r="J117"/>
  <c r="J33"/>
  <c i="1" r="AV95"/>
  <c r="AT95"/>
  <c r="AN95"/>
  <c i="2" l="1" r="J39"/>
  <c r="F33"/>
  <c i="1" r="AZ95"/>
  <c r="AZ94"/>
  <c r="W29"/>
  <c l="1" r="AV94"/>
  <c r="AK29"/>
  <c r="AK35"/>
  <c l="1" r="AT94"/>
  <c r="AN94"/>
</calcChain>
</file>

<file path=xl/sharedStrings.xml><?xml version="1.0" encoding="utf-8"?>
<sst xmlns="http://schemas.openxmlformats.org/spreadsheetml/2006/main">
  <si>
    <t>Export Komplet</t>
  </si>
  <si>
    <t/>
  </si>
  <si>
    <t>2.0</t>
  </si>
  <si>
    <t>ZAMOK</t>
  </si>
  <si>
    <t>False</t>
  </si>
  <si>
    <t>{d211a6ec-30b4-421f-aaab-a9c0b04553f8}</t>
  </si>
  <si>
    <t>0,01</t>
  </si>
  <si>
    <t>21</t>
  </si>
  <si>
    <t>15</t>
  </si>
  <si>
    <t>REKAPITULACE STAVBY</t>
  </si>
  <si>
    <t xml:space="preserve">v ---  níže se nacházejí doplnkové a pomocné údaje k sestavám  --- v</t>
  </si>
  <si>
    <t>Návod na vyplnění</t>
  </si>
  <si>
    <t>0,001</t>
  </si>
  <si>
    <t>Kód:</t>
  </si>
  <si>
    <t>19-2018</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</si>
  <si>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</si>
  <si>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</si>
  <si>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Chodník v ul. Františka Diviše na p.p.č. 2176/1, k.ú. Uhříněves</t>
  </si>
  <si>
    <t>KSO:</t>
  </si>
  <si>
    <t>CC-CZ:</t>
  </si>
  <si>
    <t>Místo:</t>
  </si>
  <si>
    <t>Praha 22 - Uhříněves</t>
  </si>
  <si>
    <t>Datum:</t>
  </si>
  <si>
    <t>20. 3. 2020</t>
  </si>
  <si>
    <t>Zadavatel:</t>
  </si>
  <si>
    <t>IČ:</t>
  </si>
  <si>
    <t>00241717</t>
  </si>
  <si>
    <t>Městská část Praha 22 - Uhříněves</t>
  </si>
  <si>
    <t>DIČ:</t>
  </si>
  <si>
    <t>Uchazeč:</t>
  </si>
  <si>
    <t>Vyplň údaj</t>
  </si>
  <si>
    <t>Projektant:</t>
  </si>
  <si>
    <t>25091905</t>
  </si>
  <si>
    <t>BOMART spol. s r.o.</t>
  </si>
  <si>
    <t>True</t>
  </si>
  <si>
    <t>Zpracovatel:</t>
  </si>
  <si>
    <t>74087517</t>
  </si>
  <si>
    <t>Jan Fiala</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</si>
  <si>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</si>
  <si>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</si>
  <si>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</si>
  <si>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</si>
  <si>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</si>
  <si>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</si>
  <si>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</si>
  <si>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</si>
  <si>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</si>
  <si>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</si>
  <si>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</si>
  <si>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</si>
  <si>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</si>
  <si>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</si>
  <si>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</si>
  <si>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</si>
  <si>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</si>
  <si>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</si>
  <si>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</si>
  <si>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</si>
  <si>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</si>
  <si>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</si>
  <si>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</si>
  <si>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</si>
  <si>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</si>
  <si>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</si>
  <si>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</si>
  <si>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</si>
  <si>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</si>
  <si>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</si>
  <si>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</si>
  <si>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</si>
  <si>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</si>
  <si>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</si>
  <si>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</si>
  <si>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</si>
  <si>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</si>
  <si>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</si>
  <si>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</si>
  <si>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</si>
  <si>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</si>
  <si>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</si>
  <si>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IMPORT</t>
  </si>
  <si>
    <t>{00000000-0000-0000-0000-000000000000}</t>
  </si>
  <si>
    <t>/</t>
  </si>
  <si>
    <t>STA</t>
  </si>
  <si>
    <t>1</t>
  </si>
  <si>
    <t>###NOINSERT###</t>
  </si>
  <si>
    <t>2</t>
  </si>
  <si>
    <t>KRYCÍ LIST SOUPISU PRACÍ</t>
  </si>
  <si>
    <t>Náklady z rozpočtu</t>
  </si>
  <si>
    <t>Ostatní náklady</t>
  </si>
  <si>
    <t>REKAPITULACE ČLENĚNÍ SOUPISU PRACÍ</t>
  </si>
  <si>
    <t>Kód dílu - Popis</t>
  </si>
  <si>
    <t>Cena celkem [CZK]</t>
  </si>
  <si>
    <t>1) Náklady ze soupisu prací</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</si>
  <si>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</si>
  <si>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</si>
  <si>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</si>
  <si>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</si>
  <si>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</si>
  <si>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</si>
  <si>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</si>
  <si>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M - Práce a dodávky M</t>
  </si>
  <si>
    <t xml:space="preserve">    46-M - Zemní práce při extr.mont.pracích</t>
  </si>
  <si>
    <t>VRN - Vedlejší rozpočtové náklady</t>
  </si>
  <si>
    <t xml:space="preserve">    VRN1 - Průzkumné, geodetické a projektové práce</t>
  </si>
  <si>
    <t xml:space="preserve">    VRN3 - Zařízení staveniště</t>
  </si>
  <si>
    <t xml:space="preserve">    VRN4 - Inženýrská činnost</t>
  </si>
  <si>
    <t>2) Ostatní náklady</t>
  </si>
  <si>
    <t>Zařízení staveniště</t>
  </si>
  <si>
    <t>VRN</t>
  </si>
  <si>
    <t>Projektové práce</t>
  </si>
  <si>
    <t>Územní vlivy</t>
  </si>
  <si>
    <t>Provozní vlivy</t>
  </si>
  <si>
    <t>Jiné VRN</t>
  </si>
  <si>
    <t>Kompletační činnost</t>
  </si>
  <si>
    <t>KOMPLETACNA</t>
  </si>
  <si>
    <t>Celkové náklady za stavbu 1) + 2)</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</si>
  <si>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</si>
  <si>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</si>
  <si>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</si>
  <si>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</si>
  <si>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</si>
  <si>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</si>
  <si>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</si>
  <si>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</si>
  <si>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</si>
  <si>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</si>
  <si>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</si>
  <si>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</si>
  <si>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</si>
  <si>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</si>
  <si>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</si>
  <si>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</si>
  <si>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</si>
  <si>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</si>
  <si>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111301111</t>
  </si>
  <si>
    <t>Sejmutí drnu tl do 100 mm s přemístěním do 50 m nebo naložením na dopravní prostředek</t>
  </si>
  <si>
    <t>m2</t>
  </si>
  <si>
    <t>CS ÚRS 2020 01</t>
  </si>
  <si>
    <t>4</t>
  </si>
  <si>
    <t>819570846</t>
  </si>
  <si>
    <t>PP</t>
  </si>
  <si>
    <t>Sejmutí drnu tl. do 100 mm, v jakékoliv ploše</t>
  </si>
  <si>
    <t>PSC</t>
  </si>
  <si>
    <t xml:space="preserve">Poznámka k souboru cen:_x000d_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</si>
  <si>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VV</t>
  </si>
  <si>
    <t>15+15+190</t>
  </si>
  <si>
    <t>113107124</t>
  </si>
  <si>
    <t>Odstranění podkladu z kameniva drceného tl 400 mm ručně</t>
  </si>
  <si>
    <t>-1212049398</t>
  </si>
  <si>
    <t>Odstranění podkladů nebo krytů ručně s přemístěním hmot na skládku na vzdálenost do 3 m nebo s naložením na dopravní prostředek z kameniva hrubého drceného, o tl. vrstvy přes 300 do 400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</si>
  <si>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</si>
  <si>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16+16+26</t>
  </si>
  <si>
    <t>3</t>
  </si>
  <si>
    <t>113107135</t>
  </si>
  <si>
    <t>Odstranění podkladu z betonu vyztuženého sítěmi tl 100 mm ručně</t>
  </si>
  <si>
    <t>348267302</t>
  </si>
  <si>
    <t>Odstranění podkladů nebo krytů ručně s přemístěním hmot na skládku na vzdálenost do 3 m nebo s naložením na dopravní prostředek z betonu vyztuženého sítěmi, o tl. vrstvy do 100 mm</t>
  </si>
  <si>
    <t>113107142</t>
  </si>
  <si>
    <t>Odstranění podkladu živičného tl 100 mm ručně</t>
  </si>
  <si>
    <t>-219753275</t>
  </si>
  <si>
    <t>Odstranění podkladů nebo krytů ručně s přemístěním hmot na skládku na vzdálenost do 3 m nebo s naložením na dopravní prostředek živičných, o tl. vrstvy přes 50 do 100 mm</t>
  </si>
  <si>
    <t>5</t>
  </si>
  <si>
    <t>113154114</t>
  </si>
  <si>
    <t>Frézování živičného krytu tl 100 mm pruh š 0,5 m pl do 500 m2 bez překážek v trase</t>
  </si>
  <si>
    <t>903653747</t>
  </si>
  <si>
    <t xml:space="preserve">Frézování živičného podkladu nebo krytu  s naložením na dopravní prostředek plochy do 500 m2 bez překážek v trase pruhu šířky do 0,5 m, tloušťky vrstvy 100 mm</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</si>
  <si>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</si>
  <si>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(12+12+67)*0,5</t>
  </si>
  <si>
    <t>6</t>
  </si>
  <si>
    <t>113154122</t>
  </si>
  <si>
    <t>Frézování živičného krytu tl 40 mm pruh š 1 m pl do 500 m2 bez překážek v trase</t>
  </si>
  <si>
    <t>-383783780</t>
  </si>
  <si>
    <t xml:space="preserve">Frézování živičného podkladu nebo krytu  s naložením na dopravní prostředek plochy do 500 m2 bez překážek v trase pruhu šířky přes 0,5 m do 1 m, tloušťky vrstvy 40 mm</t>
  </si>
  <si>
    <t>(12+12+67)*0,75</t>
  </si>
  <si>
    <t>7</t>
  </si>
  <si>
    <t>113202111</t>
  </si>
  <si>
    <t>Vytrhání obrub krajníků obrubníků stojatých</t>
  </si>
  <si>
    <t>m</t>
  </si>
  <si>
    <t>-135040940</t>
  </si>
  <si>
    <t xml:space="preserve">Vytrhání obrub  s vybouráním lože, s přemístěním hmot na skládku na vzdálenost do 3 m nebo s naložením na dopravní prostředek z krajníků nebo obrubníků stojatých</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</si>
  <si>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</si>
  <si>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12+12+67</t>
  </si>
  <si>
    <t>8</t>
  </si>
  <si>
    <t>122311101</t>
  </si>
  <si>
    <t>Odkopávky a prokopávky v hornině třídy těžitelnosti II, skupiny 4 ručně</t>
  </si>
  <si>
    <t>m3</t>
  </si>
  <si>
    <t>-69383495</t>
  </si>
  <si>
    <t>Odkopávky a prokopávky ručně zapažené i nezapažené v hornině třídy těžitelnosti II skupiny 4</t>
  </si>
  <si>
    <t xml:space="preserve">Poznámka k souboru cen:_x000d_
1. Ceny lze použít pro jakékoliv množství odkopané zeminy. 2. V cenách jsou započteny i náklady na přehození výkopku na vzdálenost do 3 m nebo naložení na dopravní prostředek. </t>
  </si>
  <si>
    <t>144*0,4</t>
  </si>
  <si>
    <t>9</t>
  </si>
  <si>
    <t>122311401</t>
  </si>
  <si>
    <t>Vykopávky v zemníku na suchu v hornině třídy těžitelnosti II, skupiny 4 ručně - nákup ornice</t>
  </si>
  <si>
    <t>-1126915279</t>
  </si>
  <si>
    <t>Vykopávky v zemnících na suchu ručně zapažených i nezapažených v hornině třídy těžitelnosti II skupiny 4</t>
  </si>
  <si>
    <t xml:space="preserve">Poznámka k souboru cen:_x000d_
1. V cenách jsou započteny i náklady na přehození výkopku na vzdálenost do 3 m nebo naložení na dopravní prostředek. </t>
  </si>
  <si>
    <t>60*0,15</t>
  </si>
  <si>
    <t>10</t>
  </si>
  <si>
    <t>162251122</t>
  </si>
  <si>
    <t>Vodorovné přemístění do 50 m výkopku/sypaniny z horniny třídy těžitelnosti II, skupiny 4 a 5</t>
  </si>
  <si>
    <t>828681847</t>
  </si>
  <si>
    <t>Vodorovné přemístění výkopku nebo sypaniny po suchu na obvyklém dopravním prostředku, bez naložení výkopku, avšak se složením bez rozhrnutí z horniny třídy těžitelnosti II na vzdálenost skupiny 4 a 5 na vzdálenost přes 20 do 50 m</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</si>
  <si>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</si>
  <si>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(220*0,15)+57,6+9</t>
  </si>
  <si>
    <t>Součet</t>
  </si>
  <si>
    <t>11</t>
  </si>
  <si>
    <t>162751139</t>
  </si>
  <si>
    <t>Příplatek k vodorovnému přemístění výkopku/sypaniny z horniny třídy těžitelnosti II, skupiny 4 a 5 ZKD 1000 m přes 10000 m</t>
  </si>
  <si>
    <t>-122735323</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</si>
  <si>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</si>
  <si>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99,6*15 'Přepočtené koeficientem množství</t>
  </si>
  <si>
    <t>12</t>
  </si>
  <si>
    <t>171201231</t>
  </si>
  <si>
    <t>Poplatek za uložení zeminy a kamení na recyklační skládce (skládkovné) kód odpadu 17 05 04</t>
  </si>
  <si>
    <t>t</t>
  </si>
  <si>
    <t>257104563</t>
  </si>
  <si>
    <t>Poplatek za uložení stavebního odpadu na recyklační skládce (skládkovné) zeminy a kamení zatříděného do Katalogu odpadů pod kódem 17 05 04</t>
  </si>
  <si>
    <t>90,6*1,6 'Přepočtené koeficientem množství</t>
  </si>
  <si>
    <t>13</t>
  </si>
  <si>
    <t>181152302</t>
  </si>
  <si>
    <t>Úprava pláně pro silnice a dálnice v zářezech se zhutněním</t>
  </si>
  <si>
    <t>-585917308</t>
  </si>
  <si>
    <t>Úprava pláně na stavbách silnic a dálnic strojně v zářezech mimo skalních se zhutněním</t>
  </si>
  <si>
    <t xml:space="preserve">Poznámka k souboru cen:_x000d_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</si>
  <si>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14</t>
  </si>
  <si>
    <t>181411132</t>
  </si>
  <si>
    <t>Založení parkového trávníku výsevem plochy do 1000 m2 ve svahu do 1:2</t>
  </si>
  <si>
    <t>CS ÚRS 2019 02</t>
  </si>
  <si>
    <t>486470711</t>
  </si>
  <si>
    <t>Založení trávníku na půdě předem připravené plochy do 1000 m2 výsevem včetně utažení parkového na svahu přes 1:5 do 1:2</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</si>
  <si>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</si>
  <si>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</si>
  <si>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00572410</t>
  </si>
  <si>
    <t>osivo směs travní parková</t>
  </si>
  <si>
    <t>kg</t>
  </si>
  <si>
    <t>1876322284</t>
  </si>
  <si>
    <t>60*0,015 'Přepočtené koeficientem množství</t>
  </si>
  <si>
    <t>Komunikace pozemní</t>
  </si>
  <si>
    <t>16</t>
  </si>
  <si>
    <t>564851111</t>
  </si>
  <si>
    <t>Podklad ze štěrkodrtě ŠD tl 150 mm</t>
  </si>
  <si>
    <t>1937215454</t>
  </si>
  <si>
    <t xml:space="preserve">Podklad ze štěrkodrti ŠD  s rozprostřením a zhutněním, po zhutnění tl. 150 mm</t>
  </si>
  <si>
    <t>14+12+115</t>
  </si>
  <si>
    <t>17</t>
  </si>
  <si>
    <t>564861111</t>
  </si>
  <si>
    <t>Podklad ze štěrkodrtě ŠD tl 200 mm</t>
  </si>
  <si>
    <t>-1220981714</t>
  </si>
  <si>
    <t xml:space="preserve">Podklad ze štěrkodrti ŠD  s rozprostřením a zhutněním, po zhutnění tl. 200 mm</t>
  </si>
  <si>
    <t>18</t>
  </si>
  <si>
    <t>567122114</t>
  </si>
  <si>
    <t>Podklad ze směsi stmelené cementem SC C 8/10 (KSC I) tl 150 mm</t>
  </si>
  <si>
    <t>872241371</t>
  </si>
  <si>
    <t>Podklad ze směsi stmelené cementem SC bez dilatačních spár, s rozprostřením a zhutněním SC C 8/10 (KSC I), po zhutnění tl. 150 mm</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</si>
  <si>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</si>
  <si>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19</t>
  </si>
  <si>
    <t>569231111</t>
  </si>
  <si>
    <t>Zpevnění krajnic štěrkopískem nebo kamenivem těženým tl 100 mm</t>
  </si>
  <si>
    <t>1983178142</t>
  </si>
  <si>
    <t xml:space="preserve">Zpevnění krajnic nebo komunikací pro pěší  s rozprostřením a zhutněním, po zhutnění štěrkopískem nebo kamenivem těženým tl. 100 mm</t>
  </si>
  <si>
    <t xml:space="preserve">Poznámka k souboru cen:_x000d_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</si>
  <si>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20</t>
  </si>
  <si>
    <t>573111112</t>
  </si>
  <si>
    <t>Postřik živičný infiltrační s posypem z asfaltu množství 1 kg/m2</t>
  </si>
  <si>
    <t>-544893992</t>
  </si>
  <si>
    <t>Postřik infiltrační PI z asfaltu silničního s posypem kamenivem, v množství 1,00 kg/m2</t>
  </si>
  <si>
    <t>((12+12+67)*0,5)+26</t>
  </si>
  <si>
    <t>577165112</t>
  </si>
  <si>
    <t>Asfaltový beton vrstva ložní ACL 16 (ABH) tl 70 mm š do 3 m z nemodifikovaného asfaltu</t>
  </si>
  <si>
    <t>-2013993972</t>
  </si>
  <si>
    <t xml:space="preserve">Asfaltový beton vrstva ložní ACL 16 (ABH)  s rozprostřením a zhutněním z nemodifikovaného asfaltu v pruhu šířky do 3 m, po zhutnění tl. 70 mm</t>
  </si>
  <si>
    <t xml:space="preserve">Poznámka k souboru cen:_x000d_
1. Cenami 577 1.-50 lze oceňovat např. chodníky, úzké cesty a vjezdy v pruhu šířky do 1,5 m jakékoliv délky a jednotlivé plochy velikosti do 10 m2. 2. ČSN EN 13108-1 připouští pro ACL 16 pouze tl. 50 až 70 mm. </t>
  </si>
  <si>
    <t>22</t>
  </si>
  <si>
    <t>578143113</t>
  </si>
  <si>
    <t>Litý asfalt MA 11 (LAS) tl 40 mm š do 3 m z nemodifikovaného asfaltu</t>
  </si>
  <si>
    <t>-393692653</t>
  </si>
  <si>
    <t xml:space="preserve">Litý asfalt MA 11 (LAS) s rozprostřením  z nemodifikovaného asfaltu v pruhu šířky do 3 m tl. 40 mm</t>
  </si>
  <si>
    <t xml:space="preserve">Poznámka k souboru cen:_x000d_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</si>
  <si>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((12+12+67)*0,75)+26</t>
  </si>
  <si>
    <t>23</t>
  </si>
  <si>
    <t>578901114</t>
  </si>
  <si>
    <t>Zdrsňovací posyp litého asfaltu v množství 10 kg/m2</t>
  </si>
  <si>
    <t>-251408212</t>
  </si>
  <si>
    <t xml:space="preserve">Zdrsňovací posyp litého asfaltu z kameniva drobného drceného obaleného asfaltem  se zaválcováním a s odstraněním přebytečného materiálu s povrchu, v množství 10 kg/m2</t>
  </si>
  <si>
    <t>24</t>
  </si>
  <si>
    <t>596211110</t>
  </si>
  <si>
    <t>Kladení zámkové dlažby komunikací pro pěší tl 60 mm skupiny A pl do 50 m2</t>
  </si>
  <si>
    <t>-1566905107</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</si>
  <si>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</si>
  <si>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</si>
  <si>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25</t>
  </si>
  <si>
    <t>59245018</t>
  </si>
  <si>
    <t>dlažba tvar obdélník betonová 200x100x60mm přírodní</t>
  </si>
  <si>
    <t>1936095315</t>
  </si>
  <si>
    <t>26</t>
  </si>
  <si>
    <t>59245006</t>
  </si>
  <si>
    <t>dlažba tvar obdélník betonová pro nevidomé 200x100x60mm barevná</t>
  </si>
  <si>
    <t>-970331079</t>
  </si>
  <si>
    <t>Ostatní konstrukce a práce, bourání</t>
  </si>
  <si>
    <t>27</t>
  </si>
  <si>
    <t>914111111</t>
  </si>
  <si>
    <t>Montáž svislé dopravní značky do velikosti 1 m2 objímkami na sloupek nebo konzolu</t>
  </si>
  <si>
    <t>kus</t>
  </si>
  <si>
    <t>319043693</t>
  </si>
  <si>
    <t xml:space="preserve">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</si>
  <si>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</si>
  <si>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28</t>
  </si>
  <si>
    <t>40445604</t>
  </si>
  <si>
    <t>výstražné dopravní značky A32a 700x90mm</t>
  </si>
  <si>
    <t>-1297094915</t>
  </si>
  <si>
    <t>29</t>
  </si>
  <si>
    <t>40445600</t>
  </si>
  <si>
    <t>výstražné dopravní značky A1-A30, A33 700mm</t>
  </si>
  <si>
    <t>-557765477</t>
  </si>
  <si>
    <t>30</t>
  </si>
  <si>
    <t>40445650</t>
  </si>
  <si>
    <t>dodatkové tabulky E7, E12, E13 500x300mm</t>
  </si>
  <si>
    <t>-1333511070</t>
  </si>
  <si>
    <t>31</t>
  </si>
  <si>
    <t>914511112</t>
  </si>
  <si>
    <t>Montáž sloupku dopravních značek délky do 3,5 m s betonovým základem a patkou</t>
  </si>
  <si>
    <t>666915454</t>
  </si>
  <si>
    <t xml:space="preserve">Montáž sloupku dopravních značek  délky do 3,5 m do hliníkové patky</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</si>
  <si>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</si>
  <si>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32</t>
  </si>
  <si>
    <t>40445230</t>
  </si>
  <si>
    <t>sloupek pro dopravní značku Zn D 70mm v 3,5m</t>
  </si>
  <si>
    <t>2064826859</t>
  </si>
  <si>
    <t>33</t>
  </si>
  <si>
    <t>915121112</t>
  </si>
  <si>
    <t>Vodorovné dopravní značení vodící čáry souvislé š 250 mm retroreflexní bílá barva</t>
  </si>
  <si>
    <t>-1958710295</t>
  </si>
  <si>
    <t xml:space="preserve">Vodorovné dopravní značení stříkané barvou  vodící čára bílá šířky 250 mm souvislá retroreflexní</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</si>
  <si>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</si>
  <si>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34</t>
  </si>
  <si>
    <t>915221112</t>
  </si>
  <si>
    <t>Vodorovné dopravní značení vodící čáry souvislé š 250 mm retroreflexní bílý plast</t>
  </si>
  <si>
    <t>-113188017</t>
  </si>
  <si>
    <t xml:space="preserve">Vodorovné dopravní značení stříkaným plastem  vodící čára bílá šířky 250 mm souvislá retroreflexní</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</si>
  <si>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</si>
  <si>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35</t>
  </si>
  <si>
    <t>916231213</t>
  </si>
  <si>
    <t>Osazení chodníkového obrubníku betonového stojatého s boční opěrou do lože z betonu prostého</t>
  </si>
  <si>
    <t>1432279448</t>
  </si>
  <si>
    <t>Osazení chodníkového obrubníku betonového se zřízením lože, s vyplněním a zatřením spár cementovou maltou stojatého s boční opěrou z betonu prostého, do lože z betonu prostého</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</si>
  <si>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</si>
  <si>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9+5+57</t>
  </si>
  <si>
    <t>36</t>
  </si>
  <si>
    <t>59217037</t>
  </si>
  <si>
    <t>obrubník betonový parkový přírodní 500x50x200mm</t>
  </si>
  <si>
    <t>1101627168</t>
  </si>
  <si>
    <t>71,000*2</t>
  </si>
  <si>
    <t>37</t>
  </si>
  <si>
    <t>916241213</t>
  </si>
  <si>
    <t>Osazení obrubníku kamenného stojatého s boční opěrou do lože z betonu prostého</t>
  </si>
  <si>
    <t>346559316</t>
  </si>
  <si>
    <t>Osazení obrubníku kamenného se zřízením lože, s vyplněním a zatřením spár cementovou maltou stojatého s boční opěrou z betonu prostého, do lože z betonu prostého</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</si>
  <si>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</si>
  <si>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38</t>
  </si>
  <si>
    <t>58380005</t>
  </si>
  <si>
    <t>obrubník kamenný žulový přímý 200x250mm</t>
  </si>
  <si>
    <t>-1525549680</t>
  </si>
  <si>
    <t>7+12+75</t>
  </si>
  <si>
    <t>39</t>
  </si>
  <si>
    <t>58380426</t>
  </si>
  <si>
    <t>obrubník kamenný žulový obloukový R 1-3m 200x250mm</t>
  </si>
  <si>
    <t>979311171</t>
  </si>
  <si>
    <t>3+4</t>
  </si>
  <si>
    <t>40</t>
  </si>
  <si>
    <t>58380436</t>
  </si>
  <si>
    <t>obrubník kamenný žulový obloukový R 3-5m 200x250mm</t>
  </si>
  <si>
    <t>-1441578738</t>
  </si>
  <si>
    <t>997</t>
  </si>
  <si>
    <t>Přesun sutě</t>
  </si>
  <si>
    <t>41</t>
  </si>
  <si>
    <t>997211511</t>
  </si>
  <si>
    <t>Vodorovná doprava suti po suchu na vzdálenost do 1 km</t>
  </si>
  <si>
    <t>CS ÚRS 2019 01</t>
  </si>
  <si>
    <t>-1960721589</t>
  </si>
  <si>
    <t xml:space="preserve">Vodorovná doprava suti nebo vybouraných hmot  suti se složením a hrubým urovnáním, na vzdálenost do 1 km</t>
  </si>
  <si>
    <t xml:space="preserve">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</si>
  <si>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42</t>
  </si>
  <si>
    <t>997211519</t>
  </si>
  <si>
    <t>Příplatek ZKD 1 km u vodorovné dopravy suti</t>
  </si>
  <si>
    <t>-1315944475</t>
  </si>
  <si>
    <t xml:space="preserve">Vodorovná doprava suti nebo vybouraných hmot  suti se složením a hrubým urovnáním, na vzdálenost Příplatek k ceně za každý další i započatý 1 km přes 1 km</t>
  </si>
  <si>
    <t>83,011*24 'Přepočtené koeficientem množství</t>
  </si>
  <si>
    <t>43</t>
  </si>
  <si>
    <t>997221815.1</t>
  </si>
  <si>
    <t>Poplatek za uložení na skládce (skládkovné) stavebního odpadu betonového kód odpadu 170 101</t>
  </si>
  <si>
    <t>1468044652</t>
  </si>
  <si>
    <t>Poplatek za uložení stavebního odpadu na skládce (skládkovné) z prostého betonu zatříděného do Katalogu odpadů pod kódem 170 101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</si>
  <si>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</si>
  <si>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44</t>
  </si>
  <si>
    <t>997221825</t>
  </si>
  <si>
    <t>Poplatek za uložení na skládce (skládkovné) stavebního odpadu železobetonového kód odpadu 170 101</t>
  </si>
  <si>
    <t>-1338291465</t>
  </si>
  <si>
    <t>Poplatek za uložení stavebního odpadu na skládce (skládkovné) z armovaného betonu zatříděného do Katalogu odpadů pod kódem 170 101</t>
  </si>
  <si>
    <t>45</t>
  </si>
  <si>
    <t>997221845.1</t>
  </si>
  <si>
    <t>Poplatek za uložení na skládce (skládkovné) odpadu asfaltového bez dehtu kód odpadu 170 302 - odečet za vyfrézovaný materiál</t>
  </si>
  <si>
    <t>176944121</t>
  </si>
  <si>
    <t>Poplatek za uložení stavebního odpadu na skládce (skládkovné) asfaltového bez obsahu dehtu zatříděného do Katalogu odpadů pod kódem 170 302</t>
  </si>
  <si>
    <t>46</t>
  </si>
  <si>
    <t>997221845.3</t>
  </si>
  <si>
    <t>Poplatek za uložení na skládce (skládkovné) odpadu asfaltového bez dehtu kód odpadu 170 302</t>
  </si>
  <si>
    <t>-1712503885</t>
  </si>
  <si>
    <t>47</t>
  </si>
  <si>
    <t>997221855.2</t>
  </si>
  <si>
    <t>Poplatek za uložení na skládce (skládkovné) zeminy a kameniva kód odpadu 170 504</t>
  </si>
  <si>
    <t>-1143300726</t>
  </si>
  <si>
    <t>Poplatek za uložení stavebního odpadu na skládce (skládkovné) zeminy a kameniva zatříděného do Katalogu odpadů pod kódem 170 504</t>
  </si>
  <si>
    <t>998</t>
  </si>
  <si>
    <t>Přesun hmot</t>
  </si>
  <si>
    <t>48</t>
  </si>
  <si>
    <t>998225111</t>
  </si>
  <si>
    <t>Přesun hmot pro pozemní komunikace s krytem z kamene, monolitickým betonovým nebo živičným</t>
  </si>
  <si>
    <t>1604624678</t>
  </si>
  <si>
    <t xml:space="preserve">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</si>
  <si>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 </t>
  </si>
  <si>
    <t>49</t>
  </si>
  <si>
    <t>998225194</t>
  </si>
  <si>
    <t>Příplatek k přesunu hmot pro pozemní komunikace s krytem z kamene, živičným, betonovým do 5000 m</t>
  </si>
  <si>
    <t>738517230</t>
  </si>
  <si>
    <t xml:space="preserve">Přesun hmot pro komunikace s krytem z kameniva, monolitickým betonovým nebo živičným  Příplatek k ceně za zvětšený přesun přes vymezenou největší dopravní vzdálenost do 5000 m</t>
  </si>
  <si>
    <t>50</t>
  </si>
  <si>
    <t>998225195</t>
  </si>
  <si>
    <t>Příplatek k přesunu hmot pro pozemní komunikace s krytem z kamene, živičným, betonovým ZKD 5000 m</t>
  </si>
  <si>
    <t>1828804531</t>
  </si>
  <si>
    <t xml:space="preserve">Přesun hmot pro komunikace s krytem z kameniva, monolitickým betonovým nebo živičným  Příplatek k ceně za zvětšený přesun přes vymezenou největší dopravní vzdálenost za každých dalších 5000 m přes 5000 m</t>
  </si>
  <si>
    <t>79,68*4 'Přepočtené koeficientem množství</t>
  </si>
  <si>
    <t>Práce a dodávky M</t>
  </si>
  <si>
    <t>46-M</t>
  </si>
  <si>
    <t>Zemní práce při extr.mont.pracích</t>
  </si>
  <si>
    <t>51</t>
  </si>
  <si>
    <t>460030023</t>
  </si>
  <si>
    <t>Odstranění dřevitého porostu z křovin a stromů tvrdého středně hustého</t>
  </si>
  <si>
    <t>64</t>
  </si>
  <si>
    <t>-425964893</t>
  </si>
  <si>
    <t xml:space="preserve">Přípravné terénní práce  odstranění dřevitého porostu z keřů nebo stromků průměru kmenů do 5 cm včetně odstranění kořenů a složení do hromad nebo naložení na dopravní prostředek tvrdého středně hustého</t>
  </si>
  <si>
    <t xml:space="preserve">Poznámka k souboru cen:_x000d_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</si>
  <si>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Vedlejší rozpočtové náklady</t>
  </si>
  <si>
    <t>VRN1</t>
  </si>
  <si>
    <t>Průzkumné, geodetické a projektové práce</t>
  </si>
  <si>
    <t>52</t>
  </si>
  <si>
    <t>012002000</t>
  </si>
  <si>
    <t>Geodetické práce</t>
  </si>
  <si>
    <t>…</t>
  </si>
  <si>
    <t>1024</t>
  </si>
  <si>
    <t>-1604750044</t>
  </si>
  <si>
    <t>53</t>
  </si>
  <si>
    <t>013254000</t>
  </si>
  <si>
    <t>Dokumentace skutečného provedení stavby</t>
  </si>
  <si>
    <t>2129981762</t>
  </si>
  <si>
    <t>54</t>
  </si>
  <si>
    <t>013274000</t>
  </si>
  <si>
    <t>Pasportizace objektu před započetím prací</t>
  </si>
  <si>
    <t>1855228477</t>
  </si>
  <si>
    <t>55</t>
  </si>
  <si>
    <t>013284000</t>
  </si>
  <si>
    <t>Pasportizace objektu po provedení prací</t>
  </si>
  <si>
    <t>-2102793595</t>
  </si>
  <si>
    <t>VRN3</t>
  </si>
  <si>
    <t>56</t>
  </si>
  <si>
    <t>034403000</t>
  </si>
  <si>
    <t>Dopravní značení na staveništi - realizace DIO, montáž, zprovoznění, údržba</t>
  </si>
  <si>
    <t>kpl</t>
  </si>
  <si>
    <t>-1179686941</t>
  </si>
  <si>
    <t>Zařízení staveniště zabezpečení staveniště dopravní značení na staveništi</t>
  </si>
  <si>
    <t>57</t>
  </si>
  <si>
    <t>034503000</t>
  </si>
  <si>
    <t>Informační tabule na staveništi</t>
  </si>
  <si>
    <t>-949599990</t>
  </si>
  <si>
    <t>Zařízení staveniště zabezpečení staveniště informační tabule</t>
  </si>
  <si>
    <t>VRN4</t>
  </si>
  <si>
    <t>Inženýrská činnost</t>
  </si>
  <si>
    <t>58</t>
  </si>
  <si>
    <t>049103000</t>
  </si>
  <si>
    <t>Ostatní inženýrské činnosti - projednání DIO, DIR</t>
  </si>
  <si>
    <t>1270071102</t>
  </si>
  <si>
    <t>Náklady vzniklé v souvislosti s realizací stavby</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</si>
</sst>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sz val="10"/>
      <color rgb="FF464646"/>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9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5"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5"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4" fontId="16"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7" fillId="0" borderId="0" xfId="0" applyNumberFormat="1" applyFont="1" applyAlignment="1" applyProtection="1">
      <alignment vertical="center"/>
    </xf>
    <xf numFmtId="0" fontId="1"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8"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left" vertical="center"/>
    </xf>
    <xf numFmtId="0" fontId="21" fillId="4" borderId="0" xfId="0" applyFont="1" applyFill="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4" fillId="0" borderId="0" xfId="0" applyFont="1" applyAlignment="1">
      <alignment horizontal="left" vertical="center"/>
    </xf>
    <xf numFmtId="0" fontId="24" fillId="0" borderId="0" xfId="1" applyFont="1" applyAlignment="1">
      <alignment horizontal="center" vertical="center"/>
    </xf>
    <xf numFmtId="0" fontId="5" fillId="0" borderId="3" xfId="0" applyFont="1" applyBorder="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wrapText="1"/>
    </xf>
    <xf numFmtId="0" fontId="26" fillId="0" borderId="0" xfId="0" applyFont="1" applyAlignment="1" applyProtection="1">
      <alignment vertical="center"/>
    </xf>
    <xf numFmtId="4" fontId="26"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7" fillId="0" borderId="19" xfId="0" applyNumberFormat="1" applyFont="1" applyBorder="1" applyAlignment="1" applyProtection="1">
      <alignment vertical="center"/>
    </xf>
    <xf numFmtId="4" fontId="27" fillId="0" borderId="20" xfId="0" applyNumberFormat="1" applyFont="1" applyBorder="1" applyAlignment="1" applyProtection="1">
      <alignment vertical="center"/>
    </xf>
    <xf numFmtId="166" fontId="27" fillId="0" borderId="20" xfId="0" applyNumberFormat="1" applyFont="1" applyBorder="1" applyAlignment="1" applyProtection="1">
      <alignment vertical="center"/>
    </xf>
    <xf numFmtId="4" fontId="27" fillId="0" borderId="21" xfId="0" applyNumberFormat="1" applyFont="1" applyBorder="1" applyAlignment="1" applyProtection="1">
      <alignment vertical="center"/>
    </xf>
    <xf numFmtId="0" fontId="5"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8"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4" fontId="2" fillId="0" borderId="0" xfId="0" applyNumberFormat="1" applyFont="1" applyAlignment="1">
      <alignment vertical="center"/>
    </xf>
    <xf numFmtId="0" fontId="29" fillId="0" borderId="0" xfId="0" applyFont="1" applyAlignment="1">
      <alignment horizontal="left" vertical="center"/>
    </xf>
    <xf numFmtId="0" fontId="16"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4" fontId="30" fillId="0" borderId="0" xfId="0" applyNumberFormat="1" applyFont="1" applyAlignment="1" applyProtection="1">
      <alignment vertical="center"/>
    </xf>
    <xf numFmtId="0" fontId="22" fillId="0" borderId="0" xfId="0" applyFont="1" applyAlignment="1">
      <alignment horizontal="center" vertical="center"/>
    </xf>
    <xf numFmtId="0" fontId="7" fillId="2" borderId="0" xfId="0" applyFont="1" applyFill="1" applyAlignment="1" applyProtection="1">
      <alignment horizontal="left" vertical="center"/>
      <protection locked="0"/>
    </xf>
    <xf numFmtId="0" fontId="7" fillId="0" borderId="0" xfId="0" applyFont="1" applyAlignment="1" applyProtection="1">
      <alignment horizontal="left" vertical="center"/>
    </xf>
    <xf numFmtId="4" fontId="7" fillId="2" borderId="0" xfId="0" applyNumberFormat="1" applyFont="1" applyFill="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23" fillId="4" borderId="0" xfId="0" applyFont="1" applyFill="1" applyAlignment="1" applyProtection="1">
      <alignment horizontal="left" vertical="center"/>
    </xf>
    <xf numFmtId="4" fontId="23" fillId="4" borderId="0" xfId="0" applyNumberFormat="1" applyFont="1" applyFill="1" applyAlignment="1" applyProtection="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3" fillId="0" borderId="0" xfId="0" applyNumberFormat="1" applyFont="1" applyAlignment="1" applyProtection="1"/>
    <xf numFmtId="0" fontId="0" fillId="0" borderId="12" xfId="0" applyBorder="1" applyAlignment="1" applyProtection="1">
      <alignment vertical="center"/>
    </xf>
    <xf numFmtId="166" fontId="31" fillId="0" borderId="12" xfId="0" applyNumberFormat="1" applyFont="1" applyBorder="1" applyAlignment="1" applyProtection="1"/>
    <xf numFmtId="166" fontId="31" fillId="0" borderId="13" xfId="0" applyNumberFormat="1" applyFont="1" applyBorder="1" applyAlignment="1" applyProtection="1"/>
    <xf numFmtId="4" fontId="32"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2" xfId="0" applyFont="1" applyBorder="1" applyAlignment="1" applyProtection="1">
      <alignment horizontal="center" vertical="center"/>
    </xf>
    <xf numFmtId="49" fontId="21" fillId="0" borderId="22" xfId="0" applyNumberFormat="1"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2" xfId="0" applyFont="1" applyBorder="1" applyAlignment="1" applyProtection="1">
      <alignment horizontal="center" vertical="center" wrapText="1"/>
    </xf>
    <xf numFmtId="167" fontId="21" fillId="2" borderId="22" xfId="0" applyNumberFormat="1" applyFont="1" applyFill="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5"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horizontal="lef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35"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2" borderId="22" xfId="0" applyNumberFormat="1" applyFont="1" applyFill="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theme" Target="theme/theme1.xml" /><Relationship Id="rId5" Type="http://schemas.openxmlformats.org/officeDocument/2006/relationships/calcChain" Target="calcChain.xml" /><Relationship Id="rId6"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5" t="s">
        <v>0</v>
      </c>
      <c r="AZ1" s="15" t="s">
        <v>1</v>
      </c>
      <c r="BA1" s="15" t="s">
        <v>2</v>
      </c>
      <c r="BB1" s="15" t="s">
        <v>3</v>
      </c>
      <c r="BT1" s="15" t="s">
        <v>4</v>
      </c>
      <c r="BU1" s="15" t="s">
        <v>4</v>
      </c>
      <c r="BV1" s="15" t="s">
        <v>5</v>
      </c>
    </row>
    <row r="2" s="1" customFormat="1" ht="36.96" customHeight="1">
      <c r="AR2" s="1"/>
      <c r="AS2" s="1"/>
      <c r="AT2" s="1"/>
      <c r="AU2" s="1"/>
      <c r="AV2" s="1"/>
      <c r="AW2" s="1"/>
      <c r="AX2" s="1"/>
      <c r="AY2" s="1"/>
      <c r="AZ2" s="1"/>
      <c r="BA2" s="1"/>
      <c r="BB2" s="1"/>
      <c r="BC2" s="1"/>
      <c r="BD2" s="1"/>
      <c r="BE2" s="1"/>
      <c r="BS2" s="16" t="s">
        <v>6</v>
      </c>
      <c r="BT2" s="16" t="s">
        <v>7</v>
      </c>
    </row>
    <row r="3" s="1" customFormat="1"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1" customFormat="1"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1" customFormat="1" ht="36.96"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26</v>
      </c>
      <c r="AO10" s="21"/>
      <c r="AP10" s="21"/>
      <c r="AQ10" s="21"/>
      <c r="AR10" s="19"/>
      <c r="BE10" s="30"/>
      <c r="BS10" s="16" t="s">
        <v>6</v>
      </c>
    </row>
    <row r="11" s="1" customFormat="1" ht="18.48"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v>
      </c>
      <c r="AO11" s="21"/>
      <c r="AP11" s="21"/>
      <c r="AQ11" s="21"/>
      <c r="AR11" s="19"/>
      <c r="BE11" s="30"/>
      <c r="BS11" s="16" t="s">
        <v>6</v>
      </c>
    </row>
    <row r="12" s="1" customFormat="1"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1" customFormat="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30</v>
      </c>
      <c r="AO13" s="21"/>
      <c r="AP13" s="21"/>
      <c r="AQ13" s="21"/>
      <c r="AR13" s="19"/>
      <c r="BE13" s="30"/>
      <c r="BS13" s="16" t="s">
        <v>6</v>
      </c>
    </row>
    <row r="14">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1" customFormat="1"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1" customFormat="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32</v>
      </c>
      <c r="AO16" s="21"/>
      <c r="AP16" s="21"/>
      <c r="AQ16" s="21"/>
      <c r="AR16" s="19"/>
      <c r="BE16" s="30"/>
      <c r="BS16" s="16" t="s">
        <v>4</v>
      </c>
    </row>
    <row r="17" s="1" customFormat="1" ht="18.48"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v>
      </c>
      <c r="AO17" s="21"/>
      <c r="AP17" s="21"/>
      <c r="AQ17" s="21"/>
      <c r="AR17" s="19"/>
      <c r="BE17" s="30"/>
      <c r="BS17" s="16" t="s">
        <v>34</v>
      </c>
    </row>
    <row r="18" s="1" customFormat="1"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1" customFormat="1" ht="12" customHeight="1">
      <c r="B19" s="20"/>
      <c r="C19" s="21"/>
      <c r="D19" s="31"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36</v>
      </c>
      <c r="AO19" s="21"/>
      <c r="AP19" s="21"/>
      <c r="AQ19" s="21"/>
      <c r="AR19" s="19"/>
      <c r="BE19" s="30"/>
      <c r="BS19" s="16" t="s">
        <v>6</v>
      </c>
    </row>
    <row r="20" s="1" customFormat="1" ht="18.48" customHeight="1">
      <c r="B20" s="20"/>
      <c r="C20" s="21"/>
      <c r="D20" s="21"/>
      <c r="E20" s="26" t="s">
        <v>37</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v>
      </c>
      <c r="AO20" s="21"/>
      <c r="AP20" s="21"/>
      <c r="AQ20" s="21"/>
      <c r="AR20" s="19"/>
      <c r="BE20" s="30"/>
      <c r="BS20" s="16" t="s">
        <v>34</v>
      </c>
    </row>
    <row r="21" s="1" customFormat="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1" customFormat="1" ht="12" customHeight="1">
      <c r="B22" s="20"/>
      <c r="C22" s="21"/>
      <c r="D22" s="31" t="s">
        <v>38</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1" customFormat="1"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1" customFormat="1" ht="6.96"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2" customFormat="1" ht="25.92" customHeight="1">
      <c r="A26" s="37"/>
      <c r="B26" s="38"/>
      <c r="C26" s="39"/>
      <c r="D26" s="40" t="s">
        <v>39</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2" customFormat="1" ht="6.96"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2" customFormat="1">
      <c r="A28" s="37"/>
      <c r="B28" s="38"/>
      <c r="C28" s="39"/>
      <c r="D28" s="39"/>
      <c r="E28" s="39"/>
      <c r="F28" s="39"/>
      <c r="G28" s="39"/>
      <c r="H28" s="39"/>
      <c r="I28" s="39"/>
      <c r="J28" s="39"/>
      <c r="K28" s="39"/>
      <c r="L28" s="44" t="s">
        <v>40</v>
      </c>
      <c r="M28" s="44"/>
      <c r="N28" s="44"/>
      <c r="O28" s="44"/>
      <c r="P28" s="44"/>
      <c r="Q28" s="39"/>
      <c r="R28" s="39"/>
      <c r="S28" s="39"/>
      <c r="T28" s="39"/>
      <c r="U28" s="39"/>
      <c r="V28" s="39"/>
      <c r="W28" s="44" t="s">
        <v>41</v>
      </c>
      <c r="X28" s="44"/>
      <c r="Y28" s="44"/>
      <c r="Z28" s="44"/>
      <c r="AA28" s="44"/>
      <c r="AB28" s="44"/>
      <c r="AC28" s="44"/>
      <c r="AD28" s="44"/>
      <c r="AE28" s="44"/>
      <c r="AF28" s="39"/>
      <c r="AG28" s="39"/>
      <c r="AH28" s="39"/>
      <c r="AI28" s="39"/>
      <c r="AJ28" s="39"/>
      <c r="AK28" s="44" t="s">
        <v>42</v>
      </c>
      <c r="AL28" s="44"/>
      <c r="AM28" s="44"/>
      <c r="AN28" s="44"/>
      <c r="AO28" s="44"/>
      <c r="AP28" s="39"/>
      <c r="AQ28" s="39"/>
      <c r="AR28" s="43"/>
      <c r="BE28" s="30"/>
    </row>
    <row r="29" s="3" customFormat="1" ht="14.4" customHeight="1">
      <c r="A29" s="3"/>
      <c r="B29" s="45"/>
      <c r="C29" s="46"/>
      <c r="D29" s="31" t="s">
        <v>43</v>
      </c>
      <c r="E29" s="46"/>
      <c r="F29" s="31" t="s">
        <v>44</v>
      </c>
      <c r="G29" s="46"/>
      <c r="H29" s="46"/>
      <c r="I29" s="46"/>
      <c r="J29" s="46"/>
      <c r="K29" s="46"/>
      <c r="L29" s="47">
        <v>0.20999999999999999</v>
      </c>
      <c r="M29" s="46"/>
      <c r="N29" s="46"/>
      <c r="O29" s="46"/>
      <c r="P29" s="46"/>
      <c r="Q29" s="46"/>
      <c r="R29" s="46"/>
      <c r="S29" s="46"/>
      <c r="T29" s="46"/>
      <c r="U29" s="46"/>
      <c r="V29" s="46"/>
      <c r="W29" s="48">
        <f>ROUND(AZ94, 2)</f>
        <v>0</v>
      </c>
      <c r="X29" s="46"/>
      <c r="Y29" s="46"/>
      <c r="Z29" s="46"/>
      <c r="AA29" s="46"/>
      <c r="AB29" s="46"/>
      <c r="AC29" s="46"/>
      <c r="AD29" s="46"/>
      <c r="AE29" s="46"/>
      <c r="AF29" s="46"/>
      <c r="AG29" s="46"/>
      <c r="AH29" s="46"/>
      <c r="AI29" s="46"/>
      <c r="AJ29" s="46"/>
      <c r="AK29" s="48">
        <f>ROUND(AV94, 2)</f>
        <v>0</v>
      </c>
      <c r="AL29" s="46"/>
      <c r="AM29" s="46"/>
      <c r="AN29" s="46"/>
      <c r="AO29" s="46"/>
      <c r="AP29" s="46"/>
      <c r="AQ29" s="46"/>
      <c r="AR29" s="49"/>
      <c r="BE29" s="50"/>
    </row>
    <row r="30" s="3" customFormat="1" ht="14.4" customHeight="1">
      <c r="A30" s="3"/>
      <c r="B30" s="45"/>
      <c r="C30" s="46"/>
      <c r="D30" s="46"/>
      <c r="E30" s="46"/>
      <c r="F30" s="31" t="s">
        <v>45</v>
      </c>
      <c r="G30" s="46"/>
      <c r="H30" s="46"/>
      <c r="I30" s="46"/>
      <c r="J30" s="46"/>
      <c r="K30" s="46"/>
      <c r="L30" s="47">
        <v>0.14999999999999999</v>
      </c>
      <c r="M30" s="46"/>
      <c r="N30" s="46"/>
      <c r="O30" s="46"/>
      <c r="P30" s="46"/>
      <c r="Q30" s="46"/>
      <c r="R30" s="46"/>
      <c r="S30" s="46"/>
      <c r="T30" s="46"/>
      <c r="U30" s="46"/>
      <c r="V30" s="46"/>
      <c r="W30" s="48">
        <f>ROUND(BA94, 2)</f>
        <v>0</v>
      </c>
      <c r="X30" s="46"/>
      <c r="Y30" s="46"/>
      <c r="Z30" s="46"/>
      <c r="AA30" s="46"/>
      <c r="AB30" s="46"/>
      <c r="AC30" s="46"/>
      <c r="AD30" s="46"/>
      <c r="AE30" s="46"/>
      <c r="AF30" s="46"/>
      <c r="AG30" s="46"/>
      <c r="AH30" s="46"/>
      <c r="AI30" s="46"/>
      <c r="AJ30" s="46"/>
      <c r="AK30" s="48">
        <f>ROUND(AW94, 2)</f>
        <v>0</v>
      </c>
      <c r="AL30" s="46"/>
      <c r="AM30" s="46"/>
      <c r="AN30" s="46"/>
      <c r="AO30" s="46"/>
      <c r="AP30" s="46"/>
      <c r="AQ30" s="46"/>
      <c r="AR30" s="49"/>
      <c r="BE30" s="50"/>
    </row>
    <row r="31" hidden="1" s="3" customFormat="1" ht="14.4" customHeight="1">
      <c r="A31" s="3"/>
      <c r="B31" s="45"/>
      <c r="C31" s="46"/>
      <c r="D31" s="46"/>
      <c r="E31" s="46"/>
      <c r="F31" s="31" t="s">
        <v>46</v>
      </c>
      <c r="G31" s="46"/>
      <c r="H31" s="46"/>
      <c r="I31" s="46"/>
      <c r="J31" s="46"/>
      <c r="K31" s="46"/>
      <c r="L31" s="47">
        <v>0.20999999999999999</v>
      </c>
      <c r="M31" s="46"/>
      <c r="N31" s="46"/>
      <c r="O31" s="46"/>
      <c r="P31" s="46"/>
      <c r="Q31" s="46"/>
      <c r="R31" s="46"/>
      <c r="S31" s="46"/>
      <c r="T31" s="46"/>
      <c r="U31" s="46"/>
      <c r="V31" s="46"/>
      <c r="W31" s="48">
        <f>ROUND(BB94, 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hidden="1" s="3" customFormat="1" ht="14.4" customHeight="1">
      <c r="A32" s="3"/>
      <c r="B32" s="45"/>
      <c r="C32" s="46"/>
      <c r="D32" s="46"/>
      <c r="E32" s="46"/>
      <c r="F32" s="31" t="s">
        <v>47</v>
      </c>
      <c r="G32" s="46"/>
      <c r="H32" s="46"/>
      <c r="I32" s="46"/>
      <c r="J32" s="46"/>
      <c r="K32" s="46"/>
      <c r="L32" s="47">
        <v>0.14999999999999999</v>
      </c>
      <c r="M32" s="46"/>
      <c r="N32" s="46"/>
      <c r="O32" s="46"/>
      <c r="P32" s="46"/>
      <c r="Q32" s="46"/>
      <c r="R32" s="46"/>
      <c r="S32" s="46"/>
      <c r="T32" s="46"/>
      <c r="U32" s="46"/>
      <c r="V32" s="46"/>
      <c r="W32" s="48">
        <f>ROUND(BC94, 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hidden="1" s="3" customFormat="1" ht="14.4" customHeight="1">
      <c r="A33" s="3"/>
      <c r="B33" s="45"/>
      <c r="C33" s="46"/>
      <c r="D33" s="46"/>
      <c r="E33" s="46"/>
      <c r="F33" s="31" t="s">
        <v>48</v>
      </c>
      <c r="G33" s="46"/>
      <c r="H33" s="46"/>
      <c r="I33" s="46"/>
      <c r="J33" s="46"/>
      <c r="K33" s="46"/>
      <c r="L33" s="47">
        <v>0</v>
      </c>
      <c r="M33" s="46"/>
      <c r="N33" s="46"/>
      <c r="O33" s="46"/>
      <c r="P33" s="46"/>
      <c r="Q33" s="46"/>
      <c r="R33" s="46"/>
      <c r="S33" s="46"/>
      <c r="T33" s="46"/>
      <c r="U33" s="46"/>
      <c r="V33" s="46"/>
      <c r="W33" s="48">
        <f>ROUND(BD94, 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2" customFormat="1" ht="6.96"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2" customFormat="1" ht="25.92" customHeight="1">
      <c r="A35" s="37"/>
      <c r="B35" s="38"/>
      <c r="C35" s="51"/>
      <c r="D35" s="52" t="s">
        <v>49</v>
      </c>
      <c r="E35" s="53"/>
      <c r="F35" s="53"/>
      <c r="G35" s="53"/>
      <c r="H35" s="53"/>
      <c r="I35" s="53"/>
      <c r="J35" s="53"/>
      <c r="K35" s="53"/>
      <c r="L35" s="53"/>
      <c r="M35" s="53"/>
      <c r="N35" s="53"/>
      <c r="O35" s="53"/>
      <c r="P35" s="53"/>
      <c r="Q35" s="53"/>
      <c r="R35" s="53"/>
      <c r="S35" s="53"/>
      <c r="T35" s="54" t="s">
        <v>50</v>
      </c>
      <c r="U35" s="53"/>
      <c r="V35" s="53"/>
      <c r="W35" s="53"/>
      <c r="X35" s="55" t="s">
        <v>51</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2" customFormat="1" ht="6.96"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2" customFormat="1" ht="14.4" customHeight="1">
      <c r="B49" s="58"/>
      <c r="C49" s="59"/>
      <c r="D49" s="60" t="s">
        <v>52</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53</v>
      </c>
      <c r="AI49" s="61"/>
      <c r="AJ49" s="61"/>
      <c r="AK49" s="61"/>
      <c r="AL49" s="61"/>
      <c r="AM49" s="61"/>
      <c r="AN49" s="61"/>
      <c r="AO49" s="61"/>
      <c r="AP49" s="59"/>
      <c r="AQ49" s="59"/>
      <c r="AR49" s="62"/>
    </row>
    <row r="50">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2" customFormat="1">
      <c r="A60" s="37"/>
      <c r="B60" s="38"/>
      <c r="C60" s="39"/>
      <c r="D60" s="63" t="s">
        <v>54</v>
      </c>
      <c r="E60" s="41"/>
      <c r="F60" s="41"/>
      <c r="G60" s="41"/>
      <c r="H60" s="41"/>
      <c r="I60" s="41"/>
      <c r="J60" s="41"/>
      <c r="K60" s="41"/>
      <c r="L60" s="41"/>
      <c r="M60" s="41"/>
      <c r="N60" s="41"/>
      <c r="O60" s="41"/>
      <c r="P60" s="41"/>
      <c r="Q60" s="41"/>
      <c r="R60" s="41"/>
      <c r="S60" s="41"/>
      <c r="T60" s="41"/>
      <c r="U60" s="41"/>
      <c r="V60" s="63" t="s">
        <v>55</v>
      </c>
      <c r="W60" s="41"/>
      <c r="X60" s="41"/>
      <c r="Y60" s="41"/>
      <c r="Z60" s="41"/>
      <c r="AA60" s="41"/>
      <c r="AB60" s="41"/>
      <c r="AC60" s="41"/>
      <c r="AD60" s="41"/>
      <c r="AE60" s="41"/>
      <c r="AF60" s="41"/>
      <c r="AG60" s="41"/>
      <c r="AH60" s="63" t="s">
        <v>54</v>
      </c>
      <c r="AI60" s="41"/>
      <c r="AJ60" s="41"/>
      <c r="AK60" s="41"/>
      <c r="AL60" s="41"/>
      <c r="AM60" s="63" t="s">
        <v>55</v>
      </c>
      <c r="AN60" s="41"/>
      <c r="AO60" s="41"/>
      <c r="AP60" s="39"/>
      <c r="AQ60" s="39"/>
      <c r="AR60" s="43"/>
      <c r="BE60" s="37"/>
    </row>
    <row r="61">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2" customFormat="1">
      <c r="A64" s="37"/>
      <c r="B64" s="38"/>
      <c r="C64" s="39"/>
      <c r="D64" s="60" t="s">
        <v>56</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57</v>
      </c>
      <c r="AI64" s="64"/>
      <c r="AJ64" s="64"/>
      <c r="AK64" s="64"/>
      <c r="AL64" s="64"/>
      <c r="AM64" s="64"/>
      <c r="AN64" s="64"/>
      <c r="AO64" s="64"/>
      <c r="AP64" s="39"/>
      <c r="AQ64" s="39"/>
      <c r="AR64" s="43"/>
      <c r="BE64" s="37"/>
    </row>
    <row r="65">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2" customFormat="1">
      <c r="A75" s="37"/>
      <c r="B75" s="38"/>
      <c r="C75" s="39"/>
      <c r="D75" s="63" t="s">
        <v>54</v>
      </c>
      <c r="E75" s="41"/>
      <c r="F75" s="41"/>
      <c r="G75" s="41"/>
      <c r="H75" s="41"/>
      <c r="I75" s="41"/>
      <c r="J75" s="41"/>
      <c r="K75" s="41"/>
      <c r="L75" s="41"/>
      <c r="M75" s="41"/>
      <c r="N75" s="41"/>
      <c r="O75" s="41"/>
      <c r="P75" s="41"/>
      <c r="Q75" s="41"/>
      <c r="R75" s="41"/>
      <c r="S75" s="41"/>
      <c r="T75" s="41"/>
      <c r="U75" s="41"/>
      <c r="V75" s="63" t="s">
        <v>55</v>
      </c>
      <c r="W75" s="41"/>
      <c r="X75" s="41"/>
      <c r="Y75" s="41"/>
      <c r="Z75" s="41"/>
      <c r="AA75" s="41"/>
      <c r="AB75" s="41"/>
      <c r="AC75" s="41"/>
      <c r="AD75" s="41"/>
      <c r="AE75" s="41"/>
      <c r="AF75" s="41"/>
      <c r="AG75" s="41"/>
      <c r="AH75" s="63" t="s">
        <v>54</v>
      </c>
      <c r="AI75" s="41"/>
      <c r="AJ75" s="41"/>
      <c r="AK75" s="41"/>
      <c r="AL75" s="41"/>
      <c r="AM75" s="63" t="s">
        <v>55</v>
      </c>
      <c r="AN75" s="41"/>
      <c r="AO75" s="41"/>
      <c r="AP75" s="39"/>
      <c r="AQ75" s="39"/>
      <c r="AR75" s="43"/>
      <c r="BE75" s="37"/>
    </row>
    <row r="76" s="2" customFormat="1">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2" customFormat="1" ht="6.96"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2" customFormat="1" ht="6.96"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2" customFormat="1" ht="24.96" customHeight="1">
      <c r="A82" s="37"/>
      <c r="B82" s="38"/>
      <c r="C82" s="22" t="s">
        <v>58</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2" customFormat="1" ht="6.96"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4" customFormat="1" ht="12" customHeight="1">
      <c r="A84" s="4"/>
      <c r="B84" s="69"/>
      <c r="C84" s="31" t="s">
        <v>13</v>
      </c>
      <c r="D84" s="70"/>
      <c r="E84" s="70"/>
      <c r="F84" s="70"/>
      <c r="G84" s="70"/>
      <c r="H84" s="70"/>
      <c r="I84" s="70"/>
      <c r="J84" s="70"/>
      <c r="K84" s="70"/>
      <c r="L84" s="70" t="str">
        <f>K5</f>
        <v>19-2018</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5" customFormat="1" ht="36.96" customHeight="1">
      <c r="A85" s="5"/>
      <c r="B85" s="72"/>
      <c r="C85" s="73" t="s">
        <v>16</v>
      </c>
      <c r="D85" s="74"/>
      <c r="E85" s="74"/>
      <c r="F85" s="74"/>
      <c r="G85" s="74"/>
      <c r="H85" s="74"/>
      <c r="I85" s="74"/>
      <c r="J85" s="74"/>
      <c r="K85" s="74"/>
      <c r="L85" s="75" t="str">
        <f>K6</f>
        <v>Chodník v ul. Františka Diviše na p.p.č. 2176/1, k.ú. Uhříněves</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2" customFormat="1" ht="6.96"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2" customFormat="1" ht="12" customHeight="1">
      <c r="A87" s="37"/>
      <c r="B87" s="38"/>
      <c r="C87" s="31" t="s">
        <v>20</v>
      </c>
      <c r="D87" s="39"/>
      <c r="E87" s="39"/>
      <c r="F87" s="39"/>
      <c r="G87" s="39"/>
      <c r="H87" s="39"/>
      <c r="I87" s="39"/>
      <c r="J87" s="39"/>
      <c r="K87" s="39"/>
      <c r="L87" s="77" t="str">
        <f>IF(K8="","",K8)</f>
        <v>Praha 22 - Uhříněves</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 "","",AN8)</f>
        <v>20. 3. 2020</v>
      </c>
      <c r="AN87" s="78"/>
      <c r="AO87" s="39"/>
      <c r="AP87" s="39"/>
      <c r="AQ87" s="39"/>
      <c r="AR87" s="43"/>
      <c r="BE87" s="37"/>
    </row>
    <row r="88" s="2" customFormat="1" ht="6.96"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2" customFormat="1" ht="15.15" customHeight="1">
      <c r="A89" s="37"/>
      <c r="B89" s="38"/>
      <c r="C89" s="31" t="s">
        <v>24</v>
      </c>
      <c r="D89" s="39"/>
      <c r="E89" s="39"/>
      <c r="F89" s="39"/>
      <c r="G89" s="39"/>
      <c r="H89" s="39"/>
      <c r="I89" s="39"/>
      <c r="J89" s="39"/>
      <c r="K89" s="39"/>
      <c r="L89" s="70" t="str">
        <f>IF(E11= "","",E11)</f>
        <v>Městská část Praha 22 - Uhříněves</v>
      </c>
      <c r="M89" s="39"/>
      <c r="N89" s="39"/>
      <c r="O89" s="39"/>
      <c r="P89" s="39"/>
      <c r="Q89" s="39"/>
      <c r="R89" s="39"/>
      <c r="S89" s="39"/>
      <c r="T89" s="39"/>
      <c r="U89" s="39"/>
      <c r="V89" s="39"/>
      <c r="W89" s="39"/>
      <c r="X89" s="39"/>
      <c r="Y89" s="39"/>
      <c r="Z89" s="39"/>
      <c r="AA89" s="39"/>
      <c r="AB89" s="39"/>
      <c r="AC89" s="39"/>
      <c r="AD89" s="39"/>
      <c r="AE89" s="39"/>
      <c r="AF89" s="39"/>
      <c r="AG89" s="39"/>
      <c r="AH89" s="39"/>
      <c r="AI89" s="31" t="s">
        <v>31</v>
      </c>
      <c r="AJ89" s="39"/>
      <c r="AK89" s="39"/>
      <c r="AL89" s="39"/>
      <c r="AM89" s="79" t="str">
        <f>IF(E17="","",E17)</f>
        <v>BOMART spol. s r.o.</v>
      </c>
      <c r="AN89" s="70"/>
      <c r="AO89" s="70"/>
      <c r="AP89" s="70"/>
      <c r="AQ89" s="39"/>
      <c r="AR89" s="43"/>
      <c r="AS89" s="80" t="s">
        <v>59</v>
      </c>
      <c r="AT89" s="81"/>
      <c r="AU89" s="82"/>
      <c r="AV89" s="82"/>
      <c r="AW89" s="82"/>
      <c r="AX89" s="82"/>
      <c r="AY89" s="82"/>
      <c r="AZ89" s="82"/>
      <c r="BA89" s="82"/>
      <c r="BB89" s="82"/>
      <c r="BC89" s="82"/>
      <c r="BD89" s="83"/>
      <c r="BE89" s="37"/>
    </row>
    <row r="90" s="2" customFormat="1" ht="15.15" customHeight="1">
      <c r="A90" s="37"/>
      <c r="B90" s="38"/>
      <c r="C90" s="31" t="s">
        <v>29</v>
      </c>
      <c r="D90" s="39"/>
      <c r="E90" s="39"/>
      <c r="F90" s="39"/>
      <c r="G90" s="39"/>
      <c r="H90" s="39"/>
      <c r="I90" s="39"/>
      <c r="J90" s="39"/>
      <c r="K90" s="39"/>
      <c r="L90" s="70" t="str">
        <f>IF(E14= "Vyplň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35</v>
      </c>
      <c r="AJ90" s="39"/>
      <c r="AK90" s="39"/>
      <c r="AL90" s="39"/>
      <c r="AM90" s="79" t="str">
        <f>IF(E20="","",E20)</f>
        <v>Jan Fiala</v>
      </c>
      <c r="AN90" s="70"/>
      <c r="AO90" s="70"/>
      <c r="AP90" s="70"/>
      <c r="AQ90" s="39"/>
      <c r="AR90" s="43"/>
      <c r="AS90" s="84"/>
      <c r="AT90" s="85"/>
      <c r="AU90" s="86"/>
      <c r="AV90" s="86"/>
      <c r="AW90" s="86"/>
      <c r="AX90" s="86"/>
      <c r="AY90" s="86"/>
      <c r="AZ90" s="86"/>
      <c r="BA90" s="86"/>
      <c r="BB90" s="86"/>
      <c r="BC90" s="86"/>
      <c r="BD90" s="87"/>
      <c r="BE90" s="37"/>
    </row>
    <row r="91"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2" customFormat="1" ht="29.28" customHeight="1">
      <c r="A92" s="37"/>
      <c r="B92" s="38"/>
      <c r="C92" s="92" t="s">
        <v>60</v>
      </c>
      <c r="D92" s="93"/>
      <c r="E92" s="93"/>
      <c r="F92" s="93"/>
      <c r="G92" s="93"/>
      <c r="H92" s="94"/>
      <c r="I92" s="95" t="s">
        <v>61</v>
      </c>
      <c r="J92" s="93"/>
      <c r="K92" s="93"/>
      <c r="L92" s="93"/>
      <c r="M92" s="93"/>
      <c r="N92" s="93"/>
      <c r="O92" s="93"/>
      <c r="P92" s="93"/>
      <c r="Q92" s="93"/>
      <c r="R92" s="93"/>
      <c r="S92" s="93"/>
      <c r="T92" s="93"/>
      <c r="U92" s="93"/>
      <c r="V92" s="93"/>
      <c r="W92" s="93"/>
      <c r="X92" s="93"/>
      <c r="Y92" s="93"/>
      <c r="Z92" s="93"/>
      <c r="AA92" s="93"/>
      <c r="AB92" s="93"/>
      <c r="AC92" s="93"/>
      <c r="AD92" s="93"/>
      <c r="AE92" s="93"/>
      <c r="AF92" s="93"/>
      <c r="AG92" s="96" t="s">
        <v>62</v>
      </c>
      <c r="AH92" s="93"/>
      <c r="AI92" s="93"/>
      <c r="AJ92" s="93"/>
      <c r="AK92" s="93"/>
      <c r="AL92" s="93"/>
      <c r="AM92" s="93"/>
      <c r="AN92" s="95" t="s">
        <v>63</v>
      </c>
      <c r="AO92" s="93"/>
      <c r="AP92" s="97"/>
      <c r="AQ92" s="98" t="s">
        <v>64</v>
      </c>
      <c r="AR92" s="43"/>
      <c r="AS92" s="99" t="s">
        <v>65</v>
      </c>
      <c r="AT92" s="100" t="s">
        <v>66</v>
      </c>
      <c r="AU92" s="100" t="s">
        <v>67</v>
      </c>
      <c r="AV92" s="100" t="s">
        <v>68</v>
      </c>
      <c r="AW92" s="100" t="s">
        <v>69</v>
      </c>
      <c r="AX92" s="100" t="s">
        <v>70</v>
      </c>
      <c r="AY92" s="100" t="s">
        <v>71</v>
      </c>
      <c r="AZ92" s="100" t="s">
        <v>72</v>
      </c>
      <c r="BA92" s="100" t="s">
        <v>73</v>
      </c>
      <c r="BB92" s="100" t="s">
        <v>74</v>
      </c>
      <c r="BC92" s="100" t="s">
        <v>75</v>
      </c>
      <c r="BD92" s="101" t="s">
        <v>76</v>
      </c>
      <c r="BE92" s="37"/>
    </row>
    <row r="93"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6" customFormat="1" ht="32.4" customHeight="1">
      <c r="A94" s="6"/>
      <c r="B94" s="105"/>
      <c r="C94" s="106" t="s">
        <v>77</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ROUND(AG95,2)</f>
        <v>0</v>
      </c>
      <c r="AH94" s="108"/>
      <c r="AI94" s="108"/>
      <c r="AJ94" s="108"/>
      <c r="AK94" s="108"/>
      <c r="AL94" s="108"/>
      <c r="AM94" s="108"/>
      <c r="AN94" s="109">
        <f>SUM(AG94,AT94)</f>
        <v>0</v>
      </c>
      <c r="AO94" s="109"/>
      <c r="AP94" s="109"/>
      <c r="AQ94" s="110" t="s">
        <v>1</v>
      </c>
      <c r="AR94" s="111"/>
      <c r="AS94" s="112">
        <f>ROUND(AS95,2)</f>
        <v>0</v>
      </c>
      <c r="AT94" s="113">
        <f>ROUND(SUM(AV94:AW94),2)</f>
        <v>0</v>
      </c>
      <c r="AU94" s="114">
        <f>ROUND(AU95,5)</f>
        <v>0</v>
      </c>
      <c r="AV94" s="113">
        <f>ROUND(AZ94*L29,2)</f>
        <v>0</v>
      </c>
      <c r="AW94" s="113">
        <f>ROUND(BA94*L30,2)</f>
        <v>0</v>
      </c>
      <c r="AX94" s="113">
        <f>ROUND(BB94*L29,2)</f>
        <v>0</v>
      </c>
      <c r="AY94" s="113">
        <f>ROUND(BC94*L30,2)</f>
        <v>0</v>
      </c>
      <c r="AZ94" s="113">
        <f>ROUND(AZ95,2)</f>
        <v>0</v>
      </c>
      <c r="BA94" s="113">
        <f>ROUND(BA95,2)</f>
        <v>0</v>
      </c>
      <c r="BB94" s="113">
        <f>ROUND(BB95,2)</f>
        <v>0</v>
      </c>
      <c r="BC94" s="113">
        <f>ROUND(BC95,2)</f>
        <v>0</v>
      </c>
      <c r="BD94" s="115">
        <f>ROUND(BD95,2)</f>
        <v>0</v>
      </c>
      <c r="BE94" s="6"/>
      <c r="BS94" s="116" t="s">
        <v>78</v>
      </c>
      <c r="BT94" s="116" t="s">
        <v>79</v>
      </c>
      <c r="BV94" s="116" t="s">
        <v>80</v>
      </c>
      <c r="BW94" s="116" t="s">
        <v>5</v>
      </c>
      <c r="BX94" s="116" t="s">
        <v>81</v>
      </c>
      <c r="CL94" s="116" t="s">
        <v>1</v>
      </c>
    </row>
    <row r="95" s="7" customFormat="1" ht="24.75" customHeight="1">
      <c r="A95" s="117" t="s">
        <v>82</v>
      </c>
      <c r="B95" s="118"/>
      <c r="C95" s="119"/>
      <c r="D95" s="120" t="s">
        <v>14</v>
      </c>
      <c r="E95" s="120"/>
      <c r="F95" s="120"/>
      <c r="G95" s="120"/>
      <c r="H95" s="120"/>
      <c r="I95" s="121"/>
      <c r="J95" s="120" t="s">
        <v>17</v>
      </c>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2">
        <f>'19-2018 - Chodník v ul. F...'!J30</f>
        <v>0</v>
      </c>
      <c r="AH95" s="121"/>
      <c r="AI95" s="121"/>
      <c r="AJ95" s="121"/>
      <c r="AK95" s="121"/>
      <c r="AL95" s="121"/>
      <c r="AM95" s="121"/>
      <c r="AN95" s="122">
        <f>SUM(AG95,AT95)</f>
        <v>0</v>
      </c>
      <c r="AO95" s="121"/>
      <c r="AP95" s="121"/>
      <c r="AQ95" s="123" t="s">
        <v>83</v>
      </c>
      <c r="AR95" s="124"/>
      <c r="AS95" s="125">
        <v>0</v>
      </c>
      <c r="AT95" s="126">
        <f>ROUND(SUM(AV95:AW95),2)</f>
        <v>0</v>
      </c>
      <c r="AU95" s="127">
        <f>'19-2018 - Chodník v ul. F...'!P134</f>
        <v>0</v>
      </c>
      <c r="AV95" s="126">
        <f>'19-2018 - Chodník v ul. F...'!J33</f>
        <v>0</v>
      </c>
      <c r="AW95" s="126">
        <f>'19-2018 - Chodník v ul. F...'!J34</f>
        <v>0</v>
      </c>
      <c r="AX95" s="126">
        <f>'19-2018 - Chodník v ul. F...'!J35</f>
        <v>0</v>
      </c>
      <c r="AY95" s="126">
        <f>'19-2018 - Chodník v ul. F...'!J36</f>
        <v>0</v>
      </c>
      <c r="AZ95" s="126">
        <f>'19-2018 - Chodník v ul. F...'!F33</f>
        <v>0</v>
      </c>
      <c r="BA95" s="126">
        <f>'19-2018 - Chodník v ul. F...'!F34</f>
        <v>0</v>
      </c>
      <c r="BB95" s="126">
        <f>'19-2018 - Chodník v ul. F...'!F35</f>
        <v>0</v>
      </c>
      <c r="BC95" s="126">
        <f>'19-2018 - Chodník v ul. F...'!F36</f>
        <v>0</v>
      </c>
      <c r="BD95" s="128">
        <f>'19-2018 - Chodník v ul. F...'!F37</f>
        <v>0</v>
      </c>
      <c r="BE95" s="7"/>
      <c r="BT95" s="129" t="s">
        <v>84</v>
      </c>
      <c r="BU95" s="129" t="s">
        <v>85</v>
      </c>
      <c r="BV95" s="129" t="s">
        <v>80</v>
      </c>
      <c r="BW95" s="129" t="s">
        <v>5</v>
      </c>
      <c r="BX95" s="129" t="s">
        <v>81</v>
      </c>
      <c r="CL95" s="129" t="s">
        <v>1</v>
      </c>
    </row>
    <row r="96" s="2" customFormat="1" ht="30" customHeight="1">
      <c r="A96" s="37"/>
      <c r="B96" s="38"/>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43"/>
      <c r="AS96" s="37"/>
      <c r="AT96" s="37"/>
      <c r="AU96" s="37"/>
      <c r="AV96" s="37"/>
      <c r="AW96" s="37"/>
      <c r="AX96" s="37"/>
      <c r="AY96" s="37"/>
      <c r="AZ96" s="37"/>
      <c r="BA96" s="37"/>
      <c r="BB96" s="37"/>
      <c r="BC96" s="37"/>
      <c r="BD96" s="37"/>
      <c r="BE96" s="37"/>
    </row>
    <row r="97" s="2" customFormat="1" ht="6.96" customHeight="1">
      <c r="A97" s="37"/>
      <c r="B97" s="65"/>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43"/>
      <c r="AS97" s="37"/>
      <c r="AT97" s="37"/>
      <c r="AU97" s="37"/>
      <c r="AV97" s="37"/>
      <c r="AW97" s="37"/>
      <c r="AX97" s="37"/>
      <c r="AY97" s="37"/>
      <c r="AZ97" s="37"/>
      <c r="BA97" s="37"/>
      <c r="BB97" s="37"/>
      <c r="BC97" s="37"/>
      <c r="BD97" s="37"/>
      <c r="BE97" s="37"/>
    </row>
  </sheetData>
  <sheetProtection sheet="1" formatColumns="0" formatRows="0" objects="1" scenarios="1" spinCount="100000" saltValue="Qgt9PjUXOphK/axPiumSP2u8DDdPO9RG7LHI741cJhVeqrSRuqwFSjD0JGNJCMG9PzBTgE3LWeHUiF/UdV0t+g==" hashValue="+lWZBWJs+bxh/nDdJs3+KUCH1zPyLY69vjhB5QyU7d2vP6JQNnCSKkcYIUst0Blyur+xLBVr5RFcqG5JyPQZjQ==" algorithmName="SHA-512" password="CC35"/>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19-2018 - Chodník v ul. F...'!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3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0"/>
      <c r="L2" s="1"/>
      <c r="M2" s="1"/>
      <c r="N2" s="1"/>
      <c r="O2" s="1"/>
      <c r="P2" s="1"/>
      <c r="Q2" s="1"/>
      <c r="R2" s="1"/>
      <c r="S2" s="1"/>
      <c r="T2" s="1"/>
      <c r="U2" s="1"/>
      <c r="V2" s="1"/>
      <c r="AT2" s="16" t="s">
        <v>5</v>
      </c>
    </row>
    <row r="3" s="1" customFormat="1" ht="6.96" customHeight="1">
      <c r="B3" s="131"/>
      <c r="C3" s="132"/>
      <c r="D3" s="132"/>
      <c r="E3" s="132"/>
      <c r="F3" s="132"/>
      <c r="G3" s="132"/>
      <c r="H3" s="132"/>
      <c r="I3" s="133"/>
      <c r="J3" s="132"/>
      <c r="K3" s="132"/>
      <c r="L3" s="19"/>
      <c r="AT3" s="16" t="s">
        <v>86</v>
      </c>
    </row>
    <row r="4" s="1" customFormat="1" ht="24.96" customHeight="1">
      <c r="B4" s="19"/>
      <c r="D4" s="134" t="s">
        <v>87</v>
      </c>
      <c r="I4" s="130"/>
      <c r="L4" s="19"/>
      <c r="M4" s="135" t="s">
        <v>10</v>
      </c>
      <c r="AT4" s="16" t="s">
        <v>4</v>
      </c>
    </row>
    <row r="5" s="1" customFormat="1" ht="6.96" customHeight="1">
      <c r="B5" s="19"/>
      <c r="I5" s="130"/>
      <c r="L5" s="19"/>
    </row>
    <row r="6" s="2" customFormat="1" ht="12" customHeight="1">
      <c r="A6" s="37"/>
      <c r="B6" s="43"/>
      <c r="C6" s="37"/>
      <c r="D6" s="136" t="s">
        <v>16</v>
      </c>
      <c r="E6" s="37"/>
      <c r="F6" s="37"/>
      <c r="G6" s="37"/>
      <c r="H6" s="37"/>
      <c r="I6" s="137"/>
      <c r="J6" s="37"/>
      <c r="K6" s="37"/>
      <c r="L6" s="62"/>
      <c r="S6" s="37"/>
      <c r="T6" s="37"/>
      <c r="U6" s="37"/>
      <c r="V6" s="37"/>
      <c r="W6" s="37"/>
      <c r="X6" s="37"/>
      <c r="Y6" s="37"/>
      <c r="Z6" s="37"/>
      <c r="AA6" s="37"/>
      <c r="AB6" s="37"/>
      <c r="AC6" s="37"/>
      <c r="AD6" s="37"/>
      <c r="AE6" s="37"/>
    </row>
    <row r="7" s="2" customFormat="1" ht="16.5" customHeight="1">
      <c r="A7" s="37"/>
      <c r="B7" s="43"/>
      <c r="C7" s="37"/>
      <c r="D7" s="37"/>
      <c r="E7" s="138" t="s">
        <v>17</v>
      </c>
      <c r="F7" s="37"/>
      <c r="G7" s="37"/>
      <c r="H7" s="37"/>
      <c r="I7" s="137"/>
      <c r="J7" s="37"/>
      <c r="K7" s="37"/>
      <c r="L7" s="62"/>
      <c r="S7" s="37"/>
      <c r="T7" s="37"/>
      <c r="U7" s="37"/>
      <c r="V7" s="37"/>
      <c r="W7" s="37"/>
      <c r="X7" s="37"/>
      <c r="Y7" s="37"/>
      <c r="Z7" s="37"/>
      <c r="AA7" s="37"/>
      <c r="AB7" s="37"/>
      <c r="AC7" s="37"/>
      <c r="AD7" s="37"/>
      <c r="AE7" s="37"/>
    </row>
    <row r="8" s="2" customFormat="1">
      <c r="A8" s="37"/>
      <c r="B8" s="43"/>
      <c r="C8" s="37"/>
      <c r="D8" s="37"/>
      <c r="E8" s="37"/>
      <c r="F8" s="37"/>
      <c r="G8" s="37"/>
      <c r="H8" s="37"/>
      <c r="I8" s="137"/>
      <c r="J8" s="37"/>
      <c r="K8" s="37"/>
      <c r="L8" s="62"/>
      <c r="S8" s="37"/>
      <c r="T8" s="37"/>
      <c r="U8" s="37"/>
      <c r="V8" s="37"/>
      <c r="W8" s="37"/>
      <c r="X8" s="37"/>
      <c r="Y8" s="37"/>
      <c r="Z8" s="37"/>
      <c r="AA8" s="37"/>
      <c r="AB8" s="37"/>
      <c r="AC8" s="37"/>
      <c r="AD8" s="37"/>
      <c r="AE8" s="37"/>
    </row>
    <row r="9" s="2" customFormat="1" ht="12" customHeight="1">
      <c r="A9" s="37"/>
      <c r="B9" s="43"/>
      <c r="C9" s="37"/>
      <c r="D9" s="136" t="s">
        <v>18</v>
      </c>
      <c r="E9" s="37"/>
      <c r="F9" s="139" t="s">
        <v>1</v>
      </c>
      <c r="G9" s="37"/>
      <c r="H9" s="37"/>
      <c r="I9" s="140" t="s">
        <v>19</v>
      </c>
      <c r="J9" s="139" t="s">
        <v>1</v>
      </c>
      <c r="K9" s="37"/>
      <c r="L9" s="62"/>
      <c r="S9" s="37"/>
      <c r="T9" s="37"/>
      <c r="U9" s="37"/>
      <c r="V9" s="37"/>
      <c r="W9" s="37"/>
      <c r="X9" s="37"/>
      <c r="Y9" s="37"/>
      <c r="Z9" s="37"/>
      <c r="AA9" s="37"/>
      <c r="AB9" s="37"/>
      <c r="AC9" s="37"/>
      <c r="AD9" s="37"/>
      <c r="AE9" s="37"/>
    </row>
    <row r="10" s="2" customFormat="1" ht="12" customHeight="1">
      <c r="A10" s="37"/>
      <c r="B10" s="43"/>
      <c r="C10" s="37"/>
      <c r="D10" s="136" t="s">
        <v>20</v>
      </c>
      <c r="E10" s="37"/>
      <c r="F10" s="139" t="s">
        <v>21</v>
      </c>
      <c r="G10" s="37"/>
      <c r="H10" s="37"/>
      <c r="I10" s="140" t="s">
        <v>22</v>
      </c>
      <c r="J10" s="141" t="str">
        <f>'Rekapitulace stavby'!AN8</f>
        <v>20. 3. 2020</v>
      </c>
      <c r="K10" s="37"/>
      <c r="L10" s="62"/>
      <c r="S10" s="37"/>
      <c r="T10" s="37"/>
      <c r="U10" s="37"/>
      <c r="V10" s="37"/>
      <c r="W10" s="37"/>
      <c r="X10" s="37"/>
      <c r="Y10" s="37"/>
      <c r="Z10" s="37"/>
      <c r="AA10" s="37"/>
      <c r="AB10" s="37"/>
      <c r="AC10" s="37"/>
      <c r="AD10" s="37"/>
      <c r="AE10" s="37"/>
    </row>
    <row r="11" s="2" customFormat="1" ht="10.8" customHeight="1">
      <c r="A11" s="37"/>
      <c r="B11" s="43"/>
      <c r="C11" s="37"/>
      <c r="D11" s="37"/>
      <c r="E11" s="37"/>
      <c r="F11" s="37"/>
      <c r="G11" s="37"/>
      <c r="H11" s="37"/>
      <c r="I11" s="137"/>
      <c r="J11" s="37"/>
      <c r="K11" s="37"/>
      <c r="L11" s="62"/>
      <c r="S11" s="37"/>
      <c r="T11" s="37"/>
      <c r="U11" s="37"/>
      <c r="V11" s="37"/>
      <c r="W11" s="37"/>
      <c r="X11" s="37"/>
      <c r="Y11" s="37"/>
      <c r="Z11" s="37"/>
      <c r="AA11" s="37"/>
      <c r="AB11" s="37"/>
      <c r="AC11" s="37"/>
      <c r="AD11" s="37"/>
      <c r="AE11" s="37"/>
    </row>
    <row r="12" s="2" customFormat="1" ht="12" customHeight="1">
      <c r="A12" s="37"/>
      <c r="B12" s="43"/>
      <c r="C12" s="37"/>
      <c r="D12" s="136" t="s">
        <v>24</v>
      </c>
      <c r="E12" s="37"/>
      <c r="F12" s="37"/>
      <c r="G12" s="37"/>
      <c r="H12" s="37"/>
      <c r="I12" s="140" t="s">
        <v>25</v>
      </c>
      <c r="J12" s="139" t="s">
        <v>26</v>
      </c>
      <c r="K12" s="37"/>
      <c r="L12" s="62"/>
      <c r="S12" s="37"/>
      <c r="T12" s="37"/>
      <c r="U12" s="37"/>
      <c r="V12" s="37"/>
      <c r="W12" s="37"/>
      <c r="X12" s="37"/>
      <c r="Y12" s="37"/>
      <c r="Z12" s="37"/>
      <c r="AA12" s="37"/>
      <c r="AB12" s="37"/>
      <c r="AC12" s="37"/>
      <c r="AD12" s="37"/>
      <c r="AE12" s="37"/>
    </row>
    <row r="13" s="2" customFormat="1" ht="18" customHeight="1">
      <c r="A13" s="37"/>
      <c r="B13" s="43"/>
      <c r="C13" s="37"/>
      <c r="D13" s="37"/>
      <c r="E13" s="139" t="s">
        <v>27</v>
      </c>
      <c r="F13" s="37"/>
      <c r="G13" s="37"/>
      <c r="H13" s="37"/>
      <c r="I13" s="140" t="s">
        <v>28</v>
      </c>
      <c r="J13" s="139" t="s">
        <v>1</v>
      </c>
      <c r="K13" s="37"/>
      <c r="L13" s="62"/>
      <c r="S13" s="37"/>
      <c r="T13" s="37"/>
      <c r="U13" s="37"/>
      <c r="V13" s="37"/>
      <c r="W13" s="37"/>
      <c r="X13" s="37"/>
      <c r="Y13" s="37"/>
      <c r="Z13" s="37"/>
      <c r="AA13" s="37"/>
      <c r="AB13" s="37"/>
      <c r="AC13" s="37"/>
      <c r="AD13" s="37"/>
      <c r="AE13" s="37"/>
    </row>
    <row r="14" s="2" customFormat="1" ht="6.96" customHeight="1">
      <c r="A14" s="37"/>
      <c r="B14" s="43"/>
      <c r="C14" s="37"/>
      <c r="D14" s="37"/>
      <c r="E14" s="37"/>
      <c r="F14" s="37"/>
      <c r="G14" s="37"/>
      <c r="H14" s="37"/>
      <c r="I14" s="137"/>
      <c r="J14" s="37"/>
      <c r="K14" s="37"/>
      <c r="L14" s="62"/>
      <c r="S14" s="37"/>
      <c r="T14" s="37"/>
      <c r="U14" s="37"/>
      <c r="V14" s="37"/>
      <c r="W14" s="37"/>
      <c r="X14" s="37"/>
      <c r="Y14" s="37"/>
      <c r="Z14" s="37"/>
      <c r="AA14" s="37"/>
      <c r="AB14" s="37"/>
      <c r="AC14" s="37"/>
      <c r="AD14" s="37"/>
      <c r="AE14" s="37"/>
    </row>
    <row r="15" s="2" customFormat="1" ht="12" customHeight="1">
      <c r="A15" s="37"/>
      <c r="B15" s="43"/>
      <c r="C15" s="37"/>
      <c r="D15" s="136" t="s">
        <v>29</v>
      </c>
      <c r="E15" s="37"/>
      <c r="F15" s="37"/>
      <c r="G15" s="37"/>
      <c r="H15" s="37"/>
      <c r="I15" s="140" t="s">
        <v>25</v>
      </c>
      <c r="J15" s="32" t="str">
        <f>'Rekapitulace stavby'!AN13</f>
        <v>Vyplň údaj</v>
      </c>
      <c r="K15" s="37"/>
      <c r="L15" s="62"/>
      <c r="S15" s="37"/>
      <c r="T15" s="37"/>
      <c r="U15" s="37"/>
      <c r="V15" s="37"/>
      <c r="W15" s="37"/>
      <c r="X15" s="37"/>
      <c r="Y15" s="37"/>
      <c r="Z15" s="37"/>
      <c r="AA15" s="37"/>
      <c r="AB15" s="37"/>
      <c r="AC15" s="37"/>
      <c r="AD15" s="37"/>
      <c r="AE15" s="37"/>
    </row>
    <row r="16" s="2" customFormat="1" ht="18" customHeight="1">
      <c r="A16" s="37"/>
      <c r="B16" s="43"/>
      <c r="C16" s="37"/>
      <c r="D16" s="37"/>
      <c r="E16" s="32" t="str">
        <f>'Rekapitulace stavby'!E14</f>
        <v>Vyplň údaj</v>
      </c>
      <c r="F16" s="139"/>
      <c r="G16" s="139"/>
      <c r="H16" s="139"/>
      <c r="I16" s="140" t="s">
        <v>28</v>
      </c>
      <c r="J16" s="32" t="str">
        <f>'Rekapitulace stavby'!AN14</f>
        <v>Vyplň údaj</v>
      </c>
      <c r="K16" s="37"/>
      <c r="L16" s="62"/>
      <c r="S16" s="37"/>
      <c r="T16" s="37"/>
      <c r="U16" s="37"/>
      <c r="V16" s="37"/>
      <c r="W16" s="37"/>
      <c r="X16" s="37"/>
      <c r="Y16" s="37"/>
      <c r="Z16" s="37"/>
      <c r="AA16" s="37"/>
      <c r="AB16" s="37"/>
      <c r="AC16" s="37"/>
      <c r="AD16" s="37"/>
      <c r="AE16" s="37"/>
    </row>
    <row r="17" s="2" customFormat="1" ht="6.96" customHeight="1">
      <c r="A17" s="37"/>
      <c r="B17" s="43"/>
      <c r="C17" s="37"/>
      <c r="D17" s="37"/>
      <c r="E17" s="37"/>
      <c r="F17" s="37"/>
      <c r="G17" s="37"/>
      <c r="H17" s="37"/>
      <c r="I17" s="137"/>
      <c r="J17" s="37"/>
      <c r="K17" s="37"/>
      <c r="L17" s="62"/>
      <c r="S17" s="37"/>
      <c r="T17" s="37"/>
      <c r="U17" s="37"/>
      <c r="V17" s="37"/>
      <c r="W17" s="37"/>
      <c r="X17" s="37"/>
      <c r="Y17" s="37"/>
      <c r="Z17" s="37"/>
      <c r="AA17" s="37"/>
      <c r="AB17" s="37"/>
      <c r="AC17" s="37"/>
      <c r="AD17" s="37"/>
      <c r="AE17" s="37"/>
    </row>
    <row r="18" s="2" customFormat="1" ht="12" customHeight="1">
      <c r="A18" s="37"/>
      <c r="B18" s="43"/>
      <c r="C18" s="37"/>
      <c r="D18" s="136" t="s">
        <v>31</v>
      </c>
      <c r="E18" s="37"/>
      <c r="F18" s="37"/>
      <c r="G18" s="37"/>
      <c r="H18" s="37"/>
      <c r="I18" s="140" t="s">
        <v>25</v>
      </c>
      <c r="J18" s="139" t="s">
        <v>32</v>
      </c>
      <c r="K18" s="37"/>
      <c r="L18" s="62"/>
      <c r="S18" s="37"/>
      <c r="T18" s="37"/>
      <c r="U18" s="37"/>
      <c r="V18" s="37"/>
      <c r="W18" s="37"/>
      <c r="X18" s="37"/>
      <c r="Y18" s="37"/>
      <c r="Z18" s="37"/>
      <c r="AA18" s="37"/>
      <c r="AB18" s="37"/>
      <c r="AC18" s="37"/>
      <c r="AD18" s="37"/>
      <c r="AE18" s="37"/>
    </row>
    <row r="19" s="2" customFormat="1" ht="18" customHeight="1">
      <c r="A19" s="37"/>
      <c r="B19" s="43"/>
      <c r="C19" s="37"/>
      <c r="D19" s="37"/>
      <c r="E19" s="139" t="s">
        <v>33</v>
      </c>
      <c r="F19" s="37"/>
      <c r="G19" s="37"/>
      <c r="H19" s="37"/>
      <c r="I19" s="140" t="s">
        <v>28</v>
      </c>
      <c r="J19" s="139" t="s">
        <v>1</v>
      </c>
      <c r="K19" s="37"/>
      <c r="L19" s="62"/>
      <c r="S19" s="37"/>
      <c r="T19" s="37"/>
      <c r="U19" s="37"/>
      <c r="V19" s="37"/>
      <c r="W19" s="37"/>
      <c r="X19" s="37"/>
      <c r="Y19" s="37"/>
      <c r="Z19" s="37"/>
      <c r="AA19" s="37"/>
      <c r="AB19" s="37"/>
      <c r="AC19" s="37"/>
      <c r="AD19" s="37"/>
      <c r="AE19" s="37"/>
    </row>
    <row r="20" s="2" customFormat="1" ht="6.96" customHeight="1">
      <c r="A20" s="37"/>
      <c r="B20" s="43"/>
      <c r="C20" s="37"/>
      <c r="D20" s="37"/>
      <c r="E20" s="37"/>
      <c r="F20" s="37"/>
      <c r="G20" s="37"/>
      <c r="H20" s="37"/>
      <c r="I20" s="137"/>
      <c r="J20" s="37"/>
      <c r="K20" s="37"/>
      <c r="L20" s="62"/>
      <c r="S20" s="37"/>
      <c r="T20" s="37"/>
      <c r="U20" s="37"/>
      <c r="V20" s="37"/>
      <c r="W20" s="37"/>
      <c r="X20" s="37"/>
      <c r="Y20" s="37"/>
      <c r="Z20" s="37"/>
      <c r="AA20" s="37"/>
      <c r="AB20" s="37"/>
      <c r="AC20" s="37"/>
      <c r="AD20" s="37"/>
      <c r="AE20" s="37"/>
    </row>
    <row r="21" s="2" customFormat="1" ht="12" customHeight="1">
      <c r="A21" s="37"/>
      <c r="B21" s="43"/>
      <c r="C21" s="37"/>
      <c r="D21" s="136" t="s">
        <v>35</v>
      </c>
      <c r="E21" s="37"/>
      <c r="F21" s="37"/>
      <c r="G21" s="37"/>
      <c r="H21" s="37"/>
      <c r="I21" s="140" t="s">
        <v>25</v>
      </c>
      <c r="J21" s="139" t="s">
        <v>36</v>
      </c>
      <c r="K21" s="37"/>
      <c r="L21" s="62"/>
      <c r="S21" s="37"/>
      <c r="T21" s="37"/>
      <c r="U21" s="37"/>
      <c r="V21" s="37"/>
      <c r="W21" s="37"/>
      <c r="X21" s="37"/>
      <c r="Y21" s="37"/>
      <c r="Z21" s="37"/>
      <c r="AA21" s="37"/>
      <c r="AB21" s="37"/>
      <c r="AC21" s="37"/>
      <c r="AD21" s="37"/>
      <c r="AE21" s="37"/>
    </row>
    <row r="22" s="2" customFormat="1" ht="18" customHeight="1">
      <c r="A22" s="37"/>
      <c r="B22" s="43"/>
      <c r="C22" s="37"/>
      <c r="D22" s="37"/>
      <c r="E22" s="139" t="s">
        <v>37</v>
      </c>
      <c r="F22" s="37"/>
      <c r="G22" s="37"/>
      <c r="H22" s="37"/>
      <c r="I22" s="140" t="s">
        <v>28</v>
      </c>
      <c r="J22" s="139" t="s">
        <v>1</v>
      </c>
      <c r="K22" s="37"/>
      <c r="L22" s="62"/>
      <c r="S22" s="37"/>
      <c r="T22" s="37"/>
      <c r="U22" s="37"/>
      <c r="V22" s="37"/>
      <c r="W22" s="37"/>
      <c r="X22" s="37"/>
      <c r="Y22" s="37"/>
      <c r="Z22" s="37"/>
      <c r="AA22" s="37"/>
      <c r="AB22" s="37"/>
      <c r="AC22" s="37"/>
      <c r="AD22" s="37"/>
      <c r="AE22" s="37"/>
    </row>
    <row r="23" s="2" customFormat="1" ht="6.96" customHeight="1">
      <c r="A23" s="37"/>
      <c r="B23" s="43"/>
      <c r="C23" s="37"/>
      <c r="D23" s="37"/>
      <c r="E23" s="37"/>
      <c r="F23" s="37"/>
      <c r="G23" s="37"/>
      <c r="H23" s="37"/>
      <c r="I23" s="137"/>
      <c r="J23" s="37"/>
      <c r="K23" s="37"/>
      <c r="L23" s="62"/>
      <c r="S23" s="37"/>
      <c r="T23" s="37"/>
      <c r="U23" s="37"/>
      <c r="V23" s="37"/>
      <c r="W23" s="37"/>
      <c r="X23" s="37"/>
      <c r="Y23" s="37"/>
      <c r="Z23" s="37"/>
      <c r="AA23" s="37"/>
      <c r="AB23" s="37"/>
      <c r="AC23" s="37"/>
      <c r="AD23" s="37"/>
      <c r="AE23" s="37"/>
    </row>
    <row r="24" s="2" customFormat="1" ht="12" customHeight="1">
      <c r="A24" s="37"/>
      <c r="B24" s="43"/>
      <c r="C24" s="37"/>
      <c r="D24" s="136" t="s">
        <v>38</v>
      </c>
      <c r="E24" s="37"/>
      <c r="F24" s="37"/>
      <c r="G24" s="37"/>
      <c r="H24" s="37"/>
      <c r="I24" s="137"/>
      <c r="J24" s="37"/>
      <c r="K24" s="37"/>
      <c r="L24" s="62"/>
      <c r="S24" s="37"/>
      <c r="T24" s="37"/>
      <c r="U24" s="37"/>
      <c r="V24" s="37"/>
      <c r="W24" s="37"/>
      <c r="X24" s="37"/>
      <c r="Y24" s="37"/>
      <c r="Z24" s="37"/>
      <c r="AA24" s="37"/>
      <c r="AB24" s="37"/>
      <c r="AC24" s="37"/>
      <c r="AD24" s="37"/>
      <c r="AE24" s="37"/>
    </row>
    <row r="25" s="8" customFormat="1" ht="16.5" customHeight="1">
      <c r="A25" s="142"/>
      <c r="B25" s="143"/>
      <c r="C25" s="142"/>
      <c r="D25" s="142"/>
      <c r="E25" s="144" t="s">
        <v>1</v>
      </c>
      <c r="F25" s="144"/>
      <c r="G25" s="144"/>
      <c r="H25" s="144"/>
      <c r="I25" s="145"/>
      <c r="J25" s="142"/>
      <c r="K25" s="142"/>
      <c r="L25" s="146"/>
      <c r="S25" s="142"/>
      <c r="T25" s="142"/>
      <c r="U25" s="142"/>
      <c r="V25" s="142"/>
      <c r="W25" s="142"/>
      <c r="X25" s="142"/>
      <c r="Y25" s="142"/>
      <c r="Z25" s="142"/>
      <c r="AA25" s="142"/>
      <c r="AB25" s="142"/>
      <c r="AC25" s="142"/>
      <c r="AD25" s="142"/>
      <c r="AE25" s="142"/>
    </row>
    <row r="26" s="2" customFormat="1" ht="6.96" customHeight="1">
      <c r="A26" s="37"/>
      <c r="B26" s="43"/>
      <c r="C26" s="37"/>
      <c r="D26" s="37"/>
      <c r="E26" s="37"/>
      <c r="F26" s="37"/>
      <c r="G26" s="37"/>
      <c r="H26" s="37"/>
      <c r="I26" s="137"/>
      <c r="J26" s="37"/>
      <c r="K26" s="37"/>
      <c r="L26" s="62"/>
      <c r="S26" s="37"/>
      <c r="T26" s="37"/>
      <c r="U26" s="37"/>
      <c r="V26" s="37"/>
      <c r="W26" s="37"/>
      <c r="X26" s="37"/>
      <c r="Y26" s="37"/>
      <c r="Z26" s="37"/>
      <c r="AA26" s="37"/>
      <c r="AB26" s="37"/>
      <c r="AC26" s="37"/>
      <c r="AD26" s="37"/>
      <c r="AE26" s="37"/>
    </row>
    <row r="27" s="2" customFormat="1" ht="6.96" customHeight="1">
      <c r="A27" s="37"/>
      <c r="B27" s="43"/>
      <c r="C27" s="37"/>
      <c r="D27" s="147"/>
      <c r="E27" s="147"/>
      <c r="F27" s="147"/>
      <c r="G27" s="147"/>
      <c r="H27" s="147"/>
      <c r="I27" s="148"/>
      <c r="J27" s="147"/>
      <c r="K27" s="147"/>
      <c r="L27" s="62"/>
      <c r="S27" s="37"/>
      <c r="T27" s="37"/>
      <c r="U27" s="37"/>
      <c r="V27" s="37"/>
      <c r="W27" s="37"/>
      <c r="X27" s="37"/>
      <c r="Y27" s="37"/>
      <c r="Z27" s="37"/>
      <c r="AA27" s="37"/>
      <c r="AB27" s="37"/>
      <c r="AC27" s="37"/>
      <c r="AD27" s="37"/>
      <c r="AE27" s="37"/>
    </row>
    <row r="28" s="2" customFormat="1" ht="14.4" customHeight="1">
      <c r="A28" s="37"/>
      <c r="B28" s="43"/>
      <c r="C28" s="37"/>
      <c r="D28" s="139" t="s">
        <v>88</v>
      </c>
      <c r="E28" s="37"/>
      <c r="F28" s="37"/>
      <c r="G28" s="37"/>
      <c r="H28" s="37"/>
      <c r="I28" s="137"/>
      <c r="J28" s="149">
        <f>J94</f>
        <v>0</v>
      </c>
      <c r="K28" s="37"/>
      <c r="L28" s="62"/>
      <c r="S28" s="37"/>
      <c r="T28" s="37"/>
      <c r="U28" s="37"/>
      <c r="V28" s="37"/>
      <c r="W28" s="37"/>
      <c r="X28" s="37"/>
      <c r="Y28" s="37"/>
      <c r="Z28" s="37"/>
      <c r="AA28" s="37"/>
      <c r="AB28" s="37"/>
      <c r="AC28" s="37"/>
      <c r="AD28" s="37"/>
      <c r="AE28" s="37"/>
    </row>
    <row r="29" s="2" customFormat="1" ht="14.4" customHeight="1">
      <c r="A29" s="37"/>
      <c r="B29" s="43"/>
      <c r="C29" s="37"/>
      <c r="D29" s="150" t="s">
        <v>89</v>
      </c>
      <c r="E29" s="37"/>
      <c r="F29" s="37"/>
      <c r="G29" s="37"/>
      <c r="H29" s="37"/>
      <c r="I29" s="137"/>
      <c r="J29" s="149">
        <f>J109</f>
        <v>0</v>
      </c>
      <c r="K29" s="37"/>
      <c r="L29" s="62"/>
      <c r="S29" s="37"/>
      <c r="T29" s="37"/>
      <c r="U29" s="37"/>
      <c r="V29" s="37"/>
      <c r="W29" s="37"/>
      <c r="X29" s="37"/>
      <c r="Y29" s="37"/>
      <c r="Z29" s="37"/>
      <c r="AA29" s="37"/>
      <c r="AB29" s="37"/>
      <c r="AC29" s="37"/>
      <c r="AD29" s="37"/>
      <c r="AE29" s="37"/>
    </row>
    <row r="30" s="2" customFormat="1" ht="25.44" customHeight="1">
      <c r="A30" s="37"/>
      <c r="B30" s="43"/>
      <c r="C30" s="37"/>
      <c r="D30" s="151" t="s">
        <v>39</v>
      </c>
      <c r="E30" s="37"/>
      <c r="F30" s="37"/>
      <c r="G30" s="37"/>
      <c r="H30" s="37"/>
      <c r="I30" s="137"/>
      <c r="J30" s="152">
        <f>ROUND(J28 + J29, 2)</f>
        <v>0</v>
      </c>
      <c r="K30" s="37"/>
      <c r="L30" s="62"/>
      <c r="S30" s="37"/>
      <c r="T30" s="37"/>
      <c r="U30" s="37"/>
      <c r="V30" s="37"/>
      <c r="W30" s="37"/>
      <c r="X30" s="37"/>
      <c r="Y30" s="37"/>
      <c r="Z30" s="37"/>
      <c r="AA30" s="37"/>
      <c r="AB30" s="37"/>
      <c r="AC30" s="37"/>
      <c r="AD30" s="37"/>
      <c r="AE30" s="37"/>
    </row>
    <row r="31" s="2" customFormat="1" ht="6.96" customHeight="1">
      <c r="A31" s="37"/>
      <c r="B31" s="43"/>
      <c r="C31" s="37"/>
      <c r="D31" s="147"/>
      <c r="E31" s="147"/>
      <c r="F31" s="147"/>
      <c r="G31" s="147"/>
      <c r="H31" s="147"/>
      <c r="I31" s="148"/>
      <c r="J31" s="147"/>
      <c r="K31" s="147"/>
      <c r="L31" s="62"/>
      <c r="S31" s="37"/>
      <c r="T31" s="37"/>
      <c r="U31" s="37"/>
      <c r="V31" s="37"/>
      <c r="W31" s="37"/>
      <c r="X31" s="37"/>
      <c r="Y31" s="37"/>
      <c r="Z31" s="37"/>
      <c r="AA31" s="37"/>
      <c r="AB31" s="37"/>
      <c r="AC31" s="37"/>
      <c r="AD31" s="37"/>
      <c r="AE31" s="37"/>
    </row>
    <row r="32" s="2" customFormat="1" ht="14.4" customHeight="1">
      <c r="A32" s="37"/>
      <c r="B32" s="43"/>
      <c r="C32" s="37"/>
      <c r="D32" s="37"/>
      <c r="E32" s="37"/>
      <c r="F32" s="153" t="s">
        <v>41</v>
      </c>
      <c r="G32" s="37"/>
      <c r="H32" s="37"/>
      <c r="I32" s="154" t="s">
        <v>40</v>
      </c>
      <c r="J32" s="153" t="s">
        <v>42</v>
      </c>
      <c r="K32" s="37"/>
      <c r="L32" s="62"/>
      <c r="S32" s="37"/>
      <c r="T32" s="37"/>
      <c r="U32" s="37"/>
      <c r="V32" s="37"/>
      <c r="W32" s="37"/>
      <c r="X32" s="37"/>
      <c r="Y32" s="37"/>
      <c r="Z32" s="37"/>
      <c r="AA32" s="37"/>
      <c r="AB32" s="37"/>
      <c r="AC32" s="37"/>
      <c r="AD32" s="37"/>
      <c r="AE32" s="37"/>
    </row>
    <row r="33" s="2" customFormat="1" ht="14.4" customHeight="1">
      <c r="A33" s="37"/>
      <c r="B33" s="43"/>
      <c r="C33" s="37"/>
      <c r="D33" s="155" t="s">
        <v>43</v>
      </c>
      <c r="E33" s="136" t="s">
        <v>44</v>
      </c>
      <c r="F33" s="156">
        <f>ROUND((SUM(BE109:BE116) + SUM(BE134:BE322)),  2)</f>
        <v>0</v>
      </c>
      <c r="G33" s="37"/>
      <c r="H33" s="37"/>
      <c r="I33" s="157">
        <v>0.20999999999999999</v>
      </c>
      <c r="J33" s="156">
        <f>ROUND(((SUM(BE109:BE116) + SUM(BE134:BE322))*I33),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6" t="s">
        <v>45</v>
      </c>
      <c r="F34" s="156">
        <f>ROUND((SUM(BF109:BF116) + SUM(BF134:BF322)),  2)</f>
        <v>0</v>
      </c>
      <c r="G34" s="37"/>
      <c r="H34" s="37"/>
      <c r="I34" s="157">
        <v>0.14999999999999999</v>
      </c>
      <c r="J34" s="156">
        <f>ROUND(((SUM(BF109:BF116) + SUM(BF134:BF322))*I34),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6" t="s">
        <v>46</v>
      </c>
      <c r="F35" s="156">
        <f>ROUND((SUM(BG109:BG116) + SUM(BG134:BG322)),  2)</f>
        <v>0</v>
      </c>
      <c r="G35" s="37"/>
      <c r="H35" s="37"/>
      <c r="I35" s="157">
        <v>0.20999999999999999</v>
      </c>
      <c r="J35" s="156">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6" t="s">
        <v>47</v>
      </c>
      <c r="F36" s="156">
        <f>ROUND((SUM(BH109:BH116) + SUM(BH134:BH322)),  2)</f>
        <v>0</v>
      </c>
      <c r="G36" s="37"/>
      <c r="H36" s="37"/>
      <c r="I36" s="157">
        <v>0.14999999999999999</v>
      </c>
      <c r="J36" s="156">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6" t="s">
        <v>48</v>
      </c>
      <c r="F37" s="156">
        <f>ROUND((SUM(BI109:BI116) + SUM(BI134:BI322)),  2)</f>
        <v>0</v>
      </c>
      <c r="G37" s="37"/>
      <c r="H37" s="37"/>
      <c r="I37" s="157">
        <v>0</v>
      </c>
      <c r="J37" s="156">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137"/>
      <c r="J38" s="37"/>
      <c r="K38" s="37"/>
      <c r="L38" s="62"/>
      <c r="S38" s="37"/>
      <c r="T38" s="37"/>
      <c r="U38" s="37"/>
      <c r="V38" s="37"/>
      <c r="W38" s="37"/>
      <c r="X38" s="37"/>
      <c r="Y38" s="37"/>
      <c r="Z38" s="37"/>
      <c r="AA38" s="37"/>
      <c r="AB38" s="37"/>
      <c r="AC38" s="37"/>
      <c r="AD38" s="37"/>
      <c r="AE38" s="37"/>
    </row>
    <row r="39" s="2" customFormat="1" ht="25.44" customHeight="1">
      <c r="A39" s="37"/>
      <c r="B39" s="43"/>
      <c r="C39" s="158"/>
      <c r="D39" s="159" t="s">
        <v>49</v>
      </c>
      <c r="E39" s="160"/>
      <c r="F39" s="160"/>
      <c r="G39" s="161" t="s">
        <v>50</v>
      </c>
      <c r="H39" s="162" t="s">
        <v>51</v>
      </c>
      <c r="I39" s="163"/>
      <c r="J39" s="164">
        <f>SUM(J30:J37)</f>
        <v>0</v>
      </c>
      <c r="K39" s="165"/>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137"/>
      <c r="J40" s="37"/>
      <c r="K40" s="37"/>
      <c r="L40" s="62"/>
      <c r="S40" s="37"/>
      <c r="T40" s="37"/>
      <c r="U40" s="37"/>
      <c r="V40" s="37"/>
      <c r="W40" s="37"/>
      <c r="X40" s="37"/>
      <c r="Y40" s="37"/>
      <c r="Z40" s="37"/>
      <c r="AA40" s="37"/>
      <c r="AB40" s="37"/>
      <c r="AC40" s="37"/>
      <c r="AD40" s="37"/>
      <c r="AE40" s="37"/>
    </row>
    <row r="41" s="1" customFormat="1" ht="14.4" customHeight="1">
      <c r="B41" s="19"/>
      <c r="I41" s="130"/>
      <c r="L41" s="19"/>
    </row>
    <row r="42" s="1" customFormat="1" ht="14.4" customHeight="1">
      <c r="B42" s="19"/>
      <c r="I42" s="130"/>
      <c r="L42" s="19"/>
    </row>
    <row r="43" s="1" customFormat="1" ht="14.4" customHeight="1">
      <c r="B43" s="19"/>
      <c r="I43" s="130"/>
      <c r="L43" s="19"/>
    </row>
    <row r="44" s="1" customFormat="1" ht="14.4" customHeight="1">
      <c r="B44" s="19"/>
      <c r="I44" s="130"/>
      <c r="L44" s="19"/>
    </row>
    <row r="45" s="1" customFormat="1" ht="14.4" customHeight="1">
      <c r="B45" s="19"/>
      <c r="I45" s="130"/>
      <c r="L45" s="19"/>
    </row>
    <row r="46" s="1" customFormat="1" ht="14.4" customHeight="1">
      <c r="B46" s="19"/>
      <c r="I46" s="130"/>
      <c r="L46" s="19"/>
    </row>
    <row r="47" s="1" customFormat="1" ht="14.4" customHeight="1">
      <c r="B47" s="19"/>
      <c r="I47" s="130"/>
      <c r="L47" s="19"/>
    </row>
    <row r="48" s="1" customFormat="1" ht="14.4" customHeight="1">
      <c r="B48" s="19"/>
      <c r="I48" s="130"/>
      <c r="L48" s="19"/>
    </row>
    <row r="49" s="1" customFormat="1" ht="14.4" customHeight="1">
      <c r="B49" s="19"/>
      <c r="I49" s="130"/>
      <c r="L49" s="19"/>
    </row>
    <row r="50" s="2" customFormat="1" ht="14.4" customHeight="1">
      <c r="B50" s="62"/>
      <c r="D50" s="166" t="s">
        <v>52</v>
      </c>
      <c r="E50" s="167"/>
      <c r="F50" s="167"/>
      <c r="G50" s="166" t="s">
        <v>53</v>
      </c>
      <c r="H50" s="167"/>
      <c r="I50" s="168"/>
      <c r="J50" s="167"/>
      <c r="K50" s="167"/>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9" t="s">
        <v>54</v>
      </c>
      <c r="E61" s="170"/>
      <c r="F61" s="171" t="s">
        <v>55</v>
      </c>
      <c r="G61" s="169" t="s">
        <v>54</v>
      </c>
      <c r="H61" s="170"/>
      <c r="I61" s="172"/>
      <c r="J61" s="173" t="s">
        <v>55</v>
      </c>
      <c r="K61" s="170"/>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6" t="s">
        <v>56</v>
      </c>
      <c r="E65" s="174"/>
      <c r="F65" s="174"/>
      <c r="G65" s="166" t="s">
        <v>57</v>
      </c>
      <c r="H65" s="174"/>
      <c r="I65" s="175"/>
      <c r="J65" s="174"/>
      <c r="K65" s="174"/>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9" t="s">
        <v>54</v>
      </c>
      <c r="E76" s="170"/>
      <c r="F76" s="171" t="s">
        <v>55</v>
      </c>
      <c r="G76" s="169" t="s">
        <v>54</v>
      </c>
      <c r="H76" s="170"/>
      <c r="I76" s="172"/>
      <c r="J76" s="173" t="s">
        <v>55</v>
      </c>
      <c r="K76" s="170"/>
      <c r="L76" s="62"/>
      <c r="S76" s="37"/>
      <c r="T76" s="37"/>
      <c r="U76" s="37"/>
      <c r="V76" s="37"/>
      <c r="W76" s="37"/>
      <c r="X76" s="37"/>
      <c r="Y76" s="37"/>
      <c r="Z76" s="37"/>
      <c r="AA76" s="37"/>
      <c r="AB76" s="37"/>
      <c r="AC76" s="37"/>
      <c r="AD76" s="37"/>
      <c r="AE76" s="37"/>
    </row>
    <row r="77" s="2" customFormat="1" ht="14.4" customHeight="1">
      <c r="A77" s="37"/>
      <c r="B77" s="176"/>
      <c r="C77" s="177"/>
      <c r="D77" s="177"/>
      <c r="E77" s="177"/>
      <c r="F77" s="177"/>
      <c r="G77" s="177"/>
      <c r="H77" s="177"/>
      <c r="I77" s="178"/>
      <c r="J77" s="177"/>
      <c r="K77" s="177"/>
      <c r="L77" s="62"/>
      <c r="S77" s="37"/>
      <c r="T77" s="37"/>
      <c r="U77" s="37"/>
      <c r="V77" s="37"/>
      <c r="W77" s="37"/>
      <c r="X77" s="37"/>
      <c r="Y77" s="37"/>
      <c r="Z77" s="37"/>
      <c r="AA77" s="37"/>
      <c r="AB77" s="37"/>
      <c r="AC77" s="37"/>
      <c r="AD77" s="37"/>
      <c r="AE77" s="37"/>
    </row>
    <row r="81" s="2" customFormat="1" ht="6.96" customHeight="1">
      <c r="A81" s="37"/>
      <c r="B81" s="179"/>
      <c r="C81" s="180"/>
      <c r="D81" s="180"/>
      <c r="E81" s="180"/>
      <c r="F81" s="180"/>
      <c r="G81" s="180"/>
      <c r="H81" s="180"/>
      <c r="I81" s="181"/>
      <c r="J81" s="180"/>
      <c r="K81" s="180"/>
      <c r="L81" s="62"/>
      <c r="S81" s="37"/>
      <c r="T81" s="37"/>
      <c r="U81" s="37"/>
      <c r="V81" s="37"/>
      <c r="W81" s="37"/>
      <c r="X81" s="37"/>
      <c r="Y81" s="37"/>
      <c r="Z81" s="37"/>
      <c r="AA81" s="37"/>
      <c r="AB81" s="37"/>
      <c r="AC81" s="37"/>
      <c r="AD81" s="37"/>
      <c r="AE81" s="37"/>
    </row>
    <row r="82" s="2" customFormat="1" ht="24.96" customHeight="1">
      <c r="A82" s="37"/>
      <c r="B82" s="38"/>
      <c r="C82" s="22" t="s">
        <v>90</v>
      </c>
      <c r="D82" s="39"/>
      <c r="E82" s="39"/>
      <c r="F82" s="39"/>
      <c r="G82" s="39"/>
      <c r="H82" s="39"/>
      <c r="I82" s="137"/>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137"/>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137"/>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75" t="str">
        <f>E7</f>
        <v>Chodník v ul. Františka Diviše na p.p.č. 2176/1, k.ú. Uhříněves</v>
      </c>
      <c r="F85" s="39"/>
      <c r="G85" s="39"/>
      <c r="H85" s="39"/>
      <c r="I85" s="137"/>
      <c r="J85" s="39"/>
      <c r="K85" s="39"/>
      <c r="L85" s="62"/>
      <c r="S85" s="37"/>
      <c r="T85" s="37"/>
      <c r="U85" s="37"/>
      <c r="V85" s="37"/>
      <c r="W85" s="37"/>
      <c r="X85" s="37"/>
      <c r="Y85" s="37"/>
      <c r="Z85" s="37"/>
      <c r="AA85" s="37"/>
      <c r="AB85" s="37"/>
      <c r="AC85" s="37"/>
      <c r="AD85" s="37"/>
      <c r="AE85" s="37"/>
    </row>
    <row r="86" s="2" customFormat="1" ht="6.96" customHeight="1">
      <c r="A86" s="37"/>
      <c r="B86" s="38"/>
      <c r="C86" s="39"/>
      <c r="D86" s="39"/>
      <c r="E86" s="39"/>
      <c r="F86" s="39"/>
      <c r="G86" s="39"/>
      <c r="H86" s="39"/>
      <c r="I86" s="137"/>
      <c r="J86" s="39"/>
      <c r="K86" s="39"/>
      <c r="L86" s="62"/>
      <c r="S86" s="37"/>
      <c r="T86" s="37"/>
      <c r="U86" s="37"/>
      <c r="V86" s="37"/>
      <c r="W86" s="37"/>
      <c r="X86" s="37"/>
      <c r="Y86" s="37"/>
      <c r="Z86" s="37"/>
      <c r="AA86" s="37"/>
      <c r="AB86" s="37"/>
      <c r="AC86" s="37"/>
      <c r="AD86" s="37"/>
      <c r="AE86" s="37"/>
    </row>
    <row r="87" s="2" customFormat="1" ht="12" customHeight="1">
      <c r="A87" s="37"/>
      <c r="B87" s="38"/>
      <c r="C87" s="31" t="s">
        <v>20</v>
      </c>
      <c r="D87" s="39"/>
      <c r="E87" s="39"/>
      <c r="F87" s="26" t="str">
        <f>F10</f>
        <v>Praha 22 - Uhříněves</v>
      </c>
      <c r="G87" s="39"/>
      <c r="H87" s="39"/>
      <c r="I87" s="140" t="s">
        <v>22</v>
      </c>
      <c r="J87" s="78" t="str">
        <f>IF(J10="","",J10)</f>
        <v>20. 3. 2020</v>
      </c>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137"/>
      <c r="J88" s="39"/>
      <c r="K88" s="39"/>
      <c r="L88" s="62"/>
      <c r="S88" s="37"/>
      <c r="T88" s="37"/>
      <c r="U88" s="37"/>
      <c r="V88" s="37"/>
      <c r="W88" s="37"/>
      <c r="X88" s="37"/>
      <c r="Y88" s="37"/>
      <c r="Z88" s="37"/>
      <c r="AA88" s="37"/>
      <c r="AB88" s="37"/>
      <c r="AC88" s="37"/>
      <c r="AD88" s="37"/>
      <c r="AE88" s="37"/>
    </row>
    <row r="89" s="2" customFormat="1" ht="25.65" customHeight="1">
      <c r="A89" s="37"/>
      <c r="B89" s="38"/>
      <c r="C89" s="31" t="s">
        <v>24</v>
      </c>
      <c r="D89" s="39"/>
      <c r="E89" s="39"/>
      <c r="F89" s="26" t="str">
        <f>E13</f>
        <v>Městská část Praha 22 - Uhříněves</v>
      </c>
      <c r="G89" s="39"/>
      <c r="H89" s="39"/>
      <c r="I89" s="140" t="s">
        <v>31</v>
      </c>
      <c r="J89" s="35" t="str">
        <f>E19</f>
        <v>BOMART spol. s r.o.</v>
      </c>
      <c r="K89" s="39"/>
      <c r="L89" s="62"/>
      <c r="S89" s="37"/>
      <c r="T89" s="37"/>
      <c r="U89" s="37"/>
      <c r="V89" s="37"/>
      <c r="W89" s="37"/>
      <c r="X89" s="37"/>
      <c r="Y89" s="37"/>
      <c r="Z89" s="37"/>
      <c r="AA89" s="37"/>
      <c r="AB89" s="37"/>
      <c r="AC89" s="37"/>
      <c r="AD89" s="37"/>
      <c r="AE89" s="37"/>
    </row>
    <row r="90" s="2" customFormat="1" ht="15.15" customHeight="1">
      <c r="A90" s="37"/>
      <c r="B90" s="38"/>
      <c r="C90" s="31" t="s">
        <v>29</v>
      </c>
      <c r="D90" s="39"/>
      <c r="E90" s="39"/>
      <c r="F90" s="26" t="str">
        <f>IF(E16="","",E16)</f>
        <v>Vyplň údaj</v>
      </c>
      <c r="G90" s="39"/>
      <c r="H90" s="39"/>
      <c r="I90" s="140" t="s">
        <v>35</v>
      </c>
      <c r="J90" s="35" t="str">
        <f>E22</f>
        <v>Jan Fiala</v>
      </c>
      <c r="K90" s="39"/>
      <c r="L90" s="62"/>
      <c r="S90" s="37"/>
      <c r="T90" s="37"/>
      <c r="U90" s="37"/>
      <c r="V90" s="37"/>
      <c r="W90" s="37"/>
      <c r="X90" s="37"/>
      <c r="Y90" s="37"/>
      <c r="Z90" s="37"/>
      <c r="AA90" s="37"/>
      <c r="AB90" s="37"/>
      <c r="AC90" s="37"/>
      <c r="AD90" s="37"/>
      <c r="AE90" s="37"/>
    </row>
    <row r="91" s="2" customFormat="1" ht="10.32" customHeight="1">
      <c r="A91" s="37"/>
      <c r="B91" s="38"/>
      <c r="C91" s="39"/>
      <c r="D91" s="39"/>
      <c r="E91" s="39"/>
      <c r="F91" s="39"/>
      <c r="G91" s="39"/>
      <c r="H91" s="39"/>
      <c r="I91" s="137"/>
      <c r="J91" s="39"/>
      <c r="K91" s="39"/>
      <c r="L91" s="62"/>
      <c r="S91" s="37"/>
      <c r="T91" s="37"/>
      <c r="U91" s="37"/>
      <c r="V91" s="37"/>
      <c r="W91" s="37"/>
      <c r="X91" s="37"/>
      <c r="Y91" s="37"/>
      <c r="Z91" s="37"/>
      <c r="AA91" s="37"/>
      <c r="AB91" s="37"/>
      <c r="AC91" s="37"/>
      <c r="AD91" s="37"/>
      <c r="AE91" s="37"/>
    </row>
    <row r="92" s="2" customFormat="1" ht="29.28" customHeight="1">
      <c r="A92" s="37"/>
      <c r="B92" s="38"/>
      <c r="C92" s="182" t="s">
        <v>91</v>
      </c>
      <c r="D92" s="183"/>
      <c r="E92" s="183"/>
      <c r="F92" s="183"/>
      <c r="G92" s="183"/>
      <c r="H92" s="183"/>
      <c r="I92" s="184"/>
      <c r="J92" s="185" t="s">
        <v>92</v>
      </c>
      <c r="K92" s="183"/>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137"/>
      <c r="J93" s="39"/>
      <c r="K93" s="39"/>
      <c r="L93" s="62"/>
      <c r="S93" s="37"/>
      <c r="T93" s="37"/>
      <c r="U93" s="37"/>
      <c r="V93" s="37"/>
      <c r="W93" s="37"/>
      <c r="X93" s="37"/>
      <c r="Y93" s="37"/>
      <c r="Z93" s="37"/>
      <c r="AA93" s="37"/>
      <c r="AB93" s="37"/>
      <c r="AC93" s="37"/>
      <c r="AD93" s="37"/>
      <c r="AE93" s="37"/>
    </row>
    <row r="94" s="2" customFormat="1" ht="22.8" customHeight="1">
      <c r="A94" s="37"/>
      <c r="B94" s="38"/>
      <c r="C94" s="186" t="s">
        <v>93</v>
      </c>
      <c r="D94" s="39"/>
      <c r="E94" s="39"/>
      <c r="F94" s="39"/>
      <c r="G94" s="39"/>
      <c r="H94" s="39"/>
      <c r="I94" s="137"/>
      <c r="J94" s="109">
        <f>J134</f>
        <v>0</v>
      </c>
      <c r="K94" s="39"/>
      <c r="L94" s="62"/>
      <c r="S94" s="37"/>
      <c r="T94" s="37"/>
      <c r="U94" s="37"/>
      <c r="V94" s="37"/>
      <c r="W94" s="37"/>
      <c r="X94" s="37"/>
      <c r="Y94" s="37"/>
      <c r="Z94" s="37"/>
      <c r="AA94" s="37"/>
      <c r="AB94" s="37"/>
      <c r="AC94" s="37"/>
      <c r="AD94" s="37"/>
      <c r="AE94" s="37"/>
      <c r="AU94" s="16" t="s">
        <v>94</v>
      </c>
    </row>
    <row r="95" s="9" customFormat="1" ht="24.96" customHeight="1">
      <c r="A95" s="9"/>
      <c r="B95" s="187"/>
      <c r="C95" s="188"/>
      <c r="D95" s="189" t="s">
        <v>95</v>
      </c>
      <c r="E95" s="190"/>
      <c r="F95" s="190"/>
      <c r="G95" s="190"/>
      <c r="H95" s="190"/>
      <c r="I95" s="191"/>
      <c r="J95" s="192">
        <f>J135</f>
        <v>0</v>
      </c>
      <c r="K95" s="188"/>
      <c r="L95" s="193"/>
      <c r="S95" s="9"/>
      <c r="T95" s="9"/>
      <c r="U95" s="9"/>
      <c r="V95" s="9"/>
      <c r="W95" s="9"/>
      <c r="X95" s="9"/>
      <c r="Y95" s="9"/>
      <c r="Z95" s="9"/>
      <c r="AA95" s="9"/>
      <c r="AB95" s="9"/>
      <c r="AC95" s="9"/>
      <c r="AD95" s="9"/>
      <c r="AE95" s="9"/>
    </row>
    <row r="96" s="10" customFormat="1" ht="19.92" customHeight="1">
      <c r="A96" s="10"/>
      <c r="B96" s="194"/>
      <c r="C96" s="195"/>
      <c r="D96" s="196" t="s">
        <v>96</v>
      </c>
      <c r="E96" s="197"/>
      <c r="F96" s="197"/>
      <c r="G96" s="197"/>
      <c r="H96" s="197"/>
      <c r="I96" s="198"/>
      <c r="J96" s="199">
        <f>J136</f>
        <v>0</v>
      </c>
      <c r="K96" s="195"/>
      <c r="L96" s="200"/>
      <c r="S96" s="10"/>
      <c r="T96" s="10"/>
      <c r="U96" s="10"/>
      <c r="V96" s="10"/>
      <c r="W96" s="10"/>
      <c r="X96" s="10"/>
      <c r="Y96" s="10"/>
      <c r="Z96" s="10"/>
      <c r="AA96" s="10"/>
      <c r="AB96" s="10"/>
      <c r="AC96" s="10"/>
      <c r="AD96" s="10"/>
      <c r="AE96" s="10"/>
    </row>
    <row r="97" s="10" customFormat="1" ht="19.92" customHeight="1">
      <c r="A97" s="10"/>
      <c r="B97" s="194"/>
      <c r="C97" s="195"/>
      <c r="D97" s="196" t="s">
        <v>97</v>
      </c>
      <c r="E97" s="197"/>
      <c r="F97" s="197"/>
      <c r="G97" s="197"/>
      <c r="H97" s="197"/>
      <c r="I97" s="198"/>
      <c r="J97" s="199">
        <f>J192</f>
        <v>0</v>
      </c>
      <c r="K97" s="195"/>
      <c r="L97" s="200"/>
      <c r="S97" s="10"/>
      <c r="T97" s="10"/>
      <c r="U97" s="10"/>
      <c r="V97" s="10"/>
      <c r="W97" s="10"/>
      <c r="X97" s="10"/>
      <c r="Y97" s="10"/>
      <c r="Z97" s="10"/>
      <c r="AA97" s="10"/>
      <c r="AB97" s="10"/>
      <c r="AC97" s="10"/>
      <c r="AD97" s="10"/>
      <c r="AE97" s="10"/>
    </row>
    <row r="98" s="10" customFormat="1" ht="19.92" customHeight="1">
      <c r="A98" s="10"/>
      <c r="B98" s="194"/>
      <c r="C98" s="195"/>
      <c r="D98" s="196" t="s">
        <v>98</v>
      </c>
      <c r="E98" s="197"/>
      <c r="F98" s="197"/>
      <c r="G98" s="197"/>
      <c r="H98" s="197"/>
      <c r="I98" s="198"/>
      <c r="J98" s="199">
        <f>J227</f>
        <v>0</v>
      </c>
      <c r="K98" s="195"/>
      <c r="L98" s="200"/>
      <c r="S98" s="10"/>
      <c r="T98" s="10"/>
      <c r="U98" s="10"/>
      <c r="V98" s="10"/>
      <c r="W98" s="10"/>
      <c r="X98" s="10"/>
      <c r="Y98" s="10"/>
      <c r="Z98" s="10"/>
      <c r="AA98" s="10"/>
      <c r="AB98" s="10"/>
      <c r="AC98" s="10"/>
      <c r="AD98" s="10"/>
      <c r="AE98" s="10"/>
    </row>
    <row r="99" s="10" customFormat="1" ht="19.92" customHeight="1">
      <c r="A99" s="10"/>
      <c r="B99" s="194"/>
      <c r="C99" s="195"/>
      <c r="D99" s="196" t="s">
        <v>99</v>
      </c>
      <c r="E99" s="197"/>
      <c r="F99" s="197"/>
      <c r="G99" s="197"/>
      <c r="H99" s="197"/>
      <c r="I99" s="198"/>
      <c r="J99" s="199">
        <f>J266</f>
        <v>0</v>
      </c>
      <c r="K99" s="195"/>
      <c r="L99" s="200"/>
      <c r="S99" s="10"/>
      <c r="T99" s="10"/>
      <c r="U99" s="10"/>
      <c r="V99" s="10"/>
      <c r="W99" s="10"/>
      <c r="X99" s="10"/>
      <c r="Y99" s="10"/>
      <c r="Z99" s="10"/>
      <c r="AA99" s="10"/>
      <c r="AB99" s="10"/>
      <c r="AC99" s="10"/>
      <c r="AD99" s="10"/>
      <c r="AE99" s="10"/>
    </row>
    <row r="100" s="10" customFormat="1" ht="19.92" customHeight="1">
      <c r="A100" s="10"/>
      <c r="B100" s="194"/>
      <c r="C100" s="195"/>
      <c r="D100" s="196" t="s">
        <v>100</v>
      </c>
      <c r="E100" s="197"/>
      <c r="F100" s="197"/>
      <c r="G100" s="197"/>
      <c r="H100" s="197"/>
      <c r="I100" s="198"/>
      <c r="J100" s="199">
        <f>J289</f>
        <v>0</v>
      </c>
      <c r="K100" s="195"/>
      <c r="L100" s="200"/>
      <c r="S100" s="10"/>
      <c r="T100" s="10"/>
      <c r="U100" s="10"/>
      <c r="V100" s="10"/>
      <c r="W100" s="10"/>
      <c r="X100" s="10"/>
      <c r="Y100" s="10"/>
      <c r="Z100" s="10"/>
      <c r="AA100" s="10"/>
      <c r="AB100" s="10"/>
      <c r="AC100" s="10"/>
      <c r="AD100" s="10"/>
      <c r="AE100" s="10"/>
    </row>
    <row r="101" s="9" customFormat="1" ht="24.96" customHeight="1">
      <c r="A101" s="9"/>
      <c r="B101" s="187"/>
      <c r="C101" s="188"/>
      <c r="D101" s="189" t="s">
        <v>101</v>
      </c>
      <c r="E101" s="190"/>
      <c r="F101" s="190"/>
      <c r="G101" s="190"/>
      <c r="H101" s="190"/>
      <c r="I101" s="191"/>
      <c r="J101" s="192">
        <f>J300</f>
        <v>0</v>
      </c>
      <c r="K101" s="188"/>
      <c r="L101" s="193"/>
      <c r="S101" s="9"/>
      <c r="T101" s="9"/>
      <c r="U101" s="9"/>
      <c r="V101" s="9"/>
      <c r="W101" s="9"/>
      <c r="X101" s="9"/>
      <c r="Y101" s="9"/>
      <c r="Z101" s="9"/>
      <c r="AA101" s="9"/>
      <c r="AB101" s="9"/>
      <c r="AC101" s="9"/>
      <c r="AD101" s="9"/>
      <c r="AE101" s="9"/>
    </row>
    <row r="102" s="10" customFormat="1" ht="19.92" customHeight="1">
      <c r="A102" s="10"/>
      <c r="B102" s="194"/>
      <c r="C102" s="195"/>
      <c r="D102" s="196" t="s">
        <v>102</v>
      </c>
      <c r="E102" s="197"/>
      <c r="F102" s="197"/>
      <c r="G102" s="197"/>
      <c r="H102" s="197"/>
      <c r="I102" s="198"/>
      <c r="J102" s="199">
        <f>J301</f>
        <v>0</v>
      </c>
      <c r="K102" s="195"/>
      <c r="L102" s="200"/>
      <c r="S102" s="10"/>
      <c r="T102" s="10"/>
      <c r="U102" s="10"/>
      <c r="V102" s="10"/>
      <c r="W102" s="10"/>
      <c r="X102" s="10"/>
      <c r="Y102" s="10"/>
      <c r="Z102" s="10"/>
      <c r="AA102" s="10"/>
      <c r="AB102" s="10"/>
      <c r="AC102" s="10"/>
      <c r="AD102" s="10"/>
      <c r="AE102" s="10"/>
    </row>
    <row r="103" s="9" customFormat="1" ht="24.96" customHeight="1">
      <c r="A103" s="9"/>
      <c r="B103" s="187"/>
      <c r="C103" s="188"/>
      <c r="D103" s="189" t="s">
        <v>103</v>
      </c>
      <c r="E103" s="190"/>
      <c r="F103" s="190"/>
      <c r="G103" s="190"/>
      <c r="H103" s="190"/>
      <c r="I103" s="191"/>
      <c r="J103" s="192">
        <f>J305</f>
        <v>0</v>
      </c>
      <c r="K103" s="188"/>
      <c r="L103" s="193"/>
      <c r="S103" s="9"/>
      <c r="T103" s="9"/>
      <c r="U103" s="9"/>
      <c r="V103" s="9"/>
      <c r="W103" s="9"/>
      <c r="X103" s="9"/>
      <c r="Y103" s="9"/>
      <c r="Z103" s="9"/>
      <c r="AA103" s="9"/>
      <c r="AB103" s="9"/>
      <c r="AC103" s="9"/>
      <c r="AD103" s="9"/>
      <c r="AE103" s="9"/>
    </row>
    <row r="104" s="10" customFormat="1" ht="19.92" customHeight="1">
      <c r="A104" s="10"/>
      <c r="B104" s="194"/>
      <c r="C104" s="195"/>
      <c r="D104" s="196" t="s">
        <v>104</v>
      </c>
      <c r="E104" s="197"/>
      <c r="F104" s="197"/>
      <c r="G104" s="197"/>
      <c r="H104" s="197"/>
      <c r="I104" s="198"/>
      <c r="J104" s="199">
        <f>J306</f>
        <v>0</v>
      </c>
      <c r="K104" s="195"/>
      <c r="L104" s="200"/>
      <c r="S104" s="10"/>
      <c r="T104" s="10"/>
      <c r="U104" s="10"/>
      <c r="V104" s="10"/>
      <c r="W104" s="10"/>
      <c r="X104" s="10"/>
      <c r="Y104" s="10"/>
      <c r="Z104" s="10"/>
      <c r="AA104" s="10"/>
      <c r="AB104" s="10"/>
      <c r="AC104" s="10"/>
      <c r="AD104" s="10"/>
      <c r="AE104" s="10"/>
    </row>
    <row r="105" s="10" customFormat="1" ht="19.92" customHeight="1">
      <c r="A105" s="10"/>
      <c r="B105" s="194"/>
      <c r="C105" s="195"/>
      <c r="D105" s="196" t="s">
        <v>105</v>
      </c>
      <c r="E105" s="197"/>
      <c r="F105" s="197"/>
      <c r="G105" s="197"/>
      <c r="H105" s="197"/>
      <c r="I105" s="198"/>
      <c r="J105" s="199">
        <f>J315</f>
        <v>0</v>
      </c>
      <c r="K105" s="195"/>
      <c r="L105" s="200"/>
      <c r="S105" s="10"/>
      <c r="T105" s="10"/>
      <c r="U105" s="10"/>
      <c r="V105" s="10"/>
      <c r="W105" s="10"/>
      <c r="X105" s="10"/>
      <c r="Y105" s="10"/>
      <c r="Z105" s="10"/>
      <c r="AA105" s="10"/>
      <c r="AB105" s="10"/>
      <c r="AC105" s="10"/>
      <c r="AD105" s="10"/>
      <c r="AE105" s="10"/>
    </row>
    <row r="106" s="10" customFormat="1" ht="19.92" customHeight="1">
      <c r="A106" s="10"/>
      <c r="B106" s="194"/>
      <c r="C106" s="195"/>
      <c r="D106" s="196" t="s">
        <v>106</v>
      </c>
      <c r="E106" s="197"/>
      <c r="F106" s="197"/>
      <c r="G106" s="197"/>
      <c r="H106" s="197"/>
      <c r="I106" s="198"/>
      <c r="J106" s="199">
        <f>J320</f>
        <v>0</v>
      </c>
      <c r="K106" s="195"/>
      <c r="L106" s="200"/>
      <c r="S106" s="10"/>
      <c r="T106" s="10"/>
      <c r="U106" s="10"/>
      <c r="V106" s="10"/>
      <c r="W106" s="10"/>
      <c r="X106" s="10"/>
      <c r="Y106" s="10"/>
      <c r="Z106" s="10"/>
      <c r="AA106" s="10"/>
      <c r="AB106" s="10"/>
      <c r="AC106" s="10"/>
      <c r="AD106" s="10"/>
      <c r="AE106" s="10"/>
    </row>
    <row r="107" s="2" customFormat="1" ht="21.84" customHeight="1">
      <c r="A107" s="37"/>
      <c r="B107" s="38"/>
      <c r="C107" s="39"/>
      <c r="D107" s="39"/>
      <c r="E107" s="39"/>
      <c r="F107" s="39"/>
      <c r="G107" s="39"/>
      <c r="H107" s="39"/>
      <c r="I107" s="137"/>
      <c r="J107" s="39"/>
      <c r="K107" s="39"/>
      <c r="L107" s="62"/>
      <c r="S107" s="37"/>
      <c r="T107" s="37"/>
      <c r="U107" s="37"/>
      <c r="V107" s="37"/>
      <c r="W107" s="37"/>
      <c r="X107" s="37"/>
      <c r="Y107" s="37"/>
      <c r="Z107" s="37"/>
      <c r="AA107" s="37"/>
      <c r="AB107" s="37"/>
      <c r="AC107" s="37"/>
      <c r="AD107" s="37"/>
      <c r="AE107" s="37"/>
    </row>
    <row r="108" s="2" customFormat="1" ht="6.96" customHeight="1">
      <c r="A108" s="37"/>
      <c r="B108" s="38"/>
      <c r="C108" s="39"/>
      <c r="D108" s="39"/>
      <c r="E108" s="39"/>
      <c r="F108" s="39"/>
      <c r="G108" s="39"/>
      <c r="H108" s="39"/>
      <c r="I108" s="137"/>
      <c r="J108" s="39"/>
      <c r="K108" s="39"/>
      <c r="L108" s="62"/>
      <c r="S108" s="37"/>
      <c r="T108" s="37"/>
      <c r="U108" s="37"/>
      <c r="V108" s="37"/>
      <c r="W108" s="37"/>
      <c r="X108" s="37"/>
      <c r="Y108" s="37"/>
      <c r="Z108" s="37"/>
      <c r="AA108" s="37"/>
      <c r="AB108" s="37"/>
      <c r="AC108" s="37"/>
      <c r="AD108" s="37"/>
      <c r="AE108" s="37"/>
    </row>
    <row r="109" s="2" customFormat="1" ht="29.28" customHeight="1">
      <c r="A109" s="37"/>
      <c r="B109" s="38"/>
      <c r="C109" s="186" t="s">
        <v>107</v>
      </c>
      <c r="D109" s="39"/>
      <c r="E109" s="39"/>
      <c r="F109" s="39"/>
      <c r="G109" s="39"/>
      <c r="H109" s="39"/>
      <c r="I109" s="137"/>
      <c r="J109" s="201">
        <f>ROUND(J110 + J111 + J112 + J113 + J114 + J115,2)</f>
        <v>0</v>
      </c>
      <c r="K109" s="39"/>
      <c r="L109" s="62"/>
      <c r="N109" s="202" t="s">
        <v>43</v>
      </c>
      <c r="S109" s="37"/>
      <c r="T109" s="37"/>
      <c r="U109" s="37"/>
      <c r="V109" s="37"/>
      <c r="W109" s="37"/>
      <c r="X109" s="37"/>
      <c r="Y109" s="37"/>
      <c r="Z109" s="37"/>
      <c r="AA109" s="37"/>
      <c r="AB109" s="37"/>
      <c r="AC109" s="37"/>
      <c r="AD109" s="37"/>
      <c r="AE109" s="37"/>
    </row>
    <row r="110" s="2" customFormat="1" ht="18" customHeight="1">
      <c r="A110" s="37"/>
      <c r="B110" s="38"/>
      <c r="C110" s="39"/>
      <c r="D110" s="203" t="s">
        <v>108</v>
      </c>
      <c r="E110" s="204"/>
      <c r="F110" s="204"/>
      <c r="G110" s="39"/>
      <c r="H110" s="39"/>
      <c r="I110" s="137"/>
      <c r="J110" s="205">
        <v>0</v>
      </c>
      <c r="K110" s="39"/>
      <c r="L110" s="206"/>
      <c r="M110" s="207"/>
      <c r="N110" s="208" t="s">
        <v>44</v>
      </c>
      <c r="O110" s="207"/>
      <c r="P110" s="207"/>
      <c r="Q110" s="207"/>
      <c r="R110" s="207"/>
      <c r="S110" s="137"/>
      <c r="T110" s="137"/>
      <c r="U110" s="137"/>
      <c r="V110" s="137"/>
      <c r="W110" s="137"/>
      <c r="X110" s="137"/>
      <c r="Y110" s="137"/>
      <c r="Z110" s="137"/>
      <c r="AA110" s="137"/>
      <c r="AB110" s="137"/>
      <c r="AC110" s="137"/>
      <c r="AD110" s="137"/>
      <c r="AE110" s="13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9" t="s">
        <v>109</v>
      </c>
      <c r="AZ110" s="207"/>
      <c r="BA110" s="207"/>
      <c r="BB110" s="207"/>
      <c r="BC110" s="207"/>
      <c r="BD110" s="207"/>
      <c r="BE110" s="210">
        <f>IF(N110="základní",J110,0)</f>
        <v>0</v>
      </c>
      <c r="BF110" s="210">
        <f>IF(N110="snížená",J110,0)</f>
        <v>0</v>
      </c>
      <c r="BG110" s="210">
        <f>IF(N110="zákl. přenesená",J110,0)</f>
        <v>0</v>
      </c>
      <c r="BH110" s="210">
        <f>IF(N110="sníž. přenesená",J110,0)</f>
        <v>0</v>
      </c>
      <c r="BI110" s="210">
        <f>IF(N110="nulová",J110,0)</f>
        <v>0</v>
      </c>
      <c r="BJ110" s="209" t="s">
        <v>84</v>
      </c>
      <c r="BK110" s="207"/>
      <c r="BL110" s="207"/>
      <c r="BM110" s="207"/>
    </row>
    <row r="111" s="2" customFormat="1" ht="18" customHeight="1">
      <c r="A111" s="37"/>
      <c r="B111" s="38"/>
      <c r="C111" s="39"/>
      <c r="D111" s="203" t="s">
        <v>110</v>
      </c>
      <c r="E111" s="204"/>
      <c r="F111" s="204"/>
      <c r="G111" s="39"/>
      <c r="H111" s="39"/>
      <c r="I111" s="137"/>
      <c r="J111" s="205">
        <v>0</v>
      </c>
      <c r="K111" s="39"/>
      <c r="L111" s="206"/>
      <c r="M111" s="207"/>
      <c r="N111" s="208" t="s">
        <v>44</v>
      </c>
      <c r="O111" s="207"/>
      <c r="P111" s="207"/>
      <c r="Q111" s="207"/>
      <c r="R111" s="207"/>
      <c r="S111" s="137"/>
      <c r="T111" s="137"/>
      <c r="U111" s="137"/>
      <c r="V111" s="137"/>
      <c r="W111" s="137"/>
      <c r="X111" s="137"/>
      <c r="Y111" s="137"/>
      <c r="Z111" s="137"/>
      <c r="AA111" s="137"/>
      <c r="AB111" s="137"/>
      <c r="AC111" s="137"/>
      <c r="AD111" s="137"/>
      <c r="AE111" s="13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9" t="s">
        <v>109</v>
      </c>
      <c r="AZ111" s="207"/>
      <c r="BA111" s="207"/>
      <c r="BB111" s="207"/>
      <c r="BC111" s="207"/>
      <c r="BD111" s="207"/>
      <c r="BE111" s="210">
        <f>IF(N111="základní",J111,0)</f>
        <v>0</v>
      </c>
      <c r="BF111" s="210">
        <f>IF(N111="snížená",J111,0)</f>
        <v>0</v>
      </c>
      <c r="BG111" s="210">
        <f>IF(N111="zákl. přenesená",J111,0)</f>
        <v>0</v>
      </c>
      <c r="BH111" s="210">
        <f>IF(N111="sníž. přenesená",J111,0)</f>
        <v>0</v>
      </c>
      <c r="BI111" s="210">
        <f>IF(N111="nulová",J111,0)</f>
        <v>0</v>
      </c>
      <c r="BJ111" s="209" t="s">
        <v>84</v>
      </c>
      <c r="BK111" s="207"/>
      <c r="BL111" s="207"/>
      <c r="BM111" s="207"/>
    </row>
    <row r="112" s="2" customFormat="1" ht="18" customHeight="1">
      <c r="A112" s="37"/>
      <c r="B112" s="38"/>
      <c r="C112" s="39"/>
      <c r="D112" s="203" t="s">
        <v>111</v>
      </c>
      <c r="E112" s="204"/>
      <c r="F112" s="204"/>
      <c r="G112" s="39"/>
      <c r="H112" s="39"/>
      <c r="I112" s="137"/>
      <c r="J112" s="205">
        <v>0</v>
      </c>
      <c r="K112" s="39"/>
      <c r="L112" s="206"/>
      <c r="M112" s="207"/>
      <c r="N112" s="208" t="s">
        <v>44</v>
      </c>
      <c r="O112" s="207"/>
      <c r="P112" s="207"/>
      <c r="Q112" s="207"/>
      <c r="R112" s="207"/>
      <c r="S112" s="137"/>
      <c r="T112" s="137"/>
      <c r="U112" s="137"/>
      <c r="V112" s="137"/>
      <c r="W112" s="137"/>
      <c r="X112" s="137"/>
      <c r="Y112" s="137"/>
      <c r="Z112" s="137"/>
      <c r="AA112" s="137"/>
      <c r="AB112" s="137"/>
      <c r="AC112" s="137"/>
      <c r="AD112" s="137"/>
      <c r="AE112" s="13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9" t="s">
        <v>109</v>
      </c>
      <c r="AZ112" s="207"/>
      <c r="BA112" s="207"/>
      <c r="BB112" s="207"/>
      <c r="BC112" s="207"/>
      <c r="BD112" s="207"/>
      <c r="BE112" s="210">
        <f>IF(N112="základní",J112,0)</f>
        <v>0</v>
      </c>
      <c r="BF112" s="210">
        <f>IF(N112="snížená",J112,0)</f>
        <v>0</v>
      </c>
      <c r="BG112" s="210">
        <f>IF(N112="zákl. přenesená",J112,0)</f>
        <v>0</v>
      </c>
      <c r="BH112" s="210">
        <f>IF(N112="sníž. přenesená",J112,0)</f>
        <v>0</v>
      </c>
      <c r="BI112" s="210">
        <f>IF(N112="nulová",J112,0)</f>
        <v>0</v>
      </c>
      <c r="BJ112" s="209" t="s">
        <v>84</v>
      </c>
      <c r="BK112" s="207"/>
      <c r="BL112" s="207"/>
      <c r="BM112" s="207"/>
    </row>
    <row r="113" s="2" customFormat="1" ht="18" customHeight="1">
      <c r="A113" s="37"/>
      <c r="B113" s="38"/>
      <c r="C113" s="39"/>
      <c r="D113" s="203" t="s">
        <v>112</v>
      </c>
      <c r="E113" s="204"/>
      <c r="F113" s="204"/>
      <c r="G113" s="39"/>
      <c r="H113" s="39"/>
      <c r="I113" s="137"/>
      <c r="J113" s="205">
        <v>0</v>
      </c>
      <c r="K113" s="39"/>
      <c r="L113" s="206"/>
      <c r="M113" s="207"/>
      <c r="N113" s="208" t="s">
        <v>44</v>
      </c>
      <c r="O113" s="207"/>
      <c r="P113" s="207"/>
      <c r="Q113" s="207"/>
      <c r="R113" s="207"/>
      <c r="S113" s="137"/>
      <c r="T113" s="137"/>
      <c r="U113" s="137"/>
      <c r="V113" s="137"/>
      <c r="W113" s="137"/>
      <c r="X113" s="137"/>
      <c r="Y113" s="137"/>
      <c r="Z113" s="137"/>
      <c r="AA113" s="137"/>
      <c r="AB113" s="137"/>
      <c r="AC113" s="137"/>
      <c r="AD113" s="137"/>
      <c r="AE113" s="13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9" t="s">
        <v>109</v>
      </c>
      <c r="AZ113" s="207"/>
      <c r="BA113" s="207"/>
      <c r="BB113" s="207"/>
      <c r="BC113" s="207"/>
      <c r="BD113" s="207"/>
      <c r="BE113" s="210">
        <f>IF(N113="základní",J113,0)</f>
        <v>0</v>
      </c>
      <c r="BF113" s="210">
        <f>IF(N113="snížená",J113,0)</f>
        <v>0</v>
      </c>
      <c r="BG113" s="210">
        <f>IF(N113="zákl. přenesená",J113,0)</f>
        <v>0</v>
      </c>
      <c r="BH113" s="210">
        <f>IF(N113="sníž. přenesená",J113,0)</f>
        <v>0</v>
      </c>
      <c r="BI113" s="210">
        <f>IF(N113="nulová",J113,0)</f>
        <v>0</v>
      </c>
      <c r="BJ113" s="209" t="s">
        <v>84</v>
      </c>
      <c r="BK113" s="207"/>
      <c r="BL113" s="207"/>
      <c r="BM113" s="207"/>
    </row>
    <row r="114" s="2" customFormat="1" ht="18" customHeight="1">
      <c r="A114" s="37"/>
      <c r="B114" s="38"/>
      <c r="C114" s="39"/>
      <c r="D114" s="203" t="s">
        <v>113</v>
      </c>
      <c r="E114" s="204"/>
      <c r="F114" s="204"/>
      <c r="G114" s="39"/>
      <c r="H114" s="39"/>
      <c r="I114" s="137"/>
      <c r="J114" s="205">
        <v>0</v>
      </c>
      <c r="K114" s="39"/>
      <c r="L114" s="206"/>
      <c r="M114" s="207"/>
      <c r="N114" s="208" t="s">
        <v>44</v>
      </c>
      <c r="O114" s="207"/>
      <c r="P114" s="207"/>
      <c r="Q114" s="207"/>
      <c r="R114" s="207"/>
      <c r="S114" s="137"/>
      <c r="T114" s="137"/>
      <c r="U114" s="137"/>
      <c r="V114" s="137"/>
      <c r="W114" s="137"/>
      <c r="X114" s="137"/>
      <c r="Y114" s="137"/>
      <c r="Z114" s="137"/>
      <c r="AA114" s="137"/>
      <c r="AB114" s="137"/>
      <c r="AC114" s="137"/>
      <c r="AD114" s="137"/>
      <c r="AE114" s="13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9" t="s">
        <v>109</v>
      </c>
      <c r="AZ114" s="207"/>
      <c r="BA114" s="207"/>
      <c r="BB114" s="207"/>
      <c r="BC114" s="207"/>
      <c r="BD114" s="207"/>
      <c r="BE114" s="210">
        <f>IF(N114="základní",J114,0)</f>
        <v>0</v>
      </c>
      <c r="BF114" s="210">
        <f>IF(N114="snížená",J114,0)</f>
        <v>0</v>
      </c>
      <c r="BG114" s="210">
        <f>IF(N114="zákl. přenesená",J114,0)</f>
        <v>0</v>
      </c>
      <c r="BH114" s="210">
        <f>IF(N114="sníž. přenesená",J114,0)</f>
        <v>0</v>
      </c>
      <c r="BI114" s="210">
        <f>IF(N114="nulová",J114,0)</f>
        <v>0</v>
      </c>
      <c r="BJ114" s="209" t="s">
        <v>84</v>
      </c>
      <c r="BK114" s="207"/>
      <c r="BL114" s="207"/>
      <c r="BM114" s="207"/>
    </row>
    <row r="115" s="2" customFormat="1" ht="18" customHeight="1">
      <c r="A115" s="37"/>
      <c r="B115" s="38"/>
      <c r="C115" s="39"/>
      <c r="D115" s="204" t="s">
        <v>114</v>
      </c>
      <c r="E115" s="39"/>
      <c r="F115" s="39"/>
      <c r="G115" s="39"/>
      <c r="H115" s="39"/>
      <c r="I115" s="137"/>
      <c r="J115" s="205">
        <f>ROUND(J28*T115,2)</f>
        <v>0</v>
      </c>
      <c r="K115" s="39"/>
      <c r="L115" s="206"/>
      <c r="M115" s="207"/>
      <c r="N115" s="208" t="s">
        <v>44</v>
      </c>
      <c r="O115" s="207"/>
      <c r="P115" s="207"/>
      <c r="Q115" s="207"/>
      <c r="R115" s="207"/>
      <c r="S115" s="137"/>
      <c r="T115" s="137"/>
      <c r="U115" s="137"/>
      <c r="V115" s="137"/>
      <c r="W115" s="137"/>
      <c r="X115" s="137"/>
      <c r="Y115" s="137"/>
      <c r="Z115" s="137"/>
      <c r="AA115" s="137"/>
      <c r="AB115" s="137"/>
      <c r="AC115" s="137"/>
      <c r="AD115" s="137"/>
      <c r="AE115" s="13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9" t="s">
        <v>115</v>
      </c>
      <c r="AZ115" s="207"/>
      <c r="BA115" s="207"/>
      <c r="BB115" s="207"/>
      <c r="BC115" s="207"/>
      <c r="BD115" s="207"/>
      <c r="BE115" s="210">
        <f>IF(N115="základní",J115,0)</f>
        <v>0</v>
      </c>
      <c r="BF115" s="210">
        <f>IF(N115="snížená",J115,0)</f>
        <v>0</v>
      </c>
      <c r="BG115" s="210">
        <f>IF(N115="zákl. přenesená",J115,0)</f>
        <v>0</v>
      </c>
      <c r="BH115" s="210">
        <f>IF(N115="sníž. přenesená",J115,0)</f>
        <v>0</v>
      </c>
      <c r="BI115" s="210">
        <f>IF(N115="nulová",J115,0)</f>
        <v>0</v>
      </c>
      <c r="BJ115" s="209" t="s">
        <v>84</v>
      </c>
      <c r="BK115" s="207"/>
      <c r="BL115" s="207"/>
      <c r="BM115" s="207"/>
    </row>
    <row r="116" s="2" customFormat="1">
      <c r="A116" s="37"/>
      <c r="B116" s="38"/>
      <c r="C116" s="39"/>
      <c r="D116" s="39"/>
      <c r="E116" s="39"/>
      <c r="F116" s="39"/>
      <c r="G116" s="39"/>
      <c r="H116" s="39"/>
      <c r="I116" s="137"/>
      <c r="J116" s="39"/>
      <c r="K116" s="39"/>
      <c r="L116" s="62"/>
      <c r="S116" s="37"/>
      <c r="T116" s="37"/>
      <c r="U116" s="37"/>
      <c r="V116" s="37"/>
      <c r="W116" s="37"/>
      <c r="X116" s="37"/>
      <c r="Y116" s="37"/>
      <c r="Z116" s="37"/>
      <c r="AA116" s="37"/>
      <c r="AB116" s="37"/>
      <c r="AC116" s="37"/>
      <c r="AD116" s="37"/>
      <c r="AE116" s="37"/>
    </row>
    <row r="117" s="2" customFormat="1" ht="29.28" customHeight="1">
      <c r="A117" s="37"/>
      <c r="B117" s="38"/>
      <c r="C117" s="211" t="s">
        <v>116</v>
      </c>
      <c r="D117" s="183"/>
      <c r="E117" s="183"/>
      <c r="F117" s="183"/>
      <c r="G117" s="183"/>
      <c r="H117" s="183"/>
      <c r="I117" s="184"/>
      <c r="J117" s="212">
        <f>ROUND(J94+J109,2)</f>
        <v>0</v>
      </c>
      <c r="K117" s="183"/>
      <c r="L117" s="62"/>
      <c r="S117" s="37"/>
      <c r="T117" s="37"/>
      <c r="U117" s="37"/>
      <c r="V117" s="37"/>
      <c r="W117" s="37"/>
      <c r="X117" s="37"/>
      <c r="Y117" s="37"/>
      <c r="Z117" s="37"/>
      <c r="AA117" s="37"/>
      <c r="AB117" s="37"/>
      <c r="AC117" s="37"/>
      <c r="AD117" s="37"/>
      <c r="AE117" s="37"/>
    </row>
    <row r="118" s="2" customFormat="1" ht="6.96" customHeight="1">
      <c r="A118" s="37"/>
      <c r="B118" s="65"/>
      <c r="C118" s="66"/>
      <c r="D118" s="66"/>
      <c r="E118" s="66"/>
      <c r="F118" s="66"/>
      <c r="G118" s="66"/>
      <c r="H118" s="66"/>
      <c r="I118" s="178"/>
      <c r="J118" s="66"/>
      <c r="K118" s="66"/>
      <c r="L118" s="62"/>
      <c r="S118" s="37"/>
      <c r="T118" s="37"/>
      <c r="U118" s="37"/>
      <c r="V118" s="37"/>
      <c r="W118" s="37"/>
      <c r="X118" s="37"/>
      <c r="Y118" s="37"/>
      <c r="Z118" s="37"/>
      <c r="AA118" s="37"/>
      <c r="AB118" s="37"/>
      <c r="AC118" s="37"/>
      <c r="AD118" s="37"/>
      <c r="AE118" s="37"/>
    </row>
    <row r="122" s="2" customFormat="1" ht="6.96" customHeight="1">
      <c r="A122" s="37"/>
      <c r="B122" s="67"/>
      <c r="C122" s="68"/>
      <c r="D122" s="68"/>
      <c r="E122" s="68"/>
      <c r="F122" s="68"/>
      <c r="G122" s="68"/>
      <c r="H122" s="68"/>
      <c r="I122" s="181"/>
      <c r="J122" s="68"/>
      <c r="K122" s="68"/>
      <c r="L122" s="62"/>
      <c r="S122" s="37"/>
      <c r="T122" s="37"/>
      <c r="U122" s="37"/>
      <c r="V122" s="37"/>
      <c r="W122" s="37"/>
      <c r="X122" s="37"/>
      <c r="Y122" s="37"/>
      <c r="Z122" s="37"/>
      <c r="AA122" s="37"/>
      <c r="AB122" s="37"/>
      <c r="AC122" s="37"/>
      <c r="AD122" s="37"/>
      <c r="AE122" s="37"/>
    </row>
    <row r="123" s="2" customFormat="1" ht="24.96" customHeight="1">
      <c r="A123" s="37"/>
      <c r="B123" s="38"/>
      <c r="C123" s="22" t="s">
        <v>117</v>
      </c>
      <c r="D123" s="39"/>
      <c r="E123" s="39"/>
      <c r="F123" s="39"/>
      <c r="G123" s="39"/>
      <c r="H123" s="39"/>
      <c r="I123" s="137"/>
      <c r="J123" s="39"/>
      <c r="K123" s="39"/>
      <c r="L123" s="62"/>
      <c r="S123" s="37"/>
      <c r="T123" s="37"/>
      <c r="U123" s="37"/>
      <c r="V123" s="37"/>
      <c r="W123" s="37"/>
      <c r="X123" s="37"/>
      <c r="Y123" s="37"/>
      <c r="Z123" s="37"/>
      <c r="AA123" s="37"/>
      <c r="AB123" s="37"/>
      <c r="AC123" s="37"/>
      <c r="AD123" s="37"/>
      <c r="AE123" s="37"/>
    </row>
    <row r="124" s="2" customFormat="1" ht="6.96" customHeight="1">
      <c r="A124" s="37"/>
      <c r="B124" s="38"/>
      <c r="C124" s="39"/>
      <c r="D124" s="39"/>
      <c r="E124" s="39"/>
      <c r="F124" s="39"/>
      <c r="G124" s="39"/>
      <c r="H124" s="39"/>
      <c r="I124" s="137"/>
      <c r="J124" s="39"/>
      <c r="K124" s="39"/>
      <c r="L124" s="62"/>
      <c r="S124" s="37"/>
      <c r="T124" s="37"/>
      <c r="U124" s="37"/>
      <c r="V124" s="37"/>
      <c r="W124" s="37"/>
      <c r="X124" s="37"/>
      <c r="Y124" s="37"/>
      <c r="Z124" s="37"/>
      <c r="AA124" s="37"/>
      <c r="AB124" s="37"/>
      <c r="AC124" s="37"/>
      <c r="AD124" s="37"/>
      <c r="AE124" s="37"/>
    </row>
    <row r="125" s="2" customFormat="1" ht="12" customHeight="1">
      <c r="A125" s="37"/>
      <c r="B125" s="38"/>
      <c r="C125" s="31" t="s">
        <v>16</v>
      </c>
      <c r="D125" s="39"/>
      <c r="E125" s="39"/>
      <c r="F125" s="39"/>
      <c r="G125" s="39"/>
      <c r="H125" s="39"/>
      <c r="I125" s="137"/>
      <c r="J125" s="39"/>
      <c r="K125" s="39"/>
      <c r="L125" s="62"/>
      <c r="S125" s="37"/>
      <c r="T125" s="37"/>
      <c r="U125" s="37"/>
      <c r="V125" s="37"/>
      <c r="W125" s="37"/>
      <c r="X125" s="37"/>
      <c r="Y125" s="37"/>
      <c r="Z125" s="37"/>
      <c r="AA125" s="37"/>
      <c r="AB125" s="37"/>
      <c r="AC125" s="37"/>
      <c r="AD125" s="37"/>
      <c r="AE125" s="37"/>
    </row>
    <row r="126" s="2" customFormat="1" ht="16.5" customHeight="1">
      <c r="A126" s="37"/>
      <c r="B126" s="38"/>
      <c r="C126" s="39"/>
      <c r="D126" s="39"/>
      <c r="E126" s="75" t="str">
        <f>E7</f>
        <v>Chodník v ul. Františka Diviše na p.p.č. 2176/1, k.ú. Uhříněves</v>
      </c>
      <c r="F126" s="39"/>
      <c r="G126" s="39"/>
      <c r="H126" s="39"/>
      <c r="I126" s="137"/>
      <c r="J126" s="39"/>
      <c r="K126" s="39"/>
      <c r="L126" s="62"/>
      <c r="S126" s="37"/>
      <c r="T126" s="37"/>
      <c r="U126" s="37"/>
      <c r="V126" s="37"/>
      <c r="W126" s="37"/>
      <c r="X126" s="37"/>
      <c r="Y126" s="37"/>
      <c r="Z126" s="37"/>
      <c r="AA126" s="37"/>
      <c r="AB126" s="37"/>
      <c r="AC126" s="37"/>
      <c r="AD126" s="37"/>
      <c r="AE126" s="37"/>
    </row>
    <row r="127" s="2" customFormat="1" ht="6.96" customHeight="1">
      <c r="A127" s="37"/>
      <c r="B127" s="38"/>
      <c r="C127" s="39"/>
      <c r="D127" s="39"/>
      <c r="E127" s="39"/>
      <c r="F127" s="39"/>
      <c r="G127" s="39"/>
      <c r="H127" s="39"/>
      <c r="I127" s="137"/>
      <c r="J127" s="39"/>
      <c r="K127" s="39"/>
      <c r="L127" s="62"/>
      <c r="S127" s="37"/>
      <c r="T127" s="37"/>
      <c r="U127" s="37"/>
      <c r="V127" s="37"/>
      <c r="W127" s="37"/>
      <c r="X127" s="37"/>
      <c r="Y127" s="37"/>
      <c r="Z127" s="37"/>
      <c r="AA127" s="37"/>
      <c r="AB127" s="37"/>
      <c r="AC127" s="37"/>
      <c r="AD127" s="37"/>
      <c r="AE127" s="37"/>
    </row>
    <row r="128" s="2" customFormat="1" ht="12" customHeight="1">
      <c r="A128" s="37"/>
      <c r="B128" s="38"/>
      <c r="C128" s="31" t="s">
        <v>20</v>
      </c>
      <c r="D128" s="39"/>
      <c r="E128" s="39"/>
      <c r="F128" s="26" t="str">
        <f>F10</f>
        <v>Praha 22 - Uhříněves</v>
      </c>
      <c r="G128" s="39"/>
      <c r="H128" s="39"/>
      <c r="I128" s="140" t="s">
        <v>22</v>
      </c>
      <c r="J128" s="78" t="str">
        <f>IF(J10="","",J10)</f>
        <v>20. 3. 2020</v>
      </c>
      <c r="K128" s="39"/>
      <c r="L128" s="62"/>
      <c r="S128" s="37"/>
      <c r="T128" s="37"/>
      <c r="U128" s="37"/>
      <c r="V128" s="37"/>
      <c r="W128" s="37"/>
      <c r="X128" s="37"/>
      <c r="Y128" s="37"/>
      <c r="Z128" s="37"/>
      <c r="AA128" s="37"/>
      <c r="AB128" s="37"/>
      <c r="AC128" s="37"/>
      <c r="AD128" s="37"/>
      <c r="AE128" s="37"/>
    </row>
    <row r="129" s="2" customFormat="1" ht="6.96" customHeight="1">
      <c r="A129" s="37"/>
      <c r="B129" s="38"/>
      <c r="C129" s="39"/>
      <c r="D129" s="39"/>
      <c r="E129" s="39"/>
      <c r="F129" s="39"/>
      <c r="G129" s="39"/>
      <c r="H129" s="39"/>
      <c r="I129" s="137"/>
      <c r="J129" s="39"/>
      <c r="K129" s="39"/>
      <c r="L129" s="62"/>
      <c r="S129" s="37"/>
      <c r="T129" s="37"/>
      <c r="U129" s="37"/>
      <c r="V129" s="37"/>
      <c r="W129" s="37"/>
      <c r="X129" s="37"/>
      <c r="Y129" s="37"/>
      <c r="Z129" s="37"/>
      <c r="AA129" s="37"/>
      <c r="AB129" s="37"/>
      <c r="AC129" s="37"/>
      <c r="AD129" s="37"/>
      <c r="AE129" s="37"/>
    </row>
    <row r="130" s="2" customFormat="1" ht="25.65" customHeight="1">
      <c r="A130" s="37"/>
      <c r="B130" s="38"/>
      <c r="C130" s="31" t="s">
        <v>24</v>
      </c>
      <c r="D130" s="39"/>
      <c r="E130" s="39"/>
      <c r="F130" s="26" t="str">
        <f>E13</f>
        <v>Městská část Praha 22 - Uhříněves</v>
      </c>
      <c r="G130" s="39"/>
      <c r="H130" s="39"/>
      <c r="I130" s="140" t="s">
        <v>31</v>
      </c>
      <c r="J130" s="35" t="str">
        <f>E19</f>
        <v>BOMART spol. s r.o.</v>
      </c>
      <c r="K130" s="39"/>
      <c r="L130" s="62"/>
      <c r="S130" s="37"/>
      <c r="T130" s="37"/>
      <c r="U130" s="37"/>
      <c r="V130" s="37"/>
      <c r="W130" s="37"/>
      <c r="X130" s="37"/>
      <c r="Y130" s="37"/>
      <c r="Z130" s="37"/>
      <c r="AA130" s="37"/>
      <c r="AB130" s="37"/>
      <c r="AC130" s="37"/>
      <c r="AD130" s="37"/>
      <c r="AE130" s="37"/>
    </row>
    <row r="131" s="2" customFormat="1" ht="15.15" customHeight="1">
      <c r="A131" s="37"/>
      <c r="B131" s="38"/>
      <c r="C131" s="31" t="s">
        <v>29</v>
      </c>
      <c r="D131" s="39"/>
      <c r="E131" s="39"/>
      <c r="F131" s="26" t="str">
        <f>IF(E16="","",E16)</f>
        <v>Vyplň údaj</v>
      </c>
      <c r="G131" s="39"/>
      <c r="H131" s="39"/>
      <c r="I131" s="140" t="s">
        <v>35</v>
      </c>
      <c r="J131" s="35" t="str">
        <f>E22</f>
        <v>Jan Fiala</v>
      </c>
      <c r="K131" s="39"/>
      <c r="L131" s="62"/>
      <c r="S131" s="37"/>
      <c r="T131" s="37"/>
      <c r="U131" s="37"/>
      <c r="V131" s="37"/>
      <c r="W131" s="37"/>
      <c r="X131" s="37"/>
      <c r="Y131" s="37"/>
      <c r="Z131" s="37"/>
      <c r="AA131" s="37"/>
      <c r="AB131" s="37"/>
      <c r="AC131" s="37"/>
      <c r="AD131" s="37"/>
      <c r="AE131" s="37"/>
    </row>
    <row r="132" s="2" customFormat="1" ht="10.32" customHeight="1">
      <c r="A132" s="37"/>
      <c r="B132" s="38"/>
      <c r="C132" s="39"/>
      <c r="D132" s="39"/>
      <c r="E132" s="39"/>
      <c r="F132" s="39"/>
      <c r="G132" s="39"/>
      <c r="H132" s="39"/>
      <c r="I132" s="137"/>
      <c r="J132" s="39"/>
      <c r="K132" s="39"/>
      <c r="L132" s="62"/>
      <c r="S132" s="37"/>
      <c r="T132" s="37"/>
      <c r="U132" s="37"/>
      <c r="V132" s="37"/>
      <c r="W132" s="37"/>
      <c r="X132" s="37"/>
      <c r="Y132" s="37"/>
      <c r="Z132" s="37"/>
      <c r="AA132" s="37"/>
      <c r="AB132" s="37"/>
      <c r="AC132" s="37"/>
      <c r="AD132" s="37"/>
      <c r="AE132" s="37"/>
    </row>
    <row r="133" s="11" customFormat="1" ht="29.28" customHeight="1">
      <c r="A133" s="213"/>
      <c r="B133" s="214"/>
      <c r="C133" s="215" t="s">
        <v>118</v>
      </c>
      <c r="D133" s="216" t="s">
        <v>64</v>
      </c>
      <c r="E133" s="216" t="s">
        <v>60</v>
      </c>
      <c r="F133" s="216" t="s">
        <v>61</v>
      </c>
      <c r="G133" s="216" t="s">
        <v>119</v>
      </c>
      <c r="H133" s="216" t="s">
        <v>120</v>
      </c>
      <c r="I133" s="217" t="s">
        <v>121</v>
      </c>
      <c r="J133" s="216" t="s">
        <v>92</v>
      </c>
      <c r="K133" s="218" t="s">
        <v>122</v>
      </c>
      <c r="L133" s="219"/>
      <c r="M133" s="99" t="s">
        <v>1</v>
      </c>
      <c r="N133" s="100" t="s">
        <v>43</v>
      </c>
      <c r="O133" s="100" t="s">
        <v>123</v>
      </c>
      <c r="P133" s="100" t="s">
        <v>124</v>
      </c>
      <c r="Q133" s="100" t="s">
        <v>125</v>
      </c>
      <c r="R133" s="100" t="s">
        <v>126</v>
      </c>
      <c r="S133" s="100" t="s">
        <v>127</v>
      </c>
      <c r="T133" s="101" t="s">
        <v>128</v>
      </c>
      <c r="U133" s="213"/>
      <c r="V133" s="213"/>
      <c r="W133" s="213"/>
      <c r="X133" s="213"/>
      <c r="Y133" s="213"/>
      <c r="Z133" s="213"/>
      <c r="AA133" s="213"/>
      <c r="AB133" s="213"/>
      <c r="AC133" s="213"/>
      <c r="AD133" s="213"/>
      <c r="AE133" s="213"/>
    </row>
    <row r="134" s="2" customFormat="1" ht="22.8" customHeight="1">
      <c r="A134" s="37"/>
      <c r="B134" s="38"/>
      <c r="C134" s="106" t="s">
        <v>129</v>
      </c>
      <c r="D134" s="39"/>
      <c r="E134" s="39"/>
      <c r="F134" s="39"/>
      <c r="G134" s="39"/>
      <c r="H134" s="39"/>
      <c r="I134" s="137"/>
      <c r="J134" s="220">
        <f>BK134</f>
        <v>0</v>
      </c>
      <c r="K134" s="39"/>
      <c r="L134" s="43"/>
      <c r="M134" s="102"/>
      <c r="N134" s="221"/>
      <c r="O134" s="103"/>
      <c r="P134" s="222">
        <f>P135+P300+P305</f>
        <v>0</v>
      </c>
      <c r="Q134" s="103"/>
      <c r="R134" s="222">
        <f>R135+R300+R305</f>
        <v>79.679585000000003</v>
      </c>
      <c r="S134" s="103"/>
      <c r="T134" s="223">
        <f>T135+T300+T305</f>
        <v>83.010750000000002</v>
      </c>
      <c r="U134" s="37"/>
      <c r="V134" s="37"/>
      <c r="W134" s="37"/>
      <c r="X134" s="37"/>
      <c r="Y134" s="37"/>
      <c r="Z134" s="37"/>
      <c r="AA134" s="37"/>
      <c r="AB134" s="37"/>
      <c r="AC134" s="37"/>
      <c r="AD134" s="37"/>
      <c r="AE134" s="37"/>
      <c r="AT134" s="16" t="s">
        <v>78</v>
      </c>
      <c r="AU134" s="16" t="s">
        <v>94</v>
      </c>
      <c r="BK134" s="224">
        <f>BK135+BK300+BK305</f>
        <v>0</v>
      </c>
    </row>
    <row r="135" s="12" customFormat="1" ht="25.92" customHeight="1">
      <c r="A135" s="12"/>
      <c r="B135" s="225"/>
      <c r="C135" s="226"/>
      <c r="D135" s="227" t="s">
        <v>78</v>
      </c>
      <c r="E135" s="228" t="s">
        <v>130</v>
      </c>
      <c r="F135" s="228" t="s">
        <v>131</v>
      </c>
      <c r="G135" s="226"/>
      <c r="H135" s="226"/>
      <c r="I135" s="229"/>
      <c r="J135" s="230">
        <f>BK135</f>
        <v>0</v>
      </c>
      <c r="K135" s="226"/>
      <c r="L135" s="231"/>
      <c r="M135" s="232"/>
      <c r="N135" s="233"/>
      <c r="O135" s="233"/>
      <c r="P135" s="234">
        <f>P136+P192+P227+P266+P289</f>
        <v>0</v>
      </c>
      <c r="Q135" s="233"/>
      <c r="R135" s="234">
        <f>R136+R192+R227+R266+R289</f>
        <v>79.679585000000003</v>
      </c>
      <c r="S135" s="233"/>
      <c r="T135" s="235">
        <f>T136+T192+T227+T266+T289</f>
        <v>83.010750000000002</v>
      </c>
      <c r="U135" s="12"/>
      <c r="V135" s="12"/>
      <c r="W135" s="12"/>
      <c r="X135" s="12"/>
      <c r="Y135" s="12"/>
      <c r="Z135" s="12"/>
      <c r="AA135" s="12"/>
      <c r="AB135" s="12"/>
      <c r="AC135" s="12"/>
      <c r="AD135" s="12"/>
      <c r="AE135" s="12"/>
      <c r="AR135" s="236" t="s">
        <v>84</v>
      </c>
      <c r="AT135" s="237" t="s">
        <v>78</v>
      </c>
      <c r="AU135" s="237" t="s">
        <v>79</v>
      </c>
      <c r="AY135" s="236" t="s">
        <v>132</v>
      </c>
      <c r="BK135" s="238">
        <f>BK136+BK192+BK227+BK266+BK289</f>
        <v>0</v>
      </c>
    </row>
    <row r="136" s="12" customFormat="1" ht="22.8" customHeight="1">
      <c r="A136" s="12"/>
      <c r="B136" s="225"/>
      <c r="C136" s="226"/>
      <c r="D136" s="227" t="s">
        <v>78</v>
      </c>
      <c r="E136" s="239" t="s">
        <v>84</v>
      </c>
      <c r="F136" s="239" t="s">
        <v>133</v>
      </c>
      <c r="G136" s="226"/>
      <c r="H136" s="226"/>
      <c r="I136" s="229"/>
      <c r="J136" s="240">
        <f>BK136</f>
        <v>0</v>
      </c>
      <c r="K136" s="226"/>
      <c r="L136" s="231"/>
      <c r="M136" s="232"/>
      <c r="N136" s="233"/>
      <c r="O136" s="233"/>
      <c r="P136" s="234">
        <f>SUM(P137:P191)</f>
        <v>0</v>
      </c>
      <c r="Q136" s="233"/>
      <c r="R136" s="234">
        <f>SUM(R137:R191)</f>
        <v>0.0072700000000000004</v>
      </c>
      <c r="S136" s="233"/>
      <c r="T136" s="235">
        <f>SUM(T137:T191)</f>
        <v>83.010750000000002</v>
      </c>
      <c r="U136" s="12"/>
      <c r="V136" s="12"/>
      <c r="W136" s="12"/>
      <c r="X136" s="12"/>
      <c r="Y136" s="12"/>
      <c r="Z136" s="12"/>
      <c r="AA136" s="12"/>
      <c r="AB136" s="12"/>
      <c r="AC136" s="12"/>
      <c r="AD136" s="12"/>
      <c r="AE136" s="12"/>
      <c r="AR136" s="236" t="s">
        <v>84</v>
      </c>
      <c r="AT136" s="237" t="s">
        <v>78</v>
      </c>
      <c r="AU136" s="237" t="s">
        <v>84</v>
      </c>
      <c r="AY136" s="236" t="s">
        <v>132</v>
      </c>
      <c r="BK136" s="238">
        <f>SUM(BK137:BK191)</f>
        <v>0</v>
      </c>
    </row>
    <row r="137" s="2" customFormat="1" ht="21.75" customHeight="1">
      <c r="A137" s="37"/>
      <c r="B137" s="38"/>
      <c r="C137" s="241" t="s">
        <v>84</v>
      </c>
      <c r="D137" s="241" t="s">
        <v>134</v>
      </c>
      <c r="E137" s="242" t="s">
        <v>135</v>
      </c>
      <c r="F137" s="243" t="s">
        <v>136</v>
      </c>
      <c r="G137" s="244" t="s">
        <v>137</v>
      </c>
      <c r="H137" s="245">
        <v>220</v>
      </c>
      <c r="I137" s="246"/>
      <c r="J137" s="247">
        <f>ROUND(I137*H137,2)</f>
        <v>0</v>
      </c>
      <c r="K137" s="243" t="s">
        <v>138</v>
      </c>
      <c r="L137" s="43"/>
      <c r="M137" s="248" t="s">
        <v>1</v>
      </c>
      <c r="N137" s="249" t="s">
        <v>44</v>
      </c>
      <c r="O137" s="90"/>
      <c r="P137" s="250">
        <f>O137*H137</f>
        <v>0</v>
      </c>
      <c r="Q137" s="250">
        <v>0</v>
      </c>
      <c r="R137" s="250">
        <f>Q137*H137</f>
        <v>0</v>
      </c>
      <c r="S137" s="250">
        <v>0</v>
      </c>
      <c r="T137" s="251">
        <f>S137*H137</f>
        <v>0</v>
      </c>
      <c r="U137" s="37"/>
      <c r="V137" s="37"/>
      <c r="W137" s="37"/>
      <c r="X137" s="37"/>
      <c r="Y137" s="37"/>
      <c r="Z137" s="37"/>
      <c r="AA137" s="37"/>
      <c r="AB137" s="37"/>
      <c r="AC137" s="37"/>
      <c r="AD137" s="37"/>
      <c r="AE137" s="37"/>
      <c r="AR137" s="252" t="s">
        <v>139</v>
      </c>
      <c r="AT137" s="252" t="s">
        <v>134</v>
      </c>
      <c r="AU137" s="252" t="s">
        <v>86</v>
      </c>
      <c r="AY137" s="16" t="s">
        <v>132</v>
      </c>
      <c r="BE137" s="253">
        <f>IF(N137="základní",J137,0)</f>
        <v>0</v>
      </c>
      <c r="BF137" s="253">
        <f>IF(N137="snížená",J137,0)</f>
        <v>0</v>
      </c>
      <c r="BG137" s="253">
        <f>IF(N137="zákl. přenesená",J137,0)</f>
        <v>0</v>
      </c>
      <c r="BH137" s="253">
        <f>IF(N137="sníž. přenesená",J137,0)</f>
        <v>0</v>
      </c>
      <c r="BI137" s="253">
        <f>IF(N137="nulová",J137,0)</f>
        <v>0</v>
      </c>
      <c r="BJ137" s="16" t="s">
        <v>84</v>
      </c>
      <c r="BK137" s="253">
        <f>ROUND(I137*H137,2)</f>
        <v>0</v>
      </c>
      <c r="BL137" s="16" t="s">
        <v>139</v>
      </c>
      <c r="BM137" s="252" t="s">
        <v>140</v>
      </c>
    </row>
    <row r="138" s="2" customFormat="1">
      <c r="A138" s="37"/>
      <c r="B138" s="38"/>
      <c r="C138" s="39"/>
      <c r="D138" s="254" t="s">
        <v>141</v>
      </c>
      <c r="E138" s="39"/>
      <c r="F138" s="255" t="s">
        <v>142</v>
      </c>
      <c r="G138" s="39"/>
      <c r="H138" s="39"/>
      <c r="I138" s="137"/>
      <c r="J138" s="39"/>
      <c r="K138" s="39"/>
      <c r="L138" s="43"/>
      <c r="M138" s="256"/>
      <c r="N138" s="257"/>
      <c r="O138" s="90"/>
      <c r="P138" s="90"/>
      <c r="Q138" s="90"/>
      <c r="R138" s="90"/>
      <c r="S138" s="90"/>
      <c r="T138" s="91"/>
      <c r="U138" s="37"/>
      <c r="V138" s="37"/>
      <c r="W138" s="37"/>
      <c r="X138" s="37"/>
      <c r="Y138" s="37"/>
      <c r="Z138" s="37"/>
      <c r="AA138" s="37"/>
      <c r="AB138" s="37"/>
      <c r="AC138" s="37"/>
      <c r="AD138" s="37"/>
      <c r="AE138" s="37"/>
      <c r="AT138" s="16" t="s">
        <v>141</v>
      </c>
      <c r="AU138" s="16" t="s">
        <v>86</v>
      </c>
    </row>
    <row r="139" s="2" customFormat="1">
      <c r="A139" s="37"/>
      <c r="B139" s="38"/>
      <c r="C139" s="39"/>
      <c r="D139" s="254" t="s">
        <v>143</v>
      </c>
      <c r="E139" s="39"/>
      <c r="F139" s="258" t="s">
        <v>144</v>
      </c>
      <c r="G139" s="39"/>
      <c r="H139" s="39"/>
      <c r="I139" s="137"/>
      <c r="J139" s="39"/>
      <c r="K139" s="39"/>
      <c r="L139" s="43"/>
      <c r="M139" s="256"/>
      <c r="N139" s="257"/>
      <c r="O139" s="90"/>
      <c r="P139" s="90"/>
      <c r="Q139" s="90"/>
      <c r="R139" s="90"/>
      <c r="S139" s="90"/>
      <c r="T139" s="91"/>
      <c r="U139" s="37"/>
      <c r="V139" s="37"/>
      <c r="W139" s="37"/>
      <c r="X139" s="37"/>
      <c r="Y139" s="37"/>
      <c r="Z139" s="37"/>
      <c r="AA139" s="37"/>
      <c r="AB139" s="37"/>
      <c r="AC139" s="37"/>
      <c r="AD139" s="37"/>
      <c r="AE139" s="37"/>
      <c r="AT139" s="16" t="s">
        <v>143</v>
      </c>
      <c r="AU139" s="16" t="s">
        <v>86</v>
      </c>
    </row>
    <row r="140" s="13" customFormat="1">
      <c r="A140" s="13"/>
      <c r="B140" s="259"/>
      <c r="C140" s="260"/>
      <c r="D140" s="254" t="s">
        <v>145</v>
      </c>
      <c r="E140" s="261" t="s">
        <v>1</v>
      </c>
      <c r="F140" s="262" t="s">
        <v>146</v>
      </c>
      <c r="G140" s="260"/>
      <c r="H140" s="263">
        <v>220</v>
      </c>
      <c r="I140" s="264"/>
      <c r="J140" s="260"/>
      <c r="K140" s="260"/>
      <c r="L140" s="265"/>
      <c r="M140" s="266"/>
      <c r="N140" s="267"/>
      <c r="O140" s="267"/>
      <c r="P140" s="267"/>
      <c r="Q140" s="267"/>
      <c r="R140" s="267"/>
      <c r="S140" s="267"/>
      <c r="T140" s="268"/>
      <c r="U140" s="13"/>
      <c r="V140" s="13"/>
      <c r="W140" s="13"/>
      <c r="X140" s="13"/>
      <c r="Y140" s="13"/>
      <c r="Z140" s="13"/>
      <c r="AA140" s="13"/>
      <c r="AB140" s="13"/>
      <c r="AC140" s="13"/>
      <c r="AD140" s="13"/>
      <c r="AE140" s="13"/>
      <c r="AT140" s="269" t="s">
        <v>145</v>
      </c>
      <c r="AU140" s="269" t="s">
        <v>86</v>
      </c>
      <c r="AV140" s="13" t="s">
        <v>86</v>
      </c>
      <c r="AW140" s="13" t="s">
        <v>34</v>
      </c>
      <c r="AX140" s="13" t="s">
        <v>84</v>
      </c>
      <c r="AY140" s="269" t="s">
        <v>132</v>
      </c>
    </row>
    <row r="141" s="2" customFormat="1" ht="21.75" customHeight="1">
      <c r="A141" s="37"/>
      <c r="B141" s="38"/>
      <c r="C141" s="241" t="s">
        <v>86</v>
      </c>
      <c r="D141" s="241" t="s">
        <v>134</v>
      </c>
      <c r="E141" s="242" t="s">
        <v>147</v>
      </c>
      <c r="F141" s="243" t="s">
        <v>148</v>
      </c>
      <c r="G141" s="244" t="s">
        <v>137</v>
      </c>
      <c r="H141" s="245">
        <v>58</v>
      </c>
      <c r="I141" s="246"/>
      <c r="J141" s="247">
        <f>ROUND(I141*H141,2)</f>
        <v>0</v>
      </c>
      <c r="K141" s="243" t="s">
        <v>138</v>
      </c>
      <c r="L141" s="43"/>
      <c r="M141" s="248" t="s">
        <v>1</v>
      </c>
      <c r="N141" s="249" t="s">
        <v>44</v>
      </c>
      <c r="O141" s="90"/>
      <c r="P141" s="250">
        <f>O141*H141</f>
        <v>0</v>
      </c>
      <c r="Q141" s="250">
        <v>0</v>
      </c>
      <c r="R141" s="250">
        <f>Q141*H141</f>
        <v>0</v>
      </c>
      <c r="S141" s="250">
        <v>0.57999999999999996</v>
      </c>
      <c r="T141" s="251">
        <f>S141*H141</f>
        <v>33.640000000000001</v>
      </c>
      <c r="U141" s="37"/>
      <c r="V141" s="37"/>
      <c r="W141" s="37"/>
      <c r="X141" s="37"/>
      <c r="Y141" s="37"/>
      <c r="Z141" s="37"/>
      <c r="AA141" s="37"/>
      <c r="AB141" s="37"/>
      <c r="AC141" s="37"/>
      <c r="AD141" s="37"/>
      <c r="AE141" s="37"/>
      <c r="AR141" s="252" t="s">
        <v>139</v>
      </c>
      <c r="AT141" s="252" t="s">
        <v>134</v>
      </c>
      <c r="AU141" s="252" t="s">
        <v>86</v>
      </c>
      <c r="AY141" s="16" t="s">
        <v>132</v>
      </c>
      <c r="BE141" s="253">
        <f>IF(N141="základní",J141,0)</f>
        <v>0</v>
      </c>
      <c r="BF141" s="253">
        <f>IF(N141="snížená",J141,0)</f>
        <v>0</v>
      </c>
      <c r="BG141" s="253">
        <f>IF(N141="zákl. přenesená",J141,0)</f>
        <v>0</v>
      </c>
      <c r="BH141" s="253">
        <f>IF(N141="sníž. přenesená",J141,0)</f>
        <v>0</v>
      </c>
      <c r="BI141" s="253">
        <f>IF(N141="nulová",J141,0)</f>
        <v>0</v>
      </c>
      <c r="BJ141" s="16" t="s">
        <v>84</v>
      </c>
      <c r="BK141" s="253">
        <f>ROUND(I141*H141,2)</f>
        <v>0</v>
      </c>
      <c r="BL141" s="16" t="s">
        <v>139</v>
      </c>
      <c r="BM141" s="252" t="s">
        <v>149</v>
      </c>
    </row>
    <row r="142" s="2" customFormat="1">
      <c r="A142" s="37"/>
      <c r="B142" s="38"/>
      <c r="C142" s="39"/>
      <c r="D142" s="254" t="s">
        <v>141</v>
      </c>
      <c r="E142" s="39"/>
      <c r="F142" s="255" t="s">
        <v>150</v>
      </c>
      <c r="G142" s="39"/>
      <c r="H142" s="39"/>
      <c r="I142" s="137"/>
      <c r="J142" s="39"/>
      <c r="K142" s="39"/>
      <c r="L142" s="43"/>
      <c r="M142" s="256"/>
      <c r="N142" s="257"/>
      <c r="O142" s="90"/>
      <c r="P142" s="90"/>
      <c r="Q142" s="90"/>
      <c r="R142" s="90"/>
      <c r="S142" s="90"/>
      <c r="T142" s="91"/>
      <c r="U142" s="37"/>
      <c r="V142" s="37"/>
      <c r="W142" s="37"/>
      <c r="X142" s="37"/>
      <c r="Y142" s="37"/>
      <c r="Z142" s="37"/>
      <c r="AA142" s="37"/>
      <c r="AB142" s="37"/>
      <c r="AC142" s="37"/>
      <c r="AD142" s="37"/>
      <c r="AE142" s="37"/>
      <c r="AT142" s="16" t="s">
        <v>141</v>
      </c>
      <c r="AU142" s="16" t="s">
        <v>86</v>
      </c>
    </row>
    <row r="143" s="2" customFormat="1">
      <c r="A143" s="37"/>
      <c r="B143" s="38"/>
      <c r="C143" s="39"/>
      <c r="D143" s="254" t="s">
        <v>143</v>
      </c>
      <c r="E143" s="39"/>
      <c r="F143" s="258" t="s">
        <v>151</v>
      </c>
      <c r="G143" s="39"/>
      <c r="H143" s="39"/>
      <c r="I143" s="137"/>
      <c r="J143" s="39"/>
      <c r="K143" s="39"/>
      <c r="L143" s="43"/>
      <c r="M143" s="256"/>
      <c r="N143" s="257"/>
      <c r="O143" s="90"/>
      <c r="P143" s="90"/>
      <c r="Q143" s="90"/>
      <c r="R143" s="90"/>
      <c r="S143" s="90"/>
      <c r="T143" s="91"/>
      <c r="U143" s="37"/>
      <c r="V143" s="37"/>
      <c r="W143" s="37"/>
      <c r="X143" s="37"/>
      <c r="Y143" s="37"/>
      <c r="Z143" s="37"/>
      <c r="AA143" s="37"/>
      <c r="AB143" s="37"/>
      <c r="AC143" s="37"/>
      <c r="AD143" s="37"/>
      <c r="AE143" s="37"/>
      <c r="AT143" s="16" t="s">
        <v>143</v>
      </c>
      <c r="AU143" s="16" t="s">
        <v>86</v>
      </c>
    </row>
    <row r="144" s="13" customFormat="1">
      <c r="A144" s="13"/>
      <c r="B144" s="259"/>
      <c r="C144" s="260"/>
      <c r="D144" s="254" t="s">
        <v>145</v>
      </c>
      <c r="E144" s="261" t="s">
        <v>1</v>
      </c>
      <c r="F144" s="262" t="s">
        <v>152</v>
      </c>
      <c r="G144" s="260"/>
      <c r="H144" s="263">
        <v>58</v>
      </c>
      <c r="I144" s="264"/>
      <c r="J144" s="260"/>
      <c r="K144" s="260"/>
      <c r="L144" s="265"/>
      <c r="M144" s="266"/>
      <c r="N144" s="267"/>
      <c r="O144" s="267"/>
      <c r="P144" s="267"/>
      <c r="Q144" s="267"/>
      <c r="R144" s="267"/>
      <c r="S144" s="267"/>
      <c r="T144" s="268"/>
      <c r="U144" s="13"/>
      <c r="V144" s="13"/>
      <c r="W144" s="13"/>
      <c r="X144" s="13"/>
      <c r="Y144" s="13"/>
      <c r="Z144" s="13"/>
      <c r="AA144" s="13"/>
      <c r="AB144" s="13"/>
      <c r="AC144" s="13"/>
      <c r="AD144" s="13"/>
      <c r="AE144" s="13"/>
      <c r="AT144" s="269" t="s">
        <v>145</v>
      </c>
      <c r="AU144" s="269" t="s">
        <v>86</v>
      </c>
      <c r="AV144" s="13" t="s">
        <v>86</v>
      </c>
      <c r="AW144" s="13" t="s">
        <v>34</v>
      </c>
      <c r="AX144" s="13" t="s">
        <v>84</v>
      </c>
      <c r="AY144" s="269" t="s">
        <v>132</v>
      </c>
    </row>
    <row r="145" s="2" customFormat="1" ht="21.75" customHeight="1">
      <c r="A145" s="37"/>
      <c r="B145" s="38"/>
      <c r="C145" s="241" t="s">
        <v>153</v>
      </c>
      <c r="D145" s="241" t="s">
        <v>134</v>
      </c>
      <c r="E145" s="242" t="s">
        <v>154</v>
      </c>
      <c r="F145" s="243" t="s">
        <v>155</v>
      </c>
      <c r="G145" s="244" t="s">
        <v>137</v>
      </c>
      <c r="H145" s="245">
        <v>26</v>
      </c>
      <c r="I145" s="246"/>
      <c r="J145" s="247">
        <f>ROUND(I145*H145,2)</f>
        <v>0</v>
      </c>
      <c r="K145" s="243" t="s">
        <v>138</v>
      </c>
      <c r="L145" s="43"/>
      <c r="M145" s="248" t="s">
        <v>1</v>
      </c>
      <c r="N145" s="249" t="s">
        <v>44</v>
      </c>
      <c r="O145" s="90"/>
      <c r="P145" s="250">
        <f>O145*H145</f>
        <v>0</v>
      </c>
      <c r="Q145" s="250">
        <v>0</v>
      </c>
      <c r="R145" s="250">
        <f>Q145*H145</f>
        <v>0</v>
      </c>
      <c r="S145" s="250">
        <v>0.24299999999999999</v>
      </c>
      <c r="T145" s="251">
        <f>S145*H145</f>
        <v>6.3179999999999996</v>
      </c>
      <c r="U145" s="37"/>
      <c r="V145" s="37"/>
      <c r="W145" s="37"/>
      <c r="X145" s="37"/>
      <c r="Y145" s="37"/>
      <c r="Z145" s="37"/>
      <c r="AA145" s="37"/>
      <c r="AB145" s="37"/>
      <c r="AC145" s="37"/>
      <c r="AD145" s="37"/>
      <c r="AE145" s="37"/>
      <c r="AR145" s="252" t="s">
        <v>139</v>
      </c>
      <c r="AT145" s="252" t="s">
        <v>134</v>
      </c>
      <c r="AU145" s="252" t="s">
        <v>86</v>
      </c>
      <c r="AY145" s="16" t="s">
        <v>132</v>
      </c>
      <c r="BE145" s="253">
        <f>IF(N145="základní",J145,0)</f>
        <v>0</v>
      </c>
      <c r="BF145" s="253">
        <f>IF(N145="snížená",J145,0)</f>
        <v>0</v>
      </c>
      <c r="BG145" s="253">
        <f>IF(N145="zákl. přenesená",J145,0)</f>
        <v>0</v>
      </c>
      <c r="BH145" s="253">
        <f>IF(N145="sníž. přenesená",J145,0)</f>
        <v>0</v>
      </c>
      <c r="BI145" s="253">
        <f>IF(N145="nulová",J145,0)</f>
        <v>0</v>
      </c>
      <c r="BJ145" s="16" t="s">
        <v>84</v>
      </c>
      <c r="BK145" s="253">
        <f>ROUND(I145*H145,2)</f>
        <v>0</v>
      </c>
      <c r="BL145" s="16" t="s">
        <v>139</v>
      </c>
      <c r="BM145" s="252" t="s">
        <v>156</v>
      </c>
    </row>
    <row r="146" s="2" customFormat="1">
      <c r="A146" s="37"/>
      <c r="B146" s="38"/>
      <c r="C146" s="39"/>
      <c r="D146" s="254" t="s">
        <v>141</v>
      </c>
      <c r="E146" s="39"/>
      <c r="F146" s="255" t="s">
        <v>157</v>
      </c>
      <c r="G146" s="39"/>
      <c r="H146" s="39"/>
      <c r="I146" s="137"/>
      <c r="J146" s="39"/>
      <c r="K146" s="39"/>
      <c r="L146" s="43"/>
      <c r="M146" s="256"/>
      <c r="N146" s="257"/>
      <c r="O146" s="90"/>
      <c r="P146" s="90"/>
      <c r="Q146" s="90"/>
      <c r="R146" s="90"/>
      <c r="S146" s="90"/>
      <c r="T146" s="91"/>
      <c r="U146" s="37"/>
      <c r="V146" s="37"/>
      <c r="W146" s="37"/>
      <c r="X146" s="37"/>
      <c r="Y146" s="37"/>
      <c r="Z146" s="37"/>
      <c r="AA146" s="37"/>
      <c r="AB146" s="37"/>
      <c r="AC146" s="37"/>
      <c r="AD146" s="37"/>
      <c r="AE146" s="37"/>
      <c r="AT146" s="16" t="s">
        <v>141</v>
      </c>
      <c r="AU146" s="16" t="s">
        <v>86</v>
      </c>
    </row>
    <row r="147" s="2" customFormat="1">
      <c r="A147" s="37"/>
      <c r="B147" s="38"/>
      <c r="C147" s="39"/>
      <c r="D147" s="254" t="s">
        <v>143</v>
      </c>
      <c r="E147" s="39"/>
      <c r="F147" s="258" t="s">
        <v>151</v>
      </c>
      <c r="G147" s="39"/>
      <c r="H147" s="39"/>
      <c r="I147" s="137"/>
      <c r="J147" s="39"/>
      <c r="K147" s="39"/>
      <c r="L147" s="43"/>
      <c r="M147" s="256"/>
      <c r="N147" s="257"/>
      <c r="O147" s="90"/>
      <c r="P147" s="90"/>
      <c r="Q147" s="90"/>
      <c r="R147" s="90"/>
      <c r="S147" s="90"/>
      <c r="T147" s="91"/>
      <c r="U147" s="37"/>
      <c r="V147" s="37"/>
      <c r="W147" s="37"/>
      <c r="X147" s="37"/>
      <c r="Y147" s="37"/>
      <c r="Z147" s="37"/>
      <c r="AA147" s="37"/>
      <c r="AB147" s="37"/>
      <c r="AC147" s="37"/>
      <c r="AD147" s="37"/>
      <c r="AE147" s="37"/>
      <c r="AT147" s="16" t="s">
        <v>143</v>
      </c>
      <c r="AU147" s="16" t="s">
        <v>86</v>
      </c>
    </row>
    <row r="148" s="2" customFormat="1" ht="16.5" customHeight="1">
      <c r="A148" s="37"/>
      <c r="B148" s="38"/>
      <c r="C148" s="241" t="s">
        <v>139</v>
      </c>
      <c r="D148" s="241" t="s">
        <v>134</v>
      </c>
      <c r="E148" s="242" t="s">
        <v>158</v>
      </c>
      <c r="F148" s="243" t="s">
        <v>159</v>
      </c>
      <c r="G148" s="244" t="s">
        <v>137</v>
      </c>
      <c r="H148" s="245">
        <v>26</v>
      </c>
      <c r="I148" s="246"/>
      <c r="J148" s="247">
        <f>ROUND(I148*H148,2)</f>
        <v>0</v>
      </c>
      <c r="K148" s="243" t="s">
        <v>138</v>
      </c>
      <c r="L148" s="43"/>
      <c r="M148" s="248" t="s">
        <v>1</v>
      </c>
      <c r="N148" s="249" t="s">
        <v>44</v>
      </c>
      <c r="O148" s="90"/>
      <c r="P148" s="250">
        <f>O148*H148</f>
        <v>0</v>
      </c>
      <c r="Q148" s="250">
        <v>0</v>
      </c>
      <c r="R148" s="250">
        <f>Q148*H148</f>
        <v>0</v>
      </c>
      <c r="S148" s="250">
        <v>0.22</v>
      </c>
      <c r="T148" s="251">
        <f>S148*H148</f>
        <v>5.7199999999999998</v>
      </c>
      <c r="U148" s="37"/>
      <c r="V148" s="37"/>
      <c r="W148" s="37"/>
      <c r="X148" s="37"/>
      <c r="Y148" s="37"/>
      <c r="Z148" s="37"/>
      <c r="AA148" s="37"/>
      <c r="AB148" s="37"/>
      <c r="AC148" s="37"/>
      <c r="AD148" s="37"/>
      <c r="AE148" s="37"/>
      <c r="AR148" s="252" t="s">
        <v>139</v>
      </c>
      <c r="AT148" s="252" t="s">
        <v>134</v>
      </c>
      <c r="AU148" s="252" t="s">
        <v>86</v>
      </c>
      <c r="AY148" s="16" t="s">
        <v>132</v>
      </c>
      <c r="BE148" s="253">
        <f>IF(N148="základní",J148,0)</f>
        <v>0</v>
      </c>
      <c r="BF148" s="253">
        <f>IF(N148="snížená",J148,0)</f>
        <v>0</v>
      </c>
      <c r="BG148" s="253">
        <f>IF(N148="zákl. přenesená",J148,0)</f>
        <v>0</v>
      </c>
      <c r="BH148" s="253">
        <f>IF(N148="sníž. přenesená",J148,0)</f>
        <v>0</v>
      </c>
      <c r="BI148" s="253">
        <f>IF(N148="nulová",J148,0)</f>
        <v>0</v>
      </c>
      <c r="BJ148" s="16" t="s">
        <v>84</v>
      </c>
      <c r="BK148" s="253">
        <f>ROUND(I148*H148,2)</f>
        <v>0</v>
      </c>
      <c r="BL148" s="16" t="s">
        <v>139</v>
      </c>
      <c r="BM148" s="252" t="s">
        <v>160</v>
      </c>
    </row>
    <row r="149" s="2" customFormat="1">
      <c r="A149" s="37"/>
      <c r="B149" s="38"/>
      <c r="C149" s="39"/>
      <c r="D149" s="254" t="s">
        <v>141</v>
      </c>
      <c r="E149" s="39"/>
      <c r="F149" s="255" t="s">
        <v>161</v>
      </c>
      <c r="G149" s="39"/>
      <c r="H149" s="39"/>
      <c r="I149" s="137"/>
      <c r="J149" s="39"/>
      <c r="K149" s="39"/>
      <c r="L149" s="43"/>
      <c r="M149" s="256"/>
      <c r="N149" s="257"/>
      <c r="O149" s="90"/>
      <c r="P149" s="90"/>
      <c r="Q149" s="90"/>
      <c r="R149" s="90"/>
      <c r="S149" s="90"/>
      <c r="T149" s="91"/>
      <c r="U149" s="37"/>
      <c r="V149" s="37"/>
      <c r="W149" s="37"/>
      <c r="X149" s="37"/>
      <c r="Y149" s="37"/>
      <c r="Z149" s="37"/>
      <c r="AA149" s="37"/>
      <c r="AB149" s="37"/>
      <c r="AC149" s="37"/>
      <c r="AD149" s="37"/>
      <c r="AE149" s="37"/>
      <c r="AT149" s="16" t="s">
        <v>141</v>
      </c>
      <c r="AU149" s="16" t="s">
        <v>86</v>
      </c>
    </row>
    <row r="150" s="2" customFormat="1">
      <c r="A150" s="37"/>
      <c r="B150" s="38"/>
      <c r="C150" s="39"/>
      <c r="D150" s="254" t="s">
        <v>143</v>
      </c>
      <c r="E150" s="39"/>
      <c r="F150" s="258" t="s">
        <v>151</v>
      </c>
      <c r="G150" s="39"/>
      <c r="H150" s="39"/>
      <c r="I150" s="137"/>
      <c r="J150" s="39"/>
      <c r="K150" s="39"/>
      <c r="L150" s="43"/>
      <c r="M150" s="256"/>
      <c r="N150" s="257"/>
      <c r="O150" s="90"/>
      <c r="P150" s="90"/>
      <c r="Q150" s="90"/>
      <c r="R150" s="90"/>
      <c r="S150" s="90"/>
      <c r="T150" s="91"/>
      <c r="U150" s="37"/>
      <c r="V150" s="37"/>
      <c r="W150" s="37"/>
      <c r="X150" s="37"/>
      <c r="Y150" s="37"/>
      <c r="Z150" s="37"/>
      <c r="AA150" s="37"/>
      <c r="AB150" s="37"/>
      <c r="AC150" s="37"/>
      <c r="AD150" s="37"/>
      <c r="AE150" s="37"/>
      <c r="AT150" s="16" t="s">
        <v>143</v>
      </c>
      <c r="AU150" s="16" t="s">
        <v>86</v>
      </c>
    </row>
    <row r="151" s="2" customFormat="1" ht="21.75" customHeight="1">
      <c r="A151" s="37"/>
      <c r="B151" s="38"/>
      <c r="C151" s="241" t="s">
        <v>162</v>
      </c>
      <c r="D151" s="241" t="s">
        <v>134</v>
      </c>
      <c r="E151" s="242" t="s">
        <v>163</v>
      </c>
      <c r="F151" s="243" t="s">
        <v>164</v>
      </c>
      <c r="G151" s="244" t="s">
        <v>137</v>
      </c>
      <c r="H151" s="245">
        <v>45.5</v>
      </c>
      <c r="I151" s="246"/>
      <c r="J151" s="247">
        <f>ROUND(I151*H151,2)</f>
        <v>0</v>
      </c>
      <c r="K151" s="243" t="s">
        <v>138</v>
      </c>
      <c r="L151" s="43"/>
      <c r="M151" s="248" t="s">
        <v>1</v>
      </c>
      <c r="N151" s="249" t="s">
        <v>44</v>
      </c>
      <c r="O151" s="90"/>
      <c r="P151" s="250">
        <f>O151*H151</f>
        <v>0</v>
      </c>
      <c r="Q151" s="250">
        <v>8.0000000000000007E-05</v>
      </c>
      <c r="R151" s="250">
        <f>Q151*H151</f>
        <v>0.0036400000000000004</v>
      </c>
      <c r="S151" s="250">
        <v>0.25600000000000001</v>
      </c>
      <c r="T151" s="251">
        <f>S151*H151</f>
        <v>11.648</v>
      </c>
      <c r="U151" s="37"/>
      <c r="V151" s="37"/>
      <c r="W151" s="37"/>
      <c r="X151" s="37"/>
      <c r="Y151" s="37"/>
      <c r="Z151" s="37"/>
      <c r="AA151" s="37"/>
      <c r="AB151" s="37"/>
      <c r="AC151" s="37"/>
      <c r="AD151" s="37"/>
      <c r="AE151" s="37"/>
      <c r="AR151" s="252" t="s">
        <v>139</v>
      </c>
      <c r="AT151" s="252" t="s">
        <v>134</v>
      </c>
      <c r="AU151" s="252" t="s">
        <v>86</v>
      </c>
      <c r="AY151" s="16" t="s">
        <v>132</v>
      </c>
      <c r="BE151" s="253">
        <f>IF(N151="základní",J151,0)</f>
        <v>0</v>
      </c>
      <c r="BF151" s="253">
        <f>IF(N151="snížená",J151,0)</f>
        <v>0</v>
      </c>
      <c r="BG151" s="253">
        <f>IF(N151="zákl. přenesená",J151,0)</f>
        <v>0</v>
      </c>
      <c r="BH151" s="253">
        <f>IF(N151="sníž. přenesená",J151,0)</f>
        <v>0</v>
      </c>
      <c r="BI151" s="253">
        <f>IF(N151="nulová",J151,0)</f>
        <v>0</v>
      </c>
      <c r="BJ151" s="16" t="s">
        <v>84</v>
      </c>
      <c r="BK151" s="253">
        <f>ROUND(I151*H151,2)</f>
        <v>0</v>
      </c>
      <c r="BL151" s="16" t="s">
        <v>139</v>
      </c>
      <c r="BM151" s="252" t="s">
        <v>165</v>
      </c>
    </row>
    <row r="152" s="2" customFormat="1">
      <c r="A152" s="37"/>
      <c r="B152" s="38"/>
      <c r="C152" s="39"/>
      <c r="D152" s="254" t="s">
        <v>141</v>
      </c>
      <c r="E152" s="39"/>
      <c r="F152" s="255" t="s">
        <v>166</v>
      </c>
      <c r="G152" s="39"/>
      <c r="H152" s="39"/>
      <c r="I152" s="137"/>
      <c r="J152" s="39"/>
      <c r="K152" s="39"/>
      <c r="L152" s="43"/>
      <c r="M152" s="256"/>
      <c r="N152" s="257"/>
      <c r="O152" s="90"/>
      <c r="P152" s="90"/>
      <c r="Q152" s="90"/>
      <c r="R152" s="90"/>
      <c r="S152" s="90"/>
      <c r="T152" s="91"/>
      <c r="U152" s="37"/>
      <c r="V152" s="37"/>
      <c r="W152" s="37"/>
      <c r="X152" s="37"/>
      <c r="Y152" s="37"/>
      <c r="Z152" s="37"/>
      <c r="AA152" s="37"/>
      <c r="AB152" s="37"/>
      <c r="AC152" s="37"/>
      <c r="AD152" s="37"/>
      <c r="AE152" s="37"/>
      <c r="AT152" s="16" t="s">
        <v>141</v>
      </c>
      <c r="AU152" s="16" t="s">
        <v>86</v>
      </c>
    </row>
    <row r="153" s="2" customFormat="1">
      <c r="A153" s="37"/>
      <c r="B153" s="38"/>
      <c r="C153" s="39"/>
      <c r="D153" s="254" t="s">
        <v>143</v>
      </c>
      <c r="E153" s="39"/>
      <c r="F153" s="258" t="s">
        <v>167</v>
      </c>
      <c r="G153" s="39"/>
      <c r="H153" s="39"/>
      <c r="I153" s="137"/>
      <c r="J153" s="39"/>
      <c r="K153" s="39"/>
      <c r="L153" s="43"/>
      <c r="M153" s="256"/>
      <c r="N153" s="257"/>
      <c r="O153" s="90"/>
      <c r="P153" s="90"/>
      <c r="Q153" s="90"/>
      <c r="R153" s="90"/>
      <c r="S153" s="90"/>
      <c r="T153" s="91"/>
      <c r="U153" s="37"/>
      <c r="V153" s="37"/>
      <c r="W153" s="37"/>
      <c r="X153" s="37"/>
      <c r="Y153" s="37"/>
      <c r="Z153" s="37"/>
      <c r="AA153" s="37"/>
      <c r="AB153" s="37"/>
      <c r="AC153" s="37"/>
      <c r="AD153" s="37"/>
      <c r="AE153" s="37"/>
      <c r="AT153" s="16" t="s">
        <v>143</v>
      </c>
      <c r="AU153" s="16" t="s">
        <v>86</v>
      </c>
    </row>
    <row r="154" s="13" customFormat="1">
      <c r="A154" s="13"/>
      <c r="B154" s="259"/>
      <c r="C154" s="260"/>
      <c r="D154" s="254" t="s">
        <v>145</v>
      </c>
      <c r="E154" s="261" t="s">
        <v>1</v>
      </c>
      <c r="F154" s="262" t="s">
        <v>168</v>
      </c>
      <c r="G154" s="260"/>
      <c r="H154" s="263">
        <v>45.5</v>
      </c>
      <c r="I154" s="264"/>
      <c r="J154" s="260"/>
      <c r="K154" s="260"/>
      <c r="L154" s="265"/>
      <c r="M154" s="266"/>
      <c r="N154" s="267"/>
      <c r="O154" s="267"/>
      <c r="P154" s="267"/>
      <c r="Q154" s="267"/>
      <c r="R154" s="267"/>
      <c r="S154" s="267"/>
      <c r="T154" s="268"/>
      <c r="U154" s="13"/>
      <c r="V154" s="13"/>
      <c r="W154" s="13"/>
      <c r="X154" s="13"/>
      <c r="Y154" s="13"/>
      <c r="Z154" s="13"/>
      <c r="AA154" s="13"/>
      <c r="AB154" s="13"/>
      <c r="AC154" s="13"/>
      <c r="AD154" s="13"/>
      <c r="AE154" s="13"/>
      <c r="AT154" s="269" t="s">
        <v>145</v>
      </c>
      <c r="AU154" s="269" t="s">
        <v>86</v>
      </c>
      <c r="AV154" s="13" t="s">
        <v>86</v>
      </c>
      <c r="AW154" s="13" t="s">
        <v>34</v>
      </c>
      <c r="AX154" s="13" t="s">
        <v>84</v>
      </c>
      <c r="AY154" s="269" t="s">
        <v>132</v>
      </c>
    </row>
    <row r="155" s="2" customFormat="1" ht="21.75" customHeight="1">
      <c r="A155" s="37"/>
      <c r="B155" s="38"/>
      <c r="C155" s="241" t="s">
        <v>169</v>
      </c>
      <c r="D155" s="241" t="s">
        <v>134</v>
      </c>
      <c r="E155" s="242" t="s">
        <v>170</v>
      </c>
      <c r="F155" s="243" t="s">
        <v>171</v>
      </c>
      <c r="G155" s="244" t="s">
        <v>137</v>
      </c>
      <c r="H155" s="245">
        <v>68.25</v>
      </c>
      <c r="I155" s="246"/>
      <c r="J155" s="247">
        <f>ROUND(I155*H155,2)</f>
        <v>0</v>
      </c>
      <c r="K155" s="243" t="s">
        <v>138</v>
      </c>
      <c r="L155" s="43"/>
      <c r="M155" s="248" t="s">
        <v>1</v>
      </c>
      <c r="N155" s="249" t="s">
        <v>44</v>
      </c>
      <c r="O155" s="90"/>
      <c r="P155" s="250">
        <f>O155*H155</f>
        <v>0</v>
      </c>
      <c r="Q155" s="250">
        <v>4.0000000000000003E-05</v>
      </c>
      <c r="R155" s="250">
        <f>Q155*H155</f>
        <v>0.0027300000000000002</v>
      </c>
      <c r="S155" s="250">
        <v>0.10299999999999999</v>
      </c>
      <c r="T155" s="251">
        <f>S155*H155</f>
        <v>7.0297499999999999</v>
      </c>
      <c r="U155" s="37"/>
      <c r="V155" s="37"/>
      <c r="W155" s="37"/>
      <c r="X155" s="37"/>
      <c r="Y155" s="37"/>
      <c r="Z155" s="37"/>
      <c r="AA155" s="37"/>
      <c r="AB155" s="37"/>
      <c r="AC155" s="37"/>
      <c r="AD155" s="37"/>
      <c r="AE155" s="37"/>
      <c r="AR155" s="252" t="s">
        <v>139</v>
      </c>
      <c r="AT155" s="252" t="s">
        <v>134</v>
      </c>
      <c r="AU155" s="252" t="s">
        <v>86</v>
      </c>
      <c r="AY155" s="16" t="s">
        <v>132</v>
      </c>
      <c r="BE155" s="253">
        <f>IF(N155="základní",J155,0)</f>
        <v>0</v>
      </c>
      <c r="BF155" s="253">
        <f>IF(N155="snížená",J155,0)</f>
        <v>0</v>
      </c>
      <c r="BG155" s="253">
        <f>IF(N155="zákl. přenesená",J155,0)</f>
        <v>0</v>
      </c>
      <c r="BH155" s="253">
        <f>IF(N155="sníž. přenesená",J155,0)</f>
        <v>0</v>
      </c>
      <c r="BI155" s="253">
        <f>IF(N155="nulová",J155,0)</f>
        <v>0</v>
      </c>
      <c r="BJ155" s="16" t="s">
        <v>84</v>
      </c>
      <c r="BK155" s="253">
        <f>ROUND(I155*H155,2)</f>
        <v>0</v>
      </c>
      <c r="BL155" s="16" t="s">
        <v>139</v>
      </c>
      <c r="BM155" s="252" t="s">
        <v>172</v>
      </c>
    </row>
    <row r="156" s="2" customFormat="1">
      <c r="A156" s="37"/>
      <c r="B156" s="38"/>
      <c r="C156" s="39"/>
      <c r="D156" s="254" t="s">
        <v>141</v>
      </c>
      <c r="E156" s="39"/>
      <c r="F156" s="255" t="s">
        <v>173</v>
      </c>
      <c r="G156" s="39"/>
      <c r="H156" s="39"/>
      <c r="I156" s="137"/>
      <c r="J156" s="39"/>
      <c r="K156" s="39"/>
      <c r="L156" s="43"/>
      <c r="M156" s="256"/>
      <c r="N156" s="257"/>
      <c r="O156" s="90"/>
      <c r="P156" s="90"/>
      <c r="Q156" s="90"/>
      <c r="R156" s="90"/>
      <c r="S156" s="90"/>
      <c r="T156" s="91"/>
      <c r="U156" s="37"/>
      <c r="V156" s="37"/>
      <c r="W156" s="37"/>
      <c r="X156" s="37"/>
      <c r="Y156" s="37"/>
      <c r="Z156" s="37"/>
      <c r="AA156" s="37"/>
      <c r="AB156" s="37"/>
      <c r="AC156" s="37"/>
      <c r="AD156" s="37"/>
      <c r="AE156" s="37"/>
      <c r="AT156" s="16" t="s">
        <v>141</v>
      </c>
      <c r="AU156" s="16" t="s">
        <v>86</v>
      </c>
    </row>
    <row r="157" s="2" customFormat="1">
      <c r="A157" s="37"/>
      <c r="B157" s="38"/>
      <c r="C157" s="39"/>
      <c r="D157" s="254" t="s">
        <v>143</v>
      </c>
      <c r="E157" s="39"/>
      <c r="F157" s="258" t="s">
        <v>167</v>
      </c>
      <c r="G157" s="39"/>
      <c r="H157" s="39"/>
      <c r="I157" s="137"/>
      <c r="J157" s="39"/>
      <c r="K157" s="39"/>
      <c r="L157" s="43"/>
      <c r="M157" s="256"/>
      <c r="N157" s="257"/>
      <c r="O157" s="90"/>
      <c r="P157" s="90"/>
      <c r="Q157" s="90"/>
      <c r="R157" s="90"/>
      <c r="S157" s="90"/>
      <c r="T157" s="91"/>
      <c r="U157" s="37"/>
      <c r="V157" s="37"/>
      <c r="W157" s="37"/>
      <c r="X157" s="37"/>
      <c r="Y157" s="37"/>
      <c r="Z157" s="37"/>
      <c r="AA157" s="37"/>
      <c r="AB157" s="37"/>
      <c r="AC157" s="37"/>
      <c r="AD157" s="37"/>
      <c r="AE157" s="37"/>
      <c r="AT157" s="16" t="s">
        <v>143</v>
      </c>
      <c r="AU157" s="16" t="s">
        <v>86</v>
      </c>
    </row>
    <row r="158" s="13" customFormat="1">
      <c r="A158" s="13"/>
      <c r="B158" s="259"/>
      <c r="C158" s="260"/>
      <c r="D158" s="254" t="s">
        <v>145</v>
      </c>
      <c r="E158" s="261" t="s">
        <v>1</v>
      </c>
      <c r="F158" s="262" t="s">
        <v>174</v>
      </c>
      <c r="G158" s="260"/>
      <c r="H158" s="263">
        <v>68.25</v>
      </c>
      <c r="I158" s="264"/>
      <c r="J158" s="260"/>
      <c r="K158" s="260"/>
      <c r="L158" s="265"/>
      <c r="M158" s="266"/>
      <c r="N158" s="267"/>
      <c r="O158" s="267"/>
      <c r="P158" s="267"/>
      <c r="Q158" s="267"/>
      <c r="R158" s="267"/>
      <c r="S158" s="267"/>
      <c r="T158" s="268"/>
      <c r="U158" s="13"/>
      <c r="V158" s="13"/>
      <c r="W158" s="13"/>
      <c r="X158" s="13"/>
      <c r="Y158" s="13"/>
      <c r="Z158" s="13"/>
      <c r="AA158" s="13"/>
      <c r="AB158" s="13"/>
      <c r="AC158" s="13"/>
      <c r="AD158" s="13"/>
      <c r="AE158" s="13"/>
      <c r="AT158" s="269" t="s">
        <v>145</v>
      </c>
      <c r="AU158" s="269" t="s">
        <v>86</v>
      </c>
      <c r="AV158" s="13" t="s">
        <v>86</v>
      </c>
      <c r="AW158" s="13" t="s">
        <v>34</v>
      </c>
      <c r="AX158" s="13" t="s">
        <v>84</v>
      </c>
      <c r="AY158" s="269" t="s">
        <v>132</v>
      </c>
    </row>
    <row r="159" s="2" customFormat="1" ht="16.5" customHeight="1">
      <c r="A159" s="37"/>
      <c r="B159" s="38"/>
      <c r="C159" s="241" t="s">
        <v>175</v>
      </c>
      <c r="D159" s="241" t="s">
        <v>134</v>
      </c>
      <c r="E159" s="242" t="s">
        <v>176</v>
      </c>
      <c r="F159" s="243" t="s">
        <v>177</v>
      </c>
      <c r="G159" s="244" t="s">
        <v>178</v>
      </c>
      <c r="H159" s="245">
        <v>91</v>
      </c>
      <c r="I159" s="246"/>
      <c r="J159" s="247">
        <f>ROUND(I159*H159,2)</f>
        <v>0</v>
      </c>
      <c r="K159" s="243" t="s">
        <v>138</v>
      </c>
      <c r="L159" s="43"/>
      <c r="M159" s="248" t="s">
        <v>1</v>
      </c>
      <c r="N159" s="249" t="s">
        <v>44</v>
      </c>
      <c r="O159" s="90"/>
      <c r="P159" s="250">
        <f>O159*H159</f>
        <v>0</v>
      </c>
      <c r="Q159" s="250">
        <v>0</v>
      </c>
      <c r="R159" s="250">
        <f>Q159*H159</f>
        <v>0</v>
      </c>
      <c r="S159" s="250">
        <v>0.20499999999999999</v>
      </c>
      <c r="T159" s="251">
        <f>S159*H159</f>
        <v>18.654999999999998</v>
      </c>
      <c r="U159" s="37"/>
      <c r="V159" s="37"/>
      <c r="W159" s="37"/>
      <c r="X159" s="37"/>
      <c r="Y159" s="37"/>
      <c r="Z159" s="37"/>
      <c r="AA159" s="37"/>
      <c r="AB159" s="37"/>
      <c r="AC159" s="37"/>
      <c r="AD159" s="37"/>
      <c r="AE159" s="37"/>
      <c r="AR159" s="252" t="s">
        <v>139</v>
      </c>
      <c r="AT159" s="252" t="s">
        <v>134</v>
      </c>
      <c r="AU159" s="252" t="s">
        <v>86</v>
      </c>
      <c r="AY159" s="16" t="s">
        <v>132</v>
      </c>
      <c r="BE159" s="253">
        <f>IF(N159="základní",J159,0)</f>
        <v>0</v>
      </c>
      <c r="BF159" s="253">
        <f>IF(N159="snížená",J159,0)</f>
        <v>0</v>
      </c>
      <c r="BG159" s="253">
        <f>IF(N159="zákl. přenesená",J159,0)</f>
        <v>0</v>
      </c>
      <c r="BH159" s="253">
        <f>IF(N159="sníž. přenesená",J159,0)</f>
        <v>0</v>
      </c>
      <c r="BI159" s="253">
        <f>IF(N159="nulová",J159,0)</f>
        <v>0</v>
      </c>
      <c r="BJ159" s="16" t="s">
        <v>84</v>
      </c>
      <c r="BK159" s="253">
        <f>ROUND(I159*H159,2)</f>
        <v>0</v>
      </c>
      <c r="BL159" s="16" t="s">
        <v>139</v>
      </c>
      <c r="BM159" s="252" t="s">
        <v>179</v>
      </c>
    </row>
    <row r="160" s="2" customFormat="1">
      <c r="A160" s="37"/>
      <c r="B160" s="38"/>
      <c r="C160" s="39"/>
      <c r="D160" s="254" t="s">
        <v>141</v>
      </c>
      <c r="E160" s="39"/>
      <c r="F160" s="255" t="s">
        <v>180</v>
      </c>
      <c r="G160" s="39"/>
      <c r="H160" s="39"/>
      <c r="I160" s="137"/>
      <c r="J160" s="39"/>
      <c r="K160" s="39"/>
      <c r="L160" s="43"/>
      <c r="M160" s="256"/>
      <c r="N160" s="257"/>
      <c r="O160" s="90"/>
      <c r="P160" s="90"/>
      <c r="Q160" s="90"/>
      <c r="R160" s="90"/>
      <c r="S160" s="90"/>
      <c r="T160" s="91"/>
      <c r="U160" s="37"/>
      <c r="V160" s="37"/>
      <c r="W160" s="37"/>
      <c r="X160" s="37"/>
      <c r="Y160" s="37"/>
      <c r="Z160" s="37"/>
      <c r="AA160" s="37"/>
      <c r="AB160" s="37"/>
      <c r="AC160" s="37"/>
      <c r="AD160" s="37"/>
      <c r="AE160" s="37"/>
      <c r="AT160" s="16" t="s">
        <v>141</v>
      </c>
      <c r="AU160" s="16" t="s">
        <v>86</v>
      </c>
    </row>
    <row r="161" s="2" customFormat="1">
      <c r="A161" s="37"/>
      <c r="B161" s="38"/>
      <c r="C161" s="39"/>
      <c r="D161" s="254" t="s">
        <v>143</v>
      </c>
      <c r="E161" s="39"/>
      <c r="F161" s="258" t="s">
        <v>181</v>
      </c>
      <c r="G161" s="39"/>
      <c r="H161" s="39"/>
      <c r="I161" s="137"/>
      <c r="J161" s="39"/>
      <c r="K161" s="39"/>
      <c r="L161" s="43"/>
      <c r="M161" s="256"/>
      <c r="N161" s="257"/>
      <c r="O161" s="90"/>
      <c r="P161" s="90"/>
      <c r="Q161" s="90"/>
      <c r="R161" s="90"/>
      <c r="S161" s="90"/>
      <c r="T161" s="91"/>
      <c r="U161" s="37"/>
      <c r="V161" s="37"/>
      <c r="W161" s="37"/>
      <c r="X161" s="37"/>
      <c r="Y161" s="37"/>
      <c r="Z161" s="37"/>
      <c r="AA161" s="37"/>
      <c r="AB161" s="37"/>
      <c r="AC161" s="37"/>
      <c r="AD161" s="37"/>
      <c r="AE161" s="37"/>
      <c r="AT161" s="16" t="s">
        <v>143</v>
      </c>
      <c r="AU161" s="16" t="s">
        <v>86</v>
      </c>
    </row>
    <row r="162" s="13" customFormat="1">
      <c r="A162" s="13"/>
      <c r="B162" s="259"/>
      <c r="C162" s="260"/>
      <c r="D162" s="254" t="s">
        <v>145</v>
      </c>
      <c r="E162" s="261" t="s">
        <v>1</v>
      </c>
      <c r="F162" s="262" t="s">
        <v>182</v>
      </c>
      <c r="G162" s="260"/>
      <c r="H162" s="263">
        <v>91</v>
      </c>
      <c r="I162" s="264"/>
      <c r="J162" s="260"/>
      <c r="K162" s="260"/>
      <c r="L162" s="265"/>
      <c r="M162" s="266"/>
      <c r="N162" s="267"/>
      <c r="O162" s="267"/>
      <c r="P162" s="267"/>
      <c r="Q162" s="267"/>
      <c r="R162" s="267"/>
      <c r="S162" s="267"/>
      <c r="T162" s="268"/>
      <c r="U162" s="13"/>
      <c r="V162" s="13"/>
      <c r="W162" s="13"/>
      <c r="X162" s="13"/>
      <c r="Y162" s="13"/>
      <c r="Z162" s="13"/>
      <c r="AA162" s="13"/>
      <c r="AB162" s="13"/>
      <c r="AC162" s="13"/>
      <c r="AD162" s="13"/>
      <c r="AE162" s="13"/>
      <c r="AT162" s="269" t="s">
        <v>145</v>
      </c>
      <c r="AU162" s="269" t="s">
        <v>86</v>
      </c>
      <c r="AV162" s="13" t="s">
        <v>86</v>
      </c>
      <c r="AW162" s="13" t="s">
        <v>34</v>
      </c>
      <c r="AX162" s="13" t="s">
        <v>84</v>
      </c>
      <c r="AY162" s="269" t="s">
        <v>132</v>
      </c>
    </row>
    <row r="163" s="2" customFormat="1" ht="21.75" customHeight="1">
      <c r="A163" s="37"/>
      <c r="B163" s="38"/>
      <c r="C163" s="241" t="s">
        <v>183</v>
      </c>
      <c r="D163" s="241" t="s">
        <v>134</v>
      </c>
      <c r="E163" s="242" t="s">
        <v>184</v>
      </c>
      <c r="F163" s="243" t="s">
        <v>185</v>
      </c>
      <c r="G163" s="244" t="s">
        <v>186</v>
      </c>
      <c r="H163" s="245">
        <v>57.600000000000001</v>
      </c>
      <c r="I163" s="246"/>
      <c r="J163" s="247">
        <f>ROUND(I163*H163,2)</f>
        <v>0</v>
      </c>
      <c r="K163" s="243" t="s">
        <v>138</v>
      </c>
      <c r="L163" s="43"/>
      <c r="M163" s="248" t="s">
        <v>1</v>
      </c>
      <c r="N163" s="249" t="s">
        <v>44</v>
      </c>
      <c r="O163" s="90"/>
      <c r="P163" s="250">
        <f>O163*H163</f>
        <v>0</v>
      </c>
      <c r="Q163" s="250">
        <v>0</v>
      </c>
      <c r="R163" s="250">
        <f>Q163*H163</f>
        <v>0</v>
      </c>
      <c r="S163" s="250">
        <v>0</v>
      </c>
      <c r="T163" s="251">
        <f>S163*H163</f>
        <v>0</v>
      </c>
      <c r="U163" s="37"/>
      <c r="V163" s="37"/>
      <c r="W163" s="37"/>
      <c r="X163" s="37"/>
      <c r="Y163" s="37"/>
      <c r="Z163" s="37"/>
      <c r="AA163" s="37"/>
      <c r="AB163" s="37"/>
      <c r="AC163" s="37"/>
      <c r="AD163" s="37"/>
      <c r="AE163" s="37"/>
      <c r="AR163" s="252" t="s">
        <v>139</v>
      </c>
      <c r="AT163" s="252" t="s">
        <v>134</v>
      </c>
      <c r="AU163" s="252" t="s">
        <v>86</v>
      </c>
      <c r="AY163" s="16" t="s">
        <v>132</v>
      </c>
      <c r="BE163" s="253">
        <f>IF(N163="základní",J163,0)</f>
        <v>0</v>
      </c>
      <c r="BF163" s="253">
        <f>IF(N163="snížená",J163,0)</f>
        <v>0</v>
      </c>
      <c r="BG163" s="253">
        <f>IF(N163="zákl. přenesená",J163,0)</f>
        <v>0</v>
      </c>
      <c r="BH163" s="253">
        <f>IF(N163="sníž. přenesená",J163,0)</f>
        <v>0</v>
      </c>
      <c r="BI163" s="253">
        <f>IF(N163="nulová",J163,0)</f>
        <v>0</v>
      </c>
      <c r="BJ163" s="16" t="s">
        <v>84</v>
      </c>
      <c r="BK163" s="253">
        <f>ROUND(I163*H163,2)</f>
        <v>0</v>
      </c>
      <c r="BL163" s="16" t="s">
        <v>139</v>
      </c>
      <c r="BM163" s="252" t="s">
        <v>187</v>
      </c>
    </row>
    <row r="164" s="2" customFormat="1">
      <c r="A164" s="37"/>
      <c r="B164" s="38"/>
      <c r="C164" s="39"/>
      <c r="D164" s="254" t="s">
        <v>141</v>
      </c>
      <c r="E164" s="39"/>
      <c r="F164" s="255" t="s">
        <v>188</v>
      </c>
      <c r="G164" s="39"/>
      <c r="H164" s="39"/>
      <c r="I164" s="137"/>
      <c r="J164" s="39"/>
      <c r="K164" s="39"/>
      <c r="L164" s="43"/>
      <c r="M164" s="256"/>
      <c r="N164" s="257"/>
      <c r="O164" s="90"/>
      <c r="P164" s="90"/>
      <c r="Q164" s="90"/>
      <c r="R164" s="90"/>
      <c r="S164" s="90"/>
      <c r="T164" s="91"/>
      <c r="U164" s="37"/>
      <c r="V164" s="37"/>
      <c r="W164" s="37"/>
      <c r="X164" s="37"/>
      <c r="Y164" s="37"/>
      <c r="Z164" s="37"/>
      <c r="AA164" s="37"/>
      <c r="AB164" s="37"/>
      <c r="AC164" s="37"/>
      <c r="AD164" s="37"/>
      <c r="AE164" s="37"/>
      <c r="AT164" s="16" t="s">
        <v>141</v>
      </c>
      <c r="AU164" s="16" t="s">
        <v>86</v>
      </c>
    </row>
    <row r="165" s="2" customFormat="1">
      <c r="A165" s="37"/>
      <c r="B165" s="38"/>
      <c r="C165" s="39"/>
      <c r="D165" s="254" t="s">
        <v>143</v>
      </c>
      <c r="E165" s="39"/>
      <c r="F165" s="258" t="s">
        <v>189</v>
      </c>
      <c r="G165" s="39"/>
      <c r="H165" s="39"/>
      <c r="I165" s="137"/>
      <c r="J165" s="39"/>
      <c r="K165" s="39"/>
      <c r="L165" s="43"/>
      <c r="M165" s="256"/>
      <c r="N165" s="257"/>
      <c r="O165" s="90"/>
      <c r="P165" s="90"/>
      <c r="Q165" s="90"/>
      <c r="R165" s="90"/>
      <c r="S165" s="90"/>
      <c r="T165" s="91"/>
      <c r="U165" s="37"/>
      <c r="V165" s="37"/>
      <c r="W165" s="37"/>
      <c r="X165" s="37"/>
      <c r="Y165" s="37"/>
      <c r="Z165" s="37"/>
      <c r="AA165" s="37"/>
      <c r="AB165" s="37"/>
      <c r="AC165" s="37"/>
      <c r="AD165" s="37"/>
      <c r="AE165" s="37"/>
      <c r="AT165" s="16" t="s">
        <v>143</v>
      </c>
      <c r="AU165" s="16" t="s">
        <v>86</v>
      </c>
    </row>
    <row r="166" s="13" customFormat="1">
      <c r="A166" s="13"/>
      <c r="B166" s="259"/>
      <c r="C166" s="260"/>
      <c r="D166" s="254" t="s">
        <v>145</v>
      </c>
      <c r="E166" s="261" t="s">
        <v>1</v>
      </c>
      <c r="F166" s="262" t="s">
        <v>190</v>
      </c>
      <c r="G166" s="260"/>
      <c r="H166" s="263">
        <v>57.600000000000001</v>
      </c>
      <c r="I166" s="264"/>
      <c r="J166" s="260"/>
      <c r="K166" s="260"/>
      <c r="L166" s="265"/>
      <c r="M166" s="266"/>
      <c r="N166" s="267"/>
      <c r="O166" s="267"/>
      <c r="P166" s="267"/>
      <c r="Q166" s="267"/>
      <c r="R166" s="267"/>
      <c r="S166" s="267"/>
      <c r="T166" s="268"/>
      <c r="U166" s="13"/>
      <c r="V166" s="13"/>
      <c r="W166" s="13"/>
      <c r="X166" s="13"/>
      <c r="Y166" s="13"/>
      <c r="Z166" s="13"/>
      <c r="AA166" s="13"/>
      <c r="AB166" s="13"/>
      <c r="AC166" s="13"/>
      <c r="AD166" s="13"/>
      <c r="AE166" s="13"/>
      <c r="AT166" s="269" t="s">
        <v>145</v>
      </c>
      <c r="AU166" s="269" t="s">
        <v>86</v>
      </c>
      <c r="AV166" s="13" t="s">
        <v>86</v>
      </c>
      <c r="AW166" s="13" t="s">
        <v>34</v>
      </c>
      <c r="AX166" s="13" t="s">
        <v>84</v>
      </c>
      <c r="AY166" s="269" t="s">
        <v>132</v>
      </c>
    </row>
    <row r="167" s="2" customFormat="1" ht="21.75" customHeight="1">
      <c r="A167" s="37"/>
      <c r="B167" s="38"/>
      <c r="C167" s="241" t="s">
        <v>191</v>
      </c>
      <c r="D167" s="241" t="s">
        <v>134</v>
      </c>
      <c r="E167" s="242" t="s">
        <v>192</v>
      </c>
      <c r="F167" s="243" t="s">
        <v>193</v>
      </c>
      <c r="G167" s="244" t="s">
        <v>186</v>
      </c>
      <c r="H167" s="245">
        <v>9</v>
      </c>
      <c r="I167" s="246"/>
      <c r="J167" s="247">
        <f>ROUND(I167*H167,2)</f>
        <v>0</v>
      </c>
      <c r="K167" s="243" t="s">
        <v>138</v>
      </c>
      <c r="L167" s="43"/>
      <c r="M167" s="248" t="s">
        <v>1</v>
      </c>
      <c r="N167" s="249" t="s">
        <v>44</v>
      </c>
      <c r="O167" s="90"/>
      <c r="P167" s="250">
        <f>O167*H167</f>
        <v>0</v>
      </c>
      <c r="Q167" s="250">
        <v>0</v>
      </c>
      <c r="R167" s="250">
        <f>Q167*H167</f>
        <v>0</v>
      </c>
      <c r="S167" s="250">
        <v>0</v>
      </c>
      <c r="T167" s="251">
        <f>S167*H167</f>
        <v>0</v>
      </c>
      <c r="U167" s="37"/>
      <c r="V167" s="37"/>
      <c r="W167" s="37"/>
      <c r="X167" s="37"/>
      <c r="Y167" s="37"/>
      <c r="Z167" s="37"/>
      <c r="AA167" s="37"/>
      <c r="AB167" s="37"/>
      <c r="AC167" s="37"/>
      <c r="AD167" s="37"/>
      <c r="AE167" s="37"/>
      <c r="AR167" s="252" t="s">
        <v>139</v>
      </c>
      <c r="AT167" s="252" t="s">
        <v>134</v>
      </c>
      <c r="AU167" s="252" t="s">
        <v>86</v>
      </c>
      <c r="AY167" s="16" t="s">
        <v>132</v>
      </c>
      <c r="BE167" s="253">
        <f>IF(N167="základní",J167,0)</f>
        <v>0</v>
      </c>
      <c r="BF167" s="253">
        <f>IF(N167="snížená",J167,0)</f>
        <v>0</v>
      </c>
      <c r="BG167" s="253">
        <f>IF(N167="zákl. přenesená",J167,0)</f>
        <v>0</v>
      </c>
      <c r="BH167" s="253">
        <f>IF(N167="sníž. přenesená",J167,0)</f>
        <v>0</v>
      </c>
      <c r="BI167" s="253">
        <f>IF(N167="nulová",J167,0)</f>
        <v>0</v>
      </c>
      <c r="BJ167" s="16" t="s">
        <v>84</v>
      </c>
      <c r="BK167" s="253">
        <f>ROUND(I167*H167,2)</f>
        <v>0</v>
      </c>
      <c r="BL167" s="16" t="s">
        <v>139</v>
      </c>
      <c r="BM167" s="252" t="s">
        <v>194</v>
      </c>
    </row>
    <row r="168" s="2" customFormat="1">
      <c r="A168" s="37"/>
      <c r="B168" s="38"/>
      <c r="C168" s="39"/>
      <c r="D168" s="254" t="s">
        <v>141</v>
      </c>
      <c r="E168" s="39"/>
      <c r="F168" s="255" t="s">
        <v>195</v>
      </c>
      <c r="G168" s="39"/>
      <c r="H168" s="39"/>
      <c r="I168" s="137"/>
      <c r="J168" s="39"/>
      <c r="K168" s="39"/>
      <c r="L168" s="43"/>
      <c r="M168" s="256"/>
      <c r="N168" s="257"/>
      <c r="O168" s="90"/>
      <c r="P168" s="90"/>
      <c r="Q168" s="90"/>
      <c r="R168" s="90"/>
      <c r="S168" s="90"/>
      <c r="T168" s="91"/>
      <c r="U168" s="37"/>
      <c r="V168" s="37"/>
      <c r="W168" s="37"/>
      <c r="X168" s="37"/>
      <c r="Y168" s="37"/>
      <c r="Z168" s="37"/>
      <c r="AA168" s="37"/>
      <c r="AB168" s="37"/>
      <c r="AC168" s="37"/>
      <c r="AD168" s="37"/>
      <c r="AE168" s="37"/>
      <c r="AT168" s="16" t="s">
        <v>141</v>
      </c>
      <c r="AU168" s="16" t="s">
        <v>86</v>
      </c>
    </row>
    <row r="169" s="2" customFormat="1">
      <c r="A169" s="37"/>
      <c r="B169" s="38"/>
      <c r="C169" s="39"/>
      <c r="D169" s="254" t="s">
        <v>143</v>
      </c>
      <c r="E169" s="39"/>
      <c r="F169" s="258" t="s">
        <v>196</v>
      </c>
      <c r="G169" s="39"/>
      <c r="H169" s="39"/>
      <c r="I169" s="137"/>
      <c r="J169" s="39"/>
      <c r="K169" s="39"/>
      <c r="L169" s="43"/>
      <c r="M169" s="256"/>
      <c r="N169" s="257"/>
      <c r="O169" s="90"/>
      <c r="P169" s="90"/>
      <c r="Q169" s="90"/>
      <c r="R169" s="90"/>
      <c r="S169" s="90"/>
      <c r="T169" s="91"/>
      <c r="U169" s="37"/>
      <c r="V169" s="37"/>
      <c r="W169" s="37"/>
      <c r="X169" s="37"/>
      <c r="Y169" s="37"/>
      <c r="Z169" s="37"/>
      <c r="AA169" s="37"/>
      <c r="AB169" s="37"/>
      <c r="AC169" s="37"/>
      <c r="AD169" s="37"/>
      <c r="AE169" s="37"/>
      <c r="AT169" s="16" t="s">
        <v>143</v>
      </c>
      <c r="AU169" s="16" t="s">
        <v>86</v>
      </c>
    </row>
    <row r="170" s="13" customFormat="1">
      <c r="A170" s="13"/>
      <c r="B170" s="259"/>
      <c r="C170" s="260"/>
      <c r="D170" s="254" t="s">
        <v>145</v>
      </c>
      <c r="E170" s="261" t="s">
        <v>1</v>
      </c>
      <c r="F170" s="262" t="s">
        <v>197</v>
      </c>
      <c r="G170" s="260"/>
      <c r="H170" s="263">
        <v>9</v>
      </c>
      <c r="I170" s="264"/>
      <c r="J170" s="260"/>
      <c r="K170" s="260"/>
      <c r="L170" s="265"/>
      <c r="M170" s="266"/>
      <c r="N170" s="267"/>
      <c r="O170" s="267"/>
      <c r="P170" s="267"/>
      <c r="Q170" s="267"/>
      <c r="R170" s="267"/>
      <c r="S170" s="267"/>
      <c r="T170" s="268"/>
      <c r="U170" s="13"/>
      <c r="V170" s="13"/>
      <c r="W170" s="13"/>
      <c r="X170" s="13"/>
      <c r="Y170" s="13"/>
      <c r="Z170" s="13"/>
      <c r="AA170" s="13"/>
      <c r="AB170" s="13"/>
      <c r="AC170" s="13"/>
      <c r="AD170" s="13"/>
      <c r="AE170" s="13"/>
      <c r="AT170" s="269" t="s">
        <v>145</v>
      </c>
      <c r="AU170" s="269" t="s">
        <v>86</v>
      </c>
      <c r="AV170" s="13" t="s">
        <v>86</v>
      </c>
      <c r="AW170" s="13" t="s">
        <v>34</v>
      </c>
      <c r="AX170" s="13" t="s">
        <v>84</v>
      </c>
      <c r="AY170" s="269" t="s">
        <v>132</v>
      </c>
    </row>
    <row r="171" s="2" customFormat="1" ht="21.75" customHeight="1">
      <c r="A171" s="37"/>
      <c r="B171" s="38"/>
      <c r="C171" s="241" t="s">
        <v>198</v>
      </c>
      <c r="D171" s="241" t="s">
        <v>134</v>
      </c>
      <c r="E171" s="242" t="s">
        <v>199</v>
      </c>
      <c r="F171" s="243" t="s">
        <v>200</v>
      </c>
      <c r="G171" s="244" t="s">
        <v>186</v>
      </c>
      <c r="H171" s="245">
        <v>99.599999999999994</v>
      </c>
      <c r="I171" s="246"/>
      <c r="J171" s="247">
        <f>ROUND(I171*H171,2)</f>
        <v>0</v>
      </c>
      <c r="K171" s="243" t="s">
        <v>138</v>
      </c>
      <c r="L171" s="43"/>
      <c r="M171" s="248" t="s">
        <v>1</v>
      </c>
      <c r="N171" s="249" t="s">
        <v>44</v>
      </c>
      <c r="O171" s="90"/>
      <c r="P171" s="250">
        <f>O171*H171</f>
        <v>0</v>
      </c>
      <c r="Q171" s="250">
        <v>0</v>
      </c>
      <c r="R171" s="250">
        <f>Q171*H171</f>
        <v>0</v>
      </c>
      <c r="S171" s="250">
        <v>0</v>
      </c>
      <c r="T171" s="251">
        <f>S171*H171</f>
        <v>0</v>
      </c>
      <c r="U171" s="37"/>
      <c r="V171" s="37"/>
      <c r="W171" s="37"/>
      <c r="X171" s="37"/>
      <c r="Y171" s="37"/>
      <c r="Z171" s="37"/>
      <c r="AA171" s="37"/>
      <c r="AB171" s="37"/>
      <c r="AC171" s="37"/>
      <c r="AD171" s="37"/>
      <c r="AE171" s="37"/>
      <c r="AR171" s="252" t="s">
        <v>139</v>
      </c>
      <c r="AT171" s="252" t="s">
        <v>134</v>
      </c>
      <c r="AU171" s="252" t="s">
        <v>86</v>
      </c>
      <c r="AY171" s="16" t="s">
        <v>132</v>
      </c>
      <c r="BE171" s="253">
        <f>IF(N171="základní",J171,0)</f>
        <v>0</v>
      </c>
      <c r="BF171" s="253">
        <f>IF(N171="snížená",J171,0)</f>
        <v>0</v>
      </c>
      <c r="BG171" s="253">
        <f>IF(N171="zákl. přenesená",J171,0)</f>
        <v>0</v>
      </c>
      <c r="BH171" s="253">
        <f>IF(N171="sníž. přenesená",J171,0)</f>
        <v>0</v>
      </c>
      <c r="BI171" s="253">
        <f>IF(N171="nulová",J171,0)</f>
        <v>0</v>
      </c>
      <c r="BJ171" s="16" t="s">
        <v>84</v>
      </c>
      <c r="BK171" s="253">
        <f>ROUND(I171*H171,2)</f>
        <v>0</v>
      </c>
      <c r="BL171" s="16" t="s">
        <v>139</v>
      </c>
      <c r="BM171" s="252" t="s">
        <v>201</v>
      </c>
    </row>
    <row r="172" s="2" customFormat="1">
      <c r="A172" s="37"/>
      <c r="B172" s="38"/>
      <c r="C172" s="39"/>
      <c r="D172" s="254" t="s">
        <v>141</v>
      </c>
      <c r="E172" s="39"/>
      <c r="F172" s="255" t="s">
        <v>202</v>
      </c>
      <c r="G172" s="39"/>
      <c r="H172" s="39"/>
      <c r="I172" s="137"/>
      <c r="J172" s="39"/>
      <c r="K172" s="39"/>
      <c r="L172" s="43"/>
      <c r="M172" s="256"/>
      <c r="N172" s="257"/>
      <c r="O172" s="90"/>
      <c r="P172" s="90"/>
      <c r="Q172" s="90"/>
      <c r="R172" s="90"/>
      <c r="S172" s="90"/>
      <c r="T172" s="91"/>
      <c r="U172" s="37"/>
      <c r="V172" s="37"/>
      <c r="W172" s="37"/>
      <c r="X172" s="37"/>
      <c r="Y172" s="37"/>
      <c r="Z172" s="37"/>
      <c r="AA172" s="37"/>
      <c r="AB172" s="37"/>
      <c r="AC172" s="37"/>
      <c r="AD172" s="37"/>
      <c r="AE172" s="37"/>
      <c r="AT172" s="16" t="s">
        <v>141</v>
      </c>
      <c r="AU172" s="16" t="s">
        <v>86</v>
      </c>
    </row>
    <row r="173" s="2" customFormat="1">
      <c r="A173" s="37"/>
      <c r="B173" s="38"/>
      <c r="C173" s="39"/>
      <c r="D173" s="254" t="s">
        <v>143</v>
      </c>
      <c r="E173" s="39"/>
      <c r="F173" s="258" t="s">
        <v>203</v>
      </c>
      <c r="G173" s="39"/>
      <c r="H173" s="39"/>
      <c r="I173" s="137"/>
      <c r="J173" s="39"/>
      <c r="K173" s="39"/>
      <c r="L173" s="43"/>
      <c r="M173" s="256"/>
      <c r="N173" s="257"/>
      <c r="O173" s="90"/>
      <c r="P173" s="90"/>
      <c r="Q173" s="90"/>
      <c r="R173" s="90"/>
      <c r="S173" s="90"/>
      <c r="T173" s="91"/>
      <c r="U173" s="37"/>
      <c r="V173" s="37"/>
      <c r="W173" s="37"/>
      <c r="X173" s="37"/>
      <c r="Y173" s="37"/>
      <c r="Z173" s="37"/>
      <c r="AA173" s="37"/>
      <c r="AB173" s="37"/>
      <c r="AC173" s="37"/>
      <c r="AD173" s="37"/>
      <c r="AE173" s="37"/>
      <c r="AT173" s="16" t="s">
        <v>143</v>
      </c>
      <c r="AU173" s="16" t="s">
        <v>86</v>
      </c>
    </row>
    <row r="174" s="13" customFormat="1">
      <c r="A174" s="13"/>
      <c r="B174" s="259"/>
      <c r="C174" s="260"/>
      <c r="D174" s="254" t="s">
        <v>145</v>
      </c>
      <c r="E174" s="261" t="s">
        <v>1</v>
      </c>
      <c r="F174" s="262" t="s">
        <v>204</v>
      </c>
      <c r="G174" s="260"/>
      <c r="H174" s="263">
        <v>99.599999999999994</v>
      </c>
      <c r="I174" s="264"/>
      <c r="J174" s="260"/>
      <c r="K174" s="260"/>
      <c r="L174" s="265"/>
      <c r="M174" s="266"/>
      <c r="N174" s="267"/>
      <c r="O174" s="267"/>
      <c r="P174" s="267"/>
      <c r="Q174" s="267"/>
      <c r="R174" s="267"/>
      <c r="S174" s="267"/>
      <c r="T174" s="268"/>
      <c r="U174" s="13"/>
      <c r="V174" s="13"/>
      <c r="W174" s="13"/>
      <c r="X174" s="13"/>
      <c r="Y174" s="13"/>
      <c r="Z174" s="13"/>
      <c r="AA174" s="13"/>
      <c r="AB174" s="13"/>
      <c r="AC174" s="13"/>
      <c r="AD174" s="13"/>
      <c r="AE174" s="13"/>
      <c r="AT174" s="269" t="s">
        <v>145</v>
      </c>
      <c r="AU174" s="269" t="s">
        <v>86</v>
      </c>
      <c r="AV174" s="13" t="s">
        <v>86</v>
      </c>
      <c r="AW174" s="13" t="s">
        <v>34</v>
      </c>
      <c r="AX174" s="13" t="s">
        <v>79</v>
      </c>
      <c r="AY174" s="269" t="s">
        <v>132</v>
      </c>
    </row>
    <row r="175" s="14" customFormat="1">
      <c r="A175" s="14"/>
      <c r="B175" s="270"/>
      <c r="C175" s="271"/>
      <c r="D175" s="254" t="s">
        <v>145</v>
      </c>
      <c r="E175" s="272" t="s">
        <v>1</v>
      </c>
      <c r="F175" s="273" t="s">
        <v>205</v>
      </c>
      <c r="G175" s="271"/>
      <c r="H175" s="274">
        <v>99.599999999999994</v>
      </c>
      <c r="I175" s="275"/>
      <c r="J175" s="271"/>
      <c r="K175" s="271"/>
      <c r="L175" s="276"/>
      <c r="M175" s="277"/>
      <c r="N175" s="278"/>
      <c r="O175" s="278"/>
      <c r="P175" s="278"/>
      <c r="Q175" s="278"/>
      <c r="R175" s="278"/>
      <c r="S175" s="278"/>
      <c r="T175" s="279"/>
      <c r="U175" s="14"/>
      <c r="V175" s="14"/>
      <c r="W175" s="14"/>
      <c r="X175" s="14"/>
      <c r="Y175" s="14"/>
      <c r="Z175" s="14"/>
      <c r="AA175" s="14"/>
      <c r="AB175" s="14"/>
      <c r="AC175" s="14"/>
      <c r="AD175" s="14"/>
      <c r="AE175" s="14"/>
      <c r="AT175" s="280" t="s">
        <v>145</v>
      </c>
      <c r="AU175" s="280" t="s">
        <v>86</v>
      </c>
      <c r="AV175" s="14" t="s">
        <v>139</v>
      </c>
      <c r="AW175" s="14" t="s">
        <v>34</v>
      </c>
      <c r="AX175" s="14" t="s">
        <v>84</v>
      </c>
      <c r="AY175" s="280" t="s">
        <v>132</v>
      </c>
    </row>
    <row r="176" s="2" customFormat="1" ht="33" customHeight="1">
      <c r="A176" s="37"/>
      <c r="B176" s="38"/>
      <c r="C176" s="241" t="s">
        <v>206</v>
      </c>
      <c r="D176" s="241" t="s">
        <v>134</v>
      </c>
      <c r="E176" s="242" t="s">
        <v>207</v>
      </c>
      <c r="F176" s="243" t="s">
        <v>208</v>
      </c>
      <c r="G176" s="244" t="s">
        <v>186</v>
      </c>
      <c r="H176" s="245">
        <v>1494</v>
      </c>
      <c r="I176" s="246"/>
      <c r="J176" s="247">
        <f>ROUND(I176*H176,2)</f>
        <v>0</v>
      </c>
      <c r="K176" s="243" t="s">
        <v>138</v>
      </c>
      <c r="L176" s="43"/>
      <c r="M176" s="248" t="s">
        <v>1</v>
      </c>
      <c r="N176" s="249" t="s">
        <v>44</v>
      </c>
      <c r="O176" s="90"/>
      <c r="P176" s="250">
        <f>O176*H176</f>
        <v>0</v>
      </c>
      <c r="Q176" s="250">
        <v>0</v>
      </c>
      <c r="R176" s="250">
        <f>Q176*H176</f>
        <v>0</v>
      </c>
      <c r="S176" s="250">
        <v>0</v>
      </c>
      <c r="T176" s="251">
        <f>S176*H176</f>
        <v>0</v>
      </c>
      <c r="U176" s="37"/>
      <c r="V176" s="37"/>
      <c r="W176" s="37"/>
      <c r="X176" s="37"/>
      <c r="Y176" s="37"/>
      <c r="Z176" s="37"/>
      <c r="AA176" s="37"/>
      <c r="AB176" s="37"/>
      <c r="AC176" s="37"/>
      <c r="AD176" s="37"/>
      <c r="AE176" s="37"/>
      <c r="AR176" s="252" t="s">
        <v>139</v>
      </c>
      <c r="AT176" s="252" t="s">
        <v>134</v>
      </c>
      <c r="AU176" s="252" t="s">
        <v>86</v>
      </c>
      <c r="AY176" s="16" t="s">
        <v>132</v>
      </c>
      <c r="BE176" s="253">
        <f>IF(N176="základní",J176,0)</f>
        <v>0</v>
      </c>
      <c r="BF176" s="253">
        <f>IF(N176="snížená",J176,0)</f>
        <v>0</v>
      </c>
      <c r="BG176" s="253">
        <f>IF(N176="zákl. přenesená",J176,0)</f>
        <v>0</v>
      </c>
      <c r="BH176" s="253">
        <f>IF(N176="sníž. přenesená",J176,0)</f>
        <v>0</v>
      </c>
      <c r="BI176" s="253">
        <f>IF(N176="nulová",J176,0)</f>
        <v>0</v>
      </c>
      <c r="BJ176" s="16" t="s">
        <v>84</v>
      </c>
      <c r="BK176" s="253">
        <f>ROUND(I176*H176,2)</f>
        <v>0</v>
      </c>
      <c r="BL176" s="16" t="s">
        <v>139</v>
      </c>
      <c r="BM176" s="252" t="s">
        <v>209</v>
      </c>
    </row>
    <row r="177" s="2" customFormat="1">
      <c r="A177" s="37"/>
      <c r="B177" s="38"/>
      <c r="C177" s="39"/>
      <c r="D177" s="254" t="s">
        <v>141</v>
      </c>
      <c r="E177" s="39"/>
      <c r="F177" s="255" t="s">
        <v>210</v>
      </c>
      <c r="G177" s="39"/>
      <c r="H177" s="39"/>
      <c r="I177" s="137"/>
      <c r="J177" s="39"/>
      <c r="K177" s="39"/>
      <c r="L177" s="43"/>
      <c r="M177" s="256"/>
      <c r="N177" s="257"/>
      <c r="O177" s="90"/>
      <c r="P177" s="90"/>
      <c r="Q177" s="90"/>
      <c r="R177" s="90"/>
      <c r="S177" s="90"/>
      <c r="T177" s="91"/>
      <c r="U177" s="37"/>
      <c r="V177" s="37"/>
      <c r="W177" s="37"/>
      <c r="X177" s="37"/>
      <c r="Y177" s="37"/>
      <c r="Z177" s="37"/>
      <c r="AA177" s="37"/>
      <c r="AB177" s="37"/>
      <c r="AC177" s="37"/>
      <c r="AD177" s="37"/>
      <c r="AE177" s="37"/>
      <c r="AT177" s="16" t="s">
        <v>141</v>
      </c>
      <c r="AU177" s="16" t="s">
        <v>86</v>
      </c>
    </row>
    <row r="178" s="2" customFormat="1">
      <c r="A178" s="37"/>
      <c r="B178" s="38"/>
      <c r="C178" s="39"/>
      <c r="D178" s="254" t="s">
        <v>143</v>
      </c>
      <c r="E178" s="39"/>
      <c r="F178" s="258" t="s">
        <v>203</v>
      </c>
      <c r="G178" s="39"/>
      <c r="H178" s="39"/>
      <c r="I178" s="137"/>
      <c r="J178" s="39"/>
      <c r="K178" s="39"/>
      <c r="L178" s="43"/>
      <c r="M178" s="256"/>
      <c r="N178" s="257"/>
      <c r="O178" s="90"/>
      <c r="P178" s="90"/>
      <c r="Q178" s="90"/>
      <c r="R178" s="90"/>
      <c r="S178" s="90"/>
      <c r="T178" s="91"/>
      <c r="U178" s="37"/>
      <c r="V178" s="37"/>
      <c r="W178" s="37"/>
      <c r="X178" s="37"/>
      <c r="Y178" s="37"/>
      <c r="Z178" s="37"/>
      <c r="AA178" s="37"/>
      <c r="AB178" s="37"/>
      <c r="AC178" s="37"/>
      <c r="AD178" s="37"/>
      <c r="AE178" s="37"/>
      <c r="AT178" s="16" t="s">
        <v>143</v>
      </c>
      <c r="AU178" s="16" t="s">
        <v>86</v>
      </c>
    </row>
    <row r="179" s="13" customFormat="1">
      <c r="A179" s="13"/>
      <c r="B179" s="259"/>
      <c r="C179" s="260"/>
      <c r="D179" s="254" t="s">
        <v>145</v>
      </c>
      <c r="E179" s="260"/>
      <c r="F179" s="262" t="s">
        <v>211</v>
      </c>
      <c r="G179" s="260"/>
      <c r="H179" s="263">
        <v>1494</v>
      </c>
      <c r="I179" s="264"/>
      <c r="J179" s="260"/>
      <c r="K179" s="260"/>
      <c r="L179" s="265"/>
      <c r="M179" s="266"/>
      <c r="N179" s="267"/>
      <c r="O179" s="267"/>
      <c r="P179" s="267"/>
      <c r="Q179" s="267"/>
      <c r="R179" s="267"/>
      <c r="S179" s="267"/>
      <c r="T179" s="268"/>
      <c r="U179" s="13"/>
      <c r="V179" s="13"/>
      <c r="W179" s="13"/>
      <c r="X179" s="13"/>
      <c r="Y179" s="13"/>
      <c r="Z179" s="13"/>
      <c r="AA179" s="13"/>
      <c r="AB179" s="13"/>
      <c r="AC179" s="13"/>
      <c r="AD179" s="13"/>
      <c r="AE179" s="13"/>
      <c r="AT179" s="269" t="s">
        <v>145</v>
      </c>
      <c r="AU179" s="269" t="s">
        <v>86</v>
      </c>
      <c r="AV179" s="13" t="s">
        <v>86</v>
      </c>
      <c r="AW179" s="13" t="s">
        <v>4</v>
      </c>
      <c r="AX179" s="13" t="s">
        <v>84</v>
      </c>
      <c r="AY179" s="269" t="s">
        <v>132</v>
      </c>
    </row>
    <row r="180" s="2" customFormat="1" ht="21.75" customHeight="1">
      <c r="A180" s="37"/>
      <c r="B180" s="38"/>
      <c r="C180" s="241" t="s">
        <v>212</v>
      </c>
      <c r="D180" s="241" t="s">
        <v>134</v>
      </c>
      <c r="E180" s="242" t="s">
        <v>213</v>
      </c>
      <c r="F180" s="243" t="s">
        <v>214</v>
      </c>
      <c r="G180" s="244" t="s">
        <v>215</v>
      </c>
      <c r="H180" s="245">
        <v>144.96000000000001</v>
      </c>
      <c r="I180" s="246"/>
      <c r="J180" s="247">
        <f>ROUND(I180*H180,2)</f>
        <v>0</v>
      </c>
      <c r="K180" s="243" t="s">
        <v>138</v>
      </c>
      <c r="L180" s="43"/>
      <c r="M180" s="248" t="s">
        <v>1</v>
      </c>
      <c r="N180" s="249" t="s">
        <v>44</v>
      </c>
      <c r="O180" s="90"/>
      <c r="P180" s="250">
        <f>O180*H180</f>
        <v>0</v>
      </c>
      <c r="Q180" s="250">
        <v>0</v>
      </c>
      <c r="R180" s="250">
        <f>Q180*H180</f>
        <v>0</v>
      </c>
      <c r="S180" s="250">
        <v>0</v>
      </c>
      <c r="T180" s="251">
        <f>S180*H180</f>
        <v>0</v>
      </c>
      <c r="U180" s="37"/>
      <c r="V180" s="37"/>
      <c r="W180" s="37"/>
      <c r="X180" s="37"/>
      <c r="Y180" s="37"/>
      <c r="Z180" s="37"/>
      <c r="AA180" s="37"/>
      <c r="AB180" s="37"/>
      <c r="AC180" s="37"/>
      <c r="AD180" s="37"/>
      <c r="AE180" s="37"/>
      <c r="AR180" s="252" t="s">
        <v>139</v>
      </c>
      <c r="AT180" s="252" t="s">
        <v>134</v>
      </c>
      <c r="AU180" s="252" t="s">
        <v>86</v>
      </c>
      <c r="AY180" s="16" t="s">
        <v>132</v>
      </c>
      <c r="BE180" s="253">
        <f>IF(N180="základní",J180,0)</f>
        <v>0</v>
      </c>
      <c r="BF180" s="253">
        <f>IF(N180="snížená",J180,0)</f>
        <v>0</v>
      </c>
      <c r="BG180" s="253">
        <f>IF(N180="zákl. přenesená",J180,0)</f>
        <v>0</v>
      </c>
      <c r="BH180" s="253">
        <f>IF(N180="sníž. přenesená",J180,0)</f>
        <v>0</v>
      </c>
      <c r="BI180" s="253">
        <f>IF(N180="nulová",J180,0)</f>
        <v>0</v>
      </c>
      <c r="BJ180" s="16" t="s">
        <v>84</v>
      </c>
      <c r="BK180" s="253">
        <f>ROUND(I180*H180,2)</f>
        <v>0</v>
      </c>
      <c r="BL180" s="16" t="s">
        <v>139</v>
      </c>
      <c r="BM180" s="252" t="s">
        <v>216</v>
      </c>
    </row>
    <row r="181" s="2" customFormat="1">
      <c r="A181" s="37"/>
      <c r="B181" s="38"/>
      <c r="C181" s="39"/>
      <c r="D181" s="254" t="s">
        <v>141</v>
      </c>
      <c r="E181" s="39"/>
      <c r="F181" s="255" t="s">
        <v>217</v>
      </c>
      <c r="G181" s="39"/>
      <c r="H181" s="39"/>
      <c r="I181" s="137"/>
      <c r="J181" s="39"/>
      <c r="K181" s="39"/>
      <c r="L181" s="43"/>
      <c r="M181" s="256"/>
      <c r="N181" s="257"/>
      <c r="O181" s="90"/>
      <c r="P181" s="90"/>
      <c r="Q181" s="90"/>
      <c r="R181" s="90"/>
      <c r="S181" s="90"/>
      <c r="T181" s="91"/>
      <c r="U181" s="37"/>
      <c r="V181" s="37"/>
      <c r="W181" s="37"/>
      <c r="X181" s="37"/>
      <c r="Y181" s="37"/>
      <c r="Z181" s="37"/>
      <c r="AA181" s="37"/>
      <c r="AB181" s="37"/>
      <c r="AC181" s="37"/>
      <c r="AD181" s="37"/>
      <c r="AE181" s="37"/>
      <c r="AT181" s="16" t="s">
        <v>141</v>
      </c>
      <c r="AU181" s="16" t="s">
        <v>86</v>
      </c>
    </row>
    <row r="182" s="13" customFormat="1">
      <c r="A182" s="13"/>
      <c r="B182" s="259"/>
      <c r="C182" s="260"/>
      <c r="D182" s="254" t="s">
        <v>145</v>
      </c>
      <c r="E182" s="260"/>
      <c r="F182" s="262" t="s">
        <v>218</v>
      </c>
      <c r="G182" s="260"/>
      <c r="H182" s="263">
        <v>144.96000000000001</v>
      </c>
      <c r="I182" s="264"/>
      <c r="J182" s="260"/>
      <c r="K182" s="260"/>
      <c r="L182" s="265"/>
      <c r="M182" s="266"/>
      <c r="N182" s="267"/>
      <c r="O182" s="267"/>
      <c r="P182" s="267"/>
      <c r="Q182" s="267"/>
      <c r="R182" s="267"/>
      <c r="S182" s="267"/>
      <c r="T182" s="268"/>
      <c r="U182" s="13"/>
      <c r="V182" s="13"/>
      <c r="W182" s="13"/>
      <c r="X182" s="13"/>
      <c r="Y182" s="13"/>
      <c r="Z182" s="13"/>
      <c r="AA182" s="13"/>
      <c r="AB182" s="13"/>
      <c r="AC182" s="13"/>
      <c r="AD182" s="13"/>
      <c r="AE182" s="13"/>
      <c r="AT182" s="269" t="s">
        <v>145</v>
      </c>
      <c r="AU182" s="269" t="s">
        <v>86</v>
      </c>
      <c r="AV182" s="13" t="s">
        <v>86</v>
      </c>
      <c r="AW182" s="13" t="s">
        <v>4</v>
      </c>
      <c r="AX182" s="13" t="s">
        <v>84</v>
      </c>
      <c r="AY182" s="269" t="s">
        <v>132</v>
      </c>
    </row>
    <row r="183" s="2" customFormat="1" ht="21.75" customHeight="1">
      <c r="A183" s="37"/>
      <c r="B183" s="38"/>
      <c r="C183" s="241" t="s">
        <v>219</v>
      </c>
      <c r="D183" s="241" t="s">
        <v>134</v>
      </c>
      <c r="E183" s="242" t="s">
        <v>220</v>
      </c>
      <c r="F183" s="243" t="s">
        <v>221</v>
      </c>
      <c r="G183" s="244" t="s">
        <v>137</v>
      </c>
      <c r="H183" s="245">
        <v>220</v>
      </c>
      <c r="I183" s="246"/>
      <c r="J183" s="247">
        <f>ROUND(I183*H183,2)</f>
        <v>0</v>
      </c>
      <c r="K183" s="243" t="s">
        <v>138</v>
      </c>
      <c r="L183" s="43"/>
      <c r="M183" s="248" t="s">
        <v>1</v>
      </c>
      <c r="N183" s="249" t="s">
        <v>44</v>
      </c>
      <c r="O183" s="90"/>
      <c r="P183" s="250">
        <f>O183*H183</f>
        <v>0</v>
      </c>
      <c r="Q183" s="250">
        <v>0</v>
      </c>
      <c r="R183" s="250">
        <f>Q183*H183</f>
        <v>0</v>
      </c>
      <c r="S183" s="250">
        <v>0</v>
      </c>
      <c r="T183" s="251">
        <f>S183*H183</f>
        <v>0</v>
      </c>
      <c r="U183" s="37"/>
      <c r="V183" s="37"/>
      <c r="W183" s="37"/>
      <c r="X183" s="37"/>
      <c r="Y183" s="37"/>
      <c r="Z183" s="37"/>
      <c r="AA183" s="37"/>
      <c r="AB183" s="37"/>
      <c r="AC183" s="37"/>
      <c r="AD183" s="37"/>
      <c r="AE183" s="37"/>
      <c r="AR183" s="252" t="s">
        <v>139</v>
      </c>
      <c r="AT183" s="252" t="s">
        <v>134</v>
      </c>
      <c r="AU183" s="252" t="s">
        <v>86</v>
      </c>
      <c r="AY183" s="16" t="s">
        <v>132</v>
      </c>
      <c r="BE183" s="253">
        <f>IF(N183="základní",J183,0)</f>
        <v>0</v>
      </c>
      <c r="BF183" s="253">
        <f>IF(N183="snížená",J183,0)</f>
        <v>0</v>
      </c>
      <c r="BG183" s="253">
        <f>IF(N183="zákl. přenesená",J183,0)</f>
        <v>0</v>
      </c>
      <c r="BH183" s="253">
        <f>IF(N183="sníž. přenesená",J183,0)</f>
        <v>0</v>
      </c>
      <c r="BI183" s="253">
        <f>IF(N183="nulová",J183,0)</f>
        <v>0</v>
      </c>
      <c r="BJ183" s="16" t="s">
        <v>84</v>
      </c>
      <c r="BK183" s="253">
        <f>ROUND(I183*H183,2)</f>
        <v>0</v>
      </c>
      <c r="BL183" s="16" t="s">
        <v>139</v>
      </c>
      <c r="BM183" s="252" t="s">
        <v>222</v>
      </c>
    </row>
    <row r="184" s="2" customFormat="1">
      <c r="A184" s="37"/>
      <c r="B184" s="38"/>
      <c r="C184" s="39"/>
      <c r="D184" s="254" t="s">
        <v>141</v>
      </c>
      <c r="E184" s="39"/>
      <c r="F184" s="255" t="s">
        <v>223</v>
      </c>
      <c r="G184" s="39"/>
      <c r="H184" s="39"/>
      <c r="I184" s="137"/>
      <c r="J184" s="39"/>
      <c r="K184" s="39"/>
      <c r="L184" s="43"/>
      <c r="M184" s="256"/>
      <c r="N184" s="257"/>
      <c r="O184" s="90"/>
      <c r="P184" s="90"/>
      <c r="Q184" s="90"/>
      <c r="R184" s="90"/>
      <c r="S184" s="90"/>
      <c r="T184" s="91"/>
      <c r="U184" s="37"/>
      <c r="V184" s="37"/>
      <c r="W184" s="37"/>
      <c r="X184" s="37"/>
      <c r="Y184" s="37"/>
      <c r="Z184" s="37"/>
      <c r="AA184" s="37"/>
      <c r="AB184" s="37"/>
      <c r="AC184" s="37"/>
      <c r="AD184" s="37"/>
      <c r="AE184" s="37"/>
      <c r="AT184" s="16" t="s">
        <v>141</v>
      </c>
      <c r="AU184" s="16" t="s">
        <v>86</v>
      </c>
    </row>
    <row r="185" s="2" customFormat="1">
      <c r="A185" s="37"/>
      <c r="B185" s="38"/>
      <c r="C185" s="39"/>
      <c r="D185" s="254" t="s">
        <v>143</v>
      </c>
      <c r="E185" s="39"/>
      <c r="F185" s="258" t="s">
        <v>224</v>
      </c>
      <c r="G185" s="39"/>
      <c r="H185" s="39"/>
      <c r="I185" s="137"/>
      <c r="J185" s="39"/>
      <c r="K185" s="39"/>
      <c r="L185" s="43"/>
      <c r="M185" s="256"/>
      <c r="N185" s="257"/>
      <c r="O185" s="90"/>
      <c r="P185" s="90"/>
      <c r="Q185" s="90"/>
      <c r="R185" s="90"/>
      <c r="S185" s="90"/>
      <c r="T185" s="91"/>
      <c r="U185" s="37"/>
      <c r="V185" s="37"/>
      <c r="W185" s="37"/>
      <c r="X185" s="37"/>
      <c r="Y185" s="37"/>
      <c r="Z185" s="37"/>
      <c r="AA185" s="37"/>
      <c r="AB185" s="37"/>
      <c r="AC185" s="37"/>
      <c r="AD185" s="37"/>
      <c r="AE185" s="37"/>
      <c r="AT185" s="16" t="s">
        <v>143</v>
      </c>
      <c r="AU185" s="16" t="s">
        <v>86</v>
      </c>
    </row>
    <row r="186" s="2" customFormat="1" ht="21.75" customHeight="1">
      <c r="A186" s="37"/>
      <c r="B186" s="38"/>
      <c r="C186" s="241" t="s">
        <v>225</v>
      </c>
      <c r="D186" s="241" t="s">
        <v>134</v>
      </c>
      <c r="E186" s="242" t="s">
        <v>226</v>
      </c>
      <c r="F186" s="243" t="s">
        <v>227</v>
      </c>
      <c r="G186" s="244" t="s">
        <v>137</v>
      </c>
      <c r="H186" s="245">
        <v>60</v>
      </c>
      <c r="I186" s="246"/>
      <c r="J186" s="247">
        <f>ROUND(I186*H186,2)</f>
        <v>0</v>
      </c>
      <c r="K186" s="243" t="s">
        <v>228</v>
      </c>
      <c r="L186" s="43"/>
      <c r="M186" s="248" t="s">
        <v>1</v>
      </c>
      <c r="N186" s="249" t="s">
        <v>44</v>
      </c>
      <c r="O186" s="90"/>
      <c r="P186" s="250">
        <f>O186*H186</f>
        <v>0</v>
      </c>
      <c r="Q186" s="250">
        <v>0</v>
      </c>
      <c r="R186" s="250">
        <f>Q186*H186</f>
        <v>0</v>
      </c>
      <c r="S186" s="250">
        <v>0</v>
      </c>
      <c r="T186" s="251">
        <f>S186*H186</f>
        <v>0</v>
      </c>
      <c r="U186" s="37"/>
      <c r="V186" s="37"/>
      <c r="W186" s="37"/>
      <c r="X186" s="37"/>
      <c r="Y186" s="37"/>
      <c r="Z186" s="37"/>
      <c r="AA186" s="37"/>
      <c r="AB186" s="37"/>
      <c r="AC186" s="37"/>
      <c r="AD186" s="37"/>
      <c r="AE186" s="37"/>
      <c r="AR186" s="252" t="s">
        <v>139</v>
      </c>
      <c r="AT186" s="252" t="s">
        <v>134</v>
      </c>
      <c r="AU186" s="252" t="s">
        <v>86</v>
      </c>
      <c r="AY186" s="16" t="s">
        <v>132</v>
      </c>
      <c r="BE186" s="253">
        <f>IF(N186="základní",J186,0)</f>
        <v>0</v>
      </c>
      <c r="BF186" s="253">
        <f>IF(N186="snížená",J186,0)</f>
        <v>0</v>
      </c>
      <c r="BG186" s="253">
        <f>IF(N186="zákl. přenesená",J186,0)</f>
        <v>0</v>
      </c>
      <c r="BH186" s="253">
        <f>IF(N186="sníž. přenesená",J186,0)</f>
        <v>0</v>
      </c>
      <c r="BI186" s="253">
        <f>IF(N186="nulová",J186,0)</f>
        <v>0</v>
      </c>
      <c r="BJ186" s="16" t="s">
        <v>84</v>
      </c>
      <c r="BK186" s="253">
        <f>ROUND(I186*H186,2)</f>
        <v>0</v>
      </c>
      <c r="BL186" s="16" t="s">
        <v>139</v>
      </c>
      <c r="BM186" s="252" t="s">
        <v>229</v>
      </c>
    </row>
    <row r="187" s="2" customFormat="1">
      <c r="A187" s="37"/>
      <c r="B187" s="38"/>
      <c r="C187" s="39"/>
      <c r="D187" s="254" t="s">
        <v>141</v>
      </c>
      <c r="E187" s="39"/>
      <c r="F187" s="255" t="s">
        <v>230</v>
      </c>
      <c r="G187" s="39"/>
      <c r="H187" s="39"/>
      <c r="I187" s="137"/>
      <c r="J187" s="39"/>
      <c r="K187" s="39"/>
      <c r="L187" s="43"/>
      <c r="M187" s="256"/>
      <c r="N187" s="257"/>
      <c r="O187" s="90"/>
      <c r="P187" s="90"/>
      <c r="Q187" s="90"/>
      <c r="R187" s="90"/>
      <c r="S187" s="90"/>
      <c r="T187" s="91"/>
      <c r="U187" s="37"/>
      <c r="V187" s="37"/>
      <c r="W187" s="37"/>
      <c r="X187" s="37"/>
      <c r="Y187" s="37"/>
      <c r="Z187" s="37"/>
      <c r="AA187" s="37"/>
      <c r="AB187" s="37"/>
      <c r="AC187" s="37"/>
      <c r="AD187" s="37"/>
      <c r="AE187" s="37"/>
      <c r="AT187" s="16" t="s">
        <v>141</v>
      </c>
      <c r="AU187" s="16" t="s">
        <v>86</v>
      </c>
    </row>
    <row r="188" s="2" customFormat="1">
      <c r="A188" s="37"/>
      <c r="B188" s="38"/>
      <c r="C188" s="39"/>
      <c r="D188" s="254" t="s">
        <v>143</v>
      </c>
      <c r="E188" s="39"/>
      <c r="F188" s="258" t="s">
        <v>231</v>
      </c>
      <c r="G188" s="39"/>
      <c r="H188" s="39"/>
      <c r="I188" s="137"/>
      <c r="J188" s="39"/>
      <c r="K188" s="39"/>
      <c r="L188" s="43"/>
      <c r="M188" s="256"/>
      <c r="N188" s="257"/>
      <c r="O188" s="90"/>
      <c r="P188" s="90"/>
      <c r="Q188" s="90"/>
      <c r="R188" s="90"/>
      <c r="S188" s="90"/>
      <c r="T188" s="91"/>
      <c r="U188" s="37"/>
      <c r="V188" s="37"/>
      <c r="W188" s="37"/>
      <c r="X188" s="37"/>
      <c r="Y188" s="37"/>
      <c r="Z188" s="37"/>
      <c r="AA188" s="37"/>
      <c r="AB188" s="37"/>
      <c r="AC188" s="37"/>
      <c r="AD188" s="37"/>
      <c r="AE188" s="37"/>
      <c r="AT188" s="16" t="s">
        <v>143</v>
      </c>
      <c r="AU188" s="16" t="s">
        <v>86</v>
      </c>
    </row>
    <row r="189" s="2" customFormat="1" ht="16.5" customHeight="1">
      <c r="A189" s="37"/>
      <c r="B189" s="38"/>
      <c r="C189" s="281" t="s">
        <v>8</v>
      </c>
      <c r="D189" s="281" t="s">
        <v>232</v>
      </c>
      <c r="E189" s="282" t="s">
        <v>233</v>
      </c>
      <c r="F189" s="283" t="s">
        <v>234</v>
      </c>
      <c r="G189" s="284" t="s">
        <v>235</v>
      </c>
      <c r="H189" s="285">
        <v>0.90000000000000002</v>
      </c>
      <c r="I189" s="286"/>
      <c r="J189" s="287">
        <f>ROUND(I189*H189,2)</f>
        <v>0</v>
      </c>
      <c r="K189" s="283" t="s">
        <v>228</v>
      </c>
      <c r="L189" s="288"/>
      <c r="M189" s="289" t="s">
        <v>1</v>
      </c>
      <c r="N189" s="290" t="s">
        <v>44</v>
      </c>
      <c r="O189" s="90"/>
      <c r="P189" s="250">
        <f>O189*H189</f>
        <v>0</v>
      </c>
      <c r="Q189" s="250">
        <v>0.001</v>
      </c>
      <c r="R189" s="250">
        <f>Q189*H189</f>
        <v>0.00090000000000000008</v>
      </c>
      <c r="S189" s="250">
        <v>0</v>
      </c>
      <c r="T189" s="251">
        <f>S189*H189</f>
        <v>0</v>
      </c>
      <c r="U189" s="37"/>
      <c r="V189" s="37"/>
      <c r="W189" s="37"/>
      <c r="X189" s="37"/>
      <c r="Y189" s="37"/>
      <c r="Z189" s="37"/>
      <c r="AA189" s="37"/>
      <c r="AB189" s="37"/>
      <c r="AC189" s="37"/>
      <c r="AD189" s="37"/>
      <c r="AE189" s="37"/>
      <c r="AR189" s="252" t="s">
        <v>183</v>
      </c>
      <c r="AT189" s="252" t="s">
        <v>232</v>
      </c>
      <c r="AU189" s="252" t="s">
        <v>86</v>
      </c>
      <c r="AY189" s="16" t="s">
        <v>132</v>
      </c>
      <c r="BE189" s="253">
        <f>IF(N189="základní",J189,0)</f>
        <v>0</v>
      </c>
      <c r="BF189" s="253">
        <f>IF(N189="snížená",J189,0)</f>
        <v>0</v>
      </c>
      <c r="BG189" s="253">
        <f>IF(N189="zákl. přenesená",J189,0)</f>
        <v>0</v>
      </c>
      <c r="BH189" s="253">
        <f>IF(N189="sníž. přenesená",J189,0)</f>
        <v>0</v>
      </c>
      <c r="BI189" s="253">
        <f>IF(N189="nulová",J189,0)</f>
        <v>0</v>
      </c>
      <c r="BJ189" s="16" t="s">
        <v>84</v>
      </c>
      <c r="BK189" s="253">
        <f>ROUND(I189*H189,2)</f>
        <v>0</v>
      </c>
      <c r="BL189" s="16" t="s">
        <v>139</v>
      </c>
      <c r="BM189" s="252" t="s">
        <v>236</v>
      </c>
    </row>
    <row r="190" s="2" customFormat="1">
      <c r="A190" s="37"/>
      <c r="B190" s="38"/>
      <c r="C190" s="39"/>
      <c r="D190" s="254" t="s">
        <v>141</v>
      </c>
      <c r="E190" s="39"/>
      <c r="F190" s="255" t="s">
        <v>234</v>
      </c>
      <c r="G190" s="39"/>
      <c r="H190" s="39"/>
      <c r="I190" s="137"/>
      <c r="J190" s="39"/>
      <c r="K190" s="39"/>
      <c r="L190" s="43"/>
      <c r="M190" s="256"/>
      <c r="N190" s="257"/>
      <c r="O190" s="90"/>
      <c r="P190" s="90"/>
      <c r="Q190" s="90"/>
      <c r="R190" s="90"/>
      <c r="S190" s="90"/>
      <c r="T190" s="91"/>
      <c r="U190" s="37"/>
      <c r="V190" s="37"/>
      <c r="W190" s="37"/>
      <c r="X190" s="37"/>
      <c r="Y190" s="37"/>
      <c r="Z190" s="37"/>
      <c r="AA190" s="37"/>
      <c r="AB190" s="37"/>
      <c r="AC190" s="37"/>
      <c r="AD190" s="37"/>
      <c r="AE190" s="37"/>
      <c r="AT190" s="16" t="s">
        <v>141</v>
      </c>
      <c r="AU190" s="16" t="s">
        <v>86</v>
      </c>
    </row>
    <row r="191" s="13" customFormat="1">
      <c r="A191" s="13"/>
      <c r="B191" s="259"/>
      <c r="C191" s="260"/>
      <c r="D191" s="254" t="s">
        <v>145</v>
      </c>
      <c r="E191" s="260"/>
      <c r="F191" s="262" t="s">
        <v>237</v>
      </c>
      <c r="G191" s="260"/>
      <c r="H191" s="263">
        <v>0.90000000000000002</v>
      </c>
      <c r="I191" s="264"/>
      <c r="J191" s="260"/>
      <c r="K191" s="260"/>
      <c r="L191" s="265"/>
      <c r="M191" s="266"/>
      <c r="N191" s="267"/>
      <c r="O191" s="267"/>
      <c r="P191" s="267"/>
      <c r="Q191" s="267"/>
      <c r="R191" s="267"/>
      <c r="S191" s="267"/>
      <c r="T191" s="268"/>
      <c r="U191" s="13"/>
      <c r="V191" s="13"/>
      <c r="W191" s="13"/>
      <c r="X191" s="13"/>
      <c r="Y191" s="13"/>
      <c r="Z191" s="13"/>
      <c r="AA191" s="13"/>
      <c r="AB191" s="13"/>
      <c r="AC191" s="13"/>
      <c r="AD191" s="13"/>
      <c r="AE191" s="13"/>
      <c r="AT191" s="269" t="s">
        <v>145</v>
      </c>
      <c r="AU191" s="269" t="s">
        <v>86</v>
      </c>
      <c r="AV191" s="13" t="s">
        <v>86</v>
      </c>
      <c r="AW191" s="13" t="s">
        <v>4</v>
      </c>
      <c r="AX191" s="13" t="s">
        <v>84</v>
      </c>
      <c r="AY191" s="269" t="s">
        <v>132</v>
      </c>
    </row>
    <row r="192" s="12" customFormat="1" ht="22.8" customHeight="1">
      <c r="A192" s="12"/>
      <c r="B192" s="225"/>
      <c r="C192" s="226"/>
      <c r="D192" s="227" t="s">
        <v>78</v>
      </c>
      <c r="E192" s="239" t="s">
        <v>162</v>
      </c>
      <c r="F192" s="239" t="s">
        <v>238</v>
      </c>
      <c r="G192" s="226"/>
      <c r="H192" s="226"/>
      <c r="I192" s="229"/>
      <c r="J192" s="240">
        <f>BK192</f>
        <v>0</v>
      </c>
      <c r="K192" s="226"/>
      <c r="L192" s="231"/>
      <c r="M192" s="232"/>
      <c r="N192" s="233"/>
      <c r="O192" s="233"/>
      <c r="P192" s="234">
        <f>SUM(P193:P226)</f>
        <v>0</v>
      </c>
      <c r="Q192" s="233"/>
      <c r="R192" s="234">
        <f>SUM(R193:R226)</f>
        <v>38.287000000000006</v>
      </c>
      <c r="S192" s="233"/>
      <c r="T192" s="235">
        <f>SUM(T193:T226)</f>
        <v>0</v>
      </c>
      <c r="U192" s="12"/>
      <c r="V192" s="12"/>
      <c r="W192" s="12"/>
      <c r="X192" s="12"/>
      <c r="Y192" s="12"/>
      <c r="Z192" s="12"/>
      <c r="AA192" s="12"/>
      <c r="AB192" s="12"/>
      <c r="AC192" s="12"/>
      <c r="AD192" s="12"/>
      <c r="AE192" s="12"/>
      <c r="AR192" s="236" t="s">
        <v>84</v>
      </c>
      <c r="AT192" s="237" t="s">
        <v>78</v>
      </c>
      <c r="AU192" s="237" t="s">
        <v>84</v>
      </c>
      <c r="AY192" s="236" t="s">
        <v>132</v>
      </c>
      <c r="BK192" s="238">
        <f>SUM(BK193:BK226)</f>
        <v>0</v>
      </c>
    </row>
    <row r="193" s="2" customFormat="1" ht="16.5" customHeight="1">
      <c r="A193" s="37"/>
      <c r="B193" s="38"/>
      <c r="C193" s="241" t="s">
        <v>239</v>
      </c>
      <c r="D193" s="241" t="s">
        <v>134</v>
      </c>
      <c r="E193" s="242" t="s">
        <v>240</v>
      </c>
      <c r="F193" s="243" t="s">
        <v>241</v>
      </c>
      <c r="G193" s="244" t="s">
        <v>137</v>
      </c>
      <c r="H193" s="245">
        <v>141</v>
      </c>
      <c r="I193" s="246"/>
      <c r="J193" s="247">
        <f>ROUND(I193*H193,2)</f>
        <v>0</v>
      </c>
      <c r="K193" s="243" t="s">
        <v>138</v>
      </c>
      <c r="L193" s="43"/>
      <c r="M193" s="248" t="s">
        <v>1</v>
      </c>
      <c r="N193" s="249" t="s">
        <v>44</v>
      </c>
      <c r="O193" s="90"/>
      <c r="P193" s="250">
        <f>O193*H193</f>
        <v>0</v>
      </c>
      <c r="Q193" s="250">
        <v>0</v>
      </c>
      <c r="R193" s="250">
        <f>Q193*H193</f>
        <v>0</v>
      </c>
      <c r="S193" s="250">
        <v>0</v>
      </c>
      <c r="T193" s="251">
        <f>S193*H193</f>
        <v>0</v>
      </c>
      <c r="U193" s="37"/>
      <c r="V193" s="37"/>
      <c r="W193" s="37"/>
      <c r="X193" s="37"/>
      <c r="Y193" s="37"/>
      <c r="Z193" s="37"/>
      <c r="AA193" s="37"/>
      <c r="AB193" s="37"/>
      <c r="AC193" s="37"/>
      <c r="AD193" s="37"/>
      <c r="AE193" s="37"/>
      <c r="AR193" s="252" t="s">
        <v>139</v>
      </c>
      <c r="AT193" s="252" t="s">
        <v>134</v>
      </c>
      <c r="AU193" s="252" t="s">
        <v>86</v>
      </c>
      <c r="AY193" s="16" t="s">
        <v>132</v>
      </c>
      <c r="BE193" s="253">
        <f>IF(N193="základní",J193,0)</f>
        <v>0</v>
      </c>
      <c r="BF193" s="253">
        <f>IF(N193="snížená",J193,0)</f>
        <v>0</v>
      </c>
      <c r="BG193" s="253">
        <f>IF(N193="zákl. přenesená",J193,0)</f>
        <v>0</v>
      </c>
      <c r="BH193" s="253">
        <f>IF(N193="sníž. přenesená",J193,0)</f>
        <v>0</v>
      </c>
      <c r="BI193" s="253">
        <f>IF(N193="nulová",J193,0)</f>
        <v>0</v>
      </c>
      <c r="BJ193" s="16" t="s">
        <v>84</v>
      </c>
      <c r="BK193" s="253">
        <f>ROUND(I193*H193,2)</f>
        <v>0</v>
      </c>
      <c r="BL193" s="16" t="s">
        <v>139</v>
      </c>
      <c r="BM193" s="252" t="s">
        <v>242</v>
      </c>
    </row>
    <row r="194" s="2" customFormat="1">
      <c r="A194" s="37"/>
      <c r="B194" s="38"/>
      <c r="C194" s="39"/>
      <c r="D194" s="254" t="s">
        <v>141</v>
      </c>
      <c r="E194" s="39"/>
      <c r="F194" s="255" t="s">
        <v>243</v>
      </c>
      <c r="G194" s="39"/>
      <c r="H194" s="39"/>
      <c r="I194" s="137"/>
      <c r="J194" s="39"/>
      <c r="K194" s="39"/>
      <c r="L194" s="43"/>
      <c r="M194" s="256"/>
      <c r="N194" s="257"/>
      <c r="O194" s="90"/>
      <c r="P194" s="90"/>
      <c r="Q194" s="90"/>
      <c r="R194" s="90"/>
      <c r="S194" s="90"/>
      <c r="T194" s="91"/>
      <c r="U194" s="37"/>
      <c r="V194" s="37"/>
      <c r="W194" s="37"/>
      <c r="X194" s="37"/>
      <c r="Y194" s="37"/>
      <c r="Z194" s="37"/>
      <c r="AA194" s="37"/>
      <c r="AB194" s="37"/>
      <c r="AC194" s="37"/>
      <c r="AD194" s="37"/>
      <c r="AE194" s="37"/>
      <c r="AT194" s="16" t="s">
        <v>141</v>
      </c>
      <c r="AU194" s="16" t="s">
        <v>86</v>
      </c>
    </row>
    <row r="195" s="13" customFormat="1">
      <c r="A195" s="13"/>
      <c r="B195" s="259"/>
      <c r="C195" s="260"/>
      <c r="D195" s="254" t="s">
        <v>145</v>
      </c>
      <c r="E195" s="261" t="s">
        <v>1</v>
      </c>
      <c r="F195" s="262" t="s">
        <v>244</v>
      </c>
      <c r="G195" s="260"/>
      <c r="H195" s="263">
        <v>141</v>
      </c>
      <c r="I195" s="264"/>
      <c r="J195" s="260"/>
      <c r="K195" s="260"/>
      <c r="L195" s="265"/>
      <c r="M195" s="266"/>
      <c r="N195" s="267"/>
      <c r="O195" s="267"/>
      <c r="P195" s="267"/>
      <c r="Q195" s="267"/>
      <c r="R195" s="267"/>
      <c r="S195" s="267"/>
      <c r="T195" s="268"/>
      <c r="U195" s="13"/>
      <c r="V195" s="13"/>
      <c r="W195" s="13"/>
      <c r="X195" s="13"/>
      <c r="Y195" s="13"/>
      <c r="Z195" s="13"/>
      <c r="AA195" s="13"/>
      <c r="AB195" s="13"/>
      <c r="AC195" s="13"/>
      <c r="AD195" s="13"/>
      <c r="AE195" s="13"/>
      <c r="AT195" s="269" t="s">
        <v>145</v>
      </c>
      <c r="AU195" s="269" t="s">
        <v>86</v>
      </c>
      <c r="AV195" s="13" t="s">
        <v>86</v>
      </c>
      <c r="AW195" s="13" t="s">
        <v>34</v>
      </c>
      <c r="AX195" s="13" t="s">
        <v>84</v>
      </c>
      <c r="AY195" s="269" t="s">
        <v>132</v>
      </c>
    </row>
    <row r="196" s="2" customFormat="1" ht="16.5" customHeight="1">
      <c r="A196" s="37"/>
      <c r="B196" s="38"/>
      <c r="C196" s="241" t="s">
        <v>245</v>
      </c>
      <c r="D196" s="241" t="s">
        <v>134</v>
      </c>
      <c r="E196" s="242" t="s">
        <v>246</v>
      </c>
      <c r="F196" s="243" t="s">
        <v>247</v>
      </c>
      <c r="G196" s="244" t="s">
        <v>137</v>
      </c>
      <c r="H196" s="245">
        <v>141</v>
      </c>
      <c r="I196" s="246"/>
      <c r="J196" s="247">
        <f>ROUND(I196*H196,2)</f>
        <v>0</v>
      </c>
      <c r="K196" s="243" t="s">
        <v>138</v>
      </c>
      <c r="L196" s="43"/>
      <c r="M196" s="248" t="s">
        <v>1</v>
      </c>
      <c r="N196" s="249" t="s">
        <v>44</v>
      </c>
      <c r="O196" s="90"/>
      <c r="P196" s="250">
        <f>O196*H196</f>
        <v>0</v>
      </c>
      <c r="Q196" s="250">
        <v>0</v>
      </c>
      <c r="R196" s="250">
        <f>Q196*H196</f>
        <v>0</v>
      </c>
      <c r="S196" s="250">
        <v>0</v>
      </c>
      <c r="T196" s="251">
        <f>S196*H196</f>
        <v>0</v>
      </c>
      <c r="U196" s="37"/>
      <c r="V196" s="37"/>
      <c r="W196" s="37"/>
      <c r="X196" s="37"/>
      <c r="Y196" s="37"/>
      <c r="Z196" s="37"/>
      <c r="AA196" s="37"/>
      <c r="AB196" s="37"/>
      <c r="AC196" s="37"/>
      <c r="AD196" s="37"/>
      <c r="AE196" s="37"/>
      <c r="AR196" s="252" t="s">
        <v>139</v>
      </c>
      <c r="AT196" s="252" t="s">
        <v>134</v>
      </c>
      <c r="AU196" s="252" t="s">
        <v>86</v>
      </c>
      <c r="AY196" s="16" t="s">
        <v>132</v>
      </c>
      <c r="BE196" s="253">
        <f>IF(N196="základní",J196,0)</f>
        <v>0</v>
      </c>
      <c r="BF196" s="253">
        <f>IF(N196="snížená",J196,0)</f>
        <v>0</v>
      </c>
      <c r="BG196" s="253">
        <f>IF(N196="zákl. přenesená",J196,0)</f>
        <v>0</v>
      </c>
      <c r="BH196" s="253">
        <f>IF(N196="sníž. přenesená",J196,0)</f>
        <v>0</v>
      </c>
      <c r="BI196" s="253">
        <f>IF(N196="nulová",J196,0)</f>
        <v>0</v>
      </c>
      <c r="BJ196" s="16" t="s">
        <v>84</v>
      </c>
      <c r="BK196" s="253">
        <f>ROUND(I196*H196,2)</f>
        <v>0</v>
      </c>
      <c r="BL196" s="16" t="s">
        <v>139</v>
      </c>
      <c r="BM196" s="252" t="s">
        <v>248</v>
      </c>
    </row>
    <row r="197" s="2" customFormat="1">
      <c r="A197" s="37"/>
      <c r="B197" s="38"/>
      <c r="C197" s="39"/>
      <c r="D197" s="254" t="s">
        <v>141</v>
      </c>
      <c r="E197" s="39"/>
      <c r="F197" s="255" t="s">
        <v>249</v>
      </c>
      <c r="G197" s="39"/>
      <c r="H197" s="39"/>
      <c r="I197" s="137"/>
      <c r="J197" s="39"/>
      <c r="K197" s="39"/>
      <c r="L197" s="43"/>
      <c r="M197" s="256"/>
      <c r="N197" s="257"/>
      <c r="O197" s="90"/>
      <c r="P197" s="90"/>
      <c r="Q197" s="90"/>
      <c r="R197" s="90"/>
      <c r="S197" s="90"/>
      <c r="T197" s="91"/>
      <c r="U197" s="37"/>
      <c r="V197" s="37"/>
      <c r="W197" s="37"/>
      <c r="X197" s="37"/>
      <c r="Y197" s="37"/>
      <c r="Z197" s="37"/>
      <c r="AA197" s="37"/>
      <c r="AB197" s="37"/>
      <c r="AC197" s="37"/>
      <c r="AD197" s="37"/>
      <c r="AE197" s="37"/>
      <c r="AT197" s="16" t="s">
        <v>141</v>
      </c>
      <c r="AU197" s="16" t="s">
        <v>86</v>
      </c>
    </row>
    <row r="198" s="13" customFormat="1">
      <c r="A198" s="13"/>
      <c r="B198" s="259"/>
      <c r="C198" s="260"/>
      <c r="D198" s="254" t="s">
        <v>145</v>
      </c>
      <c r="E198" s="261" t="s">
        <v>1</v>
      </c>
      <c r="F198" s="262" t="s">
        <v>244</v>
      </c>
      <c r="G198" s="260"/>
      <c r="H198" s="263">
        <v>141</v>
      </c>
      <c r="I198" s="264"/>
      <c r="J198" s="260"/>
      <c r="K198" s="260"/>
      <c r="L198" s="265"/>
      <c r="M198" s="266"/>
      <c r="N198" s="267"/>
      <c r="O198" s="267"/>
      <c r="P198" s="267"/>
      <c r="Q198" s="267"/>
      <c r="R198" s="267"/>
      <c r="S198" s="267"/>
      <c r="T198" s="268"/>
      <c r="U198" s="13"/>
      <c r="V198" s="13"/>
      <c r="W198" s="13"/>
      <c r="X198" s="13"/>
      <c r="Y198" s="13"/>
      <c r="Z198" s="13"/>
      <c r="AA198" s="13"/>
      <c r="AB198" s="13"/>
      <c r="AC198" s="13"/>
      <c r="AD198" s="13"/>
      <c r="AE198" s="13"/>
      <c r="AT198" s="269" t="s">
        <v>145</v>
      </c>
      <c r="AU198" s="269" t="s">
        <v>86</v>
      </c>
      <c r="AV198" s="13" t="s">
        <v>86</v>
      </c>
      <c r="AW198" s="13" t="s">
        <v>34</v>
      </c>
      <c r="AX198" s="13" t="s">
        <v>84</v>
      </c>
      <c r="AY198" s="269" t="s">
        <v>132</v>
      </c>
    </row>
    <row r="199" s="2" customFormat="1" ht="21.75" customHeight="1">
      <c r="A199" s="37"/>
      <c r="B199" s="38"/>
      <c r="C199" s="241" t="s">
        <v>250</v>
      </c>
      <c r="D199" s="241" t="s">
        <v>134</v>
      </c>
      <c r="E199" s="242" t="s">
        <v>251</v>
      </c>
      <c r="F199" s="243" t="s">
        <v>252</v>
      </c>
      <c r="G199" s="244" t="s">
        <v>137</v>
      </c>
      <c r="H199" s="245">
        <v>45.5</v>
      </c>
      <c r="I199" s="246"/>
      <c r="J199" s="247">
        <f>ROUND(I199*H199,2)</f>
        <v>0</v>
      </c>
      <c r="K199" s="243" t="s">
        <v>138</v>
      </c>
      <c r="L199" s="43"/>
      <c r="M199" s="248" t="s">
        <v>1</v>
      </c>
      <c r="N199" s="249" t="s">
        <v>44</v>
      </c>
      <c r="O199" s="90"/>
      <c r="P199" s="250">
        <f>O199*H199</f>
        <v>0</v>
      </c>
      <c r="Q199" s="250">
        <v>0</v>
      </c>
      <c r="R199" s="250">
        <f>Q199*H199</f>
        <v>0</v>
      </c>
      <c r="S199" s="250">
        <v>0</v>
      </c>
      <c r="T199" s="251">
        <f>S199*H199</f>
        <v>0</v>
      </c>
      <c r="U199" s="37"/>
      <c r="V199" s="37"/>
      <c r="W199" s="37"/>
      <c r="X199" s="37"/>
      <c r="Y199" s="37"/>
      <c r="Z199" s="37"/>
      <c r="AA199" s="37"/>
      <c r="AB199" s="37"/>
      <c r="AC199" s="37"/>
      <c r="AD199" s="37"/>
      <c r="AE199" s="37"/>
      <c r="AR199" s="252" t="s">
        <v>139</v>
      </c>
      <c r="AT199" s="252" t="s">
        <v>134</v>
      </c>
      <c r="AU199" s="252" t="s">
        <v>86</v>
      </c>
      <c r="AY199" s="16" t="s">
        <v>132</v>
      </c>
      <c r="BE199" s="253">
        <f>IF(N199="základní",J199,0)</f>
        <v>0</v>
      </c>
      <c r="BF199" s="253">
        <f>IF(N199="snížená",J199,0)</f>
        <v>0</v>
      </c>
      <c r="BG199" s="253">
        <f>IF(N199="zákl. přenesená",J199,0)</f>
        <v>0</v>
      </c>
      <c r="BH199" s="253">
        <f>IF(N199="sníž. přenesená",J199,0)</f>
        <v>0</v>
      </c>
      <c r="BI199" s="253">
        <f>IF(N199="nulová",J199,0)</f>
        <v>0</v>
      </c>
      <c r="BJ199" s="16" t="s">
        <v>84</v>
      </c>
      <c r="BK199" s="253">
        <f>ROUND(I199*H199,2)</f>
        <v>0</v>
      </c>
      <c r="BL199" s="16" t="s">
        <v>139</v>
      </c>
      <c r="BM199" s="252" t="s">
        <v>253</v>
      </c>
    </row>
    <row r="200" s="2" customFormat="1">
      <c r="A200" s="37"/>
      <c r="B200" s="38"/>
      <c r="C200" s="39"/>
      <c r="D200" s="254" t="s">
        <v>141</v>
      </c>
      <c r="E200" s="39"/>
      <c r="F200" s="255" t="s">
        <v>254</v>
      </c>
      <c r="G200" s="39"/>
      <c r="H200" s="39"/>
      <c r="I200" s="137"/>
      <c r="J200" s="39"/>
      <c r="K200" s="39"/>
      <c r="L200" s="43"/>
      <c r="M200" s="256"/>
      <c r="N200" s="257"/>
      <c r="O200" s="90"/>
      <c r="P200" s="90"/>
      <c r="Q200" s="90"/>
      <c r="R200" s="90"/>
      <c r="S200" s="90"/>
      <c r="T200" s="91"/>
      <c r="U200" s="37"/>
      <c r="V200" s="37"/>
      <c r="W200" s="37"/>
      <c r="X200" s="37"/>
      <c r="Y200" s="37"/>
      <c r="Z200" s="37"/>
      <c r="AA200" s="37"/>
      <c r="AB200" s="37"/>
      <c r="AC200" s="37"/>
      <c r="AD200" s="37"/>
      <c r="AE200" s="37"/>
      <c r="AT200" s="16" t="s">
        <v>141</v>
      </c>
      <c r="AU200" s="16" t="s">
        <v>86</v>
      </c>
    </row>
    <row r="201" s="2" customFormat="1">
      <c r="A201" s="37"/>
      <c r="B201" s="38"/>
      <c r="C201" s="39"/>
      <c r="D201" s="254" t="s">
        <v>143</v>
      </c>
      <c r="E201" s="39"/>
      <c r="F201" s="258" t="s">
        <v>255</v>
      </c>
      <c r="G201" s="39"/>
      <c r="H201" s="39"/>
      <c r="I201" s="137"/>
      <c r="J201" s="39"/>
      <c r="K201" s="39"/>
      <c r="L201" s="43"/>
      <c r="M201" s="256"/>
      <c r="N201" s="257"/>
      <c r="O201" s="90"/>
      <c r="P201" s="90"/>
      <c r="Q201" s="90"/>
      <c r="R201" s="90"/>
      <c r="S201" s="90"/>
      <c r="T201" s="91"/>
      <c r="U201" s="37"/>
      <c r="V201" s="37"/>
      <c r="W201" s="37"/>
      <c r="X201" s="37"/>
      <c r="Y201" s="37"/>
      <c r="Z201" s="37"/>
      <c r="AA201" s="37"/>
      <c r="AB201" s="37"/>
      <c r="AC201" s="37"/>
      <c r="AD201" s="37"/>
      <c r="AE201" s="37"/>
      <c r="AT201" s="16" t="s">
        <v>143</v>
      </c>
      <c r="AU201" s="16" t="s">
        <v>86</v>
      </c>
    </row>
    <row r="202" s="13" customFormat="1">
      <c r="A202" s="13"/>
      <c r="B202" s="259"/>
      <c r="C202" s="260"/>
      <c r="D202" s="254" t="s">
        <v>145</v>
      </c>
      <c r="E202" s="261" t="s">
        <v>1</v>
      </c>
      <c r="F202" s="262" t="s">
        <v>168</v>
      </c>
      <c r="G202" s="260"/>
      <c r="H202" s="263">
        <v>45.5</v>
      </c>
      <c r="I202" s="264"/>
      <c r="J202" s="260"/>
      <c r="K202" s="260"/>
      <c r="L202" s="265"/>
      <c r="M202" s="266"/>
      <c r="N202" s="267"/>
      <c r="O202" s="267"/>
      <c r="P202" s="267"/>
      <c r="Q202" s="267"/>
      <c r="R202" s="267"/>
      <c r="S202" s="267"/>
      <c r="T202" s="268"/>
      <c r="U202" s="13"/>
      <c r="V202" s="13"/>
      <c r="W202" s="13"/>
      <c r="X202" s="13"/>
      <c r="Y202" s="13"/>
      <c r="Z202" s="13"/>
      <c r="AA202" s="13"/>
      <c r="AB202" s="13"/>
      <c r="AC202" s="13"/>
      <c r="AD202" s="13"/>
      <c r="AE202" s="13"/>
      <c r="AT202" s="269" t="s">
        <v>145</v>
      </c>
      <c r="AU202" s="269" t="s">
        <v>86</v>
      </c>
      <c r="AV202" s="13" t="s">
        <v>86</v>
      </c>
      <c r="AW202" s="13" t="s">
        <v>34</v>
      </c>
      <c r="AX202" s="13" t="s">
        <v>84</v>
      </c>
      <c r="AY202" s="269" t="s">
        <v>132</v>
      </c>
    </row>
    <row r="203" s="2" customFormat="1" ht="21.75" customHeight="1">
      <c r="A203" s="37"/>
      <c r="B203" s="38"/>
      <c r="C203" s="241" t="s">
        <v>256</v>
      </c>
      <c r="D203" s="241" t="s">
        <v>134</v>
      </c>
      <c r="E203" s="242" t="s">
        <v>257</v>
      </c>
      <c r="F203" s="243" t="s">
        <v>258</v>
      </c>
      <c r="G203" s="244" t="s">
        <v>137</v>
      </c>
      <c r="H203" s="245">
        <v>30</v>
      </c>
      <c r="I203" s="246"/>
      <c r="J203" s="247">
        <f>ROUND(I203*H203,2)</f>
        <v>0</v>
      </c>
      <c r="K203" s="243" t="s">
        <v>138</v>
      </c>
      <c r="L203" s="43"/>
      <c r="M203" s="248" t="s">
        <v>1</v>
      </c>
      <c r="N203" s="249" t="s">
        <v>44</v>
      </c>
      <c r="O203" s="90"/>
      <c r="P203" s="250">
        <f>O203*H203</f>
        <v>0</v>
      </c>
      <c r="Q203" s="250">
        <v>0.23000000000000001</v>
      </c>
      <c r="R203" s="250">
        <f>Q203*H203</f>
        <v>6.9000000000000004</v>
      </c>
      <c r="S203" s="250">
        <v>0</v>
      </c>
      <c r="T203" s="251">
        <f>S203*H203</f>
        <v>0</v>
      </c>
      <c r="U203" s="37"/>
      <c r="V203" s="37"/>
      <c r="W203" s="37"/>
      <c r="X203" s="37"/>
      <c r="Y203" s="37"/>
      <c r="Z203" s="37"/>
      <c r="AA203" s="37"/>
      <c r="AB203" s="37"/>
      <c r="AC203" s="37"/>
      <c r="AD203" s="37"/>
      <c r="AE203" s="37"/>
      <c r="AR203" s="252" t="s">
        <v>139</v>
      </c>
      <c r="AT203" s="252" t="s">
        <v>134</v>
      </c>
      <c r="AU203" s="252" t="s">
        <v>86</v>
      </c>
      <c r="AY203" s="16" t="s">
        <v>132</v>
      </c>
      <c r="BE203" s="253">
        <f>IF(N203="základní",J203,0)</f>
        <v>0</v>
      </c>
      <c r="BF203" s="253">
        <f>IF(N203="snížená",J203,0)</f>
        <v>0</v>
      </c>
      <c r="BG203" s="253">
        <f>IF(N203="zákl. přenesená",J203,0)</f>
        <v>0</v>
      </c>
      <c r="BH203" s="253">
        <f>IF(N203="sníž. přenesená",J203,0)</f>
        <v>0</v>
      </c>
      <c r="BI203" s="253">
        <f>IF(N203="nulová",J203,0)</f>
        <v>0</v>
      </c>
      <c r="BJ203" s="16" t="s">
        <v>84</v>
      </c>
      <c r="BK203" s="253">
        <f>ROUND(I203*H203,2)</f>
        <v>0</v>
      </c>
      <c r="BL203" s="16" t="s">
        <v>139</v>
      </c>
      <c r="BM203" s="252" t="s">
        <v>259</v>
      </c>
    </row>
    <row r="204" s="2" customFormat="1">
      <c r="A204" s="37"/>
      <c r="B204" s="38"/>
      <c r="C204" s="39"/>
      <c r="D204" s="254" t="s">
        <v>141</v>
      </c>
      <c r="E204" s="39"/>
      <c r="F204" s="255" t="s">
        <v>260</v>
      </c>
      <c r="G204" s="39"/>
      <c r="H204" s="39"/>
      <c r="I204" s="137"/>
      <c r="J204" s="39"/>
      <c r="K204" s="39"/>
      <c r="L204" s="43"/>
      <c r="M204" s="256"/>
      <c r="N204" s="257"/>
      <c r="O204" s="90"/>
      <c r="P204" s="90"/>
      <c r="Q204" s="90"/>
      <c r="R204" s="90"/>
      <c r="S204" s="90"/>
      <c r="T204" s="91"/>
      <c r="U204" s="37"/>
      <c r="V204" s="37"/>
      <c r="W204" s="37"/>
      <c r="X204" s="37"/>
      <c r="Y204" s="37"/>
      <c r="Z204" s="37"/>
      <c r="AA204" s="37"/>
      <c r="AB204" s="37"/>
      <c r="AC204" s="37"/>
      <c r="AD204" s="37"/>
      <c r="AE204" s="37"/>
      <c r="AT204" s="16" t="s">
        <v>141</v>
      </c>
      <c r="AU204" s="16" t="s">
        <v>86</v>
      </c>
    </row>
    <row r="205" s="2" customFormat="1">
      <c r="A205" s="37"/>
      <c r="B205" s="38"/>
      <c r="C205" s="39"/>
      <c r="D205" s="254" t="s">
        <v>143</v>
      </c>
      <c r="E205" s="39"/>
      <c r="F205" s="258" t="s">
        <v>261</v>
      </c>
      <c r="G205" s="39"/>
      <c r="H205" s="39"/>
      <c r="I205" s="137"/>
      <c r="J205" s="39"/>
      <c r="K205" s="39"/>
      <c r="L205" s="43"/>
      <c r="M205" s="256"/>
      <c r="N205" s="257"/>
      <c r="O205" s="90"/>
      <c r="P205" s="90"/>
      <c r="Q205" s="90"/>
      <c r="R205" s="90"/>
      <c r="S205" s="90"/>
      <c r="T205" s="91"/>
      <c r="U205" s="37"/>
      <c r="V205" s="37"/>
      <c r="W205" s="37"/>
      <c r="X205" s="37"/>
      <c r="Y205" s="37"/>
      <c r="Z205" s="37"/>
      <c r="AA205" s="37"/>
      <c r="AB205" s="37"/>
      <c r="AC205" s="37"/>
      <c r="AD205" s="37"/>
      <c r="AE205" s="37"/>
      <c r="AT205" s="16" t="s">
        <v>143</v>
      </c>
      <c r="AU205" s="16" t="s">
        <v>86</v>
      </c>
    </row>
    <row r="206" s="2" customFormat="1" ht="21.75" customHeight="1">
      <c r="A206" s="37"/>
      <c r="B206" s="38"/>
      <c r="C206" s="241" t="s">
        <v>262</v>
      </c>
      <c r="D206" s="241" t="s">
        <v>134</v>
      </c>
      <c r="E206" s="242" t="s">
        <v>263</v>
      </c>
      <c r="F206" s="243" t="s">
        <v>264</v>
      </c>
      <c r="G206" s="244" t="s">
        <v>137</v>
      </c>
      <c r="H206" s="245">
        <v>71.5</v>
      </c>
      <c r="I206" s="246"/>
      <c r="J206" s="247">
        <f>ROUND(I206*H206,2)</f>
        <v>0</v>
      </c>
      <c r="K206" s="243" t="s">
        <v>138</v>
      </c>
      <c r="L206" s="43"/>
      <c r="M206" s="248" t="s">
        <v>1</v>
      </c>
      <c r="N206" s="249" t="s">
        <v>44</v>
      </c>
      <c r="O206" s="90"/>
      <c r="P206" s="250">
        <f>O206*H206</f>
        <v>0</v>
      </c>
      <c r="Q206" s="250">
        <v>0</v>
      </c>
      <c r="R206" s="250">
        <f>Q206*H206</f>
        <v>0</v>
      </c>
      <c r="S206" s="250">
        <v>0</v>
      </c>
      <c r="T206" s="251">
        <f>S206*H206</f>
        <v>0</v>
      </c>
      <c r="U206" s="37"/>
      <c r="V206" s="37"/>
      <c r="W206" s="37"/>
      <c r="X206" s="37"/>
      <c r="Y206" s="37"/>
      <c r="Z206" s="37"/>
      <c r="AA206" s="37"/>
      <c r="AB206" s="37"/>
      <c r="AC206" s="37"/>
      <c r="AD206" s="37"/>
      <c r="AE206" s="37"/>
      <c r="AR206" s="252" t="s">
        <v>139</v>
      </c>
      <c r="AT206" s="252" t="s">
        <v>134</v>
      </c>
      <c r="AU206" s="252" t="s">
        <v>86</v>
      </c>
      <c r="AY206" s="16" t="s">
        <v>132</v>
      </c>
      <c r="BE206" s="253">
        <f>IF(N206="základní",J206,0)</f>
        <v>0</v>
      </c>
      <c r="BF206" s="253">
        <f>IF(N206="snížená",J206,0)</f>
        <v>0</v>
      </c>
      <c r="BG206" s="253">
        <f>IF(N206="zákl. přenesená",J206,0)</f>
        <v>0</v>
      </c>
      <c r="BH206" s="253">
        <f>IF(N206="sníž. přenesená",J206,0)</f>
        <v>0</v>
      </c>
      <c r="BI206" s="253">
        <f>IF(N206="nulová",J206,0)</f>
        <v>0</v>
      </c>
      <c r="BJ206" s="16" t="s">
        <v>84</v>
      </c>
      <c r="BK206" s="253">
        <f>ROUND(I206*H206,2)</f>
        <v>0</v>
      </c>
      <c r="BL206" s="16" t="s">
        <v>139</v>
      </c>
      <c r="BM206" s="252" t="s">
        <v>265</v>
      </c>
    </row>
    <row r="207" s="2" customFormat="1">
      <c r="A207" s="37"/>
      <c r="B207" s="38"/>
      <c r="C207" s="39"/>
      <c r="D207" s="254" t="s">
        <v>141</v>
      </c>
      <c r="E207" s="39"/>
      <c r="F207" s="255" t="s">
        <v>266</v>
      </c>
      <c r="G207" s="39"/>
      <c r="H207" s="39"/>
      <c r="I207" s="137"/>
      <c r="J207" s="39"/>
      <c r="K207" s="39"/>
      <c r="L207" s="43"/>
      <c r="M207" s="256"/>
      <c r="N207" s="257"/>
      <c r="O207" s="90"/>
      <c r="P207" s="90"/>
      <c r="Q207" s="90"/>
      <c r="R207" s="90"/>
      <c r="S207" s="90"/>
      <c r="T207" s="91"/>
      <c r="U207" s="37"/>
      <c r="V207" s="37"/>
      <c r="W207" s="37"/>
      <c r="X207" s="37"/>
      <c r="Y207" s="37"/>
      <c r="Z207" s="37"/>
      <c r="AA207" s="37"/>
      <c r="AB207" s="37"/>
      <c r="AC207" s="37"/>
      <c r="AD207" s="37"/>
      <c r="AE207" s="37"/>
      <c r="AT207" s="16" t="s">
        <v>141</v>
      </c>
      <c r="AU207" s="16" t="s">
        <v>86</v>
      </c>
    </row>
    <row r="208" s="13" customFormat="1">
      <c r="A208" s="13"/>
      <c r="B208" s="259"/>
      <c r="C208" s="260"/>
      <c r="D208" s="254" t="s">
        <v>145</v>
      </c>
      <c r="E208" s="261" t="s">
        <v>1</v>
      </c>
      <c r="F208" s="262" t="s">
        <v>267</v>
      </c>
      <c r="G208" s="260"/>
      <c r="H208" s="263">
        <v>71.5</v>
      </c>
      <c r="I208" s="264"/>
      <c r="J208" s="260"/>
      <c r="K208" s="260"/>
      <c r="L208" s="265"/>
      <c r="M208" s="266"/>
      <c r="N208" s="267"/>
      <c r="O208" s="267"/>
      <c r="P208" s="267"/>
      <c r="Q208" s="267"/>
      <c r="R208" s="267"/>
      <c r="S208" s="267"/>
      <c r="T208" s="268"/>
      <c r="U208" s="13"/>
      <c r="V208" s="13"/>
      <c r="W208" s="13"/>
      <c r="X208" s="13"/>
      <c r="Y208" s="13"/>
      <c r="Z208" s="13"/>
      <c r="AA208" s="13"/>
      <c r="AB208" s="13"/>
      <c r="AC208" s="13"/>
      <c r="AD208" s="13"/>
      <c r="AE208" s="13"/>
      <c r="AT208" s="269" t="s">
        <v>145</v>
      </c>
      <c r="AU208" s="269" t="s">
        <v>86</v>
      </c>
      <c r="AV208" s="13" t="s">
        <v>86</v>
      </c>
      <c r="AW208" s="13" t="s">
        <v>34</v>
      </c>
      <c r="AX208" s="13" t="s">
        <v>84</v>
      </c>
      <c r="AY208" s="269" t="s">
        <v>132</v>
      </c>
    </row>
    <row r="209" s="2" customFormat="1" ht="21.75" customHeight="1">
      <c r="A209" s="37"/>
      <c r="B209" s="38"/>
      <c r="C209" s="241" t="s">
        <v>7</v>
      </c>
      <c r="D209" s="241" t="s">
        <v>134</v>
      </c>
      <c r="E209" s="242" t="s">
        <v>268</v>
      </c>
      <c r="F209" s="243" t="s">
        <v>269</v>
      </c>
      <c r="G209" s="244" t="s">
        <v>137</v>
      </c>
      <c r="H209" s="245">
        <v>71.5</v>
      </c>
      <c r="I209" s="246"/>
      <c r="J209" s="247">
        <f>ROUND(I209*H209,2)</f>
        <v>0</v>
      </c>
      <c r="K209" s="243" t="s">
        <v>138</v>
      </c>
      <c r="L209" s="43"/>
      <c r="M209" s="248" t="s">
        <v>1</v>
      </c>
      <c r="N209" s="249" t="s">
        <v>44</v>
      </c>
      <c r="O209" s="90"/>
      <c r="P209" s="250">
        <f>O209*H209</f>
        <v>0</v>
      </c>
      <c r="Q209" s="250">
        <v>0</v>
      </c>
      <c r="R209" s="250">
        <f>Q209*H209</f>
        <v>0</v>
      </c>
      <c r="S209" s="250">
        <v>0</v>
      </c>
      <c r="T209" s="251">
        <f>S209*H209</f>
        <v>0</v>
      </c>
      <c r="U209" s="37"/>
      <c r="V209" s="37"/>
      <c r="W209" s="37"/>
      <c r="X209" s="37"/>
      <c r="Y209" s="37"/>
      <c r="Z209" s="37"/>
      <c r="AA209" s="37"/>
      <c r="AB209" s="37"/>
      <c r="AC209" s="37"/>
      <c r="AD209" s="37"/>
      <c r="AE209" s="37"/>
      <c r="AR209" s="252" t="s">
        <v>139</v>
      </c>
      <c r="AT209" s="252" t="s">
        <v>134</v>
      </c>
      <c r="AU209" s="252" t="s">
        <v>86</v>
      </c>
      <c r="AY209" s="16" t="s">
        <v>132</v>
      </c>
      <c r="BE209" s="253">
        <f>IF(N209="základní",J209,0)</f>
        <v>0</v>
      </c>
      <c r="BF209" s="253">
        <f>IF(N209="snížená",J209,0)</f>
        <v>0</v>
      </c>
      <c r="BG209" s="253">
        <f>IF(N209="zákl. přenesená",J209,0)</f>
        <v>0</v>
      </c>
      <c r="BH209" s="253">
        <f>IF(N209="sníž. přenesená",J209,0)</f>
        <v>0</v>
      </c>
      <c r="BI209" s="253">
        <f>IF(N209="nulová",J209,0)</f>
        <v>0</v>
      </c>
      <c r="BJ209" s="16" t="s">
        <v>84</v>
      </c>
      <c r="BK209" s="253">
        <f>ROUND(I209*H209,2)</f>
        <v>0</v>
      </c>
      <c r="BL209" s="16" t="s">
        <v>139</v>
      </c>
      <c r="BM209" s="252" t="s">
        <v>270</v>
      </c>
    </row>
    <row r="210" s="2" customFormat="1">
      <c r="A210" s="37"/>
      <c r="B210" s="38"/>
      <c r="C210" s="39"/>
      <c r="D210" s="254" t="s">
        <v>141</v>
      </c>
      <c r="E210" s="39"/>
      <c r="F210" s="255" t="s">
        <v>271</v>
      </c>
      <c r="G210" s="39"/>
      <c r="H210" s="39"/>
      <c r="I210" s="137"/>
      <c r="J210" s="39"/>
      <c r="K210" s="39"/>
      <c r="L210" s="43"/>
      <c r="M210" s="256"/>
      <c r="N210" s="257"/>
      <c r="O210" s="90"/>
      <c r="P210" s="90"/>
      <c r="Q210" s="90"/>
      <c r="R210" s="90"/>
      <c r="S210" s="90"/>
      <c r="T210" s="91"/>
      <c r="U210" s="37"/>
      <c r="V210" s="37"/>
      <c r="W210" s="37"/>
      <c r="X210" s="37"/>
      <c r="Y210" s="37"/>
      <c r="Z210" s="37"/>
      <c r="AA210" s="37"/>
      <c r="AB210" s="37"/>
      <c r="AC210" s="37"/>
      <c r="AD210" s="37"/>
      <c r="AE210" s="37"/>
      <c r="AT210" s="16" t="s">
        <v>141</v>
      </c>
      <c r="AU210" s="16" t="s">
        <v>86</v>
      </c>
    </row>
    <row r="211" s="2" customFormat="1">
      <c r="A211" s="37"/>
      <c r="B211" s="38"/>
      <c r="C211" s="39"/>
      <c r="D211" s="254" t="s">
        <v>143</v>
      </c>
      <c r="E211" s="39"/>
      <c r="F211" s="258" t="s">
        <v>272</v>
      </c>
      <c r="G211" s="39"/>
      <c r="H211" s="39"/>
      <c r="I211" s="137"/>
      <c r="J211" s="39"/>
      <c r="K211" s="39"/>
      <c r="L211" s="43"/>
      <c r="M211" s="256"/>
      <c r="N211" s="257"/>
      <c r="O211" s="90"/>
      <c r="P211" s="90"/>
      <c r="Q211" s="90"/>
      <c r="R211" s="90"/>
      <c r="S211" s="90"/>
      <c r="T211" s="91"/>
      <c r="U211" s="37"/>
      <c r="V211" s="37"/>
      <c r="W211" s="37"/>
      <c r="X211" s="37"/>
      <c r="Y211" s="37"/>
      <c r="Z211" s="37"/>
      <c r="AA211" s="37"/>
      <c r="AB211" s="37"/>
      <c r="AC211" s="37"/>
      <c r="AD211" s="37"/>
      <c r="AE211" s="37"/>
      <c r="AT211" s="16" t="s">
        <v>143</v>
      </c>
      <c r="AU211" s="16" t="s">
        <v>86</v>
      </c>
    </row>
    <row r="212" s="13" customFormat="1">
      <c r="A212" s="13"/>
      <c r="B212" s="259"/>
      <c r="C212" s="260"/>
      <c r="D212" s="254" t="s">
        <v>145</v>
      </c>
      <c r="E212" s="261" t="s">
        <v>1</v>
      </c>
      <c r="F212" s="262" t="s">
        <v>267</v>
      </c>
      <c r="G212" s="260"/>
      <c r="H212" s="263">
        <v>71.5</v>
      </c>
      <c r="I212" s="264"/>
      <c r="J212" s="260"/>
      <c r="K212" s="260"/>
      <c r="L212" s="265"/>
      <c r="M212" s="266"/>
      <c r="N212" s="267"/>
      <c r="O212" s="267"/>
      <c r="P212" s="267"/>
      <c r="Q212" s="267"/>
      <c r="R212" s="267"/>
      <c r="S212" s="267"/>
      <c r="T212" s="268"/>
      <c r="U212" s="13"/>
      <c r="V212" s="13"/>
      <c r="W212" s="13"/>
      <c r="X212" s="13"/>
      <c r="Y212" s="13"/>
      <c r="Z212" s="13"/>
      <c r="AA212" s="13"/>
      <c r="AB212" s="13"/>
      <c r="AC212" s="13"/>
      <c r="AD212" s="13"/>
      <c r="AE212" s="13"/>
      <c r="AT212" s="269" t="s">
        <v>145</v>
      </c>
      <c r="AU212" s="269" t="s">
        <v>86</v>
      </c>
      <c r="AV212" s="13" t="s">
        <v>86</v>
      </c>
      <c r="AW212" s="13" t="s">
        <v>34</v>
      </c>
      <c r="AX212" s="13" t="s">
        <v>84</v>
      </c>
      <c r="AY212" s="269" t="s">
        <v>132</v>
      </c>
    </row>
    <row r="213" s="2" customFormat="1" ht="21.75" customHeight="1">
      <c r="A213" s="37"/>
      <c r="B213" s="38"/>
      <c r="C213" s="241" t="s">
        <v>273</v>
      </c>
      <c r="D213" s="241" t="s">
        <v>134</v>
      </c>
      <c r="E213" s="242" t="s">
        <v>274</v>
      </c>
      <c r="F213" s="243" t="s">
        <v>275</v>
      </c>
      <c r="G213" s="244" t="s">
        <v>137</v>
      </c>
      <c r="H213" s="245">
        <v>94.25</v>
      </c>
      <c r="I213" s="246"/>
      <c r="J213" s="247">
        <f>ROUND(I213*H213,2)</f>
        <v>0</v>
      </c>
      <c r="K213" s="243" t="s">
        <v>138</v>
      </c>
      <c r="L213" s="43"/>
      <c r="M213" s="248" t="s">
        <v>1</v>
      </c>
      <c r="N213" s="249" t="s">
        <v>44</v>
      </c>
      <c r="O213" s="90"/>
      <c r="P213" s="250">
        <f>O213*H213</f>
        <v>0</v>
      </c>
      <c r="Q213" s="250">
        <v>0</v>
      </c>
      <c r="R213" s="250">
        <f>Q213*H213</f>
        <v>0</v>
      </c>
      <c r="S213" s="250">
        <v>0</v>
      </c>
      <c r="T213" s="251">
        <f>S213*H213</f>
        <v>0</v>
      </c>
      <c r="U213" s="37"/>
      <c r="V213" s="37"/>
      <c r="W213" s="37"/>
      <c r="X213" s="37"/>
      <c r="Y213" s="37"/>
      <c r="Z213" s="37"/>
      <c r="AA213" s="37"/>
      <c r="AB213" s="37"/>
      <c r="AC213" s="37"/>
      <c r="AD213" s="37"/>
      <c r="AE213" s="37"/>
      <c r="AR213" s="252" t="s">
        <v>139</v>
      </c>
      <c r="AT213" s="252" t="s">
        <v>134</v>
      </c>
      <c r="AU213" s="252" t="s">
        <v>86</v>
      </c>
      <c r="AY213" s="16" t="s">
        <v>132</v>
      </c>
      <c r="BE213" s="253">
        <f>IF(N213="základní",J213,0)</f>
        <v>0</v>
      </c>
      <c r="BF213" s="253">
        <f>IF(N213="snížená",J213,0)</f>
        <v>0</v>
      </c>
      <c r="BG213" s="253">
        <f>IF(N213="zákl. přenesená",J213,0)</f>
        <v>0</v>
      </c>
      <c r="BH213" s="253">
        <f>IF(N213="sníž. přenesená",J213,0)</f>
        <v>0</v>
      </c>
      <c r="BI213" s="253">
        <f>IF(N213="nulová",J213,0)</f>
        <v>0</v>
      </c>
      <c r="BJ213" s="16" t="s">
        <v>84</v>
      </c>
      <c r="BK213" s="253">
        <f>ROUND(I213*H213,2)</f>
        <v>0</v>
      </c>
      <c r="BL213" s="16" t="s">
        <v>139</v>
      </c>
      <c r="BM213" s="252" t="s">
        <v>276</v>
      </c>
    </row>
    <row r="214" s="2" customFormat="1">
      <c r="A214" s="37"/>
      <c r="B214" s="38"/>
      <c r="C214" s="39"/>
      <c r="D214" s="254" t="s">
        <v>141</v>
      </c>
      <c r="E214" s="39"/>
      <c r="F214" s="255" t="s">
        <v>277</v>
      </c>
      <c r="G214" s="39"/>
      <c r="H214" s="39"/>
      <c r="I214" s="137"/>
      <c r="J214" s="39"/>
      <c r="K214" s="39"/>
      <c r="L214" s="43"/>
      <c r="M214" s="256"/>
      <c r="N214" s="257"/>
      <c r="O214" s="90"/>
      <c r="P214" s="90"/>
      <c r="Q214" s="90"/>
      <c r="R214" s="90"/>
      <c r="S214" s="90"/>
      <c r="T214" s="91"/>
      <c r="U214" s="37"/>
      <c r="V214" s="37"/>
      <c r="W214" s="37"/>
      <c r="X214" s="37"/>
      <c r="Y214" s="37"/>
      <c r="Z214" s="37"/>
      <c r="AA214" s="37"/>
      <c r="AB214" s="37"/>
      <c r="AC214" s="37"/>
      <c r="AD214" s="37"/>
      <c r="AE214" s="37"/>
      <c r="AT214" s="16" t="s">
        <v>141</v>
      </c>
      <c r="AU214" s="16" t="s">
        <v>86</v>
      </c>
    </row>
    <row r="215" s="2" customFormat="1">
      <c r="A215" s="37"/>
      <c r="B215" s="38"/>
      <c r="C215" s="39"/>
      <c r="D215" s="254" t="s">
        <v>143</v>
      </c>
      <c r="E215" s="39"/>
      <c r="F215" s="258" t="s">
        <v>278</v>
      </c>
      <c r="G215" s="39"/>
      <c r="H215" s="39"/>
      <c r="I215" s="137"/>
      <c r="J215" s="39"/>
      <c r="K215" s="39"/>
      <c r="L215" s="43"/>
      <c r="M215" s="256"/>
      <c r="N215" s="257"/>
      <c r="O215" s="90"/>
      <c r="P215" s="90"/>
      <c r="Q215" s="90"/>
      <c r="R215" s="90"/>
      <c r="S215" s="90"/>
      <c r="T215" s="91"/>
      <c r="U215" s="37"/>
      <c r="V215" s="37"/>
      <c r="W215" s="37"/>
      <c r="X215" s="37"/>
      <c r="Y215" s="37"/>
      <c r="Z215" s="37"/>
      <c r="AA215" s="37"/>
      <c r="AB215" s="37"/>
      <c r="AC215" s="37"/>
      <c r="AD215" s="37"/>
      <c r="AE215" s="37"/>
      <c r="AT215" s="16" t="s">
        <v>143</v>
      </c>
      <c r="AU215" s="16" t="s">
        <v>86</v>
      </c>
    </row>
    <row r="216" s="13" customFormat="1">
      <c r="A216" s="13"/>
      <c r="B216" s="259"/>
      <c r="C216" s="260"/>
      <c r="D216" s="254" t="s">
        <v>145</v>
      </c>
      <c r="E216" s="261" t="s">
        <v>1</v>
      </c>
      <c r="F216" s="262" t="s">
        <v>279</v>
      </c>
      <c r="G216" s="260"/>
      <c r="H216" s="263">
        <v>94.25</v>
      </c>
      <c r="I216" s="264"/>
      <c r="J216" s="260"/>
      <c r="K216" s="260"/>
      <c r="L216" s="265"/>
      <c r="M216" s="266"/>
      <c r="N216" s="267"/>
      <c r="O216" s="267"/>
      <c r="P216" s="267"/>
      <c r="Q216" s="267"/>
      <c r="R216" s="267"/>
      <c r="S216" s="267"/>
      <c r="T216" s="268"/>
      <c r="U216" s="13"/>
      <c r="V216" s="13"/>
      <c r="W216" s="13"/>
      <c r="X216" s="13"/>
      <c r="Y216" s="13"/>
      <c r="Z216" s="13"/>
      <c r="AA216" s="13"/>
      <c r="AB216" s="13"/>
      <c r="AC216" s="13"/>
      <c r="AD216" s="13"/>
      <c r="AE216" s="13"/>
      <c r="AT216" s="269" t="s">
        <v>145</v>
      </c>
      <c r="AU216" s="269" t="s">
        <v>86</v>
      </c>
      <c r="AV216" s="13" t="s">
        <v>86</v>
      </c>
      <c r="AW216" s="13" t="s">
        <v>34</v>
      </c>
      <c r="AX216" s="13" t="s">
        <v>84</v>
      </c>
      <c r="AY216" s="269" t="s">
        <v>132</v>
      </c>
    </row>
    <row r="217" s="2" customFormat="1" ht="16.5" customHeight="1">
      <c r="A217" s="37"/>
      <c r="B217" s="38"/>
      <c r="C217" s="241" t="s">
        <v>280</v>
      </c>
      <c r="D217" s="241" t="s">
        <v>134</v>
      </c>
      <c r="E217" s="242" t="s">
        <v>281</v>
      </c>
      <c r="F217" s="243" t="s">
        <v>282</v>
      </c>
      <c r="G217" s="244" t="s">
        <v>137</v>
      </c>
      <c r="H217" s="245">
        <v>94.25</v>
      </c>
      <c r="I217" s="246"/>
      <c r="J217" s="247">
        <f>ROUND(I217*H217,2)</f>
        <v>0</v>
      </c>
      <c r="K217" s="243" t="s">
        <v>138</v>
      </c>
      <c r="L217" s="43"/>
      <c r="M217" s="248" t="s">
        <v>1</v>
      </c>
      <c r="N217" s="249" t="s">
        <v>44</v>
      </c>
      <c r="O217" s="90"/>
      <c r="P217" s="250">
        <f>O217*H217</f>
        <v>0</v>
      </c>
      <c r="Q217" s="250">
        <v>0.010999999999999999</v>
      </c>
      <c r="R217" s="250">
        <f>Q217*H217</f>
        <v>1.0367499999999998</v>
      </c>
      <c r="S217" s="250">
        <v>0</v>
      </c>
      <c r="T217" s="251">
        <f>S217*H217</f>
        <v>0</v>
      </c>
      <c r="U217" s="37"/>
      <c r="V217" s="37"/>
      <c r="W217" s="37"/>
      <c r="X217" s="37"/>
      <c r="Y217" s="37"/>
      <c r="Z217" s="37"/>
      <c r="AA217" s="37"/>
      <c r="AB217" s="37"/>
      <c r="AC217" s="37"/>
      <c r="AD217" s="37"/>
      <c r="AE217" s="37"/>
      <c r="AR217" s="252" t="s">
        <v>139</v>
      </c>
      <c r="AT217" s="252" t="s">
        <v>134</v>
      </c>
      <c r="AU217" s="252" t="s">
        <v>86</v>
      </c>
      <c r="AY217" s="16" t="s">
        <v>132</v>
      </c>
      <c r="BE217" s="253">
        <f>IF(N217="základní",J217,0)</f>
        <v>0</v>
      </c>
      <c r="BF217" s="253">
        <f>IF(N217="snížená",J217,0)</f>
        <v>0</v>
      </c>
      <c r="BG217" s="253">
        <f>IF(N217="zákl. přenesená",J217,0)</f>
        <v>0</v>
      </c>
      <c r="BH217" s="253">
        <f>IF(N217="sníž. přenesená",J217,0)</f>
        <v>0</v>
      </c>
      <c r="BI217" s="253">
        <f>IF(N217="nulová",J217,0)</f>
        <v>0</v>
      </c>
      <c r="BJ217" s="16" t="s">
        <v>84</v>
      </c>
      <c r="BK217" s="253">
        <f>ROUND(I217*H217,2)</f>
        <v>0</v>
      </c>
      <c r="BL217" s="16" t="s">
        <v>139</v>
      </c>
      <c r="BM217" s="252" t="s">
        <v>283</v>
      </c>
    </row>
    <row r="218" s="2" customFormat="1">
      <c r="A218" s="37"/>
      <c r="B218" s="38"/>
      <c r="C218" s="39"/>
      <c r="D218" s="254" t="s">
        <v>141</v>
      </c>
      <c r="E218" s="39"/>
      <c r="F218" s="255" t="s">
        <v>284</v>
      </c>
      <c r="G218" s="39"/>
      <c r="H218" s="39"/>
      <c r="I218" s="137"/>
      <c r="J218" s="39"/>
      <c r="K218" s="39"/>
      <c r="L218" s="43"/>
      <c r="M218" s="256"/>
      <c r="N218" s="257"/>
      <c r="O218" s="90"/>
      <c r="P218" s="90"/>
      <c r="Q218" s="90"/>
      <c r="R218" s="90"/>
      <c r="S218" s="90"/>
      <c r="T218" s="91"/>
      <c r="U218" s="37"/>
      <c r="V218" s="37"/>
      <c r="W218" s="37"/>
      <c r="X218" s="37"/>
      <c r="Y218" s="37"/>
      <c r="Z218" s="37"/>
      <c r="AA218" s="37"/>
      <c r="AB218" s="37"/>
      <c r="AC218" s="37"/>
      <c r="AD218" s="37"/>
      <c r="AE218" s="37"/>
      <c r="AT218" s="16" t="s">
        <v>141</v>
      </c>
      <c r="AU218" s="16" t="s">
        <v>86</v>
      </c>
    </row>
    <row r="219" s="2" customFormat="1" ht="21.75" customHeight="1">
      <c r="A219" s="37"/>
      <c r="B219" s="38"/>
      <c r="C219" s="241" t="s">
        <v>285</v>
      </c>
      <c r="D219" s="241" t="s">
        <v>134</v>
      </c>
      <c r="E219" s="242" t="s">
        <v>286</v>
      </c>
      <c r="F219" s="243" t="s">
        <v>287</v>
      </c>
      <c r="G219" s="244" t="s">
        <v>137</v>
      </c>
      <c r="H219" s="245">
        <v>141</v>
      </c>
      <c r="I219" s="246"/>
      <c r="J219" s="247">
        <f>ROUND(I219*H219,2)</f>
        <v>0</v>
      </c>
      <c r="K219" s="243" t="s">
        <v>138</v>
      </c>
      <c r="L219" s="43"/>
      <c r="M219" s="248" t="s">
        <v>1</v>
      </c>
      <c r="N219" s="249" t="s">
        <v>44</v>
      </c>
      <c r="O219" s="90"/>
      <c r="P219" s="250">
        <f>O219*H219</f>
        <v>0</v>
      </c>
      <c r="Q219" s="250">
        <v>0.084250000000000005</v>
      </c>
      <c r="R219" s="250">
        <f>Q219*H219</f>
        <v>11.879250000000001</v>
      </c>
      <c r="S219" s="250">
        <v>0</v>
      </c>
      <c r="T219" s="251">
        <f>S219*H219</f>
        <v>0</v>
      </c>
      <c r="U219" s="37"/>
      <c r="V219" s="37"/>
      <c r="W219" s="37"/>
      <c r="X219" s="37"/>
      <c r="Y219" s="37"/>
      <c r="Z219" s="37"/>
      <c r="AA219" s="37"/>
      <c r="AB219" s="37"/>
      <c r="AC219" s="37"/>
      <c r="AD219" s="37"/>
      <c r="AE219" s="37"/>
      <c r="AR219" s="252" t="s">
        <v>139</v>
      </c>
      <c r="AT219" s="252" t="s">
        <v>134</v>
      </c>
      <c r="AU219" s="252" t="s">
        <v>86</v>
      </c>
      <c r="AY219" s="16" t="s">
        <v>132</v>
      </c>
      <c r="BE219" s="253">
        <f>IF(N219="základní",J219,0)</f>
        <v>0</v>
      </c>
      <c r="BF219" s="253">
        <f>IF(N219="snížená",J219,0)</f>
        <v>0</v>
      </c>
      <c r="BG219" s="253">
        <f>IF(N219="zákl. přenesená",J219,0)</f>
        <v>0</v>
      </c>
      <c r="BH219" s="253">
        <f>IF(N219="sníž. přenesená",J219,0)</f>
        <v>0</v>
      </c>
      <c r="BI219" s="253">
        <f>IF(N219="nulová",J219,0)</f>
        <v>0</v>
      </c>
      <c r="BJ219" s="16" t="s">
        <v>84</v>
      </c>
      <c r="BK219" s="253">
        <f>ROUND(I219*H219,2)</f>
        <v>0</v>
      </c>
      <c r="BL219" s="16" t="s">
        <v>139</v>
      </c>
      <c r="BM219" s="252" t="s">
        <v>288</v>
      </c>
    </row>
    <row r="220" s="2" customFormat="1">
      <c r="A220" s="37"/>
      <c r="B220" s="38"/>
      <c r="C220" s="39"/>
      <c r="D220" s="254" t="s">
        <v>141</v>
      </c>
      <c r="E220" s="39"/>
      <c r="F220" s="255" t="s">
        <v>289</v>
      </c>
      <c r="G220" s="39"/>
      <c r="H220" s="39"/>
      <c r="I220" s="137"/>
      <c r="J220" s="39"/>
      <c r="K220" s="39"/>
      <c r="L220" s="43"/>
      <c r="M220" s="256"/>
      <c r="N220" s="257"/>
      <c r="O220" s="90"/>
      <c r="P220" s="90"/>
      <c r="Q220" s="90"/>
      <c r="R220" s="90"/>
      <c r="S220" s="90"/>
      <c r="T220" s="91"/>
      <c r="U220" s="37"/>
      <c r="V220" s="37"/>
      <c r="W220" s="37"/>
      <c r="X220" s="37"/>
      <c r="Y220" s="37"/>
      <c r="Z220" s="37"/>
      <c r="AA220" s="37"/>
      <c r="AB220" s="37"/>
      <c r="AC220" s="37"/>
      <c r="AD220" s="37"/>
      <c r="AE220" s="37"/>
      <c r="AT220" s="16" t="s">
        <v>141</v>
      </c>
      <c r="AU220" s="16" t="s">
        <v>86</v>
      </c>
    </row>
    <row r="221" s="2" customFormat="1">
      <c r="A221" s="37"/>
      <c r="B221" s="38"/>
      <c r="C221" s="39"/>
      <c r="D221" s="254" t="s">
        <v>143</v>
      </c>
      <c r="E221" s="39"/>
      <c r="F221" s="258" t="s">
        <v>290</v>
      </c>
      <c r="G221" s="39"/>
      <c r="H221" s="39"/>
      <c r="I221" s="137"/>
      <c r="J221" s="39"/>
      <c r="K221" s="39"/>
      <c r="L221" s="43"/>
      <c r="M221" s="256"/>
      <c r="N221" s="257"/>
      <c r="O221" s="90"/>
      <c r="P221" s="90"/>
      <c r="Q221" s="90"/>
      <c r="R221" s="90"/>
      <c r="S221" s="90"/>
      <c r="T221" s="91"/>
      <c r="U221" s="37"/>
      <c r="V221" s="37"/>
      <c r="W221" s="37"/>
      <c r="X221" s="37"/>
      <c r="Y221" s="37"/>
      <c r="Z221" s="37"/>
      <c r="AA221" s="37"/>
      <c r="AB221" s="37"/>
      <c r="AC221" s="37"/>
      <c r="AD221" s="37"/>
      <c r="AE221" s="37"/>
      <c r="AT221" s="16" t="s">
        <v>143</v>
      </c>
      <c r="AU221" s="16" t="s">
        <v>86</v>
      </c>
    </row>
    <row r="222" s="13" customFormat="1">
      <c r="A222" s="13"/>
      <c r="B222" s="259"/>
      <c r="C222" s="260"/>
      <c r="D222" s="254" t="s">
        <v>145</v>
      </c>
      <c r="E222" s="261" t="s">
        <v>1</v>
      </c>
      <c r="F222" s="262" t="s">
        <v>244</v>
      </c>
      <c r="G222" s="260"/>
      <c r="H222" s="263">
        <v>141</v>
      </c>
      <c r="I222" s="264"/>
      <c r="J222" s="260"/>
      <c r="K222" s="260"/>
      <c r="L222" s="265"/>
      <c r="M222" s="266"/>
      <c r="N222" s="267"/>
      <c r="O222" s="267"/>
      <c r="P222" s="267"/>
      <c r="Q222" s="267"/>
      <c r="R222" s="267"/>
      <c r="S222" s="267"/>
      <c r="T222" s="268"/>
      <c r="U222" s="13"/>
      <c r="V222" s="13"/>
      <c r="W222" s="13"/>
      <c r="X222" s="13"/>
      <c r="Y222" s="13"/>
      <c r="Z222" s="13"/>
      <c r="AA222" s="13"/>
      <c r="AB222" s="13"/>
      <c r="AC222" s="13"/>
      <c r="AD222" s="13"/>
      <c r="AE222" s="13"/>
      <c r="AT222" s="269" t="s">
        <v>145</v>
      </c>
      <c r="AU222" s="269" t="s">
        <v>86</v>
      </c>
      <c r="AV222" s="13" t="s">
        <v>86</v>
      </c>
      <c r="AW222" s="13" t="s">
        <v>34</v>
      </c>
      <c r="AX222" s="13" t="s">
        <v>84</v>
      </c>
      <c r="AY222" s="269" t="s">
        <v>132</v>
      </c>
    </row>
    <row r="223" s="2" customFormat="1" ht="16.5" customHeight="1">
      <c r="A223" s="37"/>
      <c r="B223" s="38"/>
      <c r="C223" s="281" t="s">
        <v>291</v>
      </c>
      <c r="D223" s="281" t="s">
        <v>232</v>
      </c>
      <c r="E223" s="282" t="s">
        <v>292</v>
      </c>
      <c r="F223" s="283" t="s">
        <v>293</v>
      </c>
      <c r="G223" s="284" t="s">
        <v>137</v>
      </c>
      <c r="H223" s="285">
        <v>126</v>
      </c>
      <c r="I223" s="286"/>
      <c r="J223" s="287">
        <f>ROUND(I223*H223,2)</f>
        <v>0</v>
      </c>
      <c r="K223" s="283" t="s">
        <v>138</v>
      </c>
      <c r="L223" s="288"/>
      <c r="M223" s="289" t="s">
        <v>1</v>
      </c>
      <c r="N223" s="290" t="s">
        <v>44</v>
      </c>
      <c r="O223" s="90"/>
      <c r="P223" s="250">
        <f>O223*H223</f>
        <v>0</v>
      </c>
      <c r="Q223" s="250">
        <v>0.13100000000000001</v>
      </c>
      <c r="R223" s="250">
        <f>Q223*H223</f>
        <v>16.506</v>
      </c>
      <c r="S223" s="250">
        <v>0</v>
      </c>
      <c r="T223" s="251">
        <f>S223*H223</f>
        <v>0</v>
      </c>
      <c r="U223" s="37"/>
      <c r="V223" s="37"/>
      <c r="W223" s="37"/>
      <c r="X223" s="37"/>
      <c r="Y223" s="37"/>
      <c r="Z223" s="37"/>
      <c r="AA223" s="37"/>
      <c r="AB223" s="37"/>
      <c r="AC223" s="37"/>
      <c r="AD223" s="37"/>
      <c r="AE223" s="37"/>
      <c r="AR223" s="252" t="s">
        <v>183</v>
      </c>
      <c r="AT223" s="252" t="s">
        <v>232</v>
      </c>
      <c r="AU223" s="252" t="s">
        <v>86</v>
      </c>
      <c r="AY223" s="16" t="s">
        <v>132</v>
      </c>
      <c r="BE223" s="253">
        <f>IF(N223="základní",J223,0)</f>
        <v>0</v>
      </c>
      <c r="BF223" s="253">
        <f>IF(N223="snížená",J223,0)</f>
        <v>0</v>
      </c>
      <c r="BG223" s="253">
        <f>IF(N223="zákl. přenesená",J223,0)</f>
        <v>0</v>
      </c>
      <c r="BH223" s="253">
        <f>IF(N223="sníž. přenesená",J223,0)</f>
        <v>0</v>
      </c>
      <c r="BI223" s="253">
        <f>IF(N223="nulová",J223,0)</f>
        <v>0</v>
      </c>
      <c r="BJ223" s="16" t="s">
        <v>84</v>
      </c>
      <c r="BK223" s="253">
        <f>ROUND(I223*H223,2)</f>
        <v>0</v>
      </c>
      <c r="BL223" s="16" t="s">
        <v>139</v>
      </c>
      <c r="BM223" s="252" t="s">
        <v>294</v>
      </c>
    </row>
    <row r="224" s="2" customFormat="1">
      <c r="A224" s="37"/>
      <c r="B224" s="38"/>
      <c r="C224" s="39"/>
      <c r="D224" s="254" t="s">
        <v>141</v>
      </c>
      <c r="E224" s="39"/>
      <c r="F224" s="255" t="s">
        <v>293</v>
      </c>
      <c r="G224" s="39"/>
      <c r="H224" s="39"/>
      <c r="I224" s="137"/>
      <c r="J224" s="39"/>
      <c r="K224" s="39"/>
      <c r="L224" s="43"/>
      <c r="M224" s="256"/>
      <c r="N224" s="257"/>
      <c r="O224" s="90"/>
      <c r="P224" s="90"/>
      <c r="Q224" s="90"/>
      <c r="R224" s="90"/>
      <c r="S224" s="90"/>
      <c r="T224" s="91"/>
      <c r="U224" s="37"/>
      <c r="V224" s="37"/>
      <c r="W224" s="37"/>
      <c r="X224" s="37"/>
      <c r="Y224" s="37"/>
      <c r="Z224" s="37"/>
      <c r="AA224" s="37"/>
      <c r="AB224" s="37"/>
      <c r="AC224" s="37"/>
      <c r="AD224" s="37"/>
      <c r="AE224" s="37"/>
      <c r="AT224" s="16" t="s">
        <v>141</v>
      </c>
      <c r="AU224" s="16" t="s">
        <v>86</v>
      </c>
    </row>
    <row r="225" s="2" customFormat="1" ht="21.75" customHeight="1">
      <c r="A225" s="37"/>
      <c r="B225" s="38"/>
      <c r="C225" s="281" t="s">
        <v>295</v>
      </c>
      <c r="D225" s="281" t="s">
        <v>232</v>
      </c>
      <c r="E225" s="282" t="s">
        <v>296</v>
      </c>
      <c r="F225" s="283" t="s">
        <v>297</v>
      </c>
      <c r="G225" s="284" t="s">
        <v>137</v>
      </c>
      <c r="H225" s="285">
        <v>15</v>
      </c>
      <c r="I225" s="286"/>
      <c r="J225" s="287">
        <f>ROUND(I225*H225,2)</f>
        <v>0</v>
      </c>
      <c r="K225" s="283" t="s">
        <v>138</v>
      </c>
      <c r="L225" s="288"/>
      <c r="M225" s="289" t="s">
        <v>1</v>
      </c>
      <c r="N225" s="290" t="s">
        <v>44</v>
      </c>
      <c r="O225" s="90"/>
      <c r="P225" s="250">
        <f>O225*H225</f>
        <v>0</v>
      </c>
      <c r="Q225" s="250">
        <v>0.13100000000000001</v>
      </c>
      <c r="R225" s="250">
        <f>Q225*H225</f>
        <v>1.9650000000000001</v>
      </c>
      <c r="S225" s="250">
        <v>0</v>
      </c>
      <c r="T225" s="251">
        <f>S225*H225</f>
        <v>0</v>
      </c>
      <c r="U225" s="37"/>
      <c r="V225" s="37"/>
      <c r="W225" s="37"/>
      <c r="X225" s="37"/>
      <c r="Y225" s="37"/>
      <c r="Z225" s="37"/>
      <c r="AA225" s="37"/>
      <c r="AB225" s="37"/>
      <c r="AC225" s="37"/>
      <c r="AD225" s="37"/>
      <c r="AE225" s="37"/>
      <c r="AR225" s="252" t="s">
        <v>183</v>
      </c>
      <c r="AT225" s="252" t="s">
        <v>232</v>
      </c>
      <c r="AU225" s="252" t="s">
        <v>86</v>
      </c>
      <c r="AY225" s="16" t="s">
        <v>132</v>
      </c>
      <c r="BE225" s="253">
        <f>IF(N225="základní",J225,0)</f>
        <v>0</v>
      </c>
      <c r="BF225" s="253">
        <f>IF(N225="snížená",J225,0)</f>
        <v>0</v>
      </c>
      <c r="BG225" s="253">
        <f>IF(N225="zákl. přenesená",J225,0)</f>
        <v>0</v>
      </c>
      <c r="BH225" s="253">
        <f>IF(N225="sníž. přenesená",J225,0)</f>
        <v>0</v>
      </c>
      <c r="BI225" s="253">
        <f>IF(N225="nulová",J225,0)</f>
        <v>0</v>
      </c>
      <c r="BJ225" s="16" t="s">
        <v>84</v>
      </c>
      <c r="BK225" s="253">
        <f>ROUND(I225*H225,2)</f>
        <v>0</v>
      </c>
      <c r="BL225" s="16" t="s">
        <v>139</v>
      </c>
      <c r="BM225" s="252" t="s">
        <v>298</v>
      </c>
    </row>
    <row r="226" s="2" customFormat="1">
      <c r="A226" s="37"/>
      <c r="B226" s="38"/>
      <c r="C226" s="39"/>
      <c r="D226" s="254" t="s">
        <v>141</v>
      </c>
      <c r="E226" s="39"/>
      <c r="F226" s="255" t="s">
        <v>297</v>
      </c>
      <c r="G226" s="39"/>
      <c r="H226" s="39"/>
      <c r="I226" s="137"/>
      <c r="J226" s="39"/>
      <c r="K226" s="39"/>
      <c r="L226" s="43"/>
      <c r="M226" s="256"/>
      <c r="N226" s="257"/>
      <c r="O226" s="90"/>
      <c r="P226" s="90"/>
      <c r="Q226" s="90"/>
      <c r="R226" s="90"/>
      <c r="S226" s="90"/>
      <c r="T226" s="91"/>
      <c r="U226" s="37"/>
      <c r="V226" s="37"/>
      <c r="W226" s="37"/>
      <c r="X226" s="37"/>
      <c r="Y226" s="37"/>
      <c r="Z226" s="37"/>
      <c r="AA226" s="37"/>
      <c r="AB226" s="37"/>
      <c r="AC226" s="37"/>
      <c r="AD226" s="37"/>
      <c r="AE226" s="37"/>
      <c r="AT226" s="16" t="s">
        <v>141</v>
      </c>
      <c r="AU226" s="16" t="s">
        <v>86</v>
      </c>
    </row>
    <row r="227" s="12" customFormat="1" ht="22.8" customHeight="1">
      <c r="A227" s="12"/>
      <c r="B227" s="225"/>
      <c r="C227" s="226"/>
      <c r="D227" s="227" t="s">
        <v>78</v>
      </c>
      <c r="E227" s="239" t="s">
        <v>191</v>
      </c>
      <c r="F227" s="239" t="s">
        <v>299</v>
      </c>
      <c r="G227" s="226"/>
      <c r="H227" s="226"/>
      <c r="I227" s="229"/>
      <c r="J227" s="240">
        <f>BK227</f>
        <v>0</v>
      </c>
      <c r="K227" s="226"/>
      <c r="L227" s="231"/>
      <c r="M227" s="232"/>
      <c r="N227" s="233"/>
      <c r="O227" s="233"/>
      <c r="P227" s="234">
        <f>SUM(P228:P265)</f>
        <v>0</v>
      </c>
      <c r="Q227" s="233"/>
      <c r="R227" s="234">
        <f>SUM(R228:R265)</f>
        <v>41.385314999999999</v>
      </c>
      <c r="S227" s="233"/>
      <c r="T227" s="235">
        <f>SUM(T228:T265)</f>
        <v>0</v>
      </c>
      <c r="U227" s="12"/>
      <c r="V227" s="12"/>
      <c r="W227" s="12"/>
      <c r="X227" s="12"/>
      <c r="Y227" s="12"/>
      <c r="Z227" s="12"/>
      <c r="AA227" s="12"/>
      <c r="AB227" s="12"/>
      <c r="AC227" s="12"/>
      <c r="AD227" s="12"/>
      <c r="AE227" s="12"/>
      <c r="AR227" s="236" t="s">
        <v>84</v>
      </c>
      <c r="AT227" s="237" t="s">
        <v>78</v>
      </c>
      <c r="AU227" s="237" t="s">
        <v>84</v>
      </c>
      <c r="AY227" s="236" t="s">
        <v>132</v>
      </c>
      <c r="BK227" s="238">
        <f>SUM(BK228:BK265)</f>
        <v>0</v>
      </c>
    </row>
    <row r="228" s="2" customFormat="1" ht="21.75" customHeight="1">
      <c r="A228" s="37"/>
      <c r="B228" s="38"/>
      <c r="C228" s="241" t="s">
        <v>300</v>
      </c>
      <c r="D228" s="241" t="s">
        <v>134</v>
      </c>
      <c r="E228" s="242" t="s">
        <v>301</v>
      </c>
      <c r="F228" s="243" t="s">
        <v>302</v>
      </c>
      <c r="G228" s="244" t="s">
        <v>303</v>
      </c>
      <c r="H228" s="245">
        <v>8</v>
      </c>
      <c r="I228" s="246"/>
      <c r="J228" s="247">
        <f>ROUND(I228*H228,2)</f>
        <v>0</v>
      </c>
      <c r="K228" s="243" t="s">
        <v>138</v>
      </c>
      <c r="L228" s="43"/>
      <c r="M228" s="248" t="s">
        <v>1</v>
      </c>
      <c r="N228" s="249" t="s">
        <v>44</v>
      </c>
      <c r="O228" s="90"/>
      <c r="P228" s="250">
        <f>O228*H228</f>
        <v>0</v>
      </c>
      <c r="Q228" s="250">
        <v>0.00069999999999999999</v>
      </c>
      <c r="R228" s="250">
        <f>Q228*H228</f>
        <v>0.0055999999999999999</v>
      </c>
      <c r="S228" s="250">
        <v>0</v>
      </c>
      <c r="T228" s="251">
        <f>S228*H228</f>
        <v>0</v>
      </c>
      <c r="U228" s="37"/>
      <c r="V228" s="37"/>
      <c r="W228" s="37"/>
      <c r="X228" s="37"/>
      <c r="Y228" s="37"/>
      <c r="Z228" s="37"/>
      <c r="AA228" s="37"/>
      <c r="AB228" s="37"/>
      <c r="AC228" s="37"/>
      <c r="AD228" s="37"/>
      <c r="AE228" s="37"/>
      <c r="AR228" s="252" t="s">
        <v>139</v>
      </c>
      <c r="AT228" s="252" t="s">
        <v>134</v>
      </c>
      <c r="AU228" s="252" t="s">
        <v>86</v>
      </c>
      <c r="AY228" s="16" t="s">
        <v>132</v>
      </c>
      <c r="BE228" s="253">
        <f>IF(N228="základní",J228,0)</f>
        <v>0</v>
      </c>
      <c r="BF228" s="253">
        <f>IF(N228="snížená",J228,0)</f>
        <v>0</v>
      </c>
      <c r="BG228" s="253">
        <f>IF(N228="zákl. přenesená",J228,0)</f>
        <v>0</v>
      </c>
      <c r="BH228" s="253">
        <f>IF(N228="sníž. přenesená",J228,0)</f>
        <v>0</v>
      </c>
      <c r="BI228" s="253">
        <f>IF(N228="nulová",J228,0)</f>
        <v>0</v>
      </c>
      <c r="BJ228" s="16" t="s">
        <v>84</v>
      </c>
      <c r="BK228" s="253">
        <f>ROUND(I228*H228,2)</f>
        <v>0</v>
      </c>
      <c r="BL228" s="16" t="s">
        <v>139</v>
      </c>
      <c r="BM228" s="252" t="s">
        <v>304</v>
      </c>
    </row>
    <row r="229" s="2" customFormat="1">
      <c r="A229" s="37"/>
      <c r="B229" s="38"/>
      <c r="C229" s="39"/>
      <c r="D229" s="254" t="s">
        <v>141</v>
      </c>
      <c r="E229" s="39"/>
      <c r="F229" s="255" t="s">
        <v>305</v>
      </c>
      <c r="G229" s="39"/>
      <c r="H229" s="39"/>
      <c r="I229" s="137"/>
      <c r="J229" s="39"/>
      <c r="K229" s="39"/>
      <c r="L229" s="43"/>
      <c r="M229" s="256"/>
      <c r="N229" s="257"/>
      <c r="O229" s="90"/>
      <c r="P229" s="90"/>
      <c r="Q229" s="90"/>
      <c r="R229" s="90"/>
      <c r="S229" s="90"/>
      <c r="T229" s="91"/>
      <c r="U229" s="37"/>
      <c r="V229" s="37"/>
      <c r="W229" s="37"/>
      <c r="X229" s="37"/>
      <c r="Y229" s="37"/>
      <c r="Z229" s="37"/>
      <c r="AA229" s="37"/>
      <c r="AB229" s="37"/>
      <c r="AC229" s="37"/>
      <c r="AD229" s="37"/>
      <c r="AE229" s="37"/>
      <c r="AT229" s="16" t="s">
        <v>141</v>
      </c>
      <c r="AU229" s="16" t="s">
        <v>86</v>
      </c>
    </row>
    <row r="230" s="2" customFormat="1">
      <c r="A230" s="37"/>
      <c r="B230" s="38"/>
      <c r="C230" s="39"/>
      <c r="D230" s="254" t="s">
        <v>143</v>
      </c>
      <c r="E230" s="39"/>
      <c r="F230" s="258" t="s">
        <v>306</v>
      </c>
      <c r="G230" s="39"/>
      <c r="H230" s="39"/>
      <c r="I230" s="137"/>
      <c r="J230" s="39"/>
      <c r="K230" s="39"/>
      <c r="L230" s="43"/>
      <c r="M230" s="256"/>
      <c r="N230" s="257"/>
      <c r="O230" s="90"/>
      <c r="P230" s="90"/>
      <c r="Q230" s="90"/>
      <c r="R230" s="90"/>
      <c r="S230" s="90"/>
      <c r="T230" s="91"/>
      <c r="U230" s="37"/>
      <c r="V230" s="37"/>
      <c r="W230" s="37"/>
      <c r="X230" s="37"/>
      <c r="Y230" s="37"/>
      <c r="Z230" s="37"/>
      <c r="AA230" s="37"/>
      <c r="AB230" s="37"/>
      <c r="AC230" s="37"/>
      <c r="AD230" s="37"/>
      <c r="AE230" s="37"/>
      <c r="AT230" s="16" t="s">
        <v>143</v>
      </c>
      <c r="AU230" s="16" t="s">
        <v>86</v>
      </c>
    </row>
    <row r="231" s="2" customFormat="1" ht="16.5" customHeight="1">
      <c r="A231" s="37"/>
      <c r="B231" s="38"/>
      <c r="C231" s="281" t="s">
        <v>307</v>
      </c>
      <c r="D231" s="281" t="s">
        <v>232</v>
      </c>
      <c r="E231" s="282" t="s">
        <v>308</v>
      </c>
      <c r="F231" s="283" t="s">
        <v>309</v>
      </c>
      <c r="G231" s="284" t="s">
        <v>303</v>
      </c>
      <c r="H231" s="285">
        <v>5</v>
      </c>
      <c r="I231" s="286"/>
      <c r="J231" s="287">
        <f>ROUND(I231*H231,2)</f>
        <v>0</v>
      </c>
      <c r="K231" s="283" t="s">
        <v>138</v>
      </c>
      <c r="L231" s="288"/>
      <c r="M231" s="289" t="s">
        <v>1</v>
      </c>
      <c r="N231" s="290" t="s">
        <v>44</v>
      </c>
      <c r="O231" s="90"/>
      <c r="P231" s="250">
        <f>O231*H231</f>
        <v>0</v>
      </c>
      <c r="Q231" s="250">
        <v>0.0050000000000000001</v>
      </c>
      <c r="R231" s="250">
        <f>Q231*H231</f>
        <v>0.025000000000000001</v>
      </c>
      <c r="S231" s="250">
        <v>0</v>
      </c>
      <c r="T231" s="251">
        <f>S231*H231</f>
        <v>0</v>
      </c>
      <c r="U231" s="37"/>
      <c r="V231" s="37"/>
      <c r="W231" s="37"/>
      <c r="X231" s="37"/>
      <c r="Y231" s="37"/>
      <c r="Z231" s="37"/>
      <c r="AA231" s="37"/>
      <c r="AB231" s="37"/>
      <c r="AC231" s="37"/>
      <c r="AD231" s="37"/>
      <c r="AE231" s="37"/>
      <c r="AR231" s="252" t="s">
        <v>183</v>
      </c>
      <c r="AT231" s="252" t="s">
        <v>232</v>
      </c>
      <c r="AU231" s="252" t="s">
        <v>86</v>
      </c>
      <c r="AY231" s="16" t="s">
        <v>132</v>
      </c>
      <c r="BE231" s="253">
        <f>IF(N231="základní",J231,0)</f>
        <v>0</v>
      </c>
      <c r="BF231" s="253">
        <f>IF(N231="snížená",J231,0)</f>
        <v>0</v>
      </c>
      <c r="BG231" s="253">
        <f>IF(N231="zákl. přenesená",J231,0)</f>
        <v>0</v>
      </c>
      <c r="BH231" s="253">
        <f>IF(N231="sníž. přenesená",J231,0)</f>
        <v>0</v>
      </c>
      <c r="BI231" s="253">
        <f>IF(N231="nulová",J231,0)</f>
        <v>0</v>
      </c>
      <c r="BJ231" s="16" t="s">
        <v>84</v>
      </c>
      <c r="BK231" s="253">
        <f>ROUND(I231*H231,2)</f>
        <v>0</v>
      </c>
      <c r="BL231" s="16" t="s">
        <v>139</v>
      </c>
      <c r="BM231" s="252" t="s">
        <v>310</v>
      </c>
    </row>
    <row r="232" s="2" customFormat="1">
      <c r="A232" s="37"/>
      <c r="B232" s="38"/>
      <c r="C232" s="39"/>
      <c r="D232" s="254" t="s">
        <v>141</v>
      </c>
      <c r="E232" s="39"/>
      <c r="F232" s="255" t="s">
        <v>309</v>
      </c>
      <c r="G232" s="39"/>
      <c r="H232" s="39"/>
      <c r="I232" s="137"/>
      <c r="J232" s="39"/>
      <c r="K232" s="39"/>
      <c r="L232" s="43"/>
      <c r="M232" s="256"/>
      <c r="N232" s="257"/>
      <c r="O232" s="90"/>
      <c r="P232" s="90"/>
      <c r="Q232" s="90"/>
      <c r="R232" s="90"/>
      <c r="S232" s="90"/>
      <c r="T232" s="91"/>
      <c r="U232" s="37"/>
      <c r="V232" s="37"/>
      <c r="W232" s="37"/>
      <c r="X232" s="37"/>
      <c r="Y232" s="37"/>
      <c r="Z232" s="37"/>
      <c r="AA232" s="37"/>
      <c r="AB232" s="37"/>
      <c r="AC232" s="37"/>
      <c r="AD232" s="37"/>
      <c r="AE232" s="37"/>
      <c r="AT232" s="16" t="s">
        <v>141</v>
      </c>
      <c r="AU232" s="16" t="s">
        <v>86</v>
      </c>
    </row>
    <row r="233" s="2" customFormat="1" ht="16.5" customHeight="1">
      <c r="A233" s="37"/>
      <c r="B233" s="38"/>
      <c r="C233" s="281" t="s">
        <v>311</v>
      </c>
      <c r="D233" s="281" t="s">
        <v>232</v>
      </c>
      <c r="E233" s="282" t="s">
        <v>312</v>
      </c>
      <c r="F233" s="283" t="s">
        <v>313</v>
      </c>
      <c r="G233" s="284" t="s">
        <v>303</v>
      </c>
      <c r="H233" s="285">
        <v>1</v>
      </c>
      <c r="I233" s="286"/>
      <c r="J233" s="287">
        <f>ROUND(I233*H233,2)</f>
        <v>0</v>
      </c>
      <c r="K233" s="283" t="s">
        <v>138</v>
      </c>
      <c r="L233" s="288"/>
      <c r="M233" s="289" t="s">
        <v>1</v>
      </c>
      <c r="N233" s="290" t="s">
        <v>44</v>
      </c>
      <c r="O233" s="90"/>
      <c r="P233" s="250">
        <f>O233*H233</f>
        <v>0</v>
      </c>
      <c r="Q233" s="250">
        <v>0.0040000000000000001</v>
      </c>
      <c r="R233" s="250">
        <f>Q233*H233</f>
        <v>0.0040000000000000001</v>
      </c>
      <c r="S233" s="250">
        <v>0</v>
      </c>
      <c r="T233" s="251">
        <f>S233*H233</f>
        <v>0</v>
      </c>
      <c r="U233" s="37"/>
      <c r="V233" s="37"/>
      <c r="W233" s="37"/>
      <c r="X233" s="37"/>
      <c r="Y233" s="37"/>
      <c r="Z233" s="37"/>
      <c r="AA233" s="37"/>
      <c r="AB233" s="37"/>
      <c r="AC233" s="37"/>
      <c r="AD233" s="37"/>
      <c r="AE233" s="37"/>
      <c r="AR233" s="252" t="s">
        <v>183</v>
      </c>
      <c r="AT233" s="252" t="s">
        <v>232</v>
      </c>
      <c r="AU233" s="252" t="s">
        <v>86</v>
      </c>
      <c r="AY233" s="16" t="s">
        <v>132</v>
      </c>
      <c r="BE233" s="253">
        <f>IF(N233="základní",J233,0)</f>
        <v>0</v>
      </c>
      <c r="BF233" s="253">
        <f>IF(N233="snížená",J233,0)</f>
        <v>0</v>
      </c>
      <c r="BG233" s="253">
        <f>IF(N233="zákl. přenesená",J233,0)</f>
        <v>0</v>
      </c>
      <c r="BH233" s="253">
        <f>IF(N233="sníž. přenesená",J233,0)</f>
        <v>0</v>
      </c>
      <c r="BI233" s="253">
        <f>IF(N233="nulová",J233,0)</f>
        <v>0</v>
      </c>
      <c r="BJ233" s="16" t="s">
        <v>84</v>
      </c>
      <c r="BK233" s="253">
        <f>ROUND(I233*H233,2)</f>
        <v>0</v>
      </c>
      <c r="BL233" s="16" t="s">
        <v>139</v>
      </c>
      <c r="BM233" s="252" t="s">
        <v>314</v>
      </c>
    </row>
    <row r="234" s="2" customFormat="1">
      <c r="A234" s="37"/>
      <c r="B234" s="38"/>
      <c r="C234" s="39"/>
      <c r="D234" s="254" t="s">
        <v>141</v>
      </c>
      <c r="E234" s="39"/>
      <c r="F234" s="255" t="s">
        <v>313</v>
      </c>
      <c r="G234" s="39"/>
      <c r="H234" s="39"/>
      <c r="I234" s="137"/>
      <c r="J234" s="39"/>
      <c r="K234" s="39"/>
      <c r="L234" s="43"/>
      <c r="M234" s="256"/>
      <c r="N234" s="257"/>
      <c r="O234" s="90"/>
      <c r="P234" s="90"/>
      <c r="Q234" s="90"/>
      <c r="R234" s="90"/>
      <c r="S234" s="90"/>
      <c r="T234" s="91"/>
      <c r="U234" s="37"/>
      <c r="V234" s="37"/>
      <c r="W234" s="37"/>
      <c r="X234" s="37"/>
      <c r="Y234" s="37"/>
      <c r="Z234" s="37"/>
      <c r="AA234" s="37"/>
      <c r="AB234" s="37"/>
      <c r="AC234" s="37"/>
      <c r="AD234" s="37"/>
      <c r="AE234" s="37"/>
      <c r="AT234" s="16" t="s">
        <v>141</v>
      </c>
      <c r="AU234" s="16" t="s">
        <v>86</v>
      </c>
    </row>
    <row r="235" s="2" customFormat="1" ht="16.5" customHeight="1">
      <c r="A235" s="37"/>
      <c r="B235" s="38"/>
      <c r="C235" s="281" t="s">
        <v>315</v>
      </c>
      <c r="D235" s="281" t="s">
        <v>232</v>
      </c>
      <c r="E235" s="282" t="s">
        <v>316</v>
      </c>
      <c r="F235" s="283" t="s">
        <v>317</v>
      </c>
      <c r="G235" s="284" t="s">
        <v>303</v>
      </c>
      <c r="H235" s="285">
        <v>2</v>
      </c>
      <c r="I235" s="286"/>
      <c r="J235" s="287">
        <f>ROUND(I235*H235,2)</f>
        <v>0</v>
      </c>
      <c r="K235" s="283" t="s">
        <v>138</v>
      </c>
      <c r="L235" s="288"/>
      <c r="M235" s="289" t="s">
        <v>1</v>
      </c>
      <c r="N235" s="290" t="s">
        <v>44</v>
      </c>
      <c r="O235" s="90"/>
      <c r="P235" s="250">
        <f>O235*H235</f>
        <v>0</v>
      </c>
      <c r="Q235" s="250">
        <v>0.0016999999999999999</v>
      </c>
      <c r="R235" s="250">
        <f>Q235*H235</f>
        <v>0.0033999999999999998</v>
      </c>
      <c r="S235" s="250">
        <v>0</v>
      </c>
      <c r="T235" s="251">
        <f>S235*H235</f>
        <v>0</v>
      </c>
      <c r="U235" s="37"/>
      <c r="V235" s="37"/>
      <c r="W235" s="37"/>
      <c r="X235" s="37"/>
      <c r="Y235" s="37"/>
      <c r="Z235" s="37"/>
      <c r="AA235" s="37"/>
      <c r="AB235" s="37"/>
      <c r="AC235" s="37"/>
      <c r="AD235" s="37"/>
      <c r="AE235" s="37"/>
      <c r="AR235" s="252" t="s">
        <v>183</v>
      </c>
      <c r="AT235" s="252" t="s">
        <v>232</v>
      </c>
      <c r="AU235" s="252" t="s">
        <v>86</v>
      </c>
      <c r="AY235" s="16" t="s">
        <v>132</v>
      </c>
      <c r="BE235" s="253">
        <f>IF(N235="základní",J235,0)</f>
        <v>0</v>
      </c>
      <c r="BF235" s="253">
        <f>IF(N235="snížená",J235,0)</f>
        <v>0</v>
      </c>
      <c r="BG235" s="253">
        <f>IF(N235="zákl. přenesená",J235,0)</f>
        <v>0</v>
      </c>
      <c r="BH235" s="253">
        <f>IF(N235="sníž. přenesená",J235,0)</f>
        <v>0</v>
      </c>
      <c r="BI235" s="253">
        <f>IF(N235="nulová",J235,0)</f>
        <v>0</v>
      </c>
      <c r="BJ235" s="16" t="s">
        <v>84</v>
      </c>
      <c r="BK235" s="253">
        <f>ROUND(I235*H235,2)</f>
        <v>0</v>
      </c>
      <c r="BL235" s="16" t="s">
        <v>139</v>
      </c>
      <c r="BM235" s="252" t="s">
        <v>318</v>
      </c>
    </row>
    <row r="236" s="2" customFormat="1">
      <c r="A236" s="37"/>
      <c r="B236" s="38"/>
      <c r="C236" s="39"/>
      <c r="D236" s="254" t="s">
        <v>141</v>
      </c>
      <c r="E236" s="39"/>
      <c r="F236" s="255" t="s">
        <v>317</v>
      </c>
      <c r="G236" s="39"/>
      <c r="H236" s="39"/>
      <c r="I236" s="137"/>
      <c r="J236" s="39"/>
      <c r="K236" s="39"/>
      <c r="L236" s="43"/>
      <c r="M236" s="256"/>
      <c r="N236" s="257"/>
      <c r="O236" s="90"/>
      <c r="P236" s="90"/>
      <c r="Q236" s="90"/>
      <c r="R236" s="90"/>
      <c r="S236" s="90"/>
      <c r="T236" s="91"/>
      <c r="U236" s="37"/>
      <c r="V236" s="37"/>
      <c r="W236" s="37"/>
      <c r="X236" s="37"/>
      <c r="Y236" s="37"/>
      <c r="Z236" s="37"/>
      <c r="AA236" s="37"/>
      <c r="AB236" s="37"/>
      <c r="AC236" s="37"/>
      <c r="AD236" s="37"/>
      <c r="AE236" s="37"/>
      <c r="AT236" s="16" t="s">
        <v>141</v>
      </c>
      <c r="AU236" s="16" t="s">
        <v>86</v>
      </c>
    </row>
    <row r="237" s="2" customFormat="1" ht="21.75" customHeight="1">
      <c r="A237" s="37"/>
      <c r="B237" s="38"/>
      <c r="C237" s="241" t="s">
        <v>319</v>
      </c>
      <c r="D237" s="241" t="s">
        <v>134</v>
      </c>
      <c r="E237" s="242" t="s">
        <v>320</v>
      </c>
      <c r="F237" s="243" t="s">
        <v>321</v>
      </c>
      <c r="G237" s="244" t="s">
        <v>303</v>
      </c>
      <c r="H237" s="245">
        <v>6</v>
      </c>
      <c r="I237" s="246"/>
      <c r="J237" s="247">
        <f>ROUND(I237*H237,2)</f>
        <v>0</v>
      </c>
      <c r="K237" s="243" t="s">
        <v>138</v>
      </c>
      <c r="L237" s="43"/>
      <c r="M237" s="248" t="s">
        <v>1</v>
      </c>
      <c r="N237" s="249" t="s">
        <v>44</v>
      </c>
      <c r="O237" s="90"/>
      <c r="P237" s="250">
        <f>O237*H237</f>
        <v>0</v>
      </c>
      <c r="Q237" s="250">
        <v>0.11241</v>
      </c>
      <c r="R237" s="250">
        <f>Q237*H237</f>
        <v>0.67445999999999995</v>
      </c>
      <c r="S237" s="250">
        <v>0</v>
      </c>
      <c r="T237" s="251">
        <f>S237*H237</f>
        <v>0</v>
      </c>
      <c r="U237" s="37"/>
      <c r="V237" s="37"/>
      <c r="W237" s="37"/>
      <c r="X237" s="37"/>
      <c r="Y237" s="37"/>
      <c r="Z237" s="37"/>
      <c r="AA237" s="37"/>
      <c r="AB237" s="37"/>
      <c r="AC237" s="37"/>
      <c r="AD237" s="37"/>
      <c r="AE237" s="37"/>
      <c r="AR237" s="252" t="s">
        <v>139</v>
      </c>
      <c r="AT237" s="252" t="s">
        <v>134</v>
      </c>
      <c r="AU237" s="252" t="s">
        <v>86</v>
      </c>
      <c r="AY237" s="16" t="s">
        <v>132</v>
      </c>
      <c r="BE237" s="253">
        <f>IF(N237="základní",J237,0)</f>
        <v>0</v>
      </c>
      <c r="BF237" s="253">
        <f>IF(N237="snížená",J237,0)</f>
        <v>0</v>
      </c>
      <c r="BG237" s="253">
        <f>IF(N237="zákl. přenesená",J237,0)</f>
        <v>0</v>
      </c>
      <c r="BH237" s="253">
        <f>IF(N237="sníž. přenesená",J237,0)</f>
        <v>0</v>
      </c>
      <c r="BI237" s="253">
        <f>IF(N237="nulová",J237,0)</f>
        <v>0</v>
      </c>
      <c r="BJ237" s="16" t="s">
        <v>84</v>
      </c>
      <c r="BK237" s="253">
        <f>ROUND(I237*H237,2)</f>
        <v>0</v>
      </c>
      <c r="BL237" s="16" t="s">
        <v>139</v>
      </c>
      <c r="BM237" s="252" t="s">
        <v>322</v>
      </c>
    </row>
    <row r="238" s="2" customFormat="1">
      <c r="A238" s="37"/>
      <c r="B238" s="38"/>
      <c r="C238" s="39"/>
      <c r="D238" s="254" t="s">
        <v>141</v>
      </c>
      <c r="E238" s="39"/>
      <c r="F238" s="255" t="s">
        <v>323</v>
      </c>
      <c r="G238" s="39"/>
      <c r="H238" s="39"/>
      <c r="I238" s="137"/>
      <c r="J238" s="39"/>
      <c r="K238" s="39"/>
      <c r="L238" s="43"/>
      <c r="M238" s="256"/>
      <c r="N238" s="257"/>
      <c r="O238" s="90"/>
      <c r="P238" s="90"/>
      <c r="Q238" s="90"/>
      <c r="R238" s="90"/>
      <c r="S238" s="90"/>
      <c r="T238" s="91"/>
      <c r="U238" s="37"/>
      <c r="V238" s="37"/>
      <c r="W238" s="37"/>
      <c r="X238" s="37"/>
      <c r="Y238" s="37"/>
      <c r="Z238" s="37"/>
      <c r="AA238" s="37"/>
      <c r="AB238" s="37"/>
      <c r="AC238" s="37"/>
      <c r="AD238" s="37"/>
      <c r="AE238" s="37"/>
      <c r="AT238" s="16" t="s">
        <v>141</v>
      </c>
      <c r="AU238" s="16" t="s">
        <v>86</v>
      </c>
    </row>
    <row r="239" s="2" customFormat="1">
      <c r="A239" s="37"/>
      <c r="B239" s="38"/>
      <c r="C239" s="39"/>
      <c r="D239" s="254" t="s">
        <v>143</v>
      </c>
      <c r="E239" s="39"/>
      <c r="F239" s="258" t="s">
        <v>324</v>
      </c>
      <c r="G239" s="39"/>
      <c r="H239" s="39"/>
      <c r="I239" s="137"/>
      <c r="J239" s="39"/>
      <c r="K239" s="39"/>
      <c r="L239" s="43"/>
      <c r="M239" s="256"/>
      <c r="N239" s="257"/>
      <c r="O239" s="90"/>
      <c r="P239" s="90"/>
      <c r="Q239" s="90"/>
      <c r="R239" s="90"/>
      <c r="S239" s="90"/>
      <c r="T239" s="91"/>
      <c r="U239" s="37"/>
      <c r="V239" s="37"/>
      <c r="W239" s="37"/>
      <c r="X239" s="37"/>
      <c r="Y239" s="37"/>
      <c r="Z239" s="37"/>
      <c r="AA239" s="37"/>
      <c r="AB239" s="37"/>
      <c r="AC239" s="37"/>
      <c r="AD239" s="37"/>
      <c r="AE239" s="37"/>
      <c r="AT239" s="16" t="s">
        <v>143</v>
      </c>
      <c r="AU239" s="16" t="s">
        <v>86</v>
      </c>
    </row>
    <row r="240" s="2" customFormat="1" ht="16.5" customHeight="1">
      <c r="A240" s="37"/>
      <c r="B240" s="38"/>
      <c r="C240" s="281" t="s">
        <v>325</v>
      </c>
      <c r="D240" s="281" t="s">
        <v>232</v>
      </c>
      <c r="E240" s="282" t="s">
        <v>326</v>
      </c>
      <c r="F240" s="283" t="s">
        <v>327</v>
      </c>
      <c r="G240" s="284" t="s">
        <v>303</v>
      </c>
      <c r="H240" s="285">
        <v>6</v>
      </c>
      <c r="I240" s="286"/>
      <c r="J240" s="287">
        <f>ROUND(I240*H240,2)</f>
        <v>0</v>
      </c>
      <c r="K240" s="283" t="s">
        <v>138</v>
      </c>
      <c r="L240" s="288"/>
      <c r="M240" s="289" t="s">
        <v>1</v>
      </c>
      <c r="N240" s="290" t="s">
        <v>44</v>
      </c>
      <c r="O240" s="90"/>
      <c r="P240" s="250">
        <f>O240*H240</f>
        <v>0</v>
      </c>
      <c r="Q240" s="250">
        <v>0.0064999999999999997</v>
      </c>
      <c r="R240" s="250">
        <f>Q240*H240</f>
        <v>0.039</v>
      </c>
      <c r="S240" s="250">
        <v>0</v>
      </c>
      <c r="T240" s="251">
        <f>S240*H240</f>
        <v>0</v>
      </c>
      <c r="U240" s="37"/>
      <c r="V240" s="37"/>
      <c r="W240" s="37"/>
      <c r="X240" s="37"/>
      <c r="Y240" s="37"/>
      <c r="Z240" s="37"/>
      <c r="AA240" s="37"/>
      <c r="AB240" s="37"/>
      <c r="AC240" s="37"/>
      <c r="AD240" s="37"/>
      <c r="AE240" s="37"/>
      <c r="AR240" s="252" t="s">
        <v>183</v>
      </c>
      <c r="AT240" s="252" t="s">
        <v>232</v>
      </c>
      <c r="AU240" s="252" t="s">
        <v>86</v>
      </c>
      <c r="AY240" s="16" t="s">
        <v>132</v>
      </c>
      <c r="BE240" s="253">
        <f>IF(N240="základní",J240,0)</f>
        <v>0</v>
      </c>
      <c r="BF240" s="253">
        <f>IF(N240="snížená",J240,0)</f>
        <v>0</v>
      </c>
      <c r="BG240" s="253">
        <f>IF(N240="zákl. přenesená",J240,0)</f>
        <v>0</v>
      </c>
      <c r="BH240" s="253">
        <f>IF(N240="sníž. přenesená",J240,0)</f>
        <v>0</v>
      </c>
      <c r="BI240" s="253">
        <f>IF(N240="nulová",J240,0)</f>
        <v>0</v>
      </c>
      <c r="BJ240" s="16" t="s">
        <v>84</v>
      </c>
      <c r="BK240" s="253">
        <f>ROUND(I240*H240,2)</f>
        <v>0</v>
      </c>
      <c r="BL240" s="16" t="s">
        <v>139</v>
      </c>
      <c r="BM240" s="252" t="s">
        <v>328</v>
      </c>
    </row>
    <row r="241" s="2" customFormat="1">
      <c r="A241" s="37"/>
      <c r="B241" s="38"/>
      <c r="C241" s="39"/>
      <c r="D241" s="254" t="s">
        <v>141</v>
      </c>
      <c r="E241" s="39"/>
      <c r="F241" s="255" t="s">
        <v>327</v>
      </c>
      <c r="G241" s="39"/>
      <c r="H241" s="39"/>
      <c r="I241" s="137"/>
      <c r="J241" s="39"/>
      <c r="K241" s="39"/>
      <c r="L241" s="43"/>
      <c r="M241" s="256"/>
      <c r="N241" s="257"/>
      <c r="O241" s="90"/>
      <c r="P241" s="90"/>
      <c r="Q241" s="90"/>
      <c r="R241" s="90"/>
      <c r="S241" s="90"/>
      <c r="T241" s="91"/>
      <c r="U241" s="37"/>
      <c r="V241" s="37"/>
      <c r="W241" s="37"/>
      <c r="X241" s="37"/>
      <c r="Y241" s="37"/>
      <c r="Z241" s="37"/>
      <c r="AA241" s="37"/>
      <c r="AB241" s="37"/>
      <c r="AC241" s="37"/>
      <c r="AD241" s="37"/>
      <c r="AE241" s="37"/>
      <c r="AT241" s="16" t="s">
        <v>141</v>
      </c>
      <c r="AU241" s="16" t="s">
        <v>86</v>
      </c>
    </row>
    <row r="242" s="2" customFormat="1" ht="21.75" customHeight="1">
      <c r="A242" s="37"/>
      <c r="B242" s="38"/>
      <c r="C242" s="241" t="s">
        <v>329</v>
      </c>
      <c r="D242" s="241" t="s">
        <v>134</v>
      </c>
      <c r="E242" s="242" t="s">
        <v>330</v>
      </c>
      <c r="F242" s="243" t="s">
        <v>331</v>
      </c>
      <c r="G242" s="244" t="s">
        <v>178</v>
      </c>
      <c r="H242" s="245">
        <v>25</v>
      </c>
      <c r="I242" s="246"/>
      <c r="J242" s="247">
        <f>ROUND(I242*H242,2)</f>
        <v>0</v>
      </c>
      <c r="K242" s="243" t="s">
        <v>138</v>
      </c>
      <c r="L242" s="43"/>
      <c r="M242" s="248" t="s">
        <v>1</v>
      </c>
      <c r="N242" s="249" t="s">
        <v>44</v>
      </c>
      <c r="O242" s="90"/>
      <c r="P242" s="250">
        <f>O242*H242</f>
        <v>0</v>
      </c>
      <c r="Q242" s="250">
        <v>0.00021000000000000001</v>
      </c>
      <c r="R242" s="250">
        <f>Q242*H242</f>
        <v>0.0052500000000000003</v>
      </c>
      <c r="S242" s="250">
        <v>0</v>
      </c>
      <c r="T242" s="251">
        <f>S242*H242</f>
        <v>0</v>
      </c>
      <c r="U242" s="37"/>
      <c r="V242" s="37"/>
      <c r="W242" s="37"/>
      <c r="X242" s="37"/>
      <c r="Y242" s="37"/>
      <c r="Z242" s="37"/>
      <c r="AA242" s="37"/>
      <c r="AB242" s="37"/>
      <c r="AC242" s="37"/>
      <c r="AD242" s="37"/>
      <c r="AE242" s="37"/>
      <c r="AR242" s="252" t="s">
        <v>139</v>
      </c>
      <c r="AT242" s="252" t="s">
        <v>134</v>
      </c>
      <c r="AU242" s="252" t="s">
        <v>86</v>
      </c>
      <c r="AY242" s="16" t="s">
        <v>132</v>
      </c>
      <c r="BE242" s="253">
        <f>IF(N242="základní",J242,0)</f>
        <v>0</v>
      </c>
      <c r="BF242" s="253">
        <f>IF(N242="snížená",J242,0)</f>
        <v>0</v>
      </c>
      <c r="BG242" s="253">
        <f>IF(N242="zákl. přenesená",J242,0)</f>
        <v>0</v>
      </c>
      <c r="BH242" s="253">
        <f>IF(N242="sníž. přenesená",J242,0)</f>
        <v>0</v>
      </c>
      <c r="BI242" s="253">
        <f>IF(N242="nulová",J242,0)</f>
        <v>0</v>
      </c>
      <c r="BJ242" s="16" t="s">
        <v>84</v>
      </c>
      <c r="BK242" s="253">
        <f>ROUND(I242*H242,2)</f>
        <v>0</v>
      </c>
      <c r="BL242" s="16" t="s">
        <v>139</v>
      </c>
      <c r="BM242" s="252" t="s">
        <v>332</v>
      </c>
    </row>
    <row r="243" s="2" customFormat="1">
      <c r="A243" s="37"/>
      <c r="B243" s="38"/>
      <c r="C243" s="39"/>
      <c r="D243" s="254" t="s">
        <v>141</v>
      </c>
      <c r="E243" s="39"/>
      <c r="F243" s="255" t="s">
        <v>333</v>
      </c>
      <c r="G243" s="39"/>
      <c r="H243" s="39"/>
      <c r="I243" s="137"/>
      <c r="J243" s="39"/>
      <c r="K243" s="39"/>
      <c r="L243" s="43"/>
      <c r="M243" s="256"/>
      <c r="N243" s="257"/>
      <c r="O243" s="90"/>
      <c r="P243" s="90"/>
      <c r="Q243" s="90"/>
      <c r="R243" s="90"/>
      <c r="S243" s="90"/>
      <c r="T243" s="91"/>
      <c r="U243" s="37"/>
      <c r="V243" s="37"/>
      <c r="W243" s="37"/>
      <c r="X243" s="37"/>
      <c r="Y243" s="37"/>
      <c r="Z243" s="37"/>
      <c r="AA243" s="37"/>
      <c r="AB243" s="37"/>
      <c r="AC243" s="37"/>
      <c r="AD243" s="37"/>
      <c r="AE243" s="37"/>
      <c r="AT243" s="16" t="s">
        <v>141</v>
      </c>
      <c r="AU243" s="16" t="s">
        <v>86</v>
      </c>
    </row>
    <row r="244" s="2" customFormat="1">
      <c r="A244" s="37"/>
      <c r="B244" s="38"/>
      <c r="C244" s="39"/>
      <c r="D244" s="254" t="s">
        <v>143</v>
      </c>
      <c r="E244" s="39"/>
      <c r="F244" s="258" t="s">
        <v>334</v>
      </c>
      <c r="G244" s="39"/>
      <c r="H244" s="39"/>
      <c r="I244" s="137"/>
      <c r="J244" s="39"/>
      <c r="K244" s="39"/>
      <c r="L244" s="43"/>
      <c r="M244" s="256"/>
      <c r="N244" s="257"/>
      <c r="O244" s="90"/>
      <c r="P244" s="90"/>
      <c r="Q244" s="90"/>
      <c r="R244" s="90"/>
      <c r="S244" s="90"/>
      <c r="T244" s="91"/>
      <c r="U244" s="37"/>
      <c r="V244" s="37"/>
      <c r="W244" s="37"/>
      <c r="X244" s="37"/>
      <c r="Y244" s="37"/>
      <c r="Z244" s="37"/>
      <c r="AA244" s="37"/>
      <c r="AB244" s="37"/>
      <c r="AC244" s="37"/>
      <c r="AD244" s="37"/>
      <c r="AE244" s="37"/>
      <c r="AT244" s="16" t="s">
        <v>143</v>
      </c>
      <c r="AU244" s="16" t="s">
        <v>86</v>
      </c>
    </row>
    <row r="245" s="2" customFormat="1" ht="21.75" customHeight="1">
      <c r="A245" s="37"/>
      <c r="B245" s="38"/>
      <c r="C245" s="241" t="s">
        <v>335</v>
      </c>
      <c r="D245" s="241" t="s">
        <v>134</v>
      </c>
      <c r="E245" s="242" t="s">
        <v>336</v>
      </c>
      <c r="F245" s="243" t="s">
        <v>337</v>
      </c>
      <c r="G245" s="244" t="s">
        <v>178</v>
      </c>
      <c r="H245" s="245">
        <v>25</v>
      </c>
      <c r="I245" s="246"/>
      <c r="J245" s="247">
        <f>ROUND(I245*H245,2)</f>
        <v>0</v>
      </c>
      <c r="K245" s="243" t="s">
        <v>138</v>
      </c>
      <c r="L245" s="43"/>
      <c r="M245" s="248" t="s">
        <v>1</v>
      </c>
      <c r="N245" s="249" t="s">
        <v>44</v>
      </c>
      <c r="O245" s="90"/>
      <c r="P245" s="250">
        <f>O245*H245</f>
        <v>0</v>
      </c>
      <c r="Q245" s="250">
        <v>0.00064999999999999997</v>
      </c>
      <c r="R245" s="250">
        <f>Q245*H245</f>
        <v>0.016250000000000001</v>
      </c>
      <c r="S245" s="250">
        <v>0</v>
      </c>
      <c r="T245" s="251">
        <f>S245*H245</f>
        <v>0</v>
      </c>
      <c r="U245" s="37"/>
      <c r="V245" s="37"/>
      <c r="W245" s="37"/>
      <c r="X245" s="37"/>
      <c r="Y245" s="37"/>
      <c r="Z245" s="37"/>
      <c r="AA245" s="37"/>
      <c r="AB245" s="37"/>
      <c r="AC245" s="37"/>
      <c r="AD245" s="37"/>
      <c r="AE245" s="37"/>
      <c r="AR245" s="252" t="s">
        <v>139</v>
      </c>
      <c r="AT245" s="252" t="s">
        <v>134</v>
      </c>
      <c r="AU245" s="252" t="s">
        <v>86</v>
      </c>
      <c r="AY245" s="16" t="s">
        <v>132</v>
      </c>
      <c r="BE245" s="253">
        <f>IF(N245="základní",J245,0)</f>
        <v>0</v>
      </c>
      <c r="BF245" s="253">
        <f>IF(N245="snížená",J245,0)</f>
        <v>0</v>
      </c>
      <c r="BG245" s="253">
        <f>IF(N245="zákl. přenesená",J245,0)</f>
        <v>0</v>
      </c>
      <c r="BH245" s="253">
        <f>IF(N245="sníž. přenesená",J245,0)</f>
        <v>0</v>
      </c>
      <c r="BI245" s="253">
        <f>IF(N245="nulová",J245,0)</f>
        <v>0</v>
      </c>
      <c r="BJ245" s="16" t="s">
        <v>84</v>
      </c>
      <c r="BK245" s="253">
        <f>ROUND(I245*H245,2)</f>
        <v>0</v>
      </c>
      <c r="BL245" s="16" t="s">
        <v>139</v>
      </c>
      <c r="BM245" s="252" t="s">
        <v>338</v>
      </c>
    </row>
    <row r="246" s="2" customFormat="1">
      <c r="A246" s="37"/>
      <c r="B246" s="38"/>
      <c r="C246" s="39"/>
      <c r="D246" s="254" t="s">
        <v>141</v>
      </c>
      <c r="E246" s="39"/>
      <c r="F246" s="255" t="s">
        <v>339</v>
      </c>
      <c r="G246" s="39"/>
      <c r="H246" s="39"/>
      <c r="I246" s="137"/>
      <c r="J246" s="39"/>
      <c r="K246" s="39"/>
      <c r="L246" s="43"/>
      <c r="M246" s="256"/>
      <c r="N246" s="257"/>
      <c r="O246" s="90"/>
      <c r="P246" s="90"/>
      <c r="Q246" s="90"/>
      <c r="R246" s="90"/>
      <c r="S246" s="90"/>
      <c r="T246" s="91"/>
      <c r="U246" s="37"/>
      <c r="V246" s="37"/>
      <c r="W246" s="37"/>
      <c r="X246" s="37"/>
      <c r="Y246" s="37"/>
      <c r="Z246" s="37"/>
      <c r="AA246" s="37"/>
      <c r="AB246" s="37"/>
      <c r="AC246" s="37"/>
      <c r="AD246" s="37"/>
      <c r="AE246" s="37"/>
      <c r="AT246" s="16" t="s">
        <v>141</v>
      </c>
      <c r="AU246" s="16" t="s">
        <v>86</v>
      </c>
    </row>
    <row r="247" s="2" customFormat="1">
      <c r="A247" s="37"/>
      <c r="B247" s="38"/>
      <c r="C247" s="39"/>
      <c r="D247" s="254" t="s">
        <v>143</v>
      </c>
      <c r="E247" s="39"/>
      <c r="F247" s="258" t="s">
        <v>340</v>
      </c>
      <c r="G247" s="39"/>
      <c r="H247" s="39"/>
      <c r="I247" s="137"/>
      <c r="J247" s="39"/>
      <c r="K247" s="39"/>
      <c r="L247" s="43"/>
      <c r="M247" s="256"/>
      <c r="N247" s="257"/>
      <c r="O247" s="90"/>
      <c r="P247" s="90"/>
      <c r="Q247" s="90"/>
      <c r="R247" s="90"/>
      <c r="S247" s="90"/>
      <c r="T247" s="91"/>
      <c r="U247" s="37"/>
      <c r="V247" s="37"/>
      <c r="W247" s="37"/>
      <c r="X247" s="37"/>
      <c r="Y247" s="37"/>
      <c r="Z247" s="37"/>
      <c r="AA247" s="37"/>
      <c r="AB247" s="37"/>
      <c r="AC247" s="37"/>
      <c r="AD247" s="37"/>
      <c r="AE247" s="37"/>
      <c r="AT247" s="16" t="s">
        <v>143</v>
      </c>
      <c r="AU247" s="16" t="s">
        <v>86</v>
      </c>
    </row>
    <row r="248" s="2" customFormat="1" ht="21.75" customHeight="1">
      <c r="A248" s="37"/>
      <c r="B248" s="38"/>
      <c r="C248" s="241" t="s">
        <v>341</v>
      </c>
      <c r="D248" s="241" t="s">
        <v>134</v>
      </c>
      <c r="E248" s="242" t="s">
        <v>342</v>
      </c>
      <c r="F248" s="243" t="s">
        <v>343</v>
      </c>
      <c r="G248" s="244" t="s">
        <v>178</v>
      </c>
      <c r="H248" s="245">
        <v>71</v>
      </c>
      <c r="I248" s="246"/>
      <c r="J248" s="247">
        <f>ROUND(I248*H248,2)</f>
        <v>0</v>
      </c>
      <c r="K248" s="243" t="s">
        <v>138</v>
      </c>
      <c r="L248" s="43"/>
      <c r="M248" s="248" t="s">
        <v>1</v>
      </c>
      <c r="N248" s="249" t="s">
        <v>44</v>
      </c>
      <c r="O248" s="90"/>
      <c r="P248" s="250">
        <f>O248*H248</f>
        <v>0</v>
      </c>
      <c r="Q248" s="250">
        <v>0.1295</v>
      </c>
      <c r="R248" s="250">
        <f>Q248*H248</f>
        <v>9.1944999999999997</v>
      </c>
      <c r="S248" s="250">
        <v>0</v>
      </c>
      <c r="T248" s="251">
        <f>S248*H248</f>
        <v>0</v>
      </c>
      <c r="U248" s="37"/>
      <c r="V248" s="37"/>
      <c r="W248" s="37"/>
      <c r="X248" s="37"/>
      <c r="Y248" s="37"/>
      <c r="Z248" s="37"/>
      <c r="AA248" s="37"/>
      <c r="AB248" s="37"/>
      <c r="AC248" s="37"/>
      <c r="AD248" s="37"/>
      <c r="AE248" s="37"/>
      <c r="AR248" s="252" t="s">
        <v>139</v>
      </c>
      <c r="AT248" s="252" t="s">
        <v>134</v>
      </c>
      <c r="AU248" s="252" t="s">
        <v>86</v>
      </c>
      <c r="AY248" s="16" t="s">
        <v>132</v>
      </c>
      <c r="BE248" s="253">
        <f>IF(N248="základní",J248,0)</f>
        <v>0</v>
      </c>
      <c r="BF248" s="253">
        <f>IF(N248="snížená",J248,0)</f>
        <v>0</v>
      </c>
      <c r="BG248" s="253">
        <f>IF(N248="zákl. přenesená",J248,0)</f>
        <v>0</v>
      </c>
      <c r="BH248" s="253">
        <f>IF(N248="sníž. přenesená",J248,0)</f>
        <v>0</v>
      </c>
      <c r="BI248" s="253">
        <f>IF(N248="nulová",J248,0)</f>
        <v>0</v>
      </c>
      <c r="BJ248" s="16" t="s">
        <v>84</v>
      </c>
      <c r="BK248" s="253">
        <f>ROUND(I248*H248,2)</f>
        <v>0</v>
      </c>
      <c r="BL248" s="16" t="s">
        <v>139</v>
      </c>
      <c r="BM248" s="252" t="s">
        <v>344</v>
      </c>
    </row>
    <row r="249" s="2" customFormat="1">
      <c r="A249" s="37"/>
      <c r="B249" s="38"/>
      <c r="C249" s="39"/>
      <c r="D249" s="254" t="s">
        <v>141</v>
      </c>
      <c r="E249" s="39"/>
      <c r="F249" s="255" t="s">
        <v>345</v>
      </c>
      <c r="G249" s="39"/>
      <c r="H249" s="39"/>
      <c r="I249" s="137"/>
      <c r="J249" s="39"/>
      <c r="K249" s="39"/>
      <c r="L249" s="43"/>
      <c r="M249" s="256"/>
      <c r="N249" s="257"/>
      <c r="O249" s="90"/>
      <c r="P249" s="90"/>
      <c r="Q249" s="90"/>
      <c r="R249" s="90"/>
      <c r="S249" s="90"/>
      <c r="T249" s="91"/>
      <c r="U249" s="37"/>
      <c r="V249" s="37"/>
      <c r="W249" s="37"/>
      <c r="X249" s="37"/>
      <c r="Y249" s="37"/>
      <c r="Z249" s="37"/>
      <c r="AA249" s="37"/>
      <c r="AB249" s="37"/>
      <c r="AC249" s="37"/>
      <c r="AD249" s="37"/>
      <c r="AE249" s="37"/>
      <c r="AT249" s="16" t="s">
        <v>141</v>
      </c>
      <c r="AU249" s="16" t="s">
        <v>86</v>
      </c>
    </row>
    <row r="250" s="2" customFormat="1">
      <c r="A250" s="37"/>
      <c r="B250" s="38"/>
      <c r="C250" s="39"/>
      <c r="D250" s="254" t="s">
        <v>143</v>
      </c>
      <c r="E250" s="39"/>
      <c r="F250" s="258" t="s">
        <v>346</v>
      </c>
      <c r="G250" s="39"/>
      <c r="H250" s="39"/>
      <c r="I250" s="137"/>
      <c r="J250" s="39"/>
      <c r="K250" s="39"/>
      <c r="L250" s="43"/>
      <c r="M250" s="256"/>
      <c r="N250" s="257"/>
      <c r="O250" s="90"/>
      <c r="P250" s="90"/>
      <c r="Q250" s="90"/>
      <c r="R250" s="90"/>
      <c r="S250" s="90"/>
      <c r="T250" s="91"/>
      <c r="U250" s="37"/>
      <c r="V250" s="37"/>
      <c r="W250" s="37"/>
      <c r="X250" s="37"/>
      <c r="Y250" s="37"/>
      <c r="Z250" s="37"/>
      <c r="AA250" s="37"/>
      <c r="AB250" s="37"/>
      <c r="AC250" s="37"/>
      <c r="AD250" s="37"/>
      <c r="AE250" s="37"/>
      <c r="AT250" s="16" t="s">
        <v>143</v>
      </c>
      <c r="AU250" s="16" t="s">
        <v>86</v>
      </c>
    </row>
    <row r="251" s="13" customFormat="1">
      <c r="A251" s="13"/>
      <c r="B251" s="259"/>
      <c r="C251" s="260"/>
      <c r="D251" s="254" t="s">
        <v>145</v>
      </c>
      <c r="E251" s="261" t="s">
        <v>1</v>
      </c>
      <c r="F251" s="262" t="s">
        <v>347</v>
      </c>
      <c r="G251" s="260"/>
      <c r="H251" s="263">
        <v>71</v>
      </c>
      <c r="I251" s="264"/>
      <c r="J251" s="260"/>
      <c r="K251" s="260"/>
      <c r="L251" s="265"/>
      <c r="M251" s="266"/>
      <c r="N251" s="267"/>
      <c r="O251" s="267"/>
      <c r="P251" s="267"/>
      <c r="Q251" s="267"/>
      <c r="R251" s="267"/>
      <c r="S251" s="267"/>
      <c r="T251" s="268"/>
      <c r="U251" s="13"/>
      <c r="V251" s="13"/>
      <c r="W251" s="13"/>
      <c r="X251" s="13"/>
      <c r="Y251" s="13"/>
      <c r="Z251" s="13"/>
      <c r="AA251" s="13"/>
      <c r="AB251" s="13"/>
      <c r="AC251" s="13"/>
      <c r="AD251" s="13"/>
      <c r="AE251" s="13"/>
      <c r="AT251" s="269" t="s">
        <v>145</v>
      </c>
      <c r="AU251" s="269" t="s">
        <v>86</v>
      </c>
      <c r="AV251" s="13" t="s">
        <v>86</v>
      </c>
      <c r="AW251" s="13" t="s">
        <v>34</v>
      </c>
      <c r="AX251" s="13" t="s">
        <v>84</v>
      </c>
      <c r="AY251" s="269" t="s">
        <v>132</v>
      </c>
    </row>
    <row r="252" s="2" customFormat="1" ht="16.5" customHeight="1">
      <c r="A252" s="37"/>
      <c r="B252" s="38"/>
      <c r="C252" s="281" t="s">
        <v>348</v>
      </c>
      <c r="D252" s="281" t="s">
        <v>232</v>
      </c>
      <c r="E252" s="282" t="s">
        <v>349</v>
      </c>
      <c r="F252" s="283" t="s">
        <v>350</v>
      </c>
      <c r="G252" s="284" t="s">
        <v>178</v>
      </c>
      <c r="H252" s="285">
        <v>142</v>
      </c>
      <c r="I252" s="286"/>
      <c r="J252" s="287">
        <f>ROUND(I252*H252,2)</f>
        <v>0</v>
      </c>
      <c r="K252" s="283" t="s">
        <v>138</v>
      </c>
      <c r="L252" s="288"/>
      <c r="M252" s="289" t="s">
        <v>1</v>
      </c>
      <c r="N252" s="290" t="s">
        <v>44</v>
      </c>
      <c r="O252" s="90"/>
      <c r="P252" s="250">
        <f>O252*H252</f>
        <v>0</v>
      </c>
      <c r="Q252" s="250">
        <v>0.021999999999999999</v>
      </c>
      <c r="R252" s="250">
        <f>Q252*H252</f>
        <v>3.1239999999999997</v>
      </c>
      <c r="S252" s="250">
        <v>0</v>
      </c>
      <c r="T252" s="251">
        <f>S252*H252</f>
        <v>0</v>
      </c>
      <c r="U252" s="37"/>
      <c r="V252" s="37"/>
      <c r="W252" s="37"/>
      <c r="X252" s="37"/>
      <c r="Y252" s="37"/>
      <c r="Z252" s="37"/>
      <c r="AA252" s="37"/>
      <c r="AB252" s="37"/>
      <c r="AC252" s="37"/>
      <c r="AD252" s="37"/>
      <c r="AE252" s="37"/>
      <c r="AR252" s="252" t="s">
        <v>183</v>
      </c>
      <c r="AT252" s="252" t="s">
        <v>232</v>
      </c>
      <c r="AU252" s="252" t="s">
        <v>86</v>
      </c>
      <c r="AY252" s="16" t="s">
        <v>132</v>
      </c>
      <c r="BE252" s="253">
        <f>IF(N252="základní",J252,0)</f>
        <v>0</v>
      </c>
      <c r="BF252" s="253">
        <f>IF(N252="snížená",J252,0)</f>
        <v>0</v>
      </c>
      <c r="BG252" s="253">
        <f>IF(N252="zákl. přenesená",J252,0)</f>
        <v>0</v>
      </c>
      <c r="BH252" s="253">
        <f>IF(N252="sníž. přenesená",J252,0)</f>
        <v>0</v>
      </c>
      <c r="BI252" s="253">
        <f>IF(N252="nulová",J252,0)</f>
        <v>0</v>
      </c>
      <c r="BJ252" s="16" t="s">
        <v>84</v>
      </c>
      <c r="BK252" s="253">
        <f>ROUND(I252*H252,2)</f>
        <v>0</v>
      </c>
      <c r="BL252" s="16" t="s">
        <v>139</v>
      </c>
      <c r="BM252" s="252" t="s">
        <v>351</v>
      </c>
    </row>
    <row r="253" s="2" customFormat="1">
      <c r="A253" s="37"/>
      <c r="B253" s="38"/>
      <c r="C253" s="39"/>
      <c r="D253" s="254" t="s">
        <v>141</v>
      </c>
      <c r="E253" s="39"/>
      <c r="F253" s="255" t="s">
        <v>350</v>
      </c>
      <c r="G253" s="39"/>
      <c r="H253" s="39"/>
      <c r="I253" s="137"/>
      <c r="J253" s="39"/>
      <c r="K253" s="39"/>
      <c r="L253" s="43"/>
      <c r="M253" s="256"/>
      <c r="N253" s="257"/>
      <c r="O253" s="90"/>
      <c r="P253" s="90"/>
      <c r="Q253" s="90"/>
      <c r="R253" s="90"/>
      <c r="S253" s="90"/>
      <c r="T253" s="91"/>
      <c r="U253" s="37"/>
      <c r="V253" s="37"/>
      <c r="W253" s="37"/>
      <c r="X253" s="37"/>
      <c r="Y253" s="37"/>
      <c r="Z253" s="37"/>
      <c r="AA253" s="37"/>
      <c r="AB253" s="37"/>
      <c r="AC253" s="37"/>
      <c r="AD253" s="37"/>
      <c r="AE253" s="37"/>
      <c r="AT253" s="16" t="s">
        <v>141</v>
      </c>
      <c r="AU253" s="16" t="s">
        <v>86</v>
      </c>
    </row>
    <row r="254" s="13" customFormat="1">
      <c r="A254" s="13"/>
      <c r="B254" s="259"/>
      <c r="C254" s="260"/>
      <c r="D254" s="254" t="s">
        <v>145</v>
      </c>
      <c r="E254" s="261" t="s">
        <v>1</v>
      </c>
      <c r="F254" s="262" t="s">
        <v>352</v>
      </c>
      <c r="G254" s="260"/>
      <c r="H254" s="263">
        <v>142</v>
      </c>
      <c r="I254" s="264"/>
      <c r="J254" s="260"/>
      <c r="K254" s="260"/>
      <c r="L254" s="265"/>
      <c r="M254" s="266"/>
      <c r="N254" s="267"/>
      <c r="O254" s="267"/>
      <c r="P254" s="267"/>
      <c r="Q254" s="267"/>
      <c r="R254" s="267"/>
      <c r="S254" s="267"/>
      <c r="T254" s="268"/>
      <c r="U254" s="13"/>
      <c r="V254" s="13"/>
      <c r="W254" s="13"/>
      <c r="X254" s="13"/>
      <c r="Y254" s="13"/>
      <c r="Z254" s="13"/>
      <c r="AA254" s="13"/>
      <c r="AB254" s="13"/>
      <c r="AC254" s="13"/>
      <c r="AD254" s="13"/>
      <c r="AE254" s="13"/>
      <c r="AT254" s="269" t="s">
        <v>145</v>
      </c>
      <c r="AU254" s="269" t="s">
        <v>86</v>
      </c>
      <c r="AV254" s="13" t="s">
        <v>86</v>
      </c>
      <c r="AW254" s="13" t="s">
        <v>34</v>
      </c>
      <c r="AX254" s="13" t="s">
        <v>84</v>
      </c>
      <c r="AY254" s="269" t="s">
        <v>132</v>
      </c>
    </row>
    <row r="255" s="2" customFormat="1" ht="21.75" customHeight="1">
      <c r="A255" s="37"/>
      <c r="B255" s="38"/>
      <c r="C255" s="241" t="s">
        <v>353</v>
      </c>
      <c r="D255" s="241" t="s">
        <v>134</v>
      </c>
      <c r="E255" s="242" t="s">
        <v>354</v>
      </c>
      <c r="F255" s="243" t="s">
        <v>355</v>
      </c>
      <c r="G255" s="244" t="s">
        <v>178</v>
      </c>
      <c r="H255" s="245">
        <v>106.5</v>
      </c>
      <c r="I255" s="246"/>
      <c r="J255" s="247">
        <f>ROUND(I255*H255,2)</f>
        <v>0</v>
      </c>
      <c r="K255" s="243" t="s">
        <v>138</v>
      </c>
      <c r="L255" s="43"/>
      <c r="M255" s="248" t="s">
        <v>1</v>
      </c>
      <c r="N255" s="249" t="s">
        <v>44</v>
      </c>
      <c r="O255" s="90"/>
      <c r="P255" s="250">
        <f>O255*H255</f>
        <v>0</v>
      </c>
      <c r="Q255" s="250">
        <v>0.14066999999999999</v>
      </c>
      <c r="R255" s="250">
        <f>Q255*H255</f>
        <v>14.981354999999999</v>
      </c>
      <c r="S255" s="250">
        <v>0</v>
      </c>
      <c r="T255" s="251">
        <f>S255*H255</f>
        <v>0</v>
      </c>
      <c r="U255" s="37"/>
      <c r="V255" s="37"/>
      <c r="W255" s="37"/>
      <c r="X255" s="37"/>
      <c r="Y255" s="37"/>
      <c r="Z255" s="37"/>
      <c r="AA255" s="37"/>
      <c r="AB255" s="37"/>
      <c r="AC255" s="37"/>
      <c r="AD255" s="37"/>
      <c r="AE255" s="37"/>
      <c r="AR255" s="252" t="s">
        <v>139</v>
      </c>
      <c r="AT255" s="252" t="s">
        <v>134</v>
      </c>
      <c r="AU255" s="252" t="s">
        <v>86</v>
      </c>
      <c r="AY255" s="16" t="s">
        <v>132</v>
      </c>
      <c r="BE255" s="253">
        <f>IF(N255="základní",J255,0)</f>
        <v>0</v>
      </c>
      <c r="BF255" s="253">
        <f>IF(N255="snížená",J255,0)</f>
        <v>0</v>
      </c>
      <c r="BG255" s="253">
        <f>IF(N255="zákl. přenesená",J255,0)</f>
        <v>0</v>
      </c>
      <c r="BH255" s="253">
        <f>IF(N255="sníž. přenesená",J255,0)</f>
        <v>0</v>
      </c>
      <c r="BI255" s="253">
        <f>IF(N255="nulová",J255,0)</f>
        <v>0</v>
      </c>
      <c r="BJ255" s="16" t="s">
        <v>84</v>
      </c>
      <c r="BK255" s="253">
        <f>ROUND(I255*H255,2)</f>
        <v>0</v>
      </c>
      <c r="BL255" s="16" t="s">
        <v>139</v>
      </c>
      <c r="BM255" s="252" t="s">
        <v>356</v>
      </c>
    </row>
    <row r="256" s="2" customFormat="1">
      <c r="A256" s="37"/>
      <c r="B256" s="38"/>
      <c r="C256" s="39"/>
      <c r="D256" s="254" t="s">
        <v>141</v>
      </c>
      <c r="E256" s="39"/>
      <c r="F256" s="255" t="s">
        <v>357</v>
      </c>
      <c r="G256" s="39"/>
      <c r="H256" s="39"/>
      <c r="I256" s="137"/>
      <c r="J256" s="39"/>
      <c r="K256" s="39"/>
      <c r="L256" s="43"/>
      <c r="M256" s="256"/>
      <c r="N256" s="257"/>
      <c r="O256" s="90"/>
      <c r="P256" s="90"/>
      <c r="Q256" s="90"/>
      <c r="R256" s="90"/>
      <c r="S256" s="90"/>
      <c r="T256" s="91"/>
      <c r="U256" s="37"/>
      <c r="V256" s="37"/>
      <c r="W256" s="37"/>
      <c r="X256" s="37"/>
      <c r="Y256" s="37"/>
      <c r="Z256" s="37"/>
      <c r="AA256" s="37"/>
      <c r="AB256" s="37"/>
      <c r="AC256" s="37"/>
      <c r="AD256" s="37"/>
      <c r="AE256" s="37"/>
      <c r="AT256" s="16" t="s">
        <v>141</v>
      </c>
      <c r="AU256" s="16" t="s">
        <v>86</v>
      </c>
    </row>
    <row r="257" s="2" customFormat="1">
      <c r="A257" s="37"/>
      <c r="B257" s="38"/>
      <c r="C257" s="39"/>
      <c r="D257" s="254" t="s">
        <v>143</v>
      </c>
      <c r="E257" s="39"/>
      <c r="F257" s="258" t="s">
        <v>358</v>
      </c>
      <c r="G257" s="39"/>
      <c r="H257" s="39"/>
      <c r="I257" s="137"/>
      <c r="J257" s="39"/>
      <c r="K257" s="39"/>
      <c r="L257" s="43"/>
      <c r="M257" s="256"/>
      <c r="N257" s="257"/>
      <c r="O257" s="90"/>
      <c r="P257" s="90"/>
      <c r="Q257" s="90"/>
      <c r="R257" s="90"/>
      <c r="S257" s="90"/>
      <c r="T257" s="91"/>
      <c r="U257" s="37"/>
      <c r="V257" s="37"/>
      <c r="W257" s="37"/>
      <c r="X257" s="37"/>
      <c r="Y257" s="37"/>
      <c r="Z257" s="37"/>
      <c r="AA257" s="37"/>
      <c r="AB257" s="37"/>
      <c r="AC257" s="37"/>
      <c r="AD257" s="37"/>
      <c r="AE257" s="37"/>
      <c r="AT257" s="16" t="s">
        <v>143</v>
      </c>
      <c r="AU257" s="16" t="s">
        <v>86</v>
      </c>
    </row>
    <row r="258" s="2" customFormat="1" ht="16.5" customHeight="1">
      <c r="A258" s="37"/>
      <c r="B258" s="38"/>
      <c r="C258" s="281" t="s">
        <v>359</v>
      </c>
      <c r="D258" s="281" t="s">
        <v>232</v>
      </c>
      <c r="E258" s="282" t="s">
        <v>360</v>
      </c>
      <c r="F258" s="283" t="s">
        <v>361</v>
      </c>
      <c r="G258" s="284" t="s">
        <v>178</v>
      </c>
      <c r="H258" s="285">
        <v>94</v>
      </c>
      <c r="I258" s="286"/>
      <c r="J258" s="287">
        <f>ROUND(I258*H258,2)</f>
        <v>0</v>
      </c>
      <c r="K258" s="283" t="s">
        <v>138</v>
      </c>
      <c r="L258" s="288"/>
      <c r="M258" s="289" t="s">
        <v>1</v>
      </c>
      <c r="N258" s="290" t="s">
        <v>44</v>
      </c>
      <c r="O258" s="90"/>
      <c r="P258" s="250">
        <f>O258*H258</f>
        <v>0</v>
      </c>
      <c r="Q258" s="250">
        <v>0.125</v>
      </c>
      <c r="R258" s="250">
        <f>Q258*H258</f>
        <v>11.75</v>
      </c>
      <c r="S258" s="250">
        <v>0</v>
      </c>
      <c r="T258" s="251">
        <f>S258*H258</f>
        <v>0</v>
      </c>
      <c r="U258" s="37"/>
      <c r="V258" s="37"/>
      <c r="W258" s="37"/>
      <c r="X258" s="37"/>
      <c r="Y258" s="37"/>
      <c r="Z258" s="37"/>
      <c r="AA258" s="37"/>
      <c r="AB258" s="37"/>
      <c r="AC258" s="37"/>
      <c r="AD258" s="37"/>
      <c r="AE258" s="37"/>
      <c r="AR258" s="252" t="s">
        <v>183</v>
      </c>
      <c r="AT258" s="252" t="s">
        <v>232</v>
      </c>
      <c r="AU258" s="252" t="s">
        <v>86</v>
      </c>
      <c r="AY258" s="16" t="s">
        <v>132</v>
      </c>
      <c r="BE258" s="253">
        <f>IF(N258="základní",J258,0)</f>
        <v>0</v>
      </c>
      <c r="BF258" s="253">
        <f>IF(N258="snížená",J258,0)</f>
        <v>0</v>
      </c>
      <c r="BG258" s="253">
        <f>IF(N258="zákl. přenesená",J258,0)</f>
        <v>0</v>
      </c>
      <c r="BH258" s="253">
        <f>IF(N258="sníž. přenesená",J258,0)</f>
        <v>0</v>
      </c>
      <c r="BI258" s="253">
        <f>IF(N258="nulová",J258,0)</f>
        <v>0</v>
      </c>
      <c r="BJ258" s="16" t="s">
        <v>84</v>
      </c>
      <c r="BK258" s="253">
        <f>ROUND(I258*H258,2)</f>
        <v>0</v>
      </c>
      <c r="BL258" s="16" t="s">
        <v>139</v>
      </c>
      <c r="BM258" s="252" t="s">
        <v>362</v>
      </c>
    </row>
    <row r="259" s="2" customFormat="1">
      <c r="A259" s="37"/>
      <c r="B259" s="38"/>
      <c r="C259" s="39"/>
      <c r="D259" s="254" t="s">
        <v>141</v>
      </c>
      <c r="E259" s="39"/>
      <c r="F259" s="255" t="s">
        <v>361</v>
      </c>
      <c r="G259" s="39"/>
      <c r="H259" s="39"/>
      <c r="I259" s="137"/>
      <c r="J259" s="39"/>
      <c r="K259" s="39"/>
      <c r="L259" s="43"/>
      <c r="M259" s="256"/>
      <c r="N259" s="257"/>
      <c r="O259" s="90"/>
      <c r="P259" s="90"/>
      <c r="Q259" s="90"/>
      <c r="R259" s="90"/>
      <c r="S259" s="90"/>
      <c r="T259" s="91"/>
      <c r="U259" s="37"/>
      <c r="V259" s="37"/>
      <c r="W259" s="37"/>
      <c r="X259" s="37"/>
      <c r="Y259" s="37"/>
      <c r="Z259" s="37"/>
      <c r="AA259" s="37"/>
      <c r="AB259" s="37"/>
      <c r="AC259" s="37"/>
      <c r="AD259" s="37"/>
      <c r="AE259" s="37"/>
      <c r="AT259" s="16" t="s">
        <v>141</v>
      </c>
      <c r="AU259" s="16" t="s">
        <v>86</v>
      </c>
    </row>
    <row r="260" s="13" customFormat="1">
      <c r="A260" s="13"/>
      <c r="B260" s="259"/>
      <c r="C260" s="260"/>
      <c r="D260" s="254" t="s">
        <v>145</v>
      </c>
      <c r="E260" s="261" t="s">
        <v>1</v>
      </c>
      <c r="F260" s="262" t="s">
        <v>363</v>
      </c>
      <c r="G260" s="260"/>
      <c r="H260" s="263">
        <v>94</v>
      </c>
      <c r="I260" s="264"/>
      <c r="J260" s="260"/>
      <c r="K260" s="260"/>
      <c r="L260" s="265"/>
      <c r="M260" s="266"/>
      <c r="N260" s="267"/>
      <c r="O260" s="267"/>
      <c r="P260" s="267"/>
      <c r="Q260" s="267"/>
      <c r="R260" s="267"/>
      <c r="S260" s="267"/>
      <c r="T260" s="268"/>
      <c r="U260" s="13"/>
      <c r="V260" s="13"/>
      <c r="W260" s="13"/>
      <c r="X260" s="13"/>
      <c r="Y260" s="13"/>
      <c r="Z260" s="13"/>
      <c r="AA260" s="13"/>
      <c r="AB260" s="13"/>
      <c r="AC260" s="13"/>
      <c r="AD260" s="13"/>
      <c r="AE260" s="13"/>
      <c r="AT260" s="269" t="s">
        <v>145</v>
      </c>
      <c r="AU260" s="269" t="s">
        <v>86</v>
      </c>
      <c r="AV260" s="13" t="s">
        <v>86</v>
      </c>
      <c r="AW260" s="13" t="s">
        <v>34</v>
      </c>
      <c r="AX260" s="13" t="s">
        <v>84</v>
      </c>
      <c r="AY260" s="269" t="s">
        <v>132</v>
      </c>
    </row>
    <row r="261" s="2" customFormat="1" ht="21.75" customHeight="1">
      <c r="A261" s="37"/>
      <c r="B261" s="38"/>
      <c r="C261" s="281" t="s">
        <v>364</v>
      </c>
      <c r="D261" s="281" t="s">
        <v>232</v>
      </c>
      <c r="E261" s="282" t="s">
        <v>365</v>
      </c>
      <c r="F261" s="283" t="s">
        <v>366</v>
      </c>
      <c r="G261" s="284" t="s">
        <v>178</v>
      </c>
      <c r="H261" s="285">
        <v>7</v>
      </c>
      <c r="I261" s="286"/>
      <c r="J261" s="287">
        <f>ROUND(I261*H261,2)</f>
        <v>0</v>
      </c>
      <c r="K261" s="283" t="s">
        <v>138</v>
      </c>
      <c r="L261" s="288"/>
      <c r="M261" s="289" t="s">
        <v>1</v>
      </c>
      <c r="N261" s="290" t="s">
        <v>44</v>
      </c>
      <c r="O261" s="90"/>
      <c r="P261" s="250">
        <f>O261*H261</f>
        <v>0</v>
      </c>
      <c r="Q261" s="250">
        <v>0.125</v>
      </c>
      <c r="R261" s="250">
        <f>Q261*H261</f>
        <v>0.875</v>
      </c>
      <c r="S261" s="250">
        <v>0</v>
      </c>
      <c r="T261" s="251">
        <f>S261*H261</f>
        <v>0</v>
      </c>
      <c r="U261" s="37"/>
      <c r="V261" s="37"/>
      <c r="W261" s="37"/>
      <c r="X261" s="37"/>
      <c r="Y261" s="37"/>
      <c r="Z261" s="37"/>
      <c r="AA261" s="37"/>
      <c r="AB261" s="37"/>
      <c r="AC261" s="37"/>
      <c r="AD261" s="37"/>
      <c r="AE261" s="37"/>
      <c r="AR261" s="252" t="s">
        <v>183</v>
      </c>
      <c r="AT261" s="252" t="s">
        <v>232</v>
      </c>
      <c r="AU261" s="252" t="s">
        <v>86</v>
      </c>
      <c r="AY261" s="16" t="s">
        <v>132</v>
      </c>
      <c r="BE261" s="253">
        <f>IF(N261="základní",J261,0)</f>
        <v>0</v>
      </c>
      <c r="BF261" s="253">
        <f>IF(N261="snížená",J261,0)</f>
        <v>0</v>
      </c>
      <c r="BG261" s="253">
        <f>IF(N261="zákl. přenesená",J261,0)</f>
        <v>0</v>
      </c>
      <c r="BH261" s="253">
        <f>IF(N261="sníž. přenesená",J261,0)</f>
        <v>0</v>
      </c>
      <c r="BI261" s="253">
        <f>IF(N261="nulová",J261,0)</f>
        <v>0</v>
      </c>
      <c r="BJ261" s="16" t="s">
        <v>84</v>
      </c>
      <c r="BK261" s="253">
        <f>ROUND(I261*H261,2)</f>
        <v>0</v>
      </c>
      <c r="BL261" s="16" t="s">
        <v>139</v>
      </c>
      <c r="BM261" s="252" t="s">
        <v>367</v>
      </c>
    </row>
    <row r="262" s="2" customFormat="1">
      <c r="A262" s="37"/>
      <c r="B262" s="38"/>
      <c r="C262" s="39"/>
      <c r="D262" s="254" t="s">
        <v>141</v>
      </c>
      <c r="E262" s="39"/>
      <c r="F262" s="255" t="s">
        <v>366</v>
      </c>
      <c r="G262" s="39"/>
      <c r="H262" s="39"/>
      <c r="I262" s="137"/>
      <c r="J262" s="39"/>
      <c r="K262" s="39"/>
      <c r="L262" s="43"/>
      <c r="M262" s="256"/>
      <c r="N262" s="257"/>
      <c r="O262" s="90"/>
      <c r="P262" s="90"/>
      <c r="Q262" s="90"/>
      <c r="R262" s="90"/>
      <c r="S262" s="90"/>
      <c r="T262" s="91"/>
      <c r="U262" s="37"/>
      <c r="V262" s="37"/>
      <c r="W262" s="37"/>
      <c r="X262" s="37"/>
      <c r="Y262" s="37"/>
      <c r="Z262" s="37"/>
      <c r="AA262" s="37"/>
      <c r="AB262" s="37"/>
      <c r="AC262" s="37"/>
      <c r="AD262" s="37"/>
      <c r="AE262" s="37"/>
      <c r="AT262" s="16" t="s">
        <v>141</v>
      </c>
      <c r="AU262" s="16" t="s">
        <v>86</v>
      </c>
    </row>
    <row r="263" s="13" customFormat="1">
      <c r="A263" s="13"/>
      <c r="B263" s="259"/>
      <c r="C263" s="260"/>
      <c r="D263" s="254" t="s">
        <v>145</v>
      </c>
      <c r="E263" s="261" t="s">
        <v>1</v>
      </c>
      <c r="F263" s="262" t="s">
        <v>368</v>
      </c>
      <c r="G263" s="260"/>
      <c r="H263" s="263">
        <v>7</v>
      </c>
      <c r="I263" s="264"/>
      <c r="J263" s="260"/>
      <c r="K263" s="260"/>
      <c r="L263" s="265"/>
      <c r="M263" s="266"/>
      <c r="N263" s="267"/>
      <c r="O263" s="267"/>
      <c r="P263" s="267"/>
      <c r="Q263" s="267"/>
      <c r="R263" s="267"/>
      <c r="S263" s="267"/>
      <c r="T263" s="268"/>
      <c r="U263" s="13"/>
      <c r="V263" s="13"/>
      <c r="W263" s="13"/>
      <c r="X263" s="13"/>
      <c r="Y263" s="13"/>
      <c r="Z263" s="13"/>
      <c r="AA263" s="13"/>
      <c r="AB263" s="13"/>
      <c r="AC263" s="13"/>
      <c r="AD263" s="13"/>
      <c r="AE263" s="13"/>
      <c r="AT263" s="269" t="s">
        <v>145</v>
      </c>
      <c r="AU263" s="269" t="s">
        <v>86</v>
      </c>
      <c r="AV263" s="13" t="s">
        <v>86</v>
      </c>
      <c r="AW263" s="13" t="s">
        <v>34</v>
      </c>
      <c r="AX263" s="13" t="s">
        <v>84</v>
      </c>
      <c r="AY263" s="269" t="s">
        <v>132</v>
      </c>
    </row>
    <row r="264" s="2" customFormat="1" ht="21.75" customHeight="1">
      <c r="A264" s="37"/>
      <c r="B264" s="38"/>
      <c r="C264" s="281" t="s">
        <v>369</v>
      </c>
      <c r="D264" s="281" t="s">
        <v>232</v>
      </c>
      <c r="E264" s="282" t="s">
        <v>370</v>
      </c>
      <c r="F264" s="283" t="s">
        <v>371</v>
      </c>
      <c r="G264" s="284" t="s">
        <v>178</v>
      </c>
      <c r="H264" s="285">
        <v>5.5</v>
      </c>
      <c r="I264" s="286"/>
      <c r="J264" s="287">
        <f>ROUND(I264*H264,2)</f>
        <v>0</v>
      </c>
      <c r="K264" s="283" t="s">
        <v>138</v>
      </c>
      <c r="L264" s="288"/>
      <c r="M264" s="289" t="s">
        <v>1</v>
      </c>
      <c r="N264" s="290" t="s">
        <v>44</v>
      </c>
      <c r="O264" s="90"/>
      <c r="P264" s="250">
        <f>O264*H264</f>
        <v>0</v>
      </c>
      <c r="Q264" s="250">
        <v>0.125</v>
      </c>
      <c r="R264" s="250">
        <f>Q264*H264</f>
        <v>0.6875</v>
      </c>
      <c r="S264" s="250">
        <v>0</v>
      </c>
      <c r="T264" s="251">
        <f>S264*H264</f>
        <v>0</v>
      </c>
      <c r="U264" s="37"/>
      <c r="V264" s="37"/>
      <c r="W264" s="37"/>
      <c r="X264" s="37"/>
      <c r="Y264" s="37"/>
      <c r="Z264" s="37"/>
      <c r="AA264" s="37"/>
      <c r="AB264" s="37"/>
      <c r="AC264" s="37"/>
      <c r="AD264" s="37"/>
      <c r="AE264" s="37"/>
      <c r="AR264" s="252" t="s">
        <v>183</v>
      </c>
      <c r="AT264" s="252" t="s">
        <v>232</v>
      </c>
      <c r="AU264" s="252" t="s">
        <v>86</v>
      </c>
      <c r="AY264" s="16" t="s">
        <v>132</v>
      </c>
      <c r="BE264" s="253">
        <f>IF(N264="základní",J264,0)</f>
        <v>0</v>
      </c>
      <c r="BF264" s="253">
        <f>IF(N264="snížená",J264,0)</f>
        <v>0</v>
      </c>
      <c r="BG264" s="253">
        <f>IF(N264="zákl. přenesená",J264,0)</f>
        <v>0</v>
      </c>
      <c r="BH264" s="253">
        <f>IF(N264="sníž. přenesená",J264,0)</f>
        <v>0</v>
      </c>
      <c r="BI264" s="253">
        <f>IF(N264="nulová",J264,0)</f>
        <v>0</v>
      </c>
      <c r="BJ264" s="16" t="s">
        <v>84</v>
      </c>
      <c r="BK264" s="253">
        <f>ROUND(I264*H264,2)</f>
        <v>0</v>
      </c>
      <c r="BL264" s="16" t="s">
        <v>139</v>
      </c>
      <c r="BM264" s="252" t="s">
        <v>372</v>
      </c>
    </row>
    <row r="265" s="2" customFormat="1">
      <c r="A265" s="37"/>
      <c r="B265" s="38"/>
      <c r="C265" s="39"/>
      <c r="D265" s="254" t="s">
        <v>141</v>
      </c>
      <c r="E265" s="39"/>
      <c r="F265" s="255" t="s">
        <v>371</v>
      </c>
      <c r="G265" s="39"/>
      <c r="H265" s="39"/>
      <c r="I265" s="137"/>
      <c r="J265" s="39"/>
      <c r="K265" s="39"/>
      <c r="L265" s="43"/>
      <c r="M265" s="256"/>
      <c r="N265" s="257"/>
      <c r="O265" s="90"/>
      <c r="P265" s="90"/>
      <c r="Q265" s="90"/>
      <c r="R265" s="90"/>
      <c r="S265" s="90"/>
      <c r="T265" s="91"/>
      <c r="U265" s="37"/>
      <c r="V265" s="37"/>
      <c r="W265" s="37"/>
      <c r="X265" s="37"/>
      <c r="Y265" s="37"/>
      <c r="Z265" s="37"/>
      <c r="AA265" s="37"/>
      <c r="AB265" s="37"/>
      <c r="AC265" s="37"/>
      <c r="AD265" s="37"/>
      <c r="AE265" s="37"/>
      <c r="AT265" s="16" t="s">
        <v>141</v>
      </c>
      <c r="AU265" s="16" t="s">
        <v>86</v>
      </c>
    </row>
    <row r="266" s="12" customFormat="1" ht="22.8" customHeight="1">
      <c r="A266" s="12"/>
      <c r="B266" s="225"/>
      <c r="C266" s="226"/>
      <c r="D266" s="227" t="s">
        <v>78</v>
      </c>
      <c r="E266" s="239" t="s">
        <v>373</v>
      </c>
      <c r="F266" s="239" t="s">
        <v>374</v>
      </c>
      <c r="G266" s="226"/>
      <c r="H266" s="226"/>
      <c r="I266" s="229"/>
      <c r="J266" s="240">
        <f>BK266</f>
        <v>0</v>
      </c>
      <c r="K266" s="226"/>
      <c r="L266" s="231"/>
      <c r="M266" s="232"/>
      <c r="N266" s="233"/>
      <c r="O266" s="233"/>
      <c r="P266" s="234">
        <f>SUM(P267:P288)</f>
        <v>0</v>
      </c>
      <c r="Q266" s="233"/>
      <c r="R266" s="234">
        <f>SUM(R267:R288)</f>
        <v>0</v>
      </c>
      <c r="S266" s="233"/>
      <c r="T266" s="235">
        <f>SUM(T267:T288)</f>
        <v>0</v>
      </c>
      <c r="U266" s="12"/>
      <c r="V266" s="12"/>
      <c r="W266" s="12"/>
      <c r="X266" s="12"/>
      <c r="Y266" s="12"/>
      <c r="Z266" s="12"/>
      <c r="AA266" s="12"/>
      <c r="AB266" s="12"/>
      <c r="AC266" s="12"/>
      <c r="AD266" s="12"/>
      <c r="AE266" s="12"/>
      <c r="AR266" s="236" t="s">
        <v>84</v>
      </c>
      <c r="AT266" s="237" t="s">
        <v>78</v>
      </c>
      <c r="AU266" s="237" t="s">
        <v>84</v>
      </c>
      <c r="AY266" s="236" t="s">
        <v>132</v>
      </c>
      <c r="BK266" s="238">
        <f>SUM(BK267:BK288)</f>
        <v>0</v>
      </c>
    </row>
    <row r="267" s="2" customFormat="1" ht="21.75" customHeight="1">
      <c r="A267" s="37"/>
      <c r="B267" s="38"/>
      <c r="C267" s="241" t="s">
        <v>375</v>
      </c>
      <c r="D267" s="241" t="s">
        <v>134</v>
      </c>
      <c r="E267" s="242" t="s">
        <v>376</v>
      </c>
      <c r="F267" s="243" t="s">
        <v>377</v>
      </c>
      <c r="G267" s="244" t="s">
        <v>215</v>
      </c>
      <c r="H267" s="245">
        <v>83.010999999999996</v>
      </c>
      <c r="I267" s="246"/>
      <c r="J267" s="247">
        <f>ROUND(I267*H267,2)</f>
        <v>0</v>
      </c>
      <c r="K267" s="243" t="s">
        <v>378</v>
      </c>
      <c r="L267" s="43"/>
      <c r="M267" s="248" t="s">
        <v>1</v>
      </c>
      <c r="N267" s="249" t="s">
        <v>44</v>
      </c>
      <c r="O267" s="90"/>
      <c r="P267" s="250">
        <f>O267*H267</f>
        <v>0</v>
      </c>
      <c r="Q267" s="250">
        <v>0</v>
      </c>
      <c r="R267" s="250">
        <f>Q267*H267</f>
        <v>0</v>
      </c>
      <c r="S267" s="250">
        <v>0</v>
      </c>
      <c r="T267" s="251">
        <f>S267*H267</f>
        <v>0</v>
      </c>
      <c r="U267" s="37"/>
      <c r="V267" s="37"/>
      <c r="W267" s="37"/>
      <c r="X267" s="37"/>
      <c r="Y267" s="37"/>
      <c r="Z267" s="37"/>
      <c r="AA267" s="37"/>
      <c r="AB267" s="37"/>
      <c r="AC267" s="37"/>
      <c r="AD267" s="37"/>
      <c r="AE267" s="37"/>
      <c r="AR267" s="252" t="s">
        <v>139</v>
      </c>
      <c r="AT267" s="252" t="s">
        <v>134</v>
      </c>
      <c r="AU267" s="252" t="s">
        <v>86</v>
      </c>
      <c r="AY267" s="16" t="s">
        <v>132</v>
      </c>
      <c r="BE267" s="253">
        <f>IF(N267="základní",J267,0)</f>
        <v>0</v>
      </c>
      <c r="BF267" s="253">
        <f>IF(N267="snížená",J267,0)</f>
        <v>0</v>
      </c>
      <c r="BG267" s="253">
        <f>IF(N267="zákl. přenesená",J267,0)</f>
        <v>0</v>
      </c>
      <c r="BH267" s="253">
        <f>IF(N267="sníž. přenesená",J267,0)</f>
        <v>0</v>
      </c>
      <c r="BI267" s="253">
        <f>IF(N267="nulová",J267,0)</f>
        <v>0</v>
      </c>
      <c r="BJ267" s="16" t="s">
        <v>84</v>
      </c>
      <c r="BK267" s="253">
        <f>ROUND(I267*H267,2)</f>
        <v>0</v>
      </c>
      <c r="BL267" s="16" t="s">
        <v>139</v>
      </c>
      <c r="BM267" s="252" t="s">
        <v>379</v>
      </c>
    </row>
    <row r="268" s="2" customFormat="1">
      <c r="A268" s="37"/>
      <c r="B268" s="38"/>
      <c r="C268" s="39"/>
      <c r="D268" s="254" t="s">
        <v>141</v>
      </c>
      <c r="E268" s="39"/>
      <c r="F268" s="255" t="s">
        <v>380</v>
      </c>
      <c r="G268" s="39"/>
      <c r="H268" s="39"/>
      <c r="I268" s="137"/>
      <c r="J268" s="39"/>
      <c r="K268" s="39"/>
      <c r="L268" s="43"/>
      <c r="M268" s="256"/>
      <c r="N268" s="257"/>
      <c r="O268" s="90"/>
      <c r="P268" s="90"/>
      <c r="Q268" s="90"/>
      <c r="R268" s="90"/>
      <c r="S268" s="90"/>
      <c r="T268" s="91"/>
      <c r="U268" s="37"/>
      <c r="V268" s="37"/>
      <c r="W268" s="37"/>
      <c r="X268" s="37"/>
      <c r="Y268" s="37"/>
      <c r="Z268" s="37"/>
      <c r="AA268" s="37"/>
      <c r="AB268" s="37"/>
      <c r="AC268" s="37"/>
      <c r="AD268" s="37"/>
      <c r="AE268" s="37"/>
      <c r="AT268" s="16" t="s">
        <v>141</v>
      </c>
      <c r="AU268" s="16" t="s">
        <v>86</v>
      </c>
    </row>
    <row r="269" s="2" customFormat="1">
      <c r="A269" s="37"/>
      <c r="B269" s="38"/>
      <c r="C269" s="39"/>
      <c r="D269" s="254" t="s">
        <v>143</v>
      </c>
      <c r="E269" s="39"/>
      <c r="F269" s="258" t="s">
        <v>381</v>
      </c>
      <c r="G269" s="39"/>
      <c r="H269" s="39"/>
      <c r="I269" s="137"/>
      <c r="J269" s="39"/>
      <c r="K269" s="39"/>
      <c r="L269" s="43"/>
      <c r="M269" s="256"/>
      <c r="N269" s="257"/>
      <c r="O269" s="90"/>
      <c r="P269" s="90"/>
      <c r="Q269" s="90"/>
      <c r="R269" s="90"/>
      <c r="S269" s="90"/>
      <c r="T269" s="91"/>
      <c r="U269" s="37"/>
      <c r="V269" s="37"/>
      <c r="W269" s="37"/>
      <c r="X269" s="37"/>
      <c r="Y269" s="37"/>
      <c r="Z269" s="37"/>
      <c r="AA269" s="37"/>
      <c r="AB269" s="37"/>
      <c r="AC269" s="37"/>
      <c r="AD269" s="37"/>
      <c r="AE269" s="37"/>
      <c r="AT269" s="16" t="s">
        <v>143</v>
      </c>
      <c r="AU269" s="16" t="s">
        <v>86</v>
      </c>
    </row>
    <row r="270" s="2" customFormat="1" ht="16.5" customHeight="1">
      <c r="A270" s="37"/>
      <c r="B270" s="38"/>
      <c r="C270" s="241" t="s">
        <v>382</v>
      </c>
      <c r="D270" s="241" t="s">
        <v>134</v>
      </c>
      <c r="E270" s="242" t="s">
        <v>383</v>
      </c>
      <c r="F270" s="243" t="s">
        <v>384</v>
      </c>
      <c r="G270" s="244" t="s">
        <v>215</v>
      </c>
      <c r="H270" s="245">
        <v>1992.2639999999999</v>
      </c>
      <c r="I270" s="246"/>
      <c r="J270" s="247">
        <f>ROUND(I270*H270,2)</f>
        <v>0</v>
      </c>
      <c r="K270" s="243" t="s">
        <v>378</v>
      </c>
      <c r="L270" s="43"/>
      <c r="M270" s="248" t="s">
        <v>1</v>
      </c>
      <c r="N270" s="249" t="s">
        <v>44</v>
      </c>
      <c r="O270" s="90"/>
      <c r="P270" s="250">
        <f>O270*H270</f>
        <v>0</v>
      </c>
      <c r="Q270" s="250">
        <v>0</v>
      </c>
      <c r="R270" s="250">
        <f>Q270*H270</f>
        <v>0</v>
      </c>
      <c r="S270" s="250">
        <v>0</v>
      </c>
      <c r="T270" s="251">
        <f>S270*H270</f>
        <v>0</v>
      </c>
      <c r="U270" s="37"/>
      <c r="V270" s="37"/>
      <c r="W270" s="37"/>
      <c r="X270" s="37"/>
      <c r="Y270" s="37"/>
      <c r="Z270" s="37"/>
      <c r="AA270" s="37"/>
      <c r="AB270" s="37"/>
      <c r="AC270" s="37"/>
      <c r="AD270" s="37"/>
      <c r="AE270" s="37"/>
      <c r="AR270" s="252" t="s">
        <v>139</v>
      </c>
      <c r="AT270" s="252" t="s">
        <v>134</v>
      </c>
      <c r="AU270" s="252" t="s">
        <v>86</v>
      </c>
      <c r="AY270" s="16" t="s">
        <v>132</v>
      </c>
      <c r="BE270" s="253">
        <f>IF(N270="základní",J270,0)</f>
        <v>0</v>
      </c>
      <c r="BF270" s="253">
        <f>IF(N270="snížená",J270,0)</f>
        <v>0</v>
      </c>
      <c r="BG270" s="253">
        <f>IF(N270="zákl. přenesená",J270,0)</f>
        <v>0</v>
      </c>
      <c r="BH270" s="253">
        <f>IF(N270="sníž. přenesená",J270,0)</f>
        <v>0</v>
      </c>
      <c r="BI270" s="253">
        <f>IF(N270="nulová",J270,0)</f>
        <v>0</v>
      </c>
      <c r="BJ270" s="16" t="s">
        <v>84</v>
      </c>
      <c r="BK270" s="253">
        <f>ROUND(I270*H270,2)</f>
        <v>0</v>
      </c>
      <c r="BL270" s="16" t="s">
        <v>139</v>
      </c>
      <c r="BM270" s="252" t="s">
        <v>385</v>
      </c>
    </row>
    <row r="271" s="2" customFormat="1">
      <c r="A271" s="37"/>
      <c r="B271" s="38"/>
      <c r="C271" s="39"/>
      <c r="D271" s="254" t="s">
        <v>141</v>
      </c>
      <c r="E271" s="39"/>
      <c r="F271" s="255" t="s">
        <v>386</v>
      </c>
      <c r="G271" s="39"/>
      <c r="H271" s="39"/>
      <c r="I271" s="137"/>
      <c r="J271" s="39"/>
      <c r="K271" s="39"/>
      <c r="L271" s="43"/>
      <c r="M271" s="256"/>
      <c r="N271" s="257"/>
      <c r="O271" s="90"/>
      <c r="P271" s="90"/>
      <c r="Q271" s="90"/>
      <c r="R271" s="90"/>
      <c r="S271" s="90"/>
      <c r="T271" s="91"/>
      <c r="U271" s="37"/>
      <c r="V271" s="37"/>
      <c r="W271" s="37"/>
      <c r="X271" s="37"/>
      <c r="Y271" s="37"/>
      <c r="Z271" s="37"/>
      <c r="AA271" s="37"/>
      <c r="AB271" s="37"/>
      <c r="AC271" s="37"/>
      <c r="AD271" s="37"/>
      <c r="AE271" s="37"/>
      <c r="AT271" s="16" t="s">
        <v>141</v>
      </c>
      <c r="AU271" s="16" t="s">
        <v>86</v>
      </c>
    </row>
    <row r="272" s="2" customFormat="1">
      <c r="A272" s="37"/>
      <c r="B272" s="38"/>
      <c r="C272" s="39"/>
      <c r="D272" s="254" t="s">
        <v>143</v>
      </c>
      <c r="E272" s="39"/>
      <c r="F272" s="258" t="s">
        <v>381</v>
      </c>
      <c r="G272" s="39"/>
      <c r="H272" s="39"/>
      <c r="I272" s="137"/>
      <c r="J272" s="39"/>
      <c r="K272" s="39"/>
      <c r="L272" s="43"/>
      <c r="M272" s="256"/>
      <c r="N272" s="257"/>
      <c r="O272" s="90"/>
      <c r="P272" s="90"/>
      <c r="Q272" s="90"/>
      <c r="R272" s="90"/>
      <c r="S272" s="90"/>
      <c r="T272" s="91"/>
      <c r="U272" s="37"/>
      <c r="V272" s="37"/>
      <c r="W272" s="37"/>
      <c r="X272" s="37"/>
      <c r="Y272" s="37"/>
      <c r="Z272" s="37"/>
      <c r="AA272" s="37"/>
      <c r="AB272" s="37"/>
      <c r="AC272" s="37"/>
      <c r="AD272" s="37"/>
      <c r="AE272" s="37"/>
      <c r="AT272" s="16" t="s">
        <v>143</v>
      </c>
      <c r="AU272" s="16" t="s">
        <v>86</v>
      </c>
    </row>
    <row r="273" s="13" customFormat="1">
      <c r="A273" s="13"/>
      <c r="B273" s="259"/>
      <c r="C273" s="260"/>
      <c r="D273" s="254" t="s">
        <v>145</v>
      </c>
      <c r="E273" s="260"/>
      <c r="F273" s="262" t="s">
        <v>387</v>
      </c>
      <c r="G273" s="260"/>
      <c r="H273" s="263">
        <v>1992.2639999999999</v>
      </c>
      <c r="I273" s="264"/>
      <c r="J273" s="260"/>
      <c r="K273" s="260"/>
      <c r="L273" s="265"/>
      <c r="M273" s="266"/>
      <c r="N273" s="267"/>
      <c r="O273" s="267"/>
      <c r="P273" s="267"/>
      <c r="Q273" s="267"/>
      <c r="R273" s="267"/>
      <c r="S273" s="267"/>
      <c r="T273" s="268"/>
      <c r="U273" s="13"/>
      <c r="V273" s="13"/>
      <c r="W273" s="13"/>
      <c r="X273" s="13"/>
      <c r="Y273" s="13"/>
      <c r="Z273" s="13"/>
      <c r="AA273" s="13"/>
      <c r="AB273" s="13"/>
      <c r="AC273" s="13"/>
      <c r="AD273" s="13"/>
      <c r="AE273" s="13"/>
      <c r="AT273" s="269" t="s">
        <v>145</v>
      </c>
      <c r="AU273" s="269" t="s">
        <v>86</v>
      </c>
      <c r="AV273" s="13" t="s">
        <v>86</v>
      </c>
      <c r="AW273" s="13" t="s">
        <v>4</v>
      </c>
      <c r="AX273" s="13" t="s">
        <v>84</v>
      </c>
      <c r="AY273" s="269" t="s">
        <v>132</v>
      </c>
    </row>
    <row r="274" s="2" customFormat="1" ht="21.75" customHeight="1">
      <c r="A274" s="37"/>
      <c r="B274" s="38"/>
      <c r="C274" s="241" t="s">
        <v>388</v>
      </c>
      <c r="D274" s="241" t="s">
        <v>134</v>
      </c>
      <c r="E274" s="242" t="s">
        <v>389</v>
      </c>
      <c r="F274" s="243" t="s">
        <v>390</v>
      </c>
      <c r="G274" s="244" t="s">
        <v>215</v>
      </c>
      <c r="H274" s="245">
        <v>18.655000000000001</v>
      </c>
      <c r="I274" s="246"/>
      <c r="J274" s="247">
        <f>ROUND(I274*H274,2)</f>
        <v>0</v>
      </c>
      <c r="K274" s="243" t="s">
        <v>1</v>
      </c>
      <c r="L274" s="43"/>
      <c r="M274" s="248" t="s">
        <v>1</v>
      </c>
      <c r="N274" s="249" t="s">
        <v>44</v>
      </c>
      <c r="O274" s="90"/>
      <c r="P274" s="250">
        <f>O274*H274</f>
        <v>0</v>
      </c>
      <c r="Q274" s="250">
        <v>0</v>
      </c>
      <c r="R274" s="250">
        <f>Q274*H274</f>
        <v>0</v>
      </c>
      <c r="S274" s="250">
        <v>0</v>
      </c>
      <c r="T274" s="251">
        <f>S274*H274</f>
        <v>0</v>
      </c>
      <c r="U274" s="37"/>
      <c r="V274" s="37"/>
      <c r="W274" s="37"/>
      <c r="X274" s="37"/>
      <c r="Y274" s="37"/>
      <c r="Z274" s="37"/>
      <c r="AA274" s="37"/>
      <c r="AB274" s="37"/>
      <c r="AC274" s="37"/>
      <c r="AD274" s="37"/>
      <c r="AE274" s="37"/>
      <c r="AR274" s="252" t="s">
        <v>139</v>
      </c>
      <c r="AT274" s="252" t="s">
        <v>134</v>
      </c>
      <c r="AU274" s="252" t="s">
        <v>86</v>
      </c>
      <c r="AY274" s="16" t="s">
        <v>132</v>
      </c>
      <c r="BE274" s="253">
        <f>IF(N274="základní",J274,0)</f>
        <v>0</v>
      </c>
      <c r="BF274" s="253">
        <f>IF(N274="snížená",J274,0)</f>
        <v>0</v>
      </c>
      <c r="BG274" s="253">
        <f>IF(N274="zákl. přenesená",J274,0)</f>
        <v>0</v>
      </c>
      <c r="BH274" s="253">
        <f>IF(N274="sníž. přenesená",J274,0)</f>
        <v>0</v>
      </c>
      <c r="BI274" s="253">
        <f>IF(N274="nulová",J274,0)</f>
        <v>0</v>
      </c>
      <c r="BJ274" s="16" t="s">
        <v>84</v>
      </c>
      <c r="BK274" s="253">
        <f>ROUND(I274*H274,2)</f>
        <v>0</v>
      </c>
      <c r="BL274" s="16" t="s">
        <v>139</v>
      </c>
      <c r="BM274" s="252" t="s">
        <v>391</v>
      </c>
    </row>
    <row r="275" s="2" customFormat="1">
      <c r="A275" s="37"/>
      <c r="B275" s="38"/>
      <c r="C275" s="39"/>
      <c r="D275" s="254" t="s">
        <v>141</v>
      </c>
      <c r="E275" s="39"/>
      <c r="F275" s="255" t="s">
        <v>392</v>
      </c>
      <c r="G275" s="39"/>
      <c r="H275" s="39"/>
      <c r="I275" s="137"/>
      <c r="J275" s="39"/>
      <c r="K275" s="39"/>
      <c r="L275" s="43"/>
      <c r="M275" s="256"/>
      <c r="N275" s="257"/>
      <c r="O275" s="90"/>
      <c r="P275" s="90"/>
      <c r="Q275" s="90"/>
      <c r="R275" s="90"/>
      <c r="S275" s="90"/>
      <c r="T275" s="91"/>
      <c r="U275" s="37"/>
      <c r="V275" s="37"/>
      <c r="W275" s="37"/>
      <c r="X275" s="37"/>
      <c r="Y275" s="37"/>
      <c r="Z275" s="37"/>
      <c r="AA275" s="37"/>
      <c r="AB275" s="37"/>
      <c r="AC275" s="37"/>
      <c r="AD275" s="37"/>
      <c r="AE275" s="37"/>
      <c r="AT275" s="16" t="s">
        <v>141</v>
      </c>
      <c r="AU275" s="16" t="s">
        <v>86</v>
      </c>
    </row>
    <row r="276" s="2" customFormat="1">
      <c r="A276" s="37"/>
      <c r="B276" s="38"/>
      <c r="C276" s="39"/>
      <c r="D276" s="254" t="s">
        <v>143</v>
      </c>
      <c r="E276" s="39"/>
      <c r="F276" s="258" t="s">
        <v>393</v>
      </c>
      <c r="G276" s="39"/>
      <c r="H276" s="39"/>
      <c r="I276" s="137"/>
      <c r="J276" s="39"/>
      <c r="K276" s="39"/>
      <c r="L276" s="43"/>
      <c r="M276" s="256"/>
      <c r="N276" s="257"/>
      <c r="O276" s="90"/>
      <c r="P276" s="90"/>
      <c r="Q276" s="90"/>
      <c r="R276" s="90"/>
      <c r="S276" s="90"/>
      <c r="T276" s="91"/>
      <c r="U276" s="37"/>
      <c r="V276" s="37"/>
      <c r="W276" s="37"/>
      <c r="X276" s="37"/>
      <c r="Y276" s="37"/>
      <c r="Z276" s="37"/>
      <c r="AA276" s="37"/>
      <c r="AB276" s="37"/>
      <c r="AC276" s="37"/>
      <c r="AD276" s="37"/>
      <c r="AE276" s="37"/>
      <c r="AT276" s="16" t="s">
        <v>143</v>
      </c>
      <c r="AU276" s="16" t="s">
        <v>86</v>
      </c>
    </row>
    <row r="277" s="2" customFormat="1" ht="33" customHeight="1">
      <c r="A277" s="37"/>
      <c r="B277" s="38"/>
      <c r="C277" s="241" t="s">
        <v>394</v>
      </c>
      <c r="D277" s="241" t="s">
        <v>134</v>
      </c>
      <c r="E277" s="242" t="s">
        <v>395</v>
      </c>
      <c r="F277" s="243" t="s">
        <v>396</v>
      </c>
      <c r="G277" s="244" t="s">
        <v>215</v>
      </c>
      <c r="H277" s="245">
        <v>6.3179999999999996</v>
      </c>
      <c r="I277" s="246"/>
      <c r="J277" s="247">
        <f>ROUND(I277*H277,2)</f>
        <v>0</v>
      </c>
      <c r="K277" s="243" t="s">
        <v>228</v>
      </c>
      <c r="L277" s="43"/>
      <c r="M277" s="248" t="s">
        <v>1</v>
      </c>
      <c r="N277" s="249" t="s">
        <v>44</v>
      </c>
      <c r="O277" s="90"/>
      <c r="P277" s="250">
        <f>O277*H277</f>
        <v>0</v>
      </c>
      <c r="Q277" s="250">
        <v>0</v>
      </c>
      <c r="R277" s="250">
        <f>Q277*H277</f>
        <v>0</v>
      </c>
      <c r="S277" s="250">
        <v>0</v>
      </c>
      <c r="T277" s="251">
        <f>S277*H277</f>
        <v>0</v>
      </c>
      <c r="U277" s="37"/>
      <c r="V277" s="37"/>
      <c r="W277" s="37"/>
      <c r="X277" s="37"/>
      <c r="Y277" s="37"/>
      <c r="Z277" s="37"/>
      <c r="AA277" s="37"/>
      <c r="AB277" s="37"/>
      <c r="AC277" s="37"/>
      <c r="AD277" s="37"/>
      <c r="AE277" s="37"/>
      <c r="AR277" s="252" t="s">
        <v>139</v>
      </c>
      <c r="AT277" s="252" t="s">
        <v>134</v>
      </c>
      <c r="AU277" s="252" t="s">
        <v>86</v>
      </c>
      <c r="AY277" s="16" t="s">
        <v>132</v>
      </c>
      <c r="BE277" s="253">
        <f>IF(N277="základní",J277,0)</f>
        <v>0</v>
      </c>
      <c r="BF277" s="253">
        <f>IF(N277="snížená",J277,0)</f>
        <v>0</v>
      </c>
      <c r="BG277" s="253">
        <f>IF(N277="zákl. přenesená",J277,0)</f>
        <v>0</v>
      </c>
      <c r="BH277" s="253">
        <f>IF(N277="sníž. přenesená",J277,0)</f>
        <v>0</v>
      </c>
      <c r="BI277" s="253">
        <f>IF(N277="nulová",J277,0)</f>
        <v>0</v>
      </c>
      <c r="BJ277" s="16" t="s">
        <v>84</v>
      </c>
      <c r="BK277" s="253">
        <f>ROUND(I277*H277,2)</f>
        <v>0</v>
      </c>
      <c r="BL277" s="16" t="s">
        <v>139</v>
      </c>
      <c r="BM277" s="252" t="s">
        <v>397</v>
      </c>
    </row>
    <row r="278" s="2" customFormat="1">
      <c r="A278" s="37"/>
      <c r="B278" s="38"/>
      <c r="C278" s="39"/>
      <c r="D278" s="254" t="s">
        <v>141</v>
      </c>
      <c r="E278" s="39"/>
      <c r="F278" s="255" t="s">
        <v>398</v>
      </c>
      <c r="G278" s="39"/>
      <c r="H278" s="39"/>
      <c r="I278" s="137"/>
      <c r="J278" s="39"/>
      <c r="K278" s="39"/>
      <c r="L278" s="43"/>
      <c r="M278" s="256"/>
      <c r="N278" s="257"/>
      <c r="O278" s="90"/>
      <c r="P278" s="90"/>
      <c r="Q278" s="90"/>
      <c r="R278" s="90"/>
      <c r="S278" s="90"/>
      <c r="T278" s="91"/>
      <c r="U278" s="37"/>
      <c r="V278" s="37"/>
      <c r="W278" s="37"/>
      <c r="X278" s="37"/>
      <c r="Y278" s="37"/>
      <c r="Z278" s="37"/>
      <c r="AA278" s="37"/>
      <c r="AB278" s="37"/>
      <c r="AC278" s="37"/>
      <c r="AD278" s="37"/>
      <c r="AE278" s="37"/>
      <c r="AT278" s="16" t="s">
        <v>141</v>
      </c>
      <c r="AU278" s="16" t="s">
        <v>86</v>
      </c>
    </row>
    <row r="279" s="2" customFormat="1">
      <c r="A279" s="37"/>
      <c r="B279" s="38"/>
      <c r="C279" s="39"/>
      <c r="D279" s="254" t="s">
        <v>143</v>
      </c>
      <c r="E279" s="39"/>
      <c r="F279" s="258" t="s">
        <v>393</v>
      </c>
      <c r="G279" s="39"/>
      <c r="H279" s="39"/>
      <c r="I279" s="137"/>
      <c r="J279" s="39"/>
      <c r="K279" s="39"/>
      <c r="L279" s="43"/>
      <c r="M279" s="256"/>
      <c r="N279" s="257"/>
      <c r="O279" s="90"/>
      <c r="P279" s="90"/>
      <c r="Q279" s="90"/>
      <c r="R279" s="90"/>
      <c r="S279" s="90"/>
      <c r="T279" s="91"/>
      <c r="U279" s="37"/>
      <c r="V279" s="37"/>
      <c r="W279" s="37"/>
      <c r="X279" s="37"/>
      <c r="Y279" s="37"/>
      <c r="Z279" s="37"/>
      <c r="AA279" s="37"/>
      <c r="AB279" s="37"/>
      <c r="AC279" s="37"/>
      <c r="AD279" s="37"/>
      <c r="AE279" s="37"/>
      <c r="AT279" s="16" t="s">
        <v>143</v>
      </c>
      <c r="AU279" s="16" t="s">
        <v>86</v>
      </c>
    </row>
    <row r="280" s="2" customFormat="1" ht="33" customHeight="1">
      <c r="A280" s="37"/>
      <c r="B280" s="38"/>
      <c r="C280" s="241" t="s">
        <v>399</v>
      </c>
      <c r="D280" s="241" t="s">
        <v>134</v>
      </c>
      <c r="E280" s="242" t="s">
        <v>400</v>
      </c>
      <c r="F280" s="243" t="s">
        <v>401</v>
      </c>
      <c r="G280" s="244" t="s">
        <v>215</v>
      </c>
      <c r="H280" s="245">
        <v>18.678000000000001</v>
      </c>
      <c r="I280" s="246"/>
      <c r="J280" s="247">
        <f>ROUND(I280*H280,2)</f>
        <v>0</v>
      </c>
      <c r="K280" s="243" t="s">
        <v>1</v>
      </c>
      <c r="L280" s="43"/>
      <c r="M280" s="248" t="s">
        <v>1</v>
      </c>
      <c r="N280" s="249" t="s">
        <v>44</v>
      </c>
      <c r="O280" s="90"/>
      <c r="P280" s="250">
        <f>O280*H280</f>
        <v>0</v>
      </c>
      <c r="Q280" s="250">
        <v>0</v>
      </c>
      <c r="R280" s="250">
        <f>Q280*H280</f>
        <v>0</v>
      </c>
      <c r="S280" s="250">
        <v>0</v>
      </c>
      <c r="T280" s="251">
        <f>S280*H280</f>
        <v>0</v>
      </c>
      <c r="U280" s="37"/>
      <c r="V280" s="37"/>
      <c r="W280" s="37"/>
      <c r="X280" s="37"/>
      <c r="Y280" s="37"/>
      <c r="Z280" s="37"/>
      <c r="AA280" s="37"/>
      <c r="AB280" s="37"/>
      <c r="AC280" s="37"/>
      <c r="AD280" s="37"/>
      <c r="AE280" s="37"/>
      <c r="AR280" s="252" t="s">
        <v>139</v>
      </c>
      <c r="AT280" s="252" t="s">
        <v>134</v>
      </c>
      <c r="AU280" s="252" t="s">
        <v>86</v>
      </c>
      <c r="AY280" s="16" t="s">
        <v>132</v>
      </c>
      <c r="BE280" s="253">
        <f>IF(N280="základní",J280,0)</f>
        <v>0</v>
      </c>
      <c r="BF280" s="253">
        <f>IF(N280="snížená",J280,0)</f>
        <v>0</v>
      </c>
      <c r="BG280" s="253">
        <f>IF(N280="zákl. přenesená",J280,0)</f>
        <v>0</v>
      </c>
      <c r="BH280" s="253">
        <f>IF(N280="sníž. přenesená",J280,0)</f>
        <v>0</v>
      </c>
      <c r="BI280" s="253">
        <f>IF(N280="nulová",J280,0)</f>
        <v>0</v>
      </c>
      <c r="BJ280" s="16" t="s">
        <v>84</v>
      </c>
      <c r="BK280" s="253">
        <f>ROUND(I280*H280,2)</f>
        <v>0</v>
      </c>
      <c r="BL280" s="16" t="s">
        <v>139</v>
      </c>
      <c r="BM280" s="252" t="s">
        <v>402</v>
      </c>
    </row>
    <row r="281" s="2" customFormat="1">
      <c r="A281" s="37"/>
      <c r="B281" s="38"/>
      <c r="C281" s="39"/>
      <c r="D281" s="254" t="s">
        <v>141</v>
      </c>
      <c r="E281" s="39"/>
      <c r="F281" s="255" t="s">
        <v>403</v>
      </c>
      <c r="G281" s="39"/>
      <c r="H281" s="39"/>
      <c r="I281" s="137"/>
      <c r="J281" s="39"/>
      <c r="K281" s="39"/>
      <c r="L281" s="43"/>
      <c r="M281" s="256"/>
      <c r="N281" s="257"/>
      <c r="O281" s="90"/>
      <c r="P281" s="90"/>
      <c r="Q281" s="90"/>
      <c r="R281" s="90"/>
      <c r="S281" s="90"/>
      <c r="T281" s="91"/>
      <c r="U281" s="37"/>
      <c r="V281" s="37"/>
      <c r="W281" s="37"/>
      <c r="X281" s="37"/>
      <c r="Y281" s="37"/>
      <c r="Z281" s="37"/>
      <c r="AA281" s="37"/>
      <c r="AB281" s="37"/>
      <c r="AC281" s="37"/>
      <c r="AD281" s="37"/>
      <c r="AE281" s="37"/>
      <c r="AT281" s="16" t="s">
        <v>141</v>
      </c>
      <c r="AU281" s="16" t="s">
        <v>86</v>
      </c>
    </row>
    <row r="282" s="2" customFormat="1">
      <c r="A282" s="37"/>
      <c r="B282" s="38"/>
      <c r="C282" s="39"/>
      <c r="D282" s="254" t="s">
        <v>143</v>
      </c>
      <c r="E282" s="39"/>
      <c r="F282" s="258" t="s">
        <v>393</v>
      </c>
      <c r="G282" s="39"/>
      <c r="H282" s="39"/>
      <c r="I282" s="137"/>
      <c r="J282" s="39"/>
      <c r="K282" s="39"/>
      <c r="L282" s="43"/>
      <c r="M282" s="256"/>
      <c r="N282" s="257"/>
      <c r="O282" s="90"/>
      <c r="P282" s="90"/>
      <c r="Q282" s="90"/>
      <c r="R282" s="90"/>
      <c r="S282" s="90"/>
      <c r="T282" s="91"/>
      <c r="U282" s="37"/>
      <c r="V282" s="37"/>
      <c r="W282" s="37"/>
      <c r="X282" s="37"/>
      <c r="Y282" s="37"/>
      <c r="Z282" s="37"/>
      <c r="AA282" s="37"/>
      <c r="AB282" s="37"/>
      <c r="AC282" s="37"/>
      <c r="AD282" s="37"/>
      <c r="AE282" s="37"/>
      <c r="AT282" s="16" t="s">
        <v>143</v>
      </c>
      <c r="AU282" s="16" t="s">
        <v>86</v>
      </c>
    </row>
    <row r="283" s="2" customFormat="1" ht="21.75" customHeight="1">
      <c r="A283" s="37"/>
      <c r="B283" s="38"/>
      <c r="C283" s="241" t="s">
        <v>404</v>
      </c>
      <c r="D283" s="241" t="s">
        <v>134</v>
      </c>
      <c r="E283" s="242" t="s">
        <v>405</v>
      </c>
      <c r="F283" s="243" t="s">
        <v>406</v>
      </c>
      <c r="G283" s="244" t="s">
        <v>215</v>
      </c>
      <c r="H283" s="245">
        <v>5.7199999999999998</v>
      </c>
      <c r="I283" s="246"/>
      <c r="J283" s="247">
        <f>ROUND(I283*H283,2)</f>
        <v>0</v>
      </c>
      <c r="K283" s="243" t="s">
        <v>1</v>
      </c>
      <c r="L283" s="43"/>
      <c r="M283" s="248" t="s">
        <v>1</v>
      </c>
      <c r="N283" s="249" t="s">
        <v>44</v>
      </c>
      <c r="O283" s="90"/>
      <c r="P283" s="250">
        <f>O283*H283</f>
        <v>0</v>
      </c>
      <c r="Q283" s="250">
        <v>0</v>
      </c>
      <c r="R283" s="250">
        <f>Q283*H283</f>
        <v>0</v>
      </c>
      <c r="S283" s="250">
        <v>0</v>
      </c>
      <c r="T283" s="251">
        <f>S283*H283</f>
        <v>0</v>
      </c>
      <c r="U283" s="37"/>
      <c r="V283" s="37"/>
      <c r="W283" s="37"/>
      <c r="X283" s="37"/>
      <c r="Y283" s="37"/>
      <c r="Z283" s="37"/>
      <c r="AA283" s="37"/>
      <c r="AB283" s="37"/>
      <c r="AC283" s="37"/>
      <c r="AD283" s="37"/>
      <c r="AE283" s="37"/>
      <c r="AR283" s="252" t="s">
        <v>139</v>
      </c>
      <c r="AT283" s="252" t="s">
        <v>134</v>
      </c>
      <c r="AU283" s="252" t="s">
        <v>86</v>
      </c>
      <c r="AY283" s="16" t="s">
        <v>132</v>
      </c>
      <c r="BE283" s="253">
        <f>IF(N283="základní",J283,0)</f>
        <v>0</v>
      </c>
      <c r="BF283" s="253">
        <f>IF(N283="snížená",J283,0)</f>
        <v>0</v>
      </c>
      <c r="BG283" s="253">
        <f>IF(N283="zákl. přenesená",J283,0)</f>
        <v>0</v>
      </c>
      <c r="BH283" s="253">
        <f>IF(N283="sníž. přenesená",J283,0)</f>
        <v>0</v>
      </c>
      <c r="BI283" s="253">
        <f>IF(N283="nulová",J283,0)</f>
        <v>0</v>
      </c>
      <c r="BJ283" s="16" t="s">
        <v>84</v>
      </c>
      <c r="BK283" s="253">
        <f>ROUND(I283*H283,2)</f>
        <v>0</v>
      </c>
      <c r="BL283" s="16" t="s">
        <v>139</v>
      </c>
      <c r="BM283" s="252" t="s">
        <v>407</v>
      </c>
    </row>
    <row r="284" s="2" customFormat="1">
      <c r="A284" s="37"/>
      <c r="B284" s="38"/>
      <c r="C284" s="39"/>
      <c r="D284" s="254" t="s">
        <v>141</v>
      </c>
      <c r="E284" s="39"/>
      <c r="F284" s="255" t="s">
        <v>403</v>
      </c>
      <c r="G284" s="39"/>
      <c r="H284" s="39"/>
      <c r="I284" s="137"/>
      <c r="J284" s="39"/>
      <c r="K284" s="39"/>
      <c r="L284" s="43"/>
      <c r="M284" s="256"/>
      <c r="N284" s="257"/>
      <c r="O284" s="90"/>
      <c r="P284" s="90"/>
      <c r="Q284" s="90"/>
      <c r="R284" s="90"/>
      <c r="S284" s="90"/>
      <c r="T284" s="91"/>
      <c r="U284" s="37"/>
      <c r="V284" s="37"/>
      <c r="W284" s="37"/>
      <c r="X284" s="37"/>
      <c r="Y284" s="37"/>
      <c r="Z284" s="37"/>
      <c r="AA284" s="37"/>
      <c r="AB284" s="37"/>
      <c r="AC284" s="37"/>
      <c r="AD284" s="37"/>
      <c r="AE284" s="37"/>
      <c r="AT284" s="16" t="s">
        <v>141</v>
      </c>
      <c r="AU284" s="16" t="s">
        <v>86</v>
      </c>
    </row>
    <row r="285" s="2" customFormat="1">
      <c r="A285" s="37"/>
      <c r="B285" s="38"/>
      <c r="C285" s="39"/>
      <c r="D285" s="254" t="s">
        <v>143</v>
      </c>
      <c r="E285" s="39"/>
      <c r="F285" s="258" t="s">
        <v>393</v>
      </c>
      <c r="G285" s="39"/>
      <c r="H285" s="39"/>
      <c r="I285" s="137"/>
      <c r="J285" s="39"/>
      <c r="K285" s="39"/>
      <c r="L285" s="43"/>
      <c r="M285" s="256"/>
      <c r="N285" s="257"/>
      <c r="O285" s="90"/>
      <c r="P285" s="90"/>
      <c r="Q285" s="90"/>
      <c r="R285" s="90"/>
      <c r="S285" s="90"/>
      <c r="T285" s="91"/>
      <c r="U285" s="37"/>
      <c r="V285" s="37"/>
      <c r="W285" s="37"/>
      <c r="X285" s="37"/>
      <c r="Y285" s="37"/>
      <c r="Z285" s="37"/>
      <c r="AA285" s="37"/>
      <c r="AB285" s="37"/>
      <c r="AC285" s="37"/>
      <c r="AD285" s="37"/>
      <c r="AE285" s="37"/>
      <c r="AT285" s="16" t="s">
        <v>143</v>
      </c>
      <c r="AU285" s="16" t="s">
        <v>86</v>
      </c>
    </row>
    <row r="286" s="2" customFormat="1" ht="21.75" customHeight="1">
      <c r="A286" s="37"/>
      <c r="B286" s="38"/>
      <c r="C286" s="241" t="s">
        <v>408</v>
      </c>
      <c r="D286" s="241" t="s">
        <v>134</v>
      </c>
      <c r="E286" s="242" t="s">
        <v>409</v>
      </c>
      <c r="F286" s="243" t="s">
        <v>410</v>
      </c>
      <c r="G286" s="244" t="s">
        <v>215</v>
      </c>
      <c r="H286" s="245">
        <v>33.640000000000001</v>
      </c>
      <c r="I286" s="246"/>
      <c r="J286" s="247">
        <f>ROUND(I286*H286,2)</f>
        <v>0</v>
      </c>
      <c r="K286" s="243" t="s">
        <v>1</v>
      </c>
      <c r="L286" s="43"/>
      <c r="M286" s="248" t="s">
        <v>1</v>
      </c>
      <c r="N286" s="249" t="s">
        <v>44</v>
      </c>
      <c r="O286" s="90"/>
      <c r="P286" s="250">
        <f>O286*H286</f>
        <v>0</v>
      </c>
      <c r="Q286" s="250">
        <v>0</v>
      </c>
      <c r="R286" s="250">
        <f>Q286*H286</f>
        <v>0</v>
      </c>
      <c r="S286" s="250">
        <v>0</v>
      </c>
      <c r="T286" s="251">
        <f>S286*H286</f>
        <v>0</v>
      </c>
      <c r="U286" s="37"/>
      <c r="V286" s="37"/>
      <c r="W286" s="37"/>
      <c r="X286" s="37"/>
      <c r="Y286" s="37"/>
      <c r="Z286" s="37"/>
      <c r="AA286" s="37"/>
      <c r="AB286" s="37"/>
      <c r="AC286" s="37"/>
      <c r="AD286" s="37"/>
      <c r="AE286" s="37"/>
      <c r="AR286" s="252" t="s">
        <v>139</v>
      </c>
      <c r="AT286" s="252" t="s">
        <v>134</v>
      </c>
      <c r="AU286" s="252" t="s">
        <v>86</v>
      </c>
      <c r="AY286" s="16" t="s">
        <v>132</v>
      </c>
      <c r="BE286" s="253">
        <f>IF(N286="základní",J286,0)</f>
        <v>0</v>
      </c>
      <c r="BF286" s="253">
        <f>IF(N286="snížená",J286,0)</f>
        <v>0</v>
      </c>
      <c r="BG286" s="253">
        <f>IF(N286="zákl. přenesená",J286,0)</f>
        <v>0</v>
      </c>
      <c r="BH286" s="253">
        <f>IF(N286="sníž. přenesená",J286,0)</f>
        <v>0</v>
      </c>
      <c r="BI286" s="253">
        <f>IF(N286="nulová",J286,0)</f>
        <v>0</v>
      </c>
      <c r="BJ286" s="16" t="s">
        <v>84</v>
      </c>
      <c r="BK286" s="253">
        <f>ROUND(I286*H286,2)</f>
        <v>0</v>
      </c>
      <c r="BL286" s="16" t="s">
        <v>139</v>
      </c>
      <c r="BM286" s="252" t="s">
        <v>411</v>
      </c>
    </row>
    <row r="287" s="2" customFormat="1">
      <c r="A287" s="37"/>
      <c r="B287" s="38"/>
      <c r="C287" s="39"/>
      <c r="D287" s="254" t="s">
        <v>141</v>
      </c>
      <c r="E287" s="39"/>
      <c r="F287" s="255" t="s">
        <v>412</v>
      </c>
      <c r="G287" s="39"/>
      <c r="H287" s="39"/>
      <c r="I287" s="137"/>
      <c r="J287" s="39"/>
      <c r="K287" s="39"/>
      <c r="L287" s="43"/>
      <c r="M287" s="256"/>
      <c r="N287" s="257"/>
      <c r="O287" s="90"/>
      <c r="P287" s="90"/>
      <c r="Q287" s="90"/>
      <c r="R287" s="90"/>
      <c r="S287" s="90"/>
      <c r="T287" s="91"/>
      <c r="U287" s="37"/>
      <c r="V287" s="37"/>
      <c r="W287" s="37"/>
      <c r="X287" s="37"/>
      <c r="Y287" s="37"/>
      <c r="Z287" s="37"/>
      <c r="AA287" s="37"/>
      <c r="AB287" s="37"/>
      <c r="AC287" s="37"/>
      <c r="AD287" s="37"/>
      <c r="AE287" s="37"/>
      <c r="AT287" s="16" t="s">
        <v>141</v>
      </c>
      <c r="AU287" s="16" t="s">
        <v>86</v>
      </c>
    </row>
    <row r="288" s="2" customFormat="1">
      <c r="A288" s="37"/>
      <c r="B288" s="38"/>
      <c r="C288" s="39"/>
      <c r="D288" s="254" t="s">
        <v>143</v>
      </c>
      <c r="E288" s="39"/>
      <c r="F288" s="258" t="s">
        <v>393</v>
      </c>
      <c r="G288" s="39"/>
      <c r="H288" s="39"/>
      <c r="I288" s="137"/>
      <c r="J288" s="39"/>
      <c r="K288" s="39"/>
      <c r="L288" s="43"/>
      <c r="M288" s="256"/>
      <c r="N288" s="257"/>
      <c r="O288" s="90"/>
      <c r="P288" s="90"/>
      <c r="Q288" s="90"/>
      <c r="R288" s="90"/>
      <c r="S288" s="90"/>
      <c r="T288" s="91"/>
      <c r="U288" s="37"/>
      <c r="V288" s="37"/>
      <c r="W288" s="37"/>
      <c r="X288" s="37"/>
      <c r="Y288" s="37"/>
      <c r="Z288" s="37"/>
      <c r="AA288" s="37"/>
      <c r="AB288" s="37"/>
      <c r="AC288" s="37"/>
      <c r="AD288" s="37"/>
      <c r="AE288" s="37"/>
      <c r="AT288" s="16" t="s">
        <v>143</v>
      </c>
      <c r="AU288" s="16" t="s">
        <v>86</v>
      </c>
    </row>
    <row r="289" s="12" customFormat="1" ht="22.8" customHeight="1">
      <c r="A289" s="12"/>
      <c r="B289" s="225"/>
      <c r="C289" s="226"/>
      <c r="D289" s="227" t="s">
        <v>78</v>
      </c>
      <c r="E289" s="239" t="s">
        <v>413</v>
      </c>
      <c r="F289" s="239" t="s">
        <v>414</v>
      </c>
      <c r="G289" s="226"/>
      <c r="H289" s="226"/>
      <c r="I289" s="229"/>
      <c r="J289" s="240">
        <f>BK289</f>
        <v>0</v>
      </c>
      <c r="K289" s="226"/>
      <c r="L289" s="231"/>
      <c r="M289" s="232"/>
      <c r="N289" s="233"/>
      <c r="O289" s="233"/>
      <c r="P289" s="234">
        <f>SUM(P290:P299)</f>
        <v>0</v>
      </c>
      <c r="Q289" s="233"/>
      <c r="R289" s="234">
        <f>SUM(R290:R299)</f>
        <v>0</v>
      </c>
      <c r="S289" s="233"/>
      <c r="T289" s="235">
        <f>SUM(T290:T299)</f>
        <v>0</v>
      </c>
      <c r="U289" s="12"/>
      <c r="V289" s="12"/>
      <c r="W289" s="12"/>
      <c r="X289" s="12"/>
      <c r="Y289" s="12"/>
      <c r="Z289" s="12"/>
      <c r="AA289" s="12"/>
      <c r="AB289" s="12"/>
      <c r="AC289" s="12"/>
      <c r="AD289" s="12"/>
      <c r="AE289" s="12"/>
      <c r="AR289" s="236" t="s">
        <v>84</v>
      </c>
      <c r="AT289" s="237" t="s">
        <v>78</v>
      </c>
      <c r="AU289" s="237" t="s">
        <v>84</v>
      </c>
      <c r="AY289" s="236" t="s">
        <v>132</v>
      </c>
      <c r="BK289" s="238">
        <f>SUM(BK290:BK299)</f>
        <v>0</v>
      </c>
    </row>
    <row r="290" s="2" customFormat="1" ht="21.75" customHeight="1">
      <c r="A290" s="37"/>
      <c r="B290" s="38"/>
      <c r="C290" s="241" t="s">
        <v>415</v>
      </c>
      <c r="D290" s="241" t="s">
        <v>134</v>
      </c>
      <c r="E290" s="242" t="s">
        <v>416</v>
      </c>
      <c r="F290" s="243" t="s">
        <v>417</v>
      </c>
      <c r="G290" s="244" t="s">
        <v>215</v>
      </c>
      <c r="H290" s="245">
        <v>79.680000000000007</v>
      </c>
      <c r="I290" s="246"/>
      <c r="J290" s="247">
        <f>ROUND(I290*H290,2)</f>
        <v>0</v>
      </c>
      <c r="K290" s="243" t="s">
        <v>138</v>
      </c>
      <c r="L290" s="43"/>
      <c r="M290" s="248" t="s">
        <v>1</v>
      </c>
      <c r="N290" s="249" t="s">
        <v>44</v>
      </c>
      <c r="O290" s="90"/>
      <c r="P290" s="250">
        <f>O290*H290</f>
        <v>0</v>
      </c>
      <c r="Q290" s="250">
        <v>0</v>
      </c>
      <c r="R290" s="250">
        <f>Q290*H290</f>
        <v>0</v>
      </c>
      <c r="S290" s="250">
        <v>0</v>
      </c>
      <c r="T290" s="251">
        <f>S290*H290</f>
        <v>0</v>
      </c>
      <c r="U290" s="37"/>
      <c r="V290" s="37"/>
      <c r="W290" s="37"/>
      <c r="X290" s="37"/>
      <c r="Y290" s="37"/>
      <c r="Z290" s="37"/>
      <c r="AA290" s="37"/>
      <c r="AB290" s="37"/>
      <c r="AC290" s="37"/>
      <c r="AD290" s="37"/>
      <c r="AE290" s="37"/>
      <c r="AR290" s="252" t="s">
        <v>139</v>
      </c>
      <c r="AT290" s="252" t="s">
        <v>134</v>
      </c>
      <c r="AU290" s="252" t="s">
        <v>86</v>
      </c>
      <c r="AY290" s="16" t="s">
        <v>132</v>
      </c>
      <c r="BE290" s="253">
        <f>IF(N290="základní",J290,0)</f>
        <v>0</v>
      </c>
      <c r="BF290" s="253">
        <f>IF(N290="snížená",J290,0)</f>
        <v>0</v>
      </c>
      <c r="BG290" s="253">
        <f>IF(N290="zákl. přenesená",J290,0)</f>
        <v>0</v>
      </c>
      <c r="BH290" s="253">
        <f>IF(N290="sníž. přenesená",J290,0)</f>
        <v>0</v>
      </c>
      <c r="BI290" s="253">
        <f>IF(N290="nulová",J290,0)</f>
        <v>0</v>
      </c>
      <c r="BJ290" s="16" t="s">
        <v>84</v>
      </c>
      <c r="BK290" s="253">
        <f>ROUND(I290*H290,2)</f>
        <v>0</v>
      </c>
      <c r="BL290" s="16" t="s">
        <v>139</v>
      </c>
      <c r="BM290" s="252" t="s">
        <v>418</v>
      </c>
    </row>
    <row r="291" s="2" customFormat="1">
      <c r="A291" s="37"/>
      <c r="B291" s="38"/>
      <c r="C291" s="39"/>
      <c r="D291" s="254" t="s">
        <v>141</v>
      </c>
      <c r="E291" s="39"/>
      <c r="F291" s="255" t="s">
        <v>419</v>
      </c>
      <c r="G291" s="39"/>
      <c r="H291" s="39"/>
      <c r="I291" s="137"/>
      <c r="J291" s="39"/>
      <c r="K291" s="39"/>
      <c r="L291" s="43"/>
      <c r="M291" s="256"/>
      <c r="N291" s="257"/>
      <c r="O291" s="90"/>
      <c r="P291" s="90"/>
      <c r="Q291" s="90"/>
      <c r="R291" s="90"/>
      <c r="S291" s="90"/>
      <c r="T291" s="91"/>
      <c r="U291" s="37"/>
      <c r="V291" s="37"/>
      <c r="W291" s="37"/>
      <c r="X291" s="37"/>
      <c r="Y291" s="37"/>
      <c r="Z291" s="37"/>
      <c r="AA291" s="37"/>
      <c r="AB291" s="37"/>
      <c r="AC291" s="37"/>
      <c r="AD291" s="37"/>
      <c r="AE291" s="37"/>
      <c r="AT291" s="16" t="s">
        <v>141</v>
      </c>
      <c r="AU291" s="16" t="s">
        <v>86</v>
      </c>
    </row>
    <row r="292" s="2" customFormat="1">
      <c r="A292" s="37"/>
      <c r="B292" s="38"/>
      <c r="C292" s="39"/>
      <c r="D292" s="254" t="s">
        <v>143</v>
      </c>
      <c r="E292" s="39"/>
      <c r="F292" s="258" t="s">
        <v>420</v>
      </c>
      <c r="G292" s="39"/>
      <c r="H292" s="39"/>
      <c r="I292" s="137"/>
      <c r="J292" s="39"/>
      <c r="K292" s="39"/>
      <c r="L292" s="43"/>
      <c r="M292" s="256"/>
      <c r="N292" s="257"/>
      <c r="O292" s="90"/>
      <c r="P292" s="90"/>
      <c r="Q292" s="90"/>
      <c r="R292" s="90"/>
      <c r="S292" s="90"/>
      <c r="T292" s="91"/>
      <c r="U292" s="37"/>
      <c r="V292" s="37"/>
      <c r="W292" s="37"/>
      <c r="X292" s="37"/>
      <c r="Y292" s="37"/>
      <c r="Z292" s="37"/>
      <c r="AA292" s="37"/>
      <c r="AB292" s="37"/>
      <c r="AC292" s="37"/>
      <c r="AD292" s="37"/>
      <c r="AE292" s="37"/>
      <c r="AT292" s="16" t="s">
        <v>143</v>
      </c>
      <c r="AU292" s="16" t="s">
        <v>86</v>
      </c>
    </row>
    <row r="293" s="2" customFormat="1" ht="21.75" customHeight="1">
      <c r="A293" s="37"/>
      <c r="B293" s="38"/>
      <c r="C293" s="241" t="s">
        <v>421</v>
      </c>
      <c r="D293" s="241" t="s">
        <v>134</v>
      </c>
      <c r="E293" s="242" t="s">
        <v>422</v>
      </c>
      <c r="F293" s="243" t="s">
        <v>423</v>
      </c>
      <c r="G293" s="244" t="s">
        <v>215</v>
      </c>
      <c r="H293" s="245">
        <v>79.680000000000007</v>
      </c>
      <c r="I293" s="246"/>
      <c r="J293" s="247">
        <f>ROUND(I293*H293,2)</f>
        <v>0</v>
      </c>
      <c r="K293" s="243" t="s">
        <v>138</v>
      </c>
      <c r="L293" s="43"/>
      <c r="M293" s="248" t="s">
        <v>1</v>
      </c>
      <c r="N293" s="249" t="s">
        <v>44</v>
      </c>
      <c r="O293" s="90"/>
      <c r="P293" s="250">
        <f>O293*H293</f>
        <v>0</v>
      </c>
      <c r="Q293" s="250">
        <v>0</v>
      </c>
      <c r="R293" s="250">
        <f>Q293*H293</f>
        <v>0</v>
      </c>
      <c r="S293" s="250">
        <v>0</v>
      </c>
      <c r="T293" s="251">
        <f>S293*H293</f>
        <v>0</v>
      </c>
      <c r="U293" s="37"/>
      <c r="V293" s="37"/>
      <c r="W293" s="37"/>
      <c r="X293" s="37"/>
      <c r="Y293" s="37"/>
      <c r="Z293" s="37"/>
      <c r="AA293" s="37"/>
      <c r="AB293" s="37"/>
      <c r="AC293" s="37"/>
      <c r="AD293" s="37"/>
      <c r="AE293" s="37"/>
      <c r="AR293" s="252" t="s">
        <v>139</v>
      </c>
      <c r="AT293" s="252" t="s">
        <v>134</v>
      </c>
      <c r="AU293" s="252" t="s">
        <v>86</v>
      </c>
      <c r="AY293" s="16" t="s">
        <v>132</v>
      </c>
      <c r="BE293" s="253">
        <f>IF(N293="základní",J293,0)</f>
        <v>0</v>
      </c>
      <c r="BF293" s="253">
        <f>IF(N293="snížená",J293,0)</f>
        <v>0</v>
      </c>
      <c r="BG293" s="253">
        <f>IF(N293="zákl. přenesená",J293,0)</f>
        <v>0</v>
      </c>
      <c r="BH293" s="253">
        <f>IF(N293="sníž. přenesená",J293,0)</f>
        <v>0</v>
      </c>
      <c r="BI293" s="253">
        <f>IF(N293="nulová",J293,0)</f>
        <v>0</v>
      </c>
      <c r="BJ293" s="16" t="s">
        <v>84</v>
      </c>
      <c r="BK293" s="253">
        <f>ROUND(I293*H293,2)</f>
        <v>0</v>
      </c>
      <c r="BL293" s="16" t="s">
        <v>139</v>
      </c>
      <c r="BM293" s="252" t="s">
        <v>424</v>
      </c>
    </row>
    <row r="294" s="2" customFormat="1">
      <c r="A294" s="37"/>
      <c r="B294" s="38"/>
      <c r="C294" s="39"/>
      <c r="D294" s="254" t="s">
        <v>141</v>
      </c>
      <c r="E294" s="39"/>
      <c r="F294" s="255" t="s">
        <v>425</v>
      </c>
      <c r="G294" s="39"/>
      <c r="H294" s="39"/>
      <c r="I294" s="137"/>
      <c r="J294" s="39"/>
      <c r="K294" s="39"/>
      <c r="L294" s="43"/>
      <c r="M294" s="256"/>
      <c r="N294" s="257"/>
      <c r="O294" s="90"/>
      <c r="P294" s="90"/>
      <c r="Q294" s="90"/>
      <c r="R294" s="90"/>
      <c r="S294" s="90"/>
      <c r="T294" s="91"/>
      <c r="U294" s="37"/>
      <c r="V294" s="37"/>
      <c r="W294" s="37"/>
      <c r="X294" s="37"/>
      <c r="Y294" s="37"/>
      <c r="Z294" s="37"/>
      <c r="AA294" s="37"/>
      <c r="AB294" s="37"/>
      <c r="AC294" s="37"/>
      <c r="AD294" s="37"/>
      <c r="AE294" s="37"/>
      <c r="AT294" s="16" t="s">
        <v>141</v>
      </c>
      <c r="AU294" s="16" t="s">
        <v>86</v>
      </c>
    </row>
    <row r="295" s="2" customFormat="1">
      <c r="A295" s="37"/>
      <c r="B295" s="38"/>
      <c r="C295" s="39"/>
      <c r="D295" s="254" t="s">
        <v>143</v>
      </c>
      <c r="E295" s="39"/>
      <c r="F295" s="258" t="s">
        <v>420</v>
      </c>
      <c r="G295" s="39"/>
      <c r="H295" s="39"/>
      <c r="I295" s="137"/>
      <c r="J295" s="39"/>
      <c r="K295" s="39"/>
      <c r="L295" s="43"/>
      <c r="M295" s="256"/>
      <c r="N295" s="257"/>
      <c r="O295" s="90"/>
      <c r="P295" s="90"/>
      <c r="Q295" s="90"/>
      <c r="R295" s="90"/>
      <c r="S295" s="90"/>
      <c r="T295" s="91"/>
      <c r="U295" s="37"/>
      <c r="V295" s="37"/>
      <c r="W295" s="37"/>
      <c r="X295" s="37"/>
      <c r="Y295" s="37"/>
      <c r="Z295" s="37"/>
      <c r="AA295" s="37"/>
      <c r="AB295" s="37"/>
      <c r="AC295" s="37"/>
      <c r="AD295" s="37"/>
      <c r="AE295" s="37"/>
      <c r="AT295" s="16" t="s">
        <v>143</v>
      </c>
      <c r="AU295" s="16" t="s">
        <v>86</v>
      </c>
    </row>
    <row r="296" s="2" customFormat="1" ht="21.75" customHeight="1">
      <c r="A296" s="37"/>
      <c r="B296" s="38"/>
      <c r="C296" s="241" t="s">
        <v>426</v>
      </c>
      <c r="D296" s="241" t="s">
        <v>134</v>
      </c>
      <c r="E296" s="242" t="s">
        <v>427</v>
      </c>
      <c r="F296" s="243" t="s">
        <v>428</v>
      </c>
      <c r="G296" s="244" t="s">
        <v>215</v>
      </c>
      <c r="H296" s="245">
        <v>318.72000000000003</v>
      </c>
      <c r="I296" s="246"/>
      <c r="J296" s="247">
        <f>ROUND(I296*H296,2)</f>
        <v>0</v>
      </c>
      <c r="K296" s="243" t="s">
        <v>138</v>
      </c>
      <c r="L296" s="43"/>
      <c r="M296" s="248" t="s">
        <v>1</v>
      </c>
      <c r="N296" s="249" t="s">
        <v>44</v>
      </c>
      <c r="O296" s="90"/>
      <c r="P296" s="250">
        <f>O296*H296</f>
        <v>0</v>
      </c>
      <c r="Q296" s="250">
        <v>0</v>
      </c>
      <c r="R296" s="250">
        <f>Q296*H296</f>
        <v>0</v>
      </c>
      <c r="S296" s="250">
        <v>0</v>
      </c>
      <c r="T296" s="251">
        <f>S296*H296</f>
        <v>0</v>
      </c>
      <c r="U296" s="37"/>
      <c r="V296" s="37"/>
      <c r="W296" s="37"/>
      <c r="X296" s="37"/>
      <c r="Y296" s="37"/>
      <c r="Z296" s="37"/>
      <c r="AA296" s="37"/>
      <c r="AB296" s="37"/>
      <c r="AC296" s="37"/>
      <c r="AD296" s="37"/>
      <c r="AE296" s="37"/>
      <c r="AR296" s="252" t="s">
        <v>139</v>
      </c>
      <c r="AT296" s="252" t="s">
        <v>134</v>
      </c>
      <c r="AU296" s="252" t="s">
        <v>86</v>
      </c>
      <c r="AY296" s="16" t="s">
        <v>132</v>
      </c>
      <c r="BE296" s="253">
        <f>IF(N296="základní",J296,0)</f>
        <v>0</v>
      </c>
      <c r="BF296" s="253">
        <f>IF(N296="snížená",J296,0)</f>
        <v>0</v>
      </c>
      <c r="BG296" s="253">
        <f>IF(N296="zákl. přenesená",J296,0)</f>
        <v>0</v>
      </c>
      <c r="BH296" s="253">
        <f>IF(N296="sníž. přenesená",J296,0)</f>
        <v>0</v>
      </c>
      <c r="BI296" s="253">
        <f>IF(N296="nulová",J296,0)</f>
        <v>0</v>
      </c>
      <c r="BJ296" s="16" t="s">
        <v>84</v>
      </c>
      <c r="BK296" s="253">
        <f>ROUND(I296*H296,2)</f>
        <v>0</v>
      </c>
      <c r="BL296" s="16" t="s">
        <v>139</v>
      </c>
      <c r="BM296" s="252" t="s">
        <v>429</v>
      </c>
    </row>
    <row r="297" s="2" customFormat="1">
      <c r="A297" s="37"/>
      <c r="B297" s="38"/>
      <c r="C297" s="39"/>
      <c r="D297" s="254" t="s">
        <v>141</v>
      </c>
      <c r="E297" s="39"/>
      <c r="F297" s="255" t="s">
        <v>430</v>
      </c>
      <c r="G297" s="39"/>
      <c r="H297" s="39"/>
      <c r="I297" s="137"/>
      <c r="J297" s="39"/>
      <c r="K297" s="39"/>
      <c r="L297" s="43"/>
      <c r="M297" s="256"/>
      <c r="N297" s="257"/>
      <c r="O297" s="90"/>
      <c r="P297" s="90"/>
      <c r="Q297" s="90"/>
      <c r="R297" s="90"/>
      <c r="S297" s="90"/>
      <c r="T297" s="91"/>
      <c r="U297" s="37"/>
      <c r="V297" s="37"/>
      <c r="W297" s="37"/>
      <c r="X297" s="37"/>
      <c r="Y297" s="37"/>
      <c r="Z297" s="37"/>
      <c r="AA297" s="37"/>
      <c r="AB297" s="37"/>
      <c r="AC297" s="37"/>
      <c r="AD297" s="37"/>
      <c r="AE297" s="37"/>
      <c r="AT297" s="16" t="s">
        <v>141</v>
      </c>
      <c r="AU297" s="16" t="s">
        <v>86</v>
      </c>
    </row>
    <row r="298" s="2" customFormat="1">
      <c r="A298" s="37"/>
      <c r="B298" s="38"/>
      <c r="C298" s="39"/>
      <c r="D298" s="254" t="s">
        <v>143</v>
      </c>
      <c r="E298" s="39"/>
      <c r="F298" s="258" t="s">
        <v>420</v>
      </c>
      <c r="G298" s="39"/>
      <c r="H298" s="39"/>
      <c r="I298" s="137"/>
      <c r="J298" s="39"/>
      <c r="K298" s="39"/>
      <c r="L298" s="43"/>
      <c r="M298" s="256"/>
      <c r="N298" s="257"/>
      <c r="O298" s="90"/>
      <c r="P298" s="90"/>
      <c r="Q298" s="90"/>
      <c r="R298" s="90"/>
      <c r="S298" s="90"/>
      <c r="T298" s="91"/>
      <c r="U298" s="37"/>
      <c r="V298" s="37"/>
      <c r="W298" s="37"/>
      <c r="X298" s="37"/>
      <c r="Y298" s="37"/>
      <c r="Z298" s="37"/>
      <c r="AA298" s="37"/>
      <c r="AB298" s="37"/>
      <c r="AC298" s="37"/>
      <c r="AD298" s="37"/>
      <c r="AE298" s="37"/>
      <c r="AT298" s="16" t="s">
        <v>143</v>
      </c>
      <c r="AU298" s="16" t="s">
        <v>86</v>
      </c>
    </row>
    <row r="299" s="13" customFormat="1">
      <c r="A299" s="13"/>
      <c r="B299" s="259"/>
      <c r="C299" s="260"/>
      <c r="D299" s="254" t="s">
        <v>145</v>
      </c>
      <c r="E299" s="260"/>
      <c r="F299" s="262" t="s">
        <v>431</v>
      </c>
      <c r="G299" s="260"/>
      <c r="H299" s="263">
        <v>318.72000000000003</v>
      </c>
      <c r="I299" s="264"/>
      <c r="J299" s="260"/>
      <c r="K299" s="260"/>
      <c r="L299" s="265"/>
      <c r="M299" s="266"/>
      <c r="N299" s="267"/>
      <c r="O299" s="267"/>
      <c r="P299" s="267"/>
      <c r="Q299" s="267"/>
      <c r="R299" s="267"/>
      <c r="S299" s="267"/>
      <c r="T299" s="268"/>
      <c r="U299" s="13"/>
      <c r="V299" s="13"/>
      <c r="W299" s="13"/>
      <c r="X299" s="13"/>
      <c r="Y299" s="13"/>
      <c r="Z299" s="13"/>
      <c r="AA299" s="13"/>
      <c r="AB299" s="13"/>
      <c r="AC299" s="13"/>
      <c r="AD299" s="13"/>
      <c r="AE299" s="13"/>
      <c r="AT299" s="269" t="s">
        <v>145</v>
      </c>
      <c r="AU299" s="269" t="s">
        <v>86</v>
      </c>
      <c r="AV299" s="13" t="s">
        <v>86</v>
      </c>
      <c r="AW299" s="13" t="s">
        <v>4</v>
      </c>
      <c r="AX299" s="13" t="s">
        <v>84</v>
      </c>
      <c r="AY299" s="269" t="s">
        <v>132</v>
      </c>
    </row>
    <row r="300" s="12" customFormat="1" ht="25.92" customHeight="1">
      <c r="A300" s="12"/>
      <c r="B300" s="225"/>
      <c r="C300" s="226"/>
      <c r="D300" s="227" t="s">
        <v>78</v>
      </c>
      <c r="E300" s="228" t="s">
        <v>232</v>
      </c>
      <c r="F300" s="228" t="s">
        <v>432</v>
      </c>
      <c r="G300" s="226"/>
      <c r="H300" s="226"/>
      <c r="I300" s="229"/>
      <c r="J300" s="230">
        <f>BK300</f>
        <v>0</v>
      </c>
      <c r="K300" s="226"/>
      <c r="L300" s="231"/>
      <c r="M300" s="232"/>
      <c r="N300" s="233"/>
      <c r="O300" s="233"/>
      <c r="P300" s="234">
        <f>P301</f>
        <v>0</v>
      </c>
      <c r="Q300" s="233"/>
      <c r="R300" s="234">
        <f>R301</f>
        <v>0</v>
      </c>
      <c r="S300" s="233"/>
      <c r="T300" s="235">
        <f>T301</f>
        <v>0</v>
      </c>
      <c r="U300" s="12"/>
      <c r="V300" s="12"/>
      <c r="W300" s="12"/>
      <c r="X300" s="12"/>
      <c r="Y300" s="12"/>
      <c r="Z300" s="12"/>
      <c r="AA300" s="12"/>
      <c r="AB300" s="12"/>
      <c r="AC300" s="12"/>
      <c r="AD300" s="12"/>
      <c r="AE300" s="12"/>
      <c r="AR300" s="236" t="s">
        <v>153</v>
      </c>
      <c r="AT300" s="237" t="s">
        <v>78</v>
      </c>
      <c r="AU300" s="237" t="s">
        <v>79</v>
      </c>
      <c r="AY300" s="236" t="s">
        <v>132</v>
      </c>
      <c r="BK300" s="238">
        <f>BK301</f>
        <v>0</v>
      </c>
    </row>
    <row r="301" s="12" customFormat="1" ht="22.8" customHeight="1">
      <c r="A301" s="12"/>
      <c r="B301" s="225"/>
      <c r="C301" s="226"/>
      <c r="D301" s="227" t="s">
        <v>78</v>
      </c>
      <c r="E301" s="239" t="s">
        <v>433</v>
      </c>
      <c r="F301" s="239" t="s">
        <v>434</v>
      </c>
      <c r="G301" s="226"/>
      <c r="H301" s="226"/>
      <c r="I301" s="229"/>
      <c r="J301" s="240">
        <f>BK301</f>
        <v>0</v>
      </c>
      <c r="K301" s="226"/>
      <c r="L301" s="231"/>
      <c r="M301" s="232"/>
      <c r="N301" s="233"/>
      <c r="O301" s="233"/>
      <c r="P301" s="234">
        <f>SUM(P302:P304)</f>
        <v>0</v>
      </c>
      <c r="Q301" s="233"/>
      <c r="R301" s="234">
        <f>SUM(R302:R304)</f>
        <v>0</v>
      </c>
      <c r="S301" s="233"/>
      <c r="T301" s="235">
        <f>SUM(T302:T304)</f>
        <v>0</v>
      </c>
      <c r="U301" s="12"/>
      <c r="V301" s="12"/>
      <c r="W301" s="12"/>
      <c r="X301" s="12"/>
      <c r="Y301" s="12"/>
      <c r="Z301" s="12"/>
      <c r="AA301" s="12"/>
      <c r="AB301" s="12"/>
      <c r="AC301" s="12"/>
      <c r="AD301" s="12"/>
      <c r="AE301" s="12"/>
      <c r="AR301" s="236" t="s">
        <v>153</v>
      </c>
      <c r="AT301" s="237" t="s">
        <v>78</v>
      </c>
      <c r="AU301" s="237" t="s">
        <v>84</v>
      </c>
      <c r="AY301" s="236" t="s">
        <v>132</v>
      </c>
      <c r="BK301" s="238">
        <f>SUM(BK302:BK304)</f>
        <v>0</v>
      </c>
    </row>
    <row r="302" s="2" customFormat="1" ht="21.75" customHeight="1">
      <c r="A302" s="37"/>
      <c r="B302" s="38"/>
      <c r="C302" s="241" t="s">
        <v>435</v>
      </c>
      <c r="D302" s="241" t="s">
        <v>134</v>
      </c>
      <c r="E302" s="242" t="s">
        <v>436</v>
      </c>
      <c r="F302" s="243" t="s">
        <v>437</v>
      </c>
      <c r="G302" s="244" t="s">
        <v>137</v>
      </c>
      <c r="H302" s="245">
        <v>20</v>
      </c>
      <c r="I302" s="246"/>
      <c r="J302" s="247">
        <f>ROUND(I302*H302,2)</f>
        <v>0</v>
      </c>
      <c r="K302" s="243" t="s">
        <v>138</v>
      </c>
      <c r="L302" s="43"/>
      <c r="M302" s="248" t="s">
        <v>1</v>
      </c>
      <c r="N302" s="249" t="s">
        <v>44</v>
      </c>
      <c r="O302" s="90"/>
      <c r="P302" s="250">
        <f>O302*H302</f>
        <v>0</v>
      </c>
      <c r="Q302" s="250">
        <v>0</v>
      </c>
      <c r="R302" s="250">
        <f>Q302*H302</f>
        <v>0</v>
      </c>
      <c r="S302" s="250">
        <v>0</v>
      </c>
      <c r="T302" s="251">
        <f>S302*H302</f>
        <v>0</v>
      </c>
      <c r="U302" s="37"/>
      <c r="V302" s="37"/>
      <c r="W302" s="37"/>
      <c r="X302" s="37"/>
      <c r="Y302" s="37"/>
      <c r="Z302" s="37"/>
      <c r="AA302" s="37"/>
      <c r="AB302" s="37"/>
      <c r="AC302" s="37"/>
      <c r="AD302" s="37"/>
      <c r="AE302" s="37"/>
      <c r="AR302" s="252" t="s">
        <v>438</v>
      </c>
      <c r="AT302" s="252" t="s">
        <v>134</v>
      </c>
      <c r="AU302" s="252" t="s">
        <v>86</v>
      </c>
      <c r="AY302" s="16" t="s">
        <v>132</v>
      </c>
      <c r="BE302" s="253">
        <f>IF(N302="základní",J302,0)</f>
        <v>0</v>
      </c>
      <c r="BF302" s="253">
        <f>IF(N302="snížená",J302,0)</f>
        <v>0</v>
      </c>
      <c r="BG302" s="253">
        <f>IF(N302="zákl. přenesená",J302,0)</f>
        <v>0</v>
      </c>
      <c r="BH302" s="253">
        <f>IF(N302="sníž. přenesená",J302,0)</f>
        <v>0</v>
      </c>
      <c r="BI302" s="253">
        <f>IF(N302="nulová",J302,0)</f>
        <v>0</v>
      </c>
      <c r="BJ302" s="16" t="s">
        <v>84</v>
      </c>
      <c r="BK302" s="253">
        <f>ROUND(I302*H302,2)</f>
        <v>0</v>
      </c>
      <c r="BL302" s="16" t="s">
        <v>438</v>
      </c>
      <c r="BM302" s="252" t="s">
        <v>439</v>
      </c>
    </row>
    <row r="303" s="2" customFormat="1">
      <c r="A303" s="37"/>
      <c r="B303" s="38"/>
      <c r="C303" s="39"/>
      <c r="D303" s="254" t="s">
        <v>141</v>
      </c>
      <c r="E303" s="39"/>
      <c r="F303" s="255" t="s">
        <v>440</v>
      </c>
      <c r="G303" s="39"/>
      <c r="H303" s="39"/>
      <c r="I303" s="137"/>
      <c r="J303" s="39"/>
      <c r="K303" s="39"/>
      <c r="L303" s="43"/>
      <c r="M303" s="256"/>
      <c r="N303" s="257"/>
      <c r="O303" s="90"/>
      <c r="P303" s="90"/>
      <c r="Q303" s="90"/>
      <c r="R303" s="90"/>
      <c r="S303" s="90"/>
      <c r="T303" s="91"/>
      <c r="U303" s="37"/>
      <c r="V303" s="37"/>
      <c r="W303" s="37"/>
      <c r="X303" s="37"/>
      <c r="Y303" s="37"/>
      <c r="Z303" s="37"/>
      <c r="AA303" s="37"/>
      <c r="AB303" s="37"/>
      <c r="AC303" s="37"/>
      <c r="AD303" s="37"/>
      <c r="AE303" s="37"/>
      <c r="AT303" s="16" t="s">
        <v>141</v>
      </c>
      <c r="AU303" s="16" t="s">
        <v>86</v>
      </c>
    </row>
    <row r="304" s="2" customFormat="1">
      <c r="A304" s="37"/>
      <c r="B304" s="38"/>
      <c r="C304" s="39"/>
      <c r="D304" s="254" t="s">
        <v>143</v>
      </c>
      <c r="E304" s="39"/>
      <c r="F304" s="258" t="s">
        <v>441</v>
      </c>
      <c r="G304" s="39"/>
      <c r="H304" s="39"/>
      <c r="I304" s="137"/>
      <c r="J304" s="39"/>
      <c r="K304" s="39"/>
      <c r="L304" s="43"/>
      <c r="M304" s="256"/>
      <c r="N304" s="257"/>
      <c r="O304" s="90"/>
      <c r="P304" s="90"/>
      <c r="Q304" s="90"/>
      <c r="R304" s="90"/>
      <c r="S304" s="90"/>
      <c r="T304" s="91"/>
      <c r="U304" s="37"/>
      <c r="V304" s="37"/>
      <c r="W304" s="37"/>
      <c r="X304" s="37"/>
      <c r="Y304" s="37"/>
      <c r="Z304" s="37"/>
      <c r="AA304" s="37"/>
      <c r="AB304" s="37"/>
      <c r="AC304" s="37"/>
      <c r="AD304" s="37"/>
      <c r="AE304" s="37"/>
      <c r="AT304" s="16" t="s">
        <v>143</v>
      </c>
      <c r="AU304" s="16" t="s">
        <v>86</v>
      </c>
    </row>
    <row r="305" s="12" customFormat="1" ht="25.92" customHeight="1">
      <c r="A305" s="12"/>
      <c r="B305" s="225"/>
      <c r="C305" s="226"/>
      <c r="D305" s="227" t="s">
        <v>78</v>
      </c>
      <c r="E305" s="228" t="s">
        <v>109</v>
      </c>
      <c r="F305" s="228" t="s">
        <v>442</v>
      </c>
      <c r="G305" s="226"/>
      <c r="H305" s="226"/>
      <c r="I305" s="229"/>
      <c r="J305" s="230">
        <f>BK305</f>
        <v>0</v>
      </c>
      <c r="K305" s="226"/>
      <c r="L305" s="231"/>
      <c r="M305" s="232"/>
      <c r="N305" s="233"/>
      <c r="O305" s="233"/>
      <c r="P305" s="234">
        <f>P306+P315+P320</f>
        <v>0</v>
      </c>
      <c r="Q305" s="233"/>
      <c r="R305" s="234">
        <f>R306+R315+R320</f>
        <v>0</v>
      </c>
      <c r="S305" s="233"/>
      <c r="T305" s="235">
        <f>T306+T315+T320</f>
        <v>0</v>
      </c>
      <c r="U305" s="12"/>
      <c r="V305" s="12"/>
      <c r="W305" s="12"/>
      <c r="X305" s="12"/>
      <c r="Y305" s="12"/>
      <c r="Z305" s="12"/>
      <c r="AA305" s="12"/>
      <c r="AB305" s="12"/>
      <c r="AC305" s="12"/>
      <c r="AD305" s="12"/>
      <c r="AE305" s="12"/>
      <c r="AR305" s="236" t="s">
        <v>162</v>
      </c>
      <c r="AT305" s="237" t="s">
        <v>78</v>
      </c>
      <c r="AU305" s="237" t="s">
        <v>79</v>
      </c>
      <c r="AY305" s="236" t="s">
        <v>132</v>
      </c>
      <c r="BK305" s="238">
        <f>BK306+BK315+BK320</f>
        <v>0</v>
      </c>
    </row>
    <row r="306" s="12" customFormat="1" ht="22.8" customHeight="1">
      <c r="A306" s="12"/>
      <c r="B306" s="225"/>
      <c r="C306" s="226"/>
      <c r="D306" s="227" t="s">
        <v>78</v>
      </c>
      <c r="E306" s="239" t="s">
        <v>443</v>
      </c>
      <c r="F306" s="239" t="s">
        <v>444</v>
      </c>
      <c r="G306" s="226"/>
      <c r="H306" s="226"/>
      <c r="I306" s="229"/>
      <c r="J306" s="240">
        <f>BK306</f>
        <v>0</v>
      </c>
      <c r="K306" s="226"/>
      <c r="L306" s="231"/>
      <c r="M306" s="232"/>
      <c r="N306" s="233"/>
      <c r="O306" s="233"/>
      <c r="P306" s="234">
        <f>SUM(P307:P314)</f>
        <v>0</v>
      </c>
      <c r="Q306" s="233"/>
      <c r="R306" s="234">
        <f>SUM(R307:R314)</f>
        <v>0</v>
      </c>
      <c r="S306" s="233"/>
      <c r="T306" s="235">
        <f>SUM(T307:T314)</f>
        <v>0</v>
      </c>
      <c r="U306" s="12"/>
      <c r="V306" s="12"/>
      <c r="W306" s="12"/>
      <c r="X306" s="12"/>
      <c r="Y306" s="12"/>
      <c r="Z306" s="12"/>
      <c r="AA306" s="12"/>
      <c r="AB306" s="12"/>
      <c r="AC306" s="12"/>
      <c r="AD306" s="12"/>
      <c r="AE306" s="12"/>
      <c r="AR306" s="236" t="s">
        <v>162</v>
      </c>
      <c r="AT306" s="237" t="s">
        <v>78</v>
      </c>
      <c r="AU306" s="237" t="s">
        <v>84</v>
      </c>
      <c r="AY306" s="236" t="s">
        <v>132</v>
      </c>
      <c r="BK306" s="238">
        <f>SUM(BK307:BK314)</f>
        <v>0</v>
      </c>
    </row>
    <row r="307" s="2" customFormat="1" ht="16.5" customHeight="1">
      <c r="A307" s="37"/>
      <c r="B307" s="38"/>
      <c r="C307" s="241" t="s">
        <v>445</v>
      </c>
      <c r="D307" s="241" t="s">
        <v>134</v>
      </c>
      <c r="E307" s="242" t="s">
        <v>446</v>
      </c>
      <c r="F307" s="243" t="s">
        <v>447</v>
      </c>
      <c r="G307" s="244" t="s">
        <v>448</v>
      </c>
      <c r="H307" s="245">
        <v>1</v>
      </c>
      <c r="I307" s="246"/>
      <c r="J307" s="247">
        <f>ROUND(I307*H307,2)</f>
        <v>0</v>
      </c>
      <c r="K307" s="243" t="s">
        <v>138</v>
      </c>
      <c r="L307" s="43"/>
      <c r="M307" s="248" t="s">
        <v>1</v>
      </c>
      <c r="N307" s="249" t="s">
        <v>44</v>
      </c>
      <c r="O307" s="90"/>
      <c r="P307" s="250">
        <f>O307*H307</f>
        <v>0</v>
      </c>
      <c r="Q307" s="250">
        <v>0</v>
      </c>
      <c r="R307" s="250">
        <f>Q307*H307</f>
        <v>0</v>
      </c>
      <c r="S307" s="250">
        <v>0</v>
      </c>
      <c r="T307" s="251">
        <f>S307*H307</f>
        <v>0</v>
      </c>
      <c r="U307" s="37"/>
      <c r="V307" s="37"/>
      <c r="W307" s="37"/>
      <c r="X307" s="37"/>
      <c r="Y307" s="37"/>
      <c r="Z307" s="37"/>
      <c r="AA307" s="37"/>
      <c r="AB307" s="37"/>
      <c r="AC307" s="37"/>
      <c r="AD307" s="37"/>
      <c r="AE307" s="37"/>
      <c r="AR307" s="252" t="s">
        <v>449</v>
      </c>
      <c r="AT307" s="252" t="s">
        <v>134</v>
      </c>
      <c r="AU307" s="252" t="s">
        <v>86</v>
      </c>
      <c r="AY307" s="16" t="s">
        <v>132</v>
      </c>
      <c r="BE307" s="253">
        <f>IF(N307="základní",J307,0)</f>
        <v>0</v>
      </c>
      <c r="BF307" s="253">
        <f>IF(N307="snížená",J307,0)</f>
        <v>0</v>
      </c>
      <c r="BG307" s="253">
        <f>IF(N307="zákl. přenesená",J307,0)</f>
        <v>0</v>
      </c>
      <c r="BH307" s="253">
        <f>IF(N307="sníž. přenesená",J307,0)</f>
        <v>0</v>
      </c>
      <c r="BI307" s="253">
        <f>IF(N307="nulová",J307,0)</f>
        <v>0</v>
      </c>
      <c r="BJ307" s="16" t="s">
        <v>84</v>
      </c>
      <c r="BK307" s="253">
        <f>ROUND(I307*H307,2)</f>
        <v>0</v>
      </c>
      <c r="BL307" s="16" t="s">
        <v>449</v>
      </c>
      <c r="BM307" s="252" t="s">
        <v>450</v>
      </c>
    </row>
    <row r="308" s="2" customFormat="1">
      <c r="A308" s="37"/>
      <c r="B308" s="38"/>
      <c r="C308" s="39"/>
      <c r="D308" s="254" t="s">
        <v>141</v>
      </c>
      <c r="E308" s="39"/>
      <c r="F308" s="255" t="s">
        <v>447</v>
      </c>
      <c r="G308" s="39"/>
      <c r="H308" s="39"/>
      <c r="I308" s="137"/>
      <c r="J308" s="39"/>
      <c r="K308" s="39"/>
      <c r="L308" s="43"/>
      <c r="M308" s="256"/>
      <c r="N308" s="257"/>
      <c r="O308" s="90"/>
      <c r="P308" s="90"/>
      <c r="Q308" s="90"/>
      <c r="R308" s="90"/>
      <c r="S308" s="90"/>
      <c r="T308" s="91"/>
      <c r="U308" s="37"/>
      <c r="V308" s="37"/>
      <c r="W308" s="37"/>
      <c r="X308" s="37"/>
      <c r="Y308" s="37"/>
      <c r="Z308" s="37"/>
      <c r="AA308" s="37"/>
      <c r="AB308" s="37"/>
      <c r="AC308" s="37"/>
      <c r="AD308" s="37"/>
      <c r="AE308" s="37"/>
      <c r="AT308" s="16" t="s">
        <v>141</v>
      </c>
      <c r="AU308" s="16" t="s">
        <v>86</v>
      </c>
    </row>
    <row r="309" s="2" customFormat="1" ht="16.5" customHeight="1">
      <c r="A309" s="37"/>
      <c r="B309" s="38"/>
      <c r="C309" s="241" t="s">
        <v>451</v>
      </c>
      <c r="D309" s="241" t="s">
        <v>134</v>
      </c>
      <c r="E309" s="242" t="s">
        <v>452</v>
      </c>
      <c r="F309" s="243" t="s">
        <v>453</v>
      </c>
      <c r="G309" s="244" t="s">
        <v>448</v>
      </c>
      <c r="H309" s="245">
        <v>1</v>
      </c>
      <c r="I309" s="246"/>
      <c r="J309" s="247">
        <f>ROUND(I309*H309,2)</f>
        <v>0</v>
      </c>
      <c r="K309" s="243" t="s">
        <v>138</v>
      </c>
      <c r="L309" s="43"/>
      <c r="M309" s="248" t="s">
        <v>1</v>
      </c>
      <c r="N309" s="249" t="s">
        <v>44</v>
      </c>
      <c r="O309" s="90"/>
      <c r="P309" s="250">
        <f>O309*H309</f>
        <v>0</v>
      </c>
      <c r="Q309" s="250">
        <v>0</v>
      </c>
      <c r="R309" s="250">
        <f>Q309*H309</f>
        <v>0</v>
      </c>
      <c r="S309" s="250">
        <v>0</v>
      </c>
      <c r="T309" s="251">
        <f>S309*H309</f>
        <v>0</v>
      </c>
      <c r="U309" s="37"/>
      <c r="V309" s="37"/>
      <c r="W309" s="37"/>
      <c r="X309" s="37"/>
      <c r="Y309" s="37"/>
      <c r="Z309" s="37"/>
      <c r="AA309" s="37"/>
      <c r="AB309" s="37"/>
      <c r="AC309" s="37"/>
      <c r="AD309" s="37"/>
      <c r="AE309" s="37"/>
      <c r="AR309" s="252" t="s">
        <v>449</v>
      </c>
      <c r="AT309" s="252" t="s">
        <v>134</v>
      </c>
      <c r="AU309" s="252" t="s">
        <v>86</v>
      </c>
      <c r="AY309" s="16" t="s">
        <v>132</v>
      </c>
      <c r="BE309" s="253">
        <f>IF(N309="základní",J309,0)</f>
        <v>0</v>
      </c>
      <c r="BF309" s="253">
        <f>IF(N309="snížená",J309,0)</f>
        <v>0</v>
      </c>
      <c r="BG309" s="253">
        <f>IF(N309="zákl. přenesená",J309,0)</f>
        <v>0</v>
      </c>
      <c r="BH309" s="253">
        <f>IF(N309="sníž. přenesená",J309,0)</f>
        <v>0</v>
      </c>
      <c r="BI309" s="253">
        <f>IF(N309="nulová",J309,0)</f>
        <v>0</v>
      </c>
      <c r="BJ309" s="16" t="s">
        <v>84</v>
      </c>
      <c r="BK309" s="253">
        <f>ROUND(I309*H309,2)</f>
        <v>0</v>
      </c>
      <c r="BL309" s="16" t="s">
        <v>449</v>
      </c>
      <c r="BM309" s="252" t="s">
        <v>454</v>
      </c>
    </row>
    <row r="310" s="2" customFormat="1">
      <c r="A310" s="37"/>
      <c r="B310" s="38"/>
      <c r="C310" s="39"/>
      <c r="D310" s="254" t="s">
        <v>141</v>
      </c>
      <c r="E310" s="39"/>
      <c r="F310" s="255" t="s">
        <v>453</v>
      </c>
      <c r="G310" s="39"/>
      <c r="H310" s="39"/>
      <c r="I310" s="137"/>
      <c r="J310" s="39"/>
      <c r="K310" s="39"/>
      <c r="L310" s="43"/>
      <c r="M310" s="256"/>
      <c r="N310" s="257"/>
      <c r="O310" s="90"/>
      <c r="P310" s="90"/>
      <c r="Q310" s="90"/>
      <c r="R310" s="90"/>
      <c r="S310" s="90"/>
      <c r="T310" s="91"/>
      <c r="U310" s="37"/>
      <c r="V310" s="37"/>
      <c r="W310" s="37"/>
      <c r="X310" s="37"/>
      <c r="Y310" s="37"/>
      <c r="Z310" s="37"/>
      <c r="AA310" s="37"/>
      <c r="AB310" s="37"/>
      <c r="AC310" s="37"/>
      <c r="AD310" s="37"/>
      <c r="AE310" s="37"/>
      <c r="AT310" s="16" t="s">
        <v>141</v>
      </c>
      <c r="AU310" s="16" t="s">
        <v>86</v>
      </c>
    </row>
    <row r="311" s="2" customFormat="1" ht="16.5" customHeight="1">
      <c r="A311" s="37"/>
      <c r="B311" s="38"/>
      <c r="C311" s="241" t="s">
        <v>455</v>
      </c>
      <c r="D311" s="241" t="s">
        <v>134</v>
      </c>
      <c r="E311" s="242" t="s">
        <v>456</v>
      </c>
      <c r="F311" s="243" t="s">
        <v>457</v>
      </c>
      <c r="G311" s="244" t="s">
        <v>448</v>
      </c>
      <c r="H311" s="245">
        <v>1</v>
      </c>
      <c r="I311" s="246"/>
      <c r="J311" s="247">
        <f>ROUND(I311*H311,2)</f>
        <v>0</v>
      </c>
      <c r="K311" s="243" t="s">
        <v>138</v>
      </c>
      <c r="L311" s="43"/>
      <c r="M311" s="248" t="s">
        <v>1</v>
      </c>
      <c r="N311" s="249" t="s">
        <v>44</v>
      </c>
      <c r="O311" s="90"/>
      <c r="P311" s="250">
        <f>O311*H311</f>
        <v>0</v>
      </c>
      <c r="Q311" s="250">
        <v>0</v>
      </c>
      <c r="R311" s="250">
        <f>Q311*H311</f>
        <v>0</v>
      </c>
      <c r="S311" s="250">
        <v>0</v>
      </c>
      <c r="T311" s="251">
        <f>S311*H311</f>
        <v>0</v>
      </c>
      <c r="U311" s="37"/>
      <c r="V311" s="37"/>
      <c r="W311" s="37"/>
      <c r="X311" s="37"/>
      <c r="Y311" s="37"/>
      <c r="Z311" s="37"/>
      <c r="AA311" s="37"/>
      <c r="AB311" s="37"/>
      <c r="AC311" s="37"/>
      <c r="AD311" s="37"/>
      <c r="AE311" s="37"/>
      <c r="AR311" s="252" t="s">
        <v>449</v>
      </c>
      <c r="AT311" s="252" t="s">
        <v>134</v>
      </c>
      <c r="AU311" s="252" t="s">
        <v>86</v>
      </c>
      <c r="AY311" s="16" t="s">
        <v>132</v>
      </c>
      <c r="BE311" s="253">
        <f>IF(N311="základní",J311,0)</f>
        <v>0</v>
      </c>
      <c r="BF311" s="253">
        <f>IF(N311="snížená",J311,0)</f>
        <v>0</v>
      </c>
      <c r="BG311" s="253">
        <f>IF(N311="zákl. přenesená",J311,0)</f>
        <v>0</v>
      </c>
      <c r="BH311" s="253">
        <f>IF(N311="sníž. přenesená",J311,0)</f>
        <v>0</v>
      </c>
      <c r="BI311" s="253">
        <f>IF(N311="nulová",J311,0)</f>
        <v>0</v>
      </c>
      <c r="BJ311" s="16" t="s">
        <v>84</v>
      </c>
      <c r="BK311" s="253">
        <f>ROUND(I311*H311,2)</f>
        <v>0</v>
      </c>
      <c r="BL311" s="16" t="s">
        <v>449</v>
      </c>
      <c r="BM311" s="252" t="s">
        <v>458</v>
      </c>
    </row>
    <row r="312" s="2" customFormat="1">
      <c r="A312" s="37"/>
      <c r="B312" s="38"/>
      <c r="C312" s="39"/>
      <c r="D312" s="254" t="s">
        <v>141</v>
      </c>
      <c r="E312" s="39"/>
      <c r="F312" s="255" t="s">
        <v>457</v>
      </c>
      <c r="G312" s="39"/>
      <c r="H312" s="39"/>
      <c r="I312" s="137"/>
      <c r="J312" s="39"/>
      <c r="K312" s="39"/>
      <c r="L312" s="43"/>
      <c r="M312" s="256"/>
      <c r="N312" s="257"/>
      <c r="O312" s="90"/>
      <c r="P312" s="90"/>
      <c r="Q312" s="90"/>
      <c r="R312" s="90"/>
      <c r="S312" s="90"/>
      <c r="T312" s="91"/>
      <c r="U312" s="37"/>
      <c r="V312" s="37"/>
      <c r="W312" s="37"/>
      <c r="X312" s="37"/>
      <c r="Y312" s="37"/>
      <c r="Z312" s="37"/>
      <c r="AA312" s="37"/>
      <c r="AB312" s="37"/>
      <c r="AC312" s="37"/>
      <c r="AD312" s="37"/>
      <c r="AE312" s="37"/>
      <c r="AT312" s="16" t="s">
        <v>141</v>
      </c>
      <c r="AU312" s="16" t="s">
        <v>86</v>
      </c>
    </row>
    <row r="313" s="2" customFormat="1" ht="16.5" customHeight="1">
      <c r="A313" s="37"/>
      <c r="B313" s="38"/>
      <c r="C313" s="241" t="s">
        <v>459</v>
      </c>
      <c r="D313" s="241" t="s">
        <v>134</v>
      </c>
      <c r="E313" s="242" t="s">
        <v>460</v>
      </c>
      <c r="F313" s="243" t="s">
        <v>461</v>
      </c>
      <c r="G313" s="244" t="s">
        <v>448</v>
      </c>
      <c r="H313" s="245">
        <v>1</v>
      </c>
      <c r="I313" s="246"/>
      <c r="J313" s="247">
        <f>ROUND(I313*H313,2)</f>
        <v>0</v>
      </c>
      <c r="K313" s="243" t="s">
        <v>138</v>
      </c>
      <c r="L313" s="43"/>
      <c r="M313" s="248" t="s">
        <v>1</v>
      </c>
      <c r="N313" s="249" t="s">
        <v>44</v>
      </c>
      <c r="O313" s="90"/>
      <c r="P313" s="250">
        <f>O313*H313</f>
        <v>0</v>
      </c>
      <c r="Q313" s="250">
        <v>0</v>
      </c>
      <c r="R313" s="250">
        <f>Q313*H313</f>
        <v>0</v>
      </c>
      <c r="S313" s="250">
        <v>0</v>
      </c>
      <c r="T313" s="251">
        <f>S313*H313</f>
        <v>0</v>
      </c>
      <c r="U313" s="37"/>
      <c r="V313" s="37"/>
      <c r="W313" s="37"/>
      <c r="X313" s="37"/>
      <c r="Y313" s="37"/>
      <c r="Z313" s="37"/>
      <c r="AA313" s="37"/>
      <c r="AB313" s="37"/>
      <c r="AC313" s="37"/>
      <c r="AD313" s="37"/>
      <c r="AE313" s="37"/>
      <c r="AR313" s="252" t="s">
        <v>449</v>
      </c>
      <c r="AT313" s="252" t="s">
        <v>134</v>
      </c>
      <c r="AU313" s="252" t="s">
        <v>86</v>
      </c>
      <c r="AY313" s="16" t="s">
        <v>132</v>
      </c>
      <c r="BE313" s="253">
        <f>IF(N313="základní",J313,0)</f>
        <v>0</v>
      </c>
      <c r="BF313" s="253">
        <f>IF(N313="snížená",J313,0)</f>
        <v>0</v>
      </c>
      <c r="BG313" s="253">
        <f>IF(N313="zákl. přenesená",J313,0)</f>
        <v>0</v>
      </c>
      <c r="BH313" s="253">
        <f>IF(N313="sníž. přenesená",J313,0)</f>
        <v>0</v>
      </c>
      <c r="BI313" s="253">
        <f>IF(N313="nulová",J313,0)</f>
        <v>0</v>
      </c>
      <c r="BJ313" s="16" t="s">
        <v>84</v>
      </c>
      <c r="BK313" s="253">
        <f>ROUND(I313*H313,2)</f>
        <v>0</v>
      </c>
      <c r="BL313" s="16" t="s">
        <v>449</v>
      </c>
      <c r="BM313" s="252" t="s">
        <v>462</v>
      </c>
    </row>
    <row r="314" s="2" customFormat="1">
      <c r="A314" s="37"/>
      <c r="B314" s="38"/>
      <c r="C314" s="39"/>
      <c r="D314" s="254" t="s">
        <v>141</v>
      </c>
      <c r="E314" s="39"/>
      <c r="F314" s="255" t="s">
        <v>461</v>
      </c>
      <c r="G314" s="39"/>
      <c r="H314" s="39"/>
      <c r="I314" s="137"/>
      <c r="J314" s="39"/>
      <c r="K314" s="39"/>
      <c r="L314" s="43"/>
      <c r="M314" s="256"/>
      <c r="N314" s="257"/>
      <c r="O314" s="90"/>
      <c r="P314" s="90"/>
      <c r="Q314" s="90"/>
      <c r="R314" s="90"/>
      <c r="S314" s="90"/>
      <c r="T314" s="91"/>
      <c r="U314" s="37"/>
      <c r="V314" s="37"/>
      <c r="W314" s="37"/>
      <c r="X314" s="37"/>
      <c r="Y314" s="37"/>
      <c r="Z314" s="37"/>
      <c r="AA314" s="37"/>
      <c r="AB314" s="37"/>
      <c r="AC314" s="37"/>
      <c r="AD314" s="37"/>
      <c r="AE314" s="37"/>
      <c r="AT314" s="16" t="s">
        <v>141</v>
      </c>
      <c r="AU314" s="16" t="s">
        <v>86</v>
      </c>
    </row>
    <row r="315" s="12" customFormat="1" ht="22.8" customHeight="1">
      <c r="A315" s="12"/>
      <c r="B315" s="225"/>
      <c r="C315" s="226"/>
      <c r="D315" s="227" t="s">
        <v>78</v>
      </c>
      <c r="E315" s="239" t="s">
        <v>463</v>
      </c>
      <c r="F315" s="239" t="s">
        <v>108</v>
      </c>
      <c r="G315" s="226"/>
      <c r="H315" s="226"/>
      <c r="I315" s="229"/>
      <c r="J315" s="240">
        <f>BK315</f>
        <v>0</v>
      </c>
      <c r="K315" s="226"/>
      <c r="L315" s="231"/>
      <c r="M315" s="232"/>
      <c r="N315" s="233"/>
      <c r="O315" s="233"/>
      <c r="P315" s="234">
        <f>SUM(P316:P319)</f>
        <v>0</v>
      </c>
      <c r="Q315" s="233"/>
      <c r="R315" s="234">
        <f>SUM(R316:R319)</f>
        <v>0</v>
      </c>
      <c r="S315" s="233"/>
      <c r="T315" s="235">
        <f>SUM(T316:T319)</f>
        <v>0</v>
      </c>
      <c r="U315" s="12"/>
      <c r="V315" s="12"/>
      <c r="W315" s="12"/>
      <c r="X315" s="12"/>
      <c r="Y315" s="12"/>
      <c r="Z315" s="12"/>
      <c r="AA315" s="12"/>
      <c r="AB315" s="12"/>
      <c r="AC315" s="12"/>
      <c r="AD315" s="12"/>
      <c r="AE315" s="12"/>
      <c r="AR315" s="236" t="s">
        <v>162</v>
      </c>
      <c r="AT315" s="237" t="s">
        <v>78</v>
      </c>
      <c r="AU315" s="237" t="s">
        <v>84</v>
      </c>
      <c r="AY315" s="236" t="s">
        <v>132</v>
      </c>
      <c r="BK315" s="238">
        <f>SUM(BK316:BK319)</f>
        <v>0</v>
      </c>
    </row>
    <row r="316" s="2" customFormat="1" ht="21.75" customHeight="1">
      <c r="A316" s="37"/>
      <c r="B316" s="38"/>
      <c r="C316" s="241" t="s">
        <v>464</v>
      </c>
      <c r="D316" s="241" t="s">
        <v>134</v>
      </c>
      <c r="E316" s="242" t="s">
        <v>465</v>
      </c>
      <c r="F316" s="243" t="s">
        <v>466</v>
      </c>
      <c r="G316" s="244" t="s">
        <v>467</v>
      </c>
      <c r="H316" s="245">
        <v>1</v>
      </c>
      <c r="I316" s="246"/>
      <c r="J316" s="247">
        <f>ROUND(I316*H316,2)</f>
        <v>0</v>
      </c>
      <c r="K316" s="243" t="s">
        <v>378</v>
      </c>
      <c r="L316" s="43"/>
      <c r="M316" s="248" t="s">
        <v>1</v>
      </c>
      <c r="N316" s="249" t="s">
        <v>44</v>
      </c>
      <c r="O316" s="90"/>
      <c r="P316" s="250">
        <f>O316*H316</f>
        <v>0</v>
      </c>
      <c r="Q316" s="250">
        <v>0</v>
      </c>
      <c r="R316" s="250">
        <f>Q316*H316</f>
        <v>0</v>
      </c>
      <c r="S316" s="250">
        <v>0</v>
      </c>
      <c r="T316" s="251">
        <f>S316*H316</f>
        <v>0</v>
      </c>
      <c r="U316" s="37"/>
      <c r="V316" s="37"/>
      <c r="W316" s="37"/>
      <c r="X316" s="37"/>
      <c r="Y316" s="37"/>
      <c r="Z316" s="37"/>
      <c r="AA316" s="37"/>
      <c r="AB316" s="37"/>
      <c r="AC316" s="37"/>
      <c r="AD316" s="37"/>
      <c r="AE316" s="37"/>
      <c r="AR316" s="252" t="s">
        <v>449</v>
      </c>
      <c r="AT316" s="252" t="s">
        <v>134</v>
      </c>
      <c r="AU316" s="252" t="s">
        <v>86</v>
      </c>
      <c r="AY316" s="16" t="s">
        <v>132</v>
      </c>
      <c r="BE316" s="253">
        <f>IF(N316="základní",J316,0)</f>
        <v>0</v>
      </c>
      <c r="BF316" s="253">
        <f>IF(N316="snížená",J316,0)</f>
        <v>0</v>
      </c>
      <c r="BG316" s="253">
        <f>IF(N316="zákl. přenesená",J316,0)</f>
        <v>0</v>
      </c>
      <c r="BH316" s="253">
        <f>IF(N316="sníž. přenesená",J316,0)</f>
        <v>0</v>
      </c>
      <c r="BI316" s="253">
        <f>IF(N316="nulová",J316,0)</f>
        <v>0</v>
      </c>
      <c r="BJ316" s="16" t="s">
        <v>84</v>
      </c>
      <c r="BK316" s="253">
        <f>ROUND(I316*H316,2)</f>
        <v>0</v>
      </c>
      <c r="BL316" s="16" t="s">
        <v>449</v>
      </c>
      <c r="BM316" s="252" t="s">
        <v>468</v>
      </c>
    </row>
    <row r="317" s="2" customFormat="1">
      <c r="A317" s="37"/>
      <c r="B317" s="38"/>
      <c r="C317" s="39"/>
      <c r="D317" s="254" t="s">
        <v>141</v>
      </c>
      <c r="E317" s="39"/>
      <c r="F317" s="255" t="s">
        <v>469</v>
      </c>
      <c r="G317" s="39"/>
      <c r="H317" s="39"/>
      <c r="I317" s="137"/>
      <c r="J317" s="39"/>
      <c r="K317" s="39"/>
      <c r="L317" s="43"/>
      <c r="M317" s="256"/>
      <c r="N317" s="257"/>
      <c r="O317" s="90"/>
      <c r="P317" s="90"/>
      <c r="Q317" s="90"/>
      <c r="R317" s="90"/>
      <c r="S317" s="90"/>
      <c r="T317" s="91"/>
      <c r="U317" s="37"/>
      <c r="V317" s="37"/>
      <c r="W317" s="37"/>
      <c r="X317" s="37"/>
      <c r="Y317" s="37"/>
      <c r="Z317" s="37"/>
      <c r="AA317" s="37"/>
      <c r="AB317" s="37"/>
      <c r="AC317" s="37"/>
      <c r="AD317" s="37"/>
      <c r="AE317" s="37"/>
      <c r="AT317" s="16" t="s">
        <v>141</v>
      </c>
      <c r="AU317" s="16" t="s">
        <v>86</v>
      </c>
    </row>
    <row r="318" s="2" customFormat="1" ht="16.5" customHeight="1">
      <c r="A318" s="37"/>
      <c r="B318" s="38"/>
      <c r="C318" s="241" t="s">
        <v>470</v>
      </c>
      <c r="D318" s="241" t="s">
        <v>134</v>
      </c>
      <c r="E318" s="242" t="s">
        <v>471</v>
      </c>
      <c r="F318" s="243" t="s">
        <v>472</v>
      </c>
      <c r="G318" s="244" t="s">
        <v>467</v>
      </c>
      <c r="H318" s="245">
        <v>1</v>
      </c>
      <c r="I318" s="246"/>
      <c r="J318" s="247">
        <f>ROUND(I318*H318,2)</f>
        <v>0</v>
      </c>
      <c r="K318" s="243" t="s">
        <v>378</v>
      </c>
      <c r="L318" s="43"/>
      <c r="M318" s="248" t="s">
        <v>1</v>
      </c>
      <c r="N318" s="249" t="s">
        <v>44</v>
      </c>
      <c r="O318" s="90"/>
      <c r="P318" s="250">
        <f>O318*H318</f>
        <v>0</v>
      </c>
      <c r="Q318" s="250">
        <v>0</v>
      </c>
      <c r="R318" s="250">
        <f>Q318*H318</f>
        <v>0</v>
      </c>
      <c r="S318" s="250">
        <v>0</v>
      </c>
      <c r="T318" s="251">
        <f>S318*H318</f>
        <v>0</v>
      </c>
      <c r="U318" s="37"/>
      <c r="V318" s="37"/>
      <c r="W318" s="37"/>
      <c r="X318" s="37"/>
      <c r="Y318" s="37"/>
      <c r="Z318" s="37"/>
      <c r="AA318" s="37"/>
      <c r="AB318" s="37"/>
      <c r="AC318" s="37"/>
      <c r="AD318" s="37"/>
      <c r="AE318" s="37"/>
      <c r="AR318" s="252" t="s">
        <v>449</v>
      </c>
      <c r="AT318" s="252" t="s">
        <v>134</v>
      </c>
      <c r="AU318" s="252" t="s">
        <v>86</v>
      </c>
      <c r="AY318" s="16" t="s">
        <v>132</v>
      </c>
      <c r="BE318" s="253">
        <f>IF(N318="základní",J318,0)</f>
        <v>0</v>
      </c>
      <c r="BF318" s="253">
        <f>IF(N318="snížená",J318,0)</f>
        <v>0</v>
      </c>
      <c r="BG318" s="253">
        <f>IF(N318="zákl. přenesená",J318,0)</f>
        <v>0</v>
      </c>
      <c r="BH318" s="253">
        <f>IF(N318="sníž. přenesená",J318,0)</f>
        <v>0</v>
      </c>
      <c r="BI318" s="253">
        <f>IF(N318="nulová",J318,0)</f>
        <v>0</v>
      </c>
      <c r="BJ318" s="16" t="s">
        <v>84</v>
      </c>
      <c r="BK318" s="253">
        <f>ROUND(I318*H318,2)</f>
        <v>0</v>
      </c>
      <c r="BL318" s="16" t="s">
        <v>449</v>
      </c>
      <c r="BM318" s="252" t="s">
        <v>473</v>
      </c>
    </row>
    <row r="319" s="2" customFormat="1">
      <c r="A319" s="37"/>
      <c r="B319" s="38"/>
      <c r="C319" s="39"/>
      <c r="D319" s="254" t="s">
        <v>141</v>
      </c>
      <c r="E319" s="39"/>
      <c r="F319" s="255" t="s">
        <v>474</v>
      </c>
      <c r="G319" s="39"/>
      <c r="H319" s="39"/>
      <c r="I319" s="137"/>
      <c r="J319" s="39"/>
      <c r="K319" s="39"/>
      <c r="L319" s="43"/>
      <c r="M319" s="256"/>
      <c r="N319" s="257"/>
      <c r="O319" s="90"/>
      <c r="P319" s="90"/>
      <c r="Q319" s="90"/>
      <c r="R319" s="90"/>
      <c r="S319" s="90"/>
      <c r="T319" s="91"/>
      <c r="U319" s="37"/>
      <c r="V319" s="37"/>
      <c r="W319" s="37"/>
      <c r="X319" s="37"/>
      <c r="Y319" s="37"/>
      <c r="Z319" s="37"/>
      <c r="AA319" s="37"/>
      <c r="AB319" s="37"/>
      <c r="AC319" s="37"/>
      <c r="AD319" s="37"/>
      <c r="AE319" s="37"/>
      <c r="AT319" s="16" t="s">
        <v>141</v>
      </c>
      <c r="AU319" s="16" t="s">
        <v>86</v>
      </c>
    </row>
    <row r="320" s="12" customFormat="1" ht="22.8" customHeight="1">
      <c r="A320" s="12"/>
      <c r="B320" s="225"/>
      <c r="C320" s="226"/>
      <c r="D320" s="227" t="s">
        <v>78</v>
      </c>
      <c r="E320" s="239" t="s">
        <v>475</v>
      </c>
      <c r="F320" s="239" t="s">
        <v>476</v>
      </c>
      <c r="G320" s="226"/>
      <c r="H320" s="226"/>
      <c r="I320" s="229"/>
      <c r="J320" s="240">
        <f>BK320</f>
        <v>0</v>
      </c>
      <c r="K320" s="226"/>
      <c r="L320" s="231"/>
      <c r="M320" s="232"/>
      <c r="N320" s="233"/>
      <c r="O320" s="233"/>
      <c r="P320" s="234">
        <f>SUM(P321:P322)</f>
        <v>0</v>
      </c>
      <c r="Q320" s="233"/>
      <c r="R320" s="234">
        <f>SUM(R321:R322)</f>
        <v>0</v>
      </c>
      <c r="S320" s="233"/>
      <c r="T320" s="235">
        <f>SUM(T321:T322)</f>
        <v>0</v>
      </c>
      <c r="U320" s="12"/>
      <c r="V320" s="12"/>
      <c r="W320" s="12"/>
      <c r="X320" s="12"/>
      <c r="Y320" s="12"/>
      <c r="Z320" s="12"/>
      <c r="AA320" s="12"/>
      <c r="AB320" s="12"/>
      <c r="AC320" s="12"/>
      <c r="AD320" s="12"/>
      <c r="AE320" s="12"/>
      <c r="AR320" s="236" t="s">
        <v>162</v>
      </c>
      <c r="AT320" s="237" t="s">
        <v>78</v>
      </c>
      <c r="AU320" s="237" t="s">
        <v>84</v>
      </c>
      <c r="AY320" s="236" t="s">
        <v>132</v>
      </c>
      <c r="BK320" s="238">
        <f>SUM(BK321:BK322)</f>
        <v>0</v>
      </c>
    </row>
    <row r="321" s="2" customFormat="1" ht="16.5" customHeight="1">
      <c r="A321" s="37"/>
      <c r="B321" s="38"/>
      <c r="C321" s="241" t="s">
        <v>477</v>
      </c>
      <c r="D321" s="241" t="s">
        <v>134</v>
      </c>
      <c r="E321" s="242" t="s">
        <v>478</v>
      </c>
      <c r="F321" s="243" t="s">
        <v>479</v>
      </c>
      <c r="G321" s="244" t="s">
        <v>448</v>
      </c>
      <c r="H321" s="245">
        <v>1</v>
      </c>
      <c r="I321" s="246"/>
      <c r="J321" s="247">
        <f>ROUND(I321*H321,2)</f>
        <v>0</v>
      </c>
      <c r="K321" s="243" t="s">
        <v>138</v>
      </c>
      <c r="L321" s="43"/>
      <c r="M321" s="248" t="s">
        <v>1</v>
      </c>
      <c r="N321" s="249" t="s">
        <v>44</v>
      </c>
      <c r="O321" s="90"/>
      <c r="P321" s="250">
        <f>O321*H321</f>
        <v>0</v>
      </c>
      <c r="Q321" s="250">
        <v>0</v>
      </c>
      <c r="R321" s="250">
        <f>Q321*H321</f>
        <v>0</v>
      </c>
      <c r="S321" s="250">
        <v>0</v>
      </c>
      <c r="T321" s="251">
        <f>S321*H321</f>
        <v>0</v>
      </c>
      <c r="U321" s="37"/>
      <c r="V321" s="37"/>
      <c r="W321" s="37"/>
      <c r="X321" s="37"/>
      <c r="Y321" s="37"/>
      <c r="Z321" s="37"/>
      <c r="AA321" s="37"/>
      <c r="AB321" s="37"/>
      <c r="AC321" s="37"/>
      <c r="AD321" s="37"/>
      <c r="AE321" s="37"/>
      <c r="AR321" s="252" t="s">
        <v>449</v>
      </c>
      <c r="AT321" s="252" t="s">
        <v>134</v>
      </c>
      <c r="AU321" s="252" t="s">
        <v>86</v>
      </c>
      <c r="AY321" s="16" t="s">
        <v>132</v>
      </c>
      <c r="BE321" s="253">
        <f>IF(N321="základní",J321,0)</f>
        <v>0</v>
      </c>
      <c r="BF321" s="253">
        <f>IF(N321="snížená",J321,0)</f>
        <v>0</v>
      </c>
      <c r="BG321" s="253">
        <f>IF(N321="zákl. přenesená",J321,0)</f>
        <v>0</v>
      </c>
      <c r="BH321" s="253">
        <f>IF(N321="sníž. přenesená",J321,0)</f>
        <v>0</v>
      </c>
      <c r="BI321" s="253">
        <f>IF(N321="nulová",J321,0)</f>
        <v>0</v>
      </c>
      <c r="BJ321" s="16" t="s">
        <v>84</v>
      </c>
      <c r="BK321" s="253">
        <f>ROUND(I321*H321,2)</f>
        <v>0</v>
      </c>
      <c r="BL321" s="16" t="s">
        <v>449</v>
      </c>
      <c r="BM321" s="252" t="s">
        <v>480</v>
      </c>
    </row>
    <row r="322" s="2" customFormat="1">
      <c r="A322" s="37"/>
      <c r="B322" s="38"/>
      <c r="C322" s="39"/>
      <c r="D322" s="254" t="s">
        <v>141</v>
      </c>
      <c r="E322" s="39"/>
      <c r="F322" s="255" t="s">
        <v>481</v>
      </c>
      <c r="G322" s="39"/>
      <c r="H322" s="39"/>
      <c r="I322" s="137"/>
      <c r="J322" s="39"/>
      <c r="K322" s="39"/>
      <c r="L322" s="43"/>
      <c r="M322" s="291"/>
      <c r="N322" s="292"/>
      <c r="O322" s="293"/>
      <c r="P322" s="293"/>
      <c r="Q322" s="293"/>
      <c r="R322" s="293"/>
      <c r="S322" s="293"/>
      <c r="T322" s="294"/>
      <c r="U322" s="37"/>
      <c r="V322" s="37"/>
      <c r="W322" s="37"/>
      <c r="X322" s="37"/>
      <c r="Y322" s="37"/>
      <c r="Z322" s="37"/>
      <c r="AA322" s="37"/>
      <c r="AB322" s="37"/>
      <c r="AC322" s="37"/>
      <c r="AD322" s="37"/>
      <c r="AE322" s="37"/>
      <c r="AT322" s="16" t="s">
        <v>141</v>
      </c>
      <c r="AU322" s="16" t="s">
        <v>86</v>
      </c>
    </row>
    <row r="323" s="2" customFormat="1" ht="6.96" customHeight="1">
      <c r="A323" s="37"/>
      <c r="B323" s="65"/>
      <c r="C323" s="66"/>
      <c r="D323" s="66"/>
      <c r="E323" s="66"/>
      <c r="F323" s="66"/>
      <c r="G323" s="66"/>
      <c r="H323" s="66"/>
      <c r="I323" s="178"/>
      <c r="J323" s="66"/>
      <c r="K323" s="66"/>
      <c r="L323" s="43"/>
      <c r="M323" s="37"/>
      <c r="O323" s="37"/>
      <c r="P323" s="37"/>
      <c r="Q323" s="37"/>
      <c r="R323" s="37"/>
      <c r="S323" s="37"/>
      <c r="T323" s="37"/>
      <c r="U323" s="37"/>
      <c r="V323" s="37"/>
      <c r="W323" s="37"/>
      <c r="X323" s="37"/>
      <c r="Y323" s="37"/>
      <c r="Z323" s="37"/>
      <c r="AA323" s="37"/>
      <c r="AB323" s="37"/>
      <c r="AC323" s="37"/>
      <c r="AD323" s="37"/>
      <c r="AE323" s="37"/>
    </row>
  </sheetData>
  <sheetProtection sheet="1" autoFilter="0" formatColumns="0" formatRows="0" objects="1" scenarios="1" spinCount="100000" saltValue="7AgQDZvFzAaB8xVOQ+FcuFD+cRS8u2PqbsOlBp85WUIHJmJFaFF84hTr4Hp0O55XkEJfpxp3sOWOUBMxNvpirg==" hashValue="AO6FYglODRruw6GLA3KqEkDlIs0vhz6pWJ5CBkfp1+h+zsXN2uEBlIN5JpVdtC8600+0zbcNHDUSn7jM9hTdSw==" algorithmName="SHA-512" password="CC35"/>
  <autoFilter ref="C133:K322"/>
  <mergeCells count="11">
    <mergeCell ref="E7:H7"/>
    <mergeCell ref="E16:H16"/>
    <mergeCell ref="E25:H25"/>
    <mergeCell ref="E85:H85"/>
    <mergeCell ref="D110:F110"/>
    <mergeCell ref="D111:F111"/>
    <mergeCell ref="D112:F112"/>
    <mergeCell ref="D113:F113"/>
    <mergeCell ref="D114:F114"/>
    <mergeCell ref="E126:H12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SINPPS11\Sinpps11</dc:creator>
  <cp:lastModifiedBy>SINPPS11\Sinpps11</cp:lastModifiedBy>
  <dcterms:created xsi:type="dcterms:W3CDTF">2020-04-07T09:33:43Z</dcterms:created>
  <dcterms:modified xsi:type="dcterms:W3CDTF">2020-04-07T09:33:47Z</dcterms:modified>
</cp:coreProperties>
</file>