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DATASERVER\Molisova\Dokumenty\IZ - ZŠ a MŠ JAna broskvy - vestavba\interiery\FINAL_IT pomucky final\"/>
    </mc:Choice>
  </mc:AlternateContent>
  <xr:revisionPtr revIDLastSave="0" documentId="13_ncr:1_{602020E7-FC5E-4C3A-B5EA-F065BDAFD0CB}" xr6:coauthVersionLast="45" xr6:coauthVersionMax="45" xr10:uidLastSave="{00000000-0000-0000-0000-000000000000}"/>
  <bookViews>
    <workbookView xWindow="-120" yWindow="-120" windowWidth="29040" windowHeight="15840" tabRatio="856" xr2:uid="{00000000-000D-0000-FFFF-FFFF00000000}"/>
  </bookViews>
  <sheets>
    <sheet name="Rekapitulace" sheetId="1" r:id="rId1"/>
    <sheet name="Komponenty JU-1,rev" sheetId="17" r:id="rId2"/>
    <sheet name="JU 2 -rev" sheetId="3" r:id="rId3"/>
    <sheet name="Učebna M-Dg rev" sheetId="5" r:id="rId4"/>
    <sheet name="Učebna Př rev" sheetId="6" r:id="rId5"/>
    <sheet name="Kabinet Př rev" sheetId="7" r:id="rId6"/>
    <sheet name="Učebna F-Ch rev" sheetId="8" r:id="rId7"/>
    <sheet name="Kabinet F-Ch rev" sheetId="9" r:id="rId8"/>
    <sheet name="Kabinet JU" sheetId="10" r:id="rId9"/>
    <sheet name="F a CH pomůcky" sheetId="11" r:id="rId10"/>
    <sheet name="Př-pomůcky" sheetId="12" r:id="rId11"/>
  </sheets>
  <externalReferences>
    <externalReference r:id="rId12"/>
  </externalReferences>
  <definedNames>
    <definedName name="_xlnm._FilterDatabase" localSheetId="1" hidden="1">'Komponenty JU-1,rev'!$A$4:$H$98</definedName>
    <definedName name="koef" localSheetId="1">#REF!</definedName>
    <definedName name="koef" localSheetId="10">#REF!</definedName>
    <definedName name="koef">#REF!</definedName>
    <definedName name="koefic" localSheetId="1">#REF!</definedName>
    <definedName name="koefic">#REF!</definedName>
    <definedName name="koeficient" localSheetId="10">'[1]rozpis prací a dopravy'!$J$3</definedName>
    <definedName name="koeficient">'[1]rozpis prací a dopravy'!$J$3</definedName>
    <definedName name="kurz" localSheetId="1">#REF!</definedName>
    <definedName name="kurz">#REF!</definedName>
    <definedName name="_xlnm.Print_Titles" localSheetId="1">'Komponenty JU-1,rev'!$1:$5</definedName>
    <definedName name="_xlnm.Print_Area" localSheetId="1">'Komponenty JU-1,rev'!$A$1:$H$98</definedName>
    <definedName name="_xlnm.Print_Area" localSheetId="10">'Př-pomůcky'!$A$1:$H$3</definedName>
    <definedName name="_xlnm.Print_Area" localSheetId="6">'Učebna F-Ch rev'!$A$1:$F$27</definedName>
    <definedName name="_xlnm.Print_Area" localSheetId="3">'Učebna M-Dg rev'!$A$1:$F$30</definedName>
    <definedName name="_xlnm.Print_Area" localSheetId="4">'Učebna Př rev'!$A$1:$F$32</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17" l="1"/>
  <c r="E11" i="17"/>
  <c r="G11" i="17" s="1"/>
  <c r="E10" i="17"/>
  <c r="G10" i="17" s="1"/>
  <c r="E9" i="17"/>
  <c r="E8" i="17"/>
  <c r="G8" i="17" s="1"/>
  <c r="E35" i="17"/>
  <c r="G35" i="17" s="1"/>
  <c r="E32" i="17"/>
  <c r="G32" i="17" s="1"/>
  <c r="E29" i="17"/>
  <c r="G29" i="17" s="1"/>
  <c r="E26" i="17"/>
  <c r="G26" i="17" s="1"/>
  <c r="E24" i="17"/>
  <c r="G24" i="17" s="1"/>
  <c r="E21" i="17"/>
  <c r="G21" i="17" s="1"/>
  <c r="E22" i="17"/>
  <c r="G22" i="17" s="1"/>
  <c r="E18" i="17"/>
  <c r="G18" i="17" s="1"/>
  <c r="E15" i="17"/>
  <c r="G15" i="17" s="1"/>
  <c r="E14" i="17"/>
  <c r="G14" i="17" s="1"/>
  <c r="E18" i="11" l="1"/>
  <c r="E34" i="17"/>
  <c r="G34" i="17" s="1"/>
  <c r="E31" i="17"/>
  <c r="G31" i="17" s="1"/>
  <c r="E28" i="17"/>
  <c r="G28" i="17" s="1"/>
  <c r="E25" i="17"/>
  <c r="G25" i="17" s="1"/>
  <c r="E23" i="17"/>
  <c r="G23" i="17" s="1"/>
  <c r="E17" i="17"/>
  <c r="G17" i="17" s="1"/>
  <c r="E20" i="17"/>
  <c r="G20" i="17" s="1"/>
  <c r="E13" i="17"/>
  <c r="E7" i="17"/>
  <c r="G7" i="17" s="1"/>
  <c r="E36" i="17" l="1"/>
  <c r="C6" i="1" s="1"/>
  <c r="D6" i="1" s="1"/>
  <c r="G13" i="17"/>
  <c r="E10" i="11"/>
  <c r="G10" i="11" s="1"/>
  <c r="F7" i="8"/>
  <c r="F8" i="6"/>
  <c r="F17" i="8"/>
  <c r="F13" i="8"/>
  <c r="F12" i="8"/>
  <c r="F18" i="6"/>
  <c r="F17" i="6"/>
  <c r="F22" i="6"/>
  <c r="F15" i="3"/>
  <c r="F21" i="3"/>
  <c r="F20" i="3"/>
  <c r="E16" i="11"/>
  <c r="G16" i="11" s="1"/>
  <c r="E15" i="11"/>
  <c r="G15" i="11" s="1"/>
  <c r="E14" i="11"/>
  <c r="E11" i="11"/>
  <c r="G11" i="11" s="1"/>
  <c r="E7" i="11"/>
  <c r="G7" i="11" s="1"/>
  <c r="E6" i="11"/>
  <c r="G6" i="11" s="1"/>
  <c r="E21" i="12"/>
  <c r="E20" i="12" s="1"/>
  <c r="E18" i="12"/>
  <c r="E17" i="12" s="1"/>
  <c r="E15" i="12"/>
  <c r="G15" i="12" s="1"/>
  <c r="E14" i="12"/>
  <c r="G14" i="12" s="1"/>
  <c r="E13" i="12"/>
  <c r="G13" i="12" s="1"/>
  <c r="E12" i="12"/>
  <c r="G12" i="12" s="1"/>
  <c r="E11" i="12"/>
  <c r="G11" i="12" s="1"/>
  <c r="E10" i="12"/>
  <c r="G10" i="12" s="1"/>
  <c r="E9" i="12"/>
  <c r="G9" i="12" s="1"/>
  <c r="G36" i="17" l="1"/>
  <c r="E13" i="11"/>
  <c r="G14" i="11"/>
  <c r="G13" i="11" s="1"/>
  <c r="E8" i="12"/>
  <c r="E24" i="12" s="1"/>
  <c r="C15" i="1" s="1"/>
  <c r="D15" i="1" s="1"/>
  <c r="G18" i="12"/>
  <c r="G17" i="12" s="1"/>
  <c r="G9" i="11"/>
  <c r="G21" i="12"/>
  <c r="G5" i="11"/>
  <c r="E9" i="11"/>
  <c r="E5" i="11"/>
  <c r="E23" i="11" s="1"/>
  <c r="G8" i="12"/>
  <c r="F12" i="6"/>
  <c r="G20" i="12" l="1"/>
  <c r="G24" i="12" s="1"/>
  <c r="F6" i="6"/>
  <c r="F7" i="6"/>
  <c r="G23" i="11" l="1"/>
  <c r="C14" i="1"/>
  <c r="D14" i="1" s="1"/>
  <c r="F5" i="10" l="1"/>
  <c r="F5" i="9"/>
  <c r="F5" i="7"/>
  <c r="F18" i="8"/>
  <c r="F23" i="6"/>
  <c r="F20" i="5"/>
  <c r="F21" i="5" s="1"/>
  <c r="F16" i="5"/>
  <c r="F15" i="5"/>
  <c r="F10" i="5"/>
  <c r="F6" i="5"/>
  <c r="F25" i="3"/>
  <c r="F26" i="3" s="1"/>
  <c r="B10" i="1"/>
  <c r="B12" i="1"/>
  <c r="B13" i="1"/>
  <c r="B11" i="1"/>
  <c r="B9" i="1"/>
  <c r="B8" i="1"/>
  <c r="B7" i="1"/>
  <c r="F12" i="3"/>
  <c r="F11" i="3"/>
  <c r="F10" i="3"/>
  <c r="F9" i="3"/>
  <c r="F8" i="3"/>
  <c r="F7" i="3"/>
  <c r="F6" i="3"/>
  <c r="F6" i="8"/>
  <c r="F17" i="5" l="1"/>
  <c r="F14" i="8"/>
  <c r="F7" i="5"/>
  <c r="F28" i="5" s="1"/>
  <c r="F8" i="8"/>
  <c r="F25" i="8" s="1"/>
  <c r="F16" i="3"/>
  <c r="F22" i="3"/>
  <c r="F13" i="3"/>
  <c r="F19" i="6"/>
  <c r="F13" i="6"/>
  <c r="F6" i="9"/>
  <c r="F13" i="9" s="1"/>
  <c r="F6" i="10"/>
  <c r="F13" i="10" s="1"/>
  <c r="F9" i="6"/>
  <c r="F30" i="6" s="1"/>
  <c r="F6" i="7"/>
  <c r="F13" i="7" s="1"/>
  <c r="F11" i="5"/>
  <c r="F33" i="3" l="1"/>
  <c r="F31" i="3" s="1"/>
  <c r="F29" i="3" s="1"/>
  <c r="C7" i="1" s="1"/>
  <c r="F11" i="9"/>
  <c r="F9" i="9" s="1"/>
  <c r="C12" i="1" s="1"/>
  <c r="D13" i="1"/>
  <c r="F11" i="7"/>
  <c r="F9" i="7" s="1"/>
  <c r="C10" i="1" s="1"/>
  <c r="D8" i="1"/>
  <c r="F23" i="8"/>
  <c r="F21" i="8" s="1"/>
  <c r="C11" i="1" s="1"/>
  <c r="F28" i="6"/>
  <c r="F26" i="6" s="1"/>
  <c r="C9" i="1" s="1"/>
  <c r="D12" i="1" l="1"/>
  <c r="D7" i="1"/>
  <c r="F11" i="10"/>
  <c r="F9" i="10" s="1"/>
  <c r="C13" i="1" s="1"/>
  <c r="D10" i="1"/>
  <c r="F26" i="5"/>
  <c r="F24" i="5" s="1"/>
  <c r="C8" i="1" s="1"/>
  <c r="D11" i="1"/>
  <c r="D9" i="1"/>
  <c r="C17" i="1" l="1"/>
  <c r="D17" i="1"/>
  <c r="D23" i="1" s="1"/>
  <c r="D21" i="1" s="1"/>
  <c r="D19" i="1" s="1"/>
  <c r="G23" i="12"/>
  <c r="G26" i="12" s="1"/>
  <c r="G19" i="11"/>
  <c r="G18" i="11" s="1"/>
  <c r="E23" i="12"/>
  <c r="E26" i="12"/>
</calcChain>
</file>

<file path=xl/sharedStrings.xml><?xml version="1.0" encoding="utf-8"?>
<sst xmlns="http://schemas.openxmlformats.org/spreadsheetml/2006/main" count="319" uniqueCount="159">
  <si>
    <t>Položka</t>
  </si>
  <si>
    <t>Specifikace</t>
  </si>
  <si>
    <t>ks</t>
  </si>
  <si>
    <t>jed. cena</t>
  </si>
  <si>
    <t xml:space="preserve">celkem </t>
  </si>
  <si>
    <t>Celkem</t>
  </si>
  <si>
    <t>CELKEM bez DPH</t>
  </si>
  <si>
    <t>DPH 21%</t>
  </si>
  <si>
    <t>CELKEM včetně DPH</t>
  </si>
  <si>
    <t>Uvedené položkové ceny jsou včetně DPH 21%.</t>
  </si>
  <si>
    <t>Učitelské pracoviště</t>
  </si>
  <si>
    <t>Žákovské pracoviště</t>
  </si>
  <si>
    <t>Ozvučení</t>
  </si>
  <si>
    <t xml:space="preserve">Regulovatelný zdroj nízkonapěťový </t>
  </si>
  <si>
    <t>Zdroj NN 0 - 24V, plynulá regulace střídavého i stejnosměrného napětí, digitální displej, výstup pro učitele 6V a 12V/6A, výkon 10A, přepínač AC/DC na ovládacím panelu zdroje, výstupy pro připojení NN panelů na žákovských pracovištích, všechny napěťové vstupy jsou chráněny proti přetížení a zkratu</t>
  </si>
  <si>
    <t>Učitelský PC</t>
  </si>
  <si>
    <t xml:space="preserve">Celkem </t>
  </si>
  <si>
    <t>Cena celkem vč. DPH</t>
  </si>
  <si>
    <t>Technické komponenty</t>
  </si>
  <si>
    <t xml:space="preserve">ovládací jazykový pult </t>
  </si>
  <si>
    <t>Ovládací pult pro učitele s požadovanými funkcemi - individuální odposlech zadaného žáka, identifikace odposlechu, univerzální vstup externího audia, audiodabing externího vstupu, dělení žáků do min. čtyř skupin, možnost připojení do jiné učebny - přenosnost ovládacího pultu, možnost náhodného párování studentů nezávisle v každé polovině učebny s identifikací spojení přímo na monitoru barevnými spojovacími čarami s identifikací spojení párů v seznamu žáků, jmenný seznam studentů všech tříd, všechny funkce nutno zobrazit na monitoru učitele s reálným uspořádáním dispozice učebny. Oslovení všech studentů přes mikrofon.</t>
  </si>
  <si>
    <t xml:space="preserve">sluchátka učitelská </t>
  </si>
  <si>
    <t xml:space="preserve">Sluchátka konstruovaná jako vyztužená celoplastová, vysoce odolná, komfortní vyměnitelné náušníky s vysokou zvukovou izolací, stavitelný držák mikrofonu a tím možnosti upravovat intenzitu signálu, citlivý dynamický mikrofon s nastavením proti přetížení, vestavěné reproduktory 2 x 400 Ohm s prachovým filtrem, stavitelná velikost sluchátka dle rozměrů hlavy uživatele, vyztužený výstupní kabel ocelovou strunou pro zvýšenou trvanlivost a sníženou možnost deformace, autorizované značení dodavatele na sluchátkovém štítku.
Servis výměnným systémem, náhradní díly skladem. </t>
  </si>
  <si>
    <t>prodlužovací kabel vinutý</t>
  </si>
  <si>
    <t>min. 2m, s vinutím min. 20 mm</t>
  </si>
  <si>
    <t>sluchátka studentská s regulací hlasitosti</t>
  </si>
  <si>
    <t>Sluchátka s vysokou mechanickou odolností (případ rozsednutí, pádu, zkroucení mikrofonního držáku), konstrukce z houževnatého plastu s ocelovou kostrou, dynamický mikrofon, velké náušníky s prachovým filtrem pro izolovaný odposlech, individuální regulace hlasitosti digitálním zesilovačem ovládaným dvěma tlačítky na vnějším krytu sluchátka.</t>
  </si>
  <si>
    <t>propojovací kabel /student/</t>
  </si>
  <si>
    <t>černá dvoulinka, 2x2,25 průřez, stínění</t>
  </si>
  <si>
    <t>SW k jazykové učebně</t>
  </si>
  <si>
    <t>Nahrávací software pro záznam zvukových a hlasových projevů studentů s možností okamžité přehrávky, vlastní grafický výstup s okamžitým ovládáním z plochy, ovládání všech funkcí ovládacího pultu, kompatibilní s jazykovou laboratoří</t>
  </si>
  <si>
    <t>instalace jazykové laboratoře</t>
  </si>
  <si>
    <t>instalace a protahování kabeláží prostupy v nábytku, pájení konektorů, zprovoznění ovládacího pultu, připojení sluchátek, instalace ovládacího SW, uvedení do provozu, vč. zaškolení</t>
  </si>
  <si>
    <t>REKAPITULACE
pro ZŠ a MŠ Jana Broskvy Brno - Chrlice</t>
  </si>
  <si>
    <t>celkem bez DPH</t>
  </si>
  <si>
    <t>celkem s DPH</t>
  </si>
  <si>
    <t>Žákovský mini PC (rozměry: 182x36x178 mm)</t>
  </si>
  <si>
    <t>Úhlopříčka 190 cm, ovládání digitálním perem i dotykem, Anti Glare, 10 dotyků, integrovaný počítač s OS Android, ozvučení, autorský SW ActivInspire Professional, ClasFlow desktop</t>
  </si>
  <si>
    <t>Interaktivní panel</t>
  </si>
  <si>
    <t>Profesionální multimediální zvukový systém,bezdrátový mikrofon určený pro celodenní použití, bezdrátové připojení Bluetooth ,Vstupy 1 x AUX, 3.5 mm stereo,Výstup 1 x AUX, 3.5 mm stereo, smíšený Bluetooth,Audio mixér Vestavěný AUX, Ovládání IR dálkové ovládání,Vestavěné audio předvolby Řeč, multimédia, hudba, Všesměrová charakteristika, překližková ozvučnice, přesně vyladěný zvukový výstup. Určeno pro místnosti o ploše do 120 m2. Univerzální nástenný / stropní držák je součástí dodávky.Standardní příslušenství Napájecí zdroj, síťová šňůra, dálkový ovladač, nástenný / stropní držák, uživatelská příručka.</t>
  </si>
  <si>
    <t xml:space="preserve">posuvný pylonový systém pro interaktivní panel včetně dvou bílých keramických křídel určených pro popis bežnými fixy typ "TRIPTYCH" </t>
  </si>
  <si>
    <t>UČEBNA JAZYKŮ - 2 (4.21)</t>
  </si>
  <si>
    <t>UČEBNA MATEMATICKÁ A DIGITÁLNÍCH TECHNOLOGIÍ (4.19)</t>
  </si>
  <si>
    <t>UČEBNA PŘÍRODOVĚDNÁ (4.18)</t>
  </si>
  <si>
    <t>Učitelský NT</t>
  </si>
  <si>
    <t>KABINET PŘIRODOVĚDNÝ A MATEMATICKÝ (4.17)</t>
  </si>
  <si>
    <t>UČEBNA FYZIKY A CHEMIE (4.16)</t>
  </si>
  <si>
    <t>KABINET JAZYKŮ (4.14)</t>
  </si>
  <si>
    <t>Pomůcky pro fyziku a chemii</t>
  </si>
  <si>
    <t>Pomůcky pro přírodopis</t>
  </si>
  <si>
    <t>Přístroje a pomůcky pro fyziku a chemii</t>
  </si>
  <si>
    <t>Název</t>
  </si>
  <si>
    <t>Jedn.</t>
  </si>
  <si>
    <t>Mn.</t>
  </si>
  <si>
    <t>Cena/Jednotka</t>
  </si>
  <si>
    <t>Cena bez DPH</t>
  </si>
  <si>
    <t>DPH</t>
  </si>
  <si>
    <t>Cena s DPH</t>
  </si>
  <si>
    <t>Poznámka</t>
  </si>
  <si>
    <t>Senzory a čidla</t>
  </si>
  <si>
    <t>PASCO SENSORIUM WIRELESS</t>
  </si>
  <si>
    <t>sada</t>
  </si>
  <si>
    <t>Školní licence</t>
  </si>
  <si>
    <t>Měřicí jednotky - tablety</t>
  </si>
  <si>
    <t>LabCabby</t>
  </si>
  <si>
    <t>Dobíjecí skříňka pro 10 zařízení, snadná manipulace po prostorách celé školy a bezpečné uložení. Dobíjecí skříňky zaručí, že zařízení bude vždy nabité a připravené k výuce.</t>
  </si>
  <si>
    <t>Další zařízení a pomůcky</t>
  </si>
  <si>
    <t>HORIZON Energy Box FCJJ-40</t>
  </si>
  <si>
    <t>Energetický Box přináší kompletní řešení jak technologie palivových článků spolupracuje sobnovitelnými zdroji energie, čímž demonstruje soběstačnou energetickou síť: solární, větrná a kinetická energie z ruční kliky a demonstrace úložného potenciálu kondenzátoru. K porovnání obsahuje  řadu palivových článků:  vodíkový, na bázi slané vody, etanolový, termoelektrický, solární, větrnou turbínu</t>
  </si>
  <si>
    <t>Vzdělávací software SNOWFLAKE MULTITEACH</t>
  </si>
  <si>
    <t>Snowflake MultiTeach® je soubor zábavných vzdělávacích aplikací určených pro výuku dětí na dotykových zařízeních ve školních třídách. Děti se nevydrží dlouho soustředit. Snowflake MultiTeach® tomu dokáže předcházet. Nabízí učení zábavnou, poutavou a v mnoha směrech nezapomenutelnou formou, která je zárukou zlepšených výsledků dětí i učitelů. Více než 25 předinstalovaných aplikací může být učitelem jednoduše a rychle rozšířeno o další cvičení zaměřená dle potřeb konkrétních žáků.</t>
  </si>
  <si>
    <t>Vizualizér Lumens DC192</t>
  </si>
  <si>
    <t>16x optický, 12x digitální, 10x mechanický zoom, rozlišení SXGA (1280x960), 1080p, 2x LED lampa (v hlavě kamery a na samostatném rameni), mož-nost HDMI propojení, zabudo-vaný napájecí zdroj, adaptér pro mikroskop součástí, vnitřní paměť na 240 obrázků, vstup pro USB disk (až 32 GB)</t>
  </si>
  <si>
    <t>Instalace</t>
  </si>
  <si>
    <t>Instalace hardware , software, zaškolení</t>
  </si>
  <si>
    <t>Předběžný odhad</t>
  </si>
  <si>
    <t>Cena celkem</t>
  </si>
  <si>
    <t xml:space="preserve"> </t>
  </si>
  <si>
    <t>Přístroje a pomůcky pro přírodopis</t>
  </si>
  <si>
    <t>Měřící rozhraní SPARKlink Air PS-2011</t>
  </si>
  <si>
    <t>2 vstupy pro senzory, 1 integrovaný teploměr, 1 integr. voltmetr, bluetooth přenos dat</t>
  </si>
  <si>
    <t>Rozšíření sady o Spirometr PS-2152</t>
  </si>
  <si>
    <t>Rozsah: ±100 mT (1 μT přesnost, 0,05% rozlišení)</t>
  </si>
  <si>
    <t>Další pomůcky  a zařízení</t>
  </si>
  <si>
    <t xml:space="preserve">Instalace </t>
  </si>
  <si>
    <t>KABINET FYZIKY A CHEMIE (4.15)</t>
  </si>
  <si>
    <r>
      <rPr>
        <b/>
        <sz val="10"/>
        <color rgb="FFFF0000"/>
        <rFont val="Arial"/>
        <family val="2"/>
        <charset val="238"/>
      </rPr>
      <t>Sanako</t>
    </r>
    <r>
      <rPr>
        <b/>
        <sz val="10"/>
        <rFont val="Arial"/>
        <family val="2"/>
        <charset val="238"/>
      </rPr>
      <t xml:space="preserve"> Study</t>
    </r>
  </si>
  <si>
    <t>SANAKO Study 1200 / Plná verze jazykové laboratoře</t>
  </si>
  <si>
    <t>Sanako Study 500 / Řízení PC učebny bez jazykových funkcí</t>
  </si>
  <si>
    <t>Content Editor Tool</t>
  </si>
  <si>
    <t>Examination activity</t>
  </si>
  <si>
    <t>Modul pro tvorbu testů / licence pro 15 uživatelů (učitelů)</t>
  </si>
  <si>
    <r>
      <rPr>
        <b/>
        <sz val="10"/>
        <color rgb="FFFF0000"/>
        <rFont val="Arial"/>
        <family val="2"/>
        <charset val="238"/>
      </rPr>
      <t>Sanako</t>
    </r>
    <r>
      <rPr>
        <b/>
        <sz val="10"/>
        <rFont val="Arial"/>
        <family val="2"/>
        <charset val="238"/>
      </rPr>
      <t xml:space="preserve"> Pronounce</t>
    </r>
  </si>
  <si>
    <t>Studentské prostředí pro výuku výslovnosti</t>
  </si>
  <si>
    <t>Učitelské prostředí pro výuku výslovnosti</t>
  </si>
  <si>
    <r>
      <rPr>
        <b/>
        <sz val="10"/>
        <color rgb="FFFF0000"/>
        <rFont val="Arial"/>
        <family val="2"/>
        <charset val="238"/>
      </rPr>
      <t>Sanako</t>
    </r>
    <r>
      <rPr>
        <b/>
        <sz val="10"/>
        <rFont val="Arial"/>
        <family val="2"/>
        <charset val="238"/>
      </rPr>
      <t xml:space="preserve"> sluchátka</t>
    </r>
  </si>
  <si>
    <t>Sluchátka s mikrofonem (2 x jack 3,5 mm)</t>
  </si>
  <si>
    <r>
      <rPr>
        <b/>
        <sz val="10"/>
        <color rgb="FFFF0000"/>
        <rFont val="Arial"/>
        <family val="2"/>
        <charset val="238"/>
      </rPr>
      <t>Sanako</t>
    </r>
    <r>
      <rPr>
        <b/>
        <sz val="10"/>
        <rFont val="Arial"/>
        <family val="2"/>
        <charset val="238"/>
      </rPr>
      <t xml:space="preserve"> hlasy</t>
    </r>
  </si>
  <si>
    <t>German voices</t>
  </si>
  <si>
    <t>British and American English voices</t>
  </si>
  <si>
    <r>
      <rPr>
        <b/>
        <sz val="10"/>
        <color rgb="FFFF0000"/>
        <rFont val="Arial"/>
        <family val="2"/>
        <charset val="238"/>
      </rPr>
      <t>Sanako</t>
    </r>
    <r>
      <rPr>
        <b/>
        <sz val="10"/>
        <rFont val="Arial"/>
        <family val="2"/>
        <charset val="238"/>
      </rPr>
      <t xml:space="preserve"> služby</t>
    </r>
  </si>
  <si>
    <t>Roční předplatné nových verzí / první rok v ceně produktu</t>
  </si>
  <si>
    <t>Pravidelné aktualizace Study 1200 (21 – 40 uživatelů)</t>
  </si>
  <si>
    <t>set</t>
  </si>
  <si>
    <t>Software</t>
  </si>
  <si>
    <t>Brighten Your English! 1 s komentářem 
pro učitele + CD</t>
  </si>
  <si>
    <t>Vysoce kvalitní 360°zvukový systém s kabelovým vstupem, vestavěným Bluetooth, Runa W a házecím mikrofonem Certes Catchbox.</t>
  </si>
  <si>
    <t>Akreditované školení</t>
  </si>
  <si>
    <t>Akreditované školení v DVPP</t>
  </si>
  <si>
    <t>Montáž a nastavení</t>
  </si>
  <si>
    <t>UČEBNA JAZYKŮ - 1 A DIGITÁLNÍCH TECHNOLOGIÍ (4.22) -Komponenty jazykové laboratoře</t>
  </si>
  <si>
    <t>Audio systém PentaClass CatchBox Set</t>
  </si>
  <si>
    <t>o.k.</t>
  </si>
  <si>
    <t>Kamera na mikroskop</t>
  </si>
  <si>
    <t>Digitální WIFI kamera se zabudovaným softwarem, která umožňuje sdílet obraz až na 6 zařízeních současně.Připojitelná digitální kamera s C závitem
Senzor: CMOS Rozlišení: 1.3MP (1280x1024 pixeů),Velikost senzoru: 1/3",Výstup: Wi-Fi,Ostřící objektiv: 12mm,2 okulárové adaptéry s proměnným průměrem,Makro adaptér pro přímé pozorování vzorků,Napájení přes USB,Motic Images Plus 3.0 pro PC a Mac,Kalibrační destička se 4 body,Operační systémy: Windows XP a vyšší, Mac OSX, Android a iOS</t>
  </si>
  <si>
    <t>Binokulární Siedentopf hlavice, úhel vhledu 30°.Širokoúhlý okulár WF10X/20mm,Revolverová hlava pro 4 objektivy, vzad otočená,Achromatické semiplanární objektivy SP 4X, 10X, 40X S, 100X S Oil,Koaxiální hrubý i jemný zaostřovací systém,Zabudovaný koaxiální mechanický stolek v nízké poloze,Zaostřovací 1.25 N.A. Abbe kondenzor s irisovou aperturní clonou,LED osvětlení 3W s regulací intenzity,Napájecí zdroj 100V-240V (CE),Obal proti prachu, imerzní olej</t>
  </si>
  <si>
    <t>Učitelský mikroskop</t>
  </si>
  <si>
    <t>Žákovský mikroskop</t>
  </si>
  <si>
    <t xml:space="preserve"> * Monokulární tubus
 * Úhel vhledu 45°, otočný o 360°
 * Širokoúhlé okuláry WF10X/18 mm
 * Soustředné hrubé/jemné zaostření
 * Ovládací knoflíky po obou stranách
 * Achromatické objektivy 4x, 10x, 40x
 * 3násobná revolverová hlava 
 * Stolek 120 x 120 mm
 * Kondenzor N.A. 0.65
 * 2 zajištěné držáky na preparáty
 * Clona s otvory a držák filtru
 * Zabudované osvětlení 230 V/20 W
 * Osvětlovací hlava s kolektorovou čočkou
 * Napájení 220 V - 240 V (CE) </t>
  </si>
  <si>
    <t>Software řeší komplexně výuku v jazykové laboratoři v prostředí LAN sítě, a to bez použití dalších specializovaných periferií. 
Software slouží pro řízení PC v učebně, monitorování a řízení činnosti žáků. Předvolené pracovní plány umožňují pracovat na rozmanitých a efektivních lekcích kombinujících mluvení, poslech a psaný text. 
Minimální požadované funkce:
Kompatibilní s OS Windows (Win 7 Pro 64 bit, Win 10 Pro 64 bit)
Nastavení zasedacího pořádku třídy
Nezávislá práce v minimálně 5 skupinách
Režim práce v párech
Komunikace přes intercom
Kontrolování aktivit na internetu
Ovládání obrazovky, myši a klávesnic žáka
Možnost přenosu obrazu a zvuku od učitele ke studentům či vybraného studenta ostatním
Živá zpětná vazba od studentů (kontrola momentálního stavu porozumění)
Tvorba testových otázek
Vkládání hlasové odpovědi
Učitelem kontrolované playlisty úloh (např. řízení časové dostupnosti jednotlivých cvičení pro žáky)
Aktivita diskuse
Aktivita poslechové cvičení
Aktivita napodobování zdroje (studenti napodobují hlasový záznam a systém jejich provedení nahrává)
Aktivita čtení
Aktivita diskuse u kulatého stolu (např. propojení žáků do skupiny, kde mohou vést diskusi-rozhovory mezi sebou navzájem)
Aktivita procvičování slovní zásoby
Modul převádějící text na mluvené slovo
Podporované zdroje:
Hlas učitele, hlas vybraného studenta, audio CD, zvukový soubor běžných typů (mp3, wma, wav)</t>
  </si>
  <si>
    <t>Kompletní řízení PC v učebně, náhledy, správa, vypínání, ad.</t>
  </si>
  <si>
    <t>Modul umožňuje přípravu cvičení mimo prostředí učebny.</t>
  </si>
  <si>
    <t>Samostatně instalovaný software / licence pro počítač. Software umí převést text na mluvené slovo. Žáci text opakují a software sleduje míru shody s originálem a upozorňuje na chyby. Minimální požadované funkce:
Označení špatně vyslovených slov a možnost jejich opětovného přehrání
Bodové hodnocení výsledků
Možnost nastavení úrovně (tolerance shody s originálem)
Možnost nastavení rychlosti přehrávání textu</t>
  </si>
  <si>
    <t>Samostatně instalovaný software / licence pro počítač. Učitelský modul s jehož pomocí distribuuje učitel cvičení žákům.</t>
  </si>
  <si>
    <t>Odolná sluchátka se zvukovými charakteristikami pro práci v jazykové laboratoři. Systémový náhlavní set (sluchátka, mikrofon): uzavřená stereofonní sluchátka, kondenzátorový mikrofon, polstrovaný náhlavní most. Provedení z pružného polyetylénu odolného proti hrubému zacházení. Parametry sluchátek: frekvenční rozsah min. 20 Hz - 20 kHz, impedance 2x 32 Ω, citlivost min. 100 dB SPL/1mW. Parametry mikrofonu: frekvenční rozsah min. 100 Hz - 16 kHz, impedance &lt; 2,5 kΩ. Obsažené konektory: 1x 3,5mm stereo jack pro mikrofon, 1x 3,5mm stereo jack pro sluchátka. Minimální délka kabelu 1,5 m. Hmotnost maximálně 0,3 kg (bez kabelu)</t>
  </si>
  <si>
    <t>Alespoň dva hlasy rodilých mluvčí pro použití v jazykové laboratoři pro automatické čtení vybraného textu.</t>
  </si>
  <si>
    <t>Interaktivní učebnice angličtiny využitelná jako doplněk k libovolné jiné učebnici angličtiny. Požadována jsou minimálně témata Family, House, Pets, Bedroom, Hobbies, Daily routine, Classroom instructions, School, Friends, Communication, Sports, Musical instruments, Food and drink, In a restaurant, The body, Town, Clothes, Shopping, Animals, Weather and seasons, Transport, Travelling and holiday, English speaking countries, The Czech Republic</t>
  </si>
  <si>
    <t>Rozvoj klíčových kompetencí ve výuce cizích jazyků využitím jazykové laboratoře, učitelé  4 hodiny</t>
  </si>
  <si>
    <t>Instalace SW, nastavení, oživení</t>
  </si>
  <si>
    <t xml:space="preserve">Základní požadavky na předmět dodávky - minimální technické požadavky, ilustrativní příklady konkrétních komponent v popisu
Nabízená technika a technologie musí být určena výrobcem k prodeji na českém trhu.
Zadavatel si vyhrazuje právo požadovat dodání SW vč. testovací licence k ověření technické specifikace a funkčnosti a to po dobu maximálně 1 měsíce od dodání SW. Doba dodání SW je stanovena maximálně do 2 týdnů ode dne vyžádání.
Zadavatel si vyhrazuje právo požadovat dodání náhlavní soupravy (technických vzorků) pro ověření technické specifikace a funkčnost a to po dobu maximálně 1 měsíce od dodání vzorků. Doba dodání vzorků je stanovena maximálně do 2 týdnů ode dne vyžádání.
</t>
  </si>
  <si>
    <t>http://www.ribbon.cz/activpanel-titanium-75</t>
  </si>
  <si>
    <t>nebo variantně dle požadavků školy</t>
  </si>
  <si>
    <r>
      <rPr>
        <b/>
        <sz val="10"/>
        <rFont val="Arial"/>
        <family val="2"/>
        <charset val="238"/>
      </rPr>
      <t>Tato sada obsahuje bezdrátová čidla, pomocí kterých můžete realizovat experimenty napříč jednotlivými předměty</t>
    </r>
    <r>
      <rPr>
        <sz val="10"/>
        <rFont val="Arial"/>
        <family val="2"/>
        <charset val="238"/>
      </rPr>
      <t>.Sada obsahuje: Bezdrátový senzor teploty, Bezdrátový senzor síly, Bezdrátový senzor tlaku, Bezdrátový senzor pH, Bezdrátový senzor CO2, Bezdrátový senzor vodivosti,Bezdrátový senzor napětí, Bezdrátový senzor proudu, Bezdrátový senzor světla,Bezdrátový vozík, Bezdrátové rozhraní Airlink, USB Bluetooth® 4.0 adaptér, USB s žákovskými úlohami, Tištěná metodika úloh, CD se SW</t>
    </r>
  </si>
  <si>
    <t>Měřicí SW školní licence</t>
  </si>
  <si>
    <t>Doporučujeme nahradit PS-2011 za PS 3200 AirLink</t>
  </si>
  <si>
    <t>Jednovstupý link pro senzory PASPORT. Bluetooth bezdrátový přenos dat. Připojitelné také k USB (pro dobíjení i přenos dat).</t>
  </si>
  <si>
    <t>Bezdrátový CO2 senzor</t>
  </si>
  <si>
    <t>Rozsah: 0 až 100,000 ppm, Rozlišení: 2 ppm, Přesnost: ± 50 ppm + 5% načtených hodnot, USB konektivita + Bluetooth® 4, Pracovní rozsah: 0-50 °C, 0-95% Relativní vlhkosti, Časová odezva: 90% ve 30 secundách.</t>
  </si>
  <si>
    <t>Bezdrátový senzor krevního tlaku</t>
  </si>
  <si>
    <t>Rozsah: 0 až 375 mmHg, rozlišení 3 mmHg, standartní rozměr planžety. Měří srdeční tep v rozsahu 36 až 200 tepů/min</t>
  </si>
  <si>
    <t>Bezdrátový senzor počasí s anemometrem a GPS</t>
  </si>
  <si>
    <t>Měří teplotu, tlak, vlhkost, rychlost a směr větru, GPS.</t>
  </si>
  <si>
    <t>Bezdrátový senzor teploty</t>
  </si>
  <si>
    <t>Rozsah: -40ºC až 125ºC, rozlišení 0,01 C, protokol Bluetooth 4 LE s možností in app párování. Možnost distančního sběru dat (samostatně, bez trvalého připojení na PC).</t>
  </si>
  <si>
    <t>PC  Micro i5-9400F/8G/256GB SSD/DP/HDMI/W10P/3RNBD/Černý /INTEL HD / Klavesnice, myš, W 10 Pro,  36 měs záruka,LCD 24" AOC FHD HDMI,OfficeStd 2016 SNGL OLP NL Acdmc</t>
  </si>
  <si>
    <t xml:space="preserve"> Aktivní Panel Touch 75" 4K</t>
  </si>
  <si>
    <t xml:space="preserve">Posuvný systém pro interaktivní panel </t>
  </si>
  <si>
    <t xml:space="preserve">Systém pro posílení hlasu učitele </t>
  </si>
  <si>
    <t>NTB</t>
  </si>
  <si>
    <r>
      <t xml:space="preserve">PC SFF Tower slim, zdroj 220W /CPU 4 jádra, frekvence min. 2,5 GHz / 8GB RAM / 512 GB SSD / grafická karta integrovaná / DVD, Klavesnice, myš, W 10 Pro,  36 měs záruka, </t>
    </r>
    <r>
      <rPr>
        <b/>
        <i/>
        <sz val="8"/>
        <rFont val="Trebuchet MS"/>
        <family val="2"/>
        <charset val="238"/>
      </rPr>
      <t>2x LCD 24</t>
    </r>
    <r>
      <rPr>
        <i/>
        <sz val="8"/>
        <rFont val="Trebuchet MS"/>
        <family val="2"/>
        <charset val="238"/>
      </rPr>
      <t>" AOC FHD HDMI,OfficeStd 2019 SNGL OLP NL Acdmc,Antivirus AVG Bussines ed. 36.měs</t>
    </r>
  </si>
  <si>
    <t>PC SFF Tower slim, zdroj 220W /CPU 4 jádra, frekvence min. 2,5 GHz / 8GB RAM / 512 GB SSD / grafická karta integrovaná / DVD, Klavesnice, myš, W 10 Pro,  36 měs záruka, 2x LCD 24" AOC FHD HDMI,OfficeStd 2019 SNGL OLP NL Acdmc,Antivirus AVG Bussines ed. 36.měs</t>
  </si>
  <si>
    <t>Notebook 15,6" Full HD CPU min 4 jádra, 1,6 GHz ,8GB RAM ,256GB SSD+volný slot,DVD,USB-C,Windows 10 Pro,OfficeStd 2017 SNGL OLP NL Acdmc, Antivirový systém kompatibilní se systémem školy 36 měs</t>
  </si>
  <si>
    <t>CPU min 4 jídra a 1,6 Ghz
SSD minimálně 256 GB
Operační paměť minimálně 8 GB DDR3
Úhlopříčka displeje min. 11"
Rozlišení displeje min. 1366 x 768
Přední kamera s rozlišením min. 720p a zadní s rozlišením min. 1080p
Ovládací tlakocitlivý elektronický stylus
Plnohodnotná klávesnice odolná proti polití a clickpad s podporou mulitdotykových gest
Operační systém, antivirový a kancelářský software vše kompatibilní s  pořizovaným softwarem a se stávajícím vybavením školy</t>
  </si>
  <si>
    <t>CPU min 4 jádra 1,6 GHz
SSD minimálně 256 GB
Operační paměť minimálně 8 GB DDR3
Úhlopříčka displeje min. 11"
Rozlišení displeje min. 1366 x 768
Přední kamera s rozlišením min. 720p a zadní s rozlišením min. 1080p
Ovládací tlakocitlivý elektronický stylus
Plnohodnotná klávesnice odolná proti polití a clickpad s podporou mulitdotykových gest
Operační systém, antivirový a kancelářský software vše kompatibilní s  pořizovaným softwarem a se stávajícím vybavením školy</t>
  </si>
  <si>
    <t>PC SFF Tower slim, zdroj 220W /CPU 4 jádra, frekvence min.2,5 GHz / 8GB RAM / 512 GB SSD / grafická karta integrovaná / DVD, Klavesnice, myš, W 10 Pro,  36 měs záruka, 2x LCD 24" AOC FHD HDMI,OfficeStd 2019 SNGL OLP NL Acdmc,Antivirus AVG Bussines ed. 36.měs</t>
  </si>
  <si>
    <t>bez DPH</t>
  </si>
  <si>
    <t>včetně DPH</t>
  </si>
  <si>
    <t>popis</t>
  </si>
  <si>
    <t>jedn.cena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</si>
</sst>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5" formatCode="#,##0\ &quot;Kč&quot;;\-#,##0\ &quot;Kč&quot;"/>
    <numFmt numFmtId="41" formatCode="_-* #,##0_-;\-* #,##0_-;_-* &quot;-&quot;_-;_-@_-"/>
    <numFmt numFmtId="44" formatCode="_-* #,##0.00\ &quot;Kč&quot;_-;\-* #,##0.00\ &quot;Kč&quot;_-;_-* &quot;-&quot;??\ &quot;Kč&quot;_-;_-@_-"/>
    <numFmt numFmtId="43" formatCode="_-* #,##0.00_-;\-* #,##0.00_-;_-* &quot;-&quot;??_-;_-@_-"/>
    <numFmt numFmtId="164" formatCode="_-* #,##0\ _K_č_-;\-* #,##0\ _K_č_-;_-* &quot;-&quot;\ _K_č_-;_-@_-"/>
    <numFmt numFmtId="165" formatCode="_-* #,##0\ &quot;Kč&quot;_-;\-* #,##0\ &quot;Kč&quot;_-;_-* &quot;-&quot;??\ &quot;Kč&quot;_-;_-@_-"/>
    <numFmt numFmtId="166" formatCode="#,##0\ &quot;Kč&quot;"/>
    <numFmt numFmtId="167" formatCode="[$-405]General"/>
    <numFmt numFmtId="168" formatCode="&quot; &quot;#,##0.00&quot; Kč &quot;;&quot;-&quot;#,##0.00&quot; Kč &quot;;&quot; -&quot;#&quot; Kč &quot;;&quot; &quot;@&quot; &quot;"/>
    <numFmt numFmtId="169" formatCode="_ * #,##0.00_)&quot;ź&quot;_ ;_ * \(#,##0.00\)&quot;ź&quot;_ ;_ * &quot;-&quot;??_)&quot;ź&quot;_ ;_ @_ "/>
    <numFmt numFmtId="170" formatCode="_ * #,##0.00_)_ź_ ;_ * \(#,##0.00\)_ź_ ;_ * &quot;-&quot;??_)_ź_ ;_ @_ "/>
    <numFmt numFmtId="171" formatCode="#,##0\ &quot;F&quot;;\-#,##0\ &quot;F&quot;"/>
    <numFmt numFmtId="172" formatCode="#,##0\ &quot;F&quot;;[Red]\-#,##0\ &quot;F&quot;"/>
    <numFmt numFmtId="173" formatCode="#,##0.\-"/>
    <numFmt numFmtId="174" formatCode="_-* #,##0\ &quot;zł&quot;_-;\-* #,##0\ &quot;zł&quot;_-;_-* &quot;-&quot;\ &quot;zł&quot;_-;_-@_-"/>
    <numFmt numFmtId="175" formatCode="&quot;$&quot;#,##0\ ;\(&quot;$&quot;#,##0\)"/>
    <numFmt numFmtId="176" formatCode="&quot;$&quot;* #,##0.00;&quot;$&quot;* \-#,##0.00"/>
    <numFmt numFmtId="177" formatCode="&quot;$&quot;#,##0.00_);[Red]\(&quot;$&quot;#,##0.00\)"/>
    <numFmt numFmtId="178" formatCode="0.0%"/>
    <numFmt numFmtId="179" formatCode="_ * #,##0_ ;_ * &quot;\&quot;&quot;\&quot;&quot;\&quot;\-#,##0_ ;_ * &quot;-&quot;_ ;_ @_ "/>
    <numFmt numFmtId="180" formatCode="&quot;\&quot;&quot;\&quot;&quot;\&quot;&quot;\&quot;\$#,##0.0000;&quot;\&quot;&quot;\&quot;&quot;\&quot;&quot;\&quot;\(&quot;\&quot;&quot;\&quot;&quot;\&quot;&quot;\&quot;\$#,##0.0000&quot;\&quot;&quot;\&quot;&quot;\&quot;&quot;\&quot;\)"/>
    <numFmt numFmtId="181" formatCode="&quot;$&quot;#,##0.00"/>
    <numFmt numFmtId="182" formatCode="#,##0;&quot;\&quot;&quot;\&quot;&quot;\&quot;&quot;\&quot;\(#,##0&quot;\&quot;&quot;\&quot;&quot;\&quot;&quot;\&quot;\)"/>
    <numFmt numFmtId="183" formatCode="&quot;\&quot;&quot;\&quot;&quot;\&quot;&quot;\&quot;\$#,##0.00;&quot;\&quot;&quot;\&quot;&quot;\&quot;&quot;\&quot;\(&quot;\&quot;&quot;\&quot;&quot;\&quot;&quot;\&quot;\$#,##0.00&quot;\&quot;&quot;\&quot;&quot;\&quot;&quot;\&quot;\)"/>
    <numFmt numFmtId="184" formatCode="&quot;$&quot;#,##0_);[Red]\(&quot;$&quot;#,##0\)"/>
    <numFmt numFmtId="185" formatCode="&quot;\&quot;&quot;\&quot;&quot;\&quot;&quot;\&quot;\$#,##0;&quot;\&quot;&quot;\&quot;&quot;\&quot;&quot;\&quot;\(&quot;\&quot;&quot;\&quot;&quot;\&quot;&quot;\&quot;\$#,##0&quot;\&quot;&quot;\&quot;&quot;\&quot;&quot;\&quot;\)"/>
    <numFmt numFmtId="186" formatCode="&quot;$&quot;#,##0.00_);&quot;\&quot;&quot;\&quot;&quot;\&quot;&quot;\&quot;&quot;\&quot;\(&quot;$&quot;#,##0.00&quot;\&quot;&quot;\&quot;&quot;\&quot;&quot;\&quot;&quot;\&quot;\)"/>
    <numFmt numFmtId="187" formatCode="_(* #,##0.0_);_(* &quot;\&quot;&quot;\&quot;&quot;\&quot;&quot;\&quot;\(#,##0.0&quot;\&quot;&quot;\&quot;&quot;\&quot;&quot;\&quot;\);_(* &quot;-&quot;_);_(@_)"/>
    <numFmt numFmtId="188" formatCode="_(&quot;$&quot;* #,##0_);_(&quot;$&quot;* \(#,##0\);_(&quot;$&quot;* &quot;-&quot;_);_(@_)"/>
    <numFmt numFmtId="189" formatCode="_(&quot;$&quot;* #,##0.00_);_(&quot;$&quot;* \(#,##0.00\);_(&quot;$&quot;* &quot;-&quot;??_);_(@_)"/>
    <numFmt numFmtId="190" formatCode="&quot;\&quot;#,##0.00;&quot;\&quot;&quot;\&quot;\-#,##0.00"/>
    <numFmt numFmtId="191" formatCode="_(&quot;RM&quot;* #,##0_);_(&quot;RM&quot;* \(#,##0\);_(&quot;RM&quot;* &quot;-&quot;_);_(@_)"/>
    <numFmt numFmtId="192" formatCode="#,##0.00\ [$Kč-405]"/>
    <numFmt numFmtId="193" formatCode="#,##0.000"/>
  </numFmts>
  <fonts count="129">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sz val="10"/>
      <name val="Verdana"/>
      <family val="2"/>
      <charset val="238"/>
    </font>
    <font>
      <sz val="10"/>
      <name val="Verdana"/>
      <family val="2"/>
      <charset val="238"/>
    </font>
    <font>
      <b/>
      <sz val="9"/>
      <name val="Verdana"/>
      <family val="2"/>
      <charset val="238"/>
    </font>
    <font>
      <b/>
      <sz val="8"/>
      <name val="Verdana"/>
      <family val="2"/>
      <charset val="238"/>
    </font>
    <font>
      <b/>
      <i/>
      <sz val="9"/>
      <name val="Verdana"/>
      <family val="2"/>
      <charset val="238"/>
    </font>
    <font>
      <b/>
      <u/>
      <sz val="9"/>
      <name val="Verdana"/>
      <family val="2"/>
      <charset val="238"/>
    </font>
    <font>
      <sz val="8"/>
      <name val="Verdana"/>
      <family val="2"/>
      <charset val="238"/>
    </font>
    <font>
      <b/>
      <i/>
      <sz val="8"/>
      <name val="Verdana"/>
      <family val="2"/>
      <charset val="238"/>
    </font>
    <font>
      <b/>
      <sz val="11"/>
      <name val="Verdana"/>
      <family val="2"/>
      <charset val="238"/>
    </font>
    <font>
      <i/>
      <sz val="9"/>
      <name val="Verdana"/>
      <family val="2"/>
      <charset val="238"/>
    </font>
    <font>
      <sz val="11"/>
      <name val="Verdana"/>
      <family val="2"/>
      <charset val="238"/>
    </font>
    <font>
      <u/>
      <sz val="10"/>
      <color indexed="12"/>
      <name val="Arial CE"/>
      <charset val="238"/>
    </font>
    <font>
      <u/>
      <sz val="10"/>
      <color indexed="12"/>
      <name val="Verdana"/>
      <family val="2"/>
      <charset val="238"/>
    </font>
    <font>
      <sz val="10"/>
      <name val="Arial CE"/>
      <charset val="238"/>
    </font>
    <font>
      <i/>
      <sz val="8"/>
      <name val="Trebuchet MS"/>
      <family val="2"/>
      <charset val="238"/>
    </font>
    <font>
      <b/>
      <i/>
      <sz val="8"/>
      <name val="Trebuchet MS"/>
      <family val="2"/>
      <charset val="238"/>
    </font>
    <font>
      <sz val="11"/>
      <color indexed="8"/>
      <name val="Calibri"/>
      <family val="2"/>
      <charset val="238"/>
    </font>
    <font>
      <sz val="10"/>
      <name val="Arial"/>
      <family val="2"/>
      <charset val="238"/>
    </font>
    <font>
      <b/>
      <sz val="10"/>
      <name val="Arial"/>
      <family val="2"/>
      <charset val="238"/>
    </font>
    <font>
      <sz val="8"/>
      <name val="Arial CE"/>
      <charset val="238"/>
    </font>
    <font>
      <sz val="10"/>
      <name val="MS Sans Serif"/>
      <family val="2"/>
      <charset val="238"/>
    </font>
    <font>
      <sz val="10"/>
      <color indexed="8"/>
      <name val="Arial"/>
      <family val="2"/>
    </font>
    <font>
      <sz val="10"/>
      <name val="Geneva"/>
      <family val="2"/>
    </font>
    <font>
      <b/>
      <sz val="11"/>
      <name val="Arial CE"/>
      <family val="2"/>
      <charset val="238"/>
    </font>
    <font>
      <sz val="10"/>
      <name val="Arial"/>
      <family val="2"/>
    </font>
    <font>
      <b/>
      <sz val="8"/>
      <name val="Arial"/>
      <family val="2"/>
      <charset val="238"/>
    </font>
    <font>
      <sz val="10"/>
      <color indexed="12"/>
      <name val="Arial"/>
      <family val="2"/>
    </font>
    <font>
      <sz val="8"/>
      <name val="Arial"/>
      <family val="2"/>
    </font>
    <font>
      <b/>
      <sz val="12"/>
      <name val="Arial"/>
      <family val="2"/>
    </font>
    <font>
      <b/>
      <sz val="9"/>
      <color indexed="16"/>
      <name val="SwitzerlandCondensed"/>
    </font>
    <font>
      <u/>
      <sz val="8"/>
      <color indexed="12"/>
      <name val="Times New Roman"/>
      <family val="1"/>
      <charset val="238"/>
    </font>
    <font>
      <sz val="10"/>
      <color indexed="14"/>
      <name val="Arial"/>
      <family val="2"/>
    </font>
    <font>
      <sz val="10"/>
      <name val="Arial Narrow"/>
      <family val="2"/>
      <charset val="238"/>
    </font>
    <font>
      <sz val="10"/>
      <name val="Times New Roman"/>
      <family val="1"/>
      <charset val="238"/>
    </font>
    <font>
      <b/>
      <sz val="9"/>
      <name val="Arial"/>
      <family val="2"/>
      <charset val="238"/>
    </font>
    <font>
      <sz val="10"/>
      <name val="Arial CE"/>
      <family val="2"/>
      <charset val="238"/>
    </font>
    <font>
      <sz val="10"/>
      <name val="Helv"/>
    </font>
    <font>
      <b/>
      <sz val="16"/>
      <name val="AT*Carleton"/>
      <charset val="2"/>
    </font>
    <font>
      <b/>
      <sz val="12"/>
      <name val="Verdana"/>
      <family val="2"/>
      <charset val="238"/>
    </font>
    <font>
      <u/>
      <sz val="10"/>
      <name val="Verdana"/>
      <family val="2"/>
      <charset val="238"/>
    </font>
    <font>
      <u/>
      <sz val="9"/>
      <name val="Verdana"/>
      <family val="2"/>
      <charset val="238"/>
    </font>
    <font>
      <u/>
      <sz val="8"/>
      <name val="Verdana"/>
      <family val="2"/>
      <charset val="238"/>
    </font>
    <font>
      <b/>
      <u/>
      <sz val="10"/>
      <name val="Verdana"/>
      <family val="2"/>
      <charset val="238"/>
    </font>
    <font>
      <b/>
      <u/>
      <sz val="8"/>
      <name val="Verdana"/>
      <family val="2"/>
      <charset val="238"/>
    </font>
    <font>
      <b/>
      <i/>
      <sz val="12"/>
      <name val="Trebuchet MS"/>
      <family val="2"/>
      <charset val="238"/>
    </font>
    <font>
      <u/>
      <sz val="11"/>
      <color indexed="12"/>
      <name val="Calibri"/>
      <family val="2"/>
      <charset val="238"/>
    </font>
    <font>
      <b/>
      <sz val="10"/>
      <name val="Times New Roman CE"/>
    </font>
    <font>
      <sz val="11"/>
      <name val="돋움"/>
      <family val="3"/>
      <charset val="129"/>
    </font>
    <font>
      <sz val="12"/>
      <name val="바탕체"/>
      <family val="1"/>
      <charset val="129"/>
    </font>
    <font>
      <sz val="12"/>
      <name val="Arial MT"/>
      <family val="2"/>
    </font>
    <font>
      <sz val="8"/>
      <name val="Times New Roman"/>
      <family val="1"/>
    </font>
    <font>
      <b/>
      <sz val="10"/>
      <name val="Helv"/>
      <family val="2"/>
    </font>
    <font>
      <sz val="10"/>
      <name val="Times New Roman"/>
      <family val="1"/>
    </font>
    <font>
      <sz val="10"/>
      <name val="MS Serif"/>
      <family val="1"/>
    </font>
    <font>
      <sz val="11"/>
      <name val="??"/>
      <family val="3"/>
    </font>
    <font>
      <sz val="10"/>
      <color indexed="16"/>
      <name val="MS Serif"/>
      <family val="1"/>
    </font>
    <font>
      <b/>
      <sz val="12"/>
      <name val="Helv"/>
      <family val="2"/>
    </font>
    <font>
      <b/>
      <sz val="8"/>
      <name val="MS Sans Serif"/>
      <family val="2"/>
    </font>
    <font>
      <b/>
      <sz val="11"/>
      <name val="Helv"/>
      <family val="2"/>
    </font>
    <font>
      <sz val="7"/>
      <name val="Small Fonts"/>
      <family val="2"/>
    </font>
    <font>
      <sz val="10"/>
      <name val="굴림체"/>
      <family val="3"/>
      <charset val="129"/>
    </font>
    <font>
      <u/>
      <sz val="7.5"/>
      <color indexed="36"/>
      <name val="Arial"/>
      <family val="2"/>
    </font>
    <font>
      <sz val="12"/>
      <name val="Osaka"/>
      <family val="3"/>
    </font>
    <font>
      <sz val="9"/>
      <name val="Arial CE"/>
      <family val="2"/>
      <charset val="238"/>
    </font>
    <font>
      <i/>
      <sz val="10"/>
      <color indexed="62"/>
      <name val="Arial CE"/>
      <family val="2"/>
      <charset val="238"/>
    </font>
    <font>
      <i/>
      <sz val="10"/>
      <name val="Arial CE"/>
      <family val="2"/>
      <charset val="238"/>
    </font>
    <font>
      <b/>
      <sz val="10"/>
      <name val="Arial CE"/>
      <family val="2"/>
      <charset val="238"/>
    </font>
    <font>
      <i/>
      <sz val="10"/>
      <color indexed="18"/>
      <name val="Arial CE"/>
      <family val="2"/>
      <charset val="238"/>
    </font>
    <font>
      <sz val="11"/>
      <color rgb="FF000000"/>
      <name val="Calibri"/>
      <family val="2"/>
      <charset val="238"/>
    </font>
    <font>
      <u/>
      <sz val="11"/>
      <color theme="10"/>
      <name val="Calibri"/>
      <family val="2"/>
      <scheme val="minor"/>
    </font>
    <font>
      <u/>
      <sz val="11"/>
      <color theme="10"/>
      <name val="Calibri"/>
      <family val="2"/>
      <charset val="238"/>
      <scheme val="minor"/>
    </font>
    <font>
      <u/>
      <sz val="11"/>
      <color theme="10"/>
      <name val="Calibri"/>
      <family val="2"/>
      <charset val="238"/>
    </font>
    <font>
      <sz val="11"/>
      <color theme="1"/>
      <name val="Calibri"/>
      <family val="2"/>
      <scheme val="minor"/>
    </font>
    <font>
      <sz val="8"/>
      <color rgb="FFFF0000"/>
      <name val="Verdana"/>
      <family val="2"/>
      <charset val="238"/>
    </font>
    <font>
      <b/>
      <sz val="9"/>
      <color theme="1"/>
      <name val="Verdana"/>
      <family val="2"/>
      <charset val="238"/>
    </font>
    <font>
      <b/>
      <sz val="8"/>
      <color theme="1"/>
      <name val="Verdana"/>
      <family val="2"/>
      <charset val="238"/>
    </font>
    <font>
      <sz val="8"/>
      <color theme="1"/>
      <name val="Verdana"/>
      <family val="2"/>
      <charset val="238"/>
    </font>
    <font>
      <sz val="10"/>
      <color rgb="FFFF0000"/>
      <name val="Verdana"/>
      <family val="2"/>
      <charset val="238"/>
    </font>
    <font>
      <sz val="9"/>
      <name val="Verdana"/>
      <family val="2"/>
      <charset val="238"/>
    </font>
    <font>
      <b/>
      <sz val="9"/>
      <name val="Arial CE"/>
      <family val="2"/>
      <charset val="238"/>
    </font>
    <font>
      <b/>
      <i/>
      <sz val="9"/>
      <name val="Arial CE"/>
      <family val="2"/>
      <charset val="238"/>
    </font>
    <font>
      <b/>
      <i/>
      <sz val="11"/>
      <name val="Verdana"/>
      <family val="2"/>
      <charset val="238"/>
    </font>
    <font>
      <sz val="8"/>
      <name val="Verdana"/>
      <family val="2"/>
      <charset val="238"/>
    </font>
    <font>
      <sz val="24"/>
      <color rgb="FFFF0000"/>
      <name val="Verdana"/>
      <family val="2"/>
      <charset val="238"/>
    </font>
    <font>
      <b/>
      <sz val="20"/>
      <color theme="5"/>
      <name val="Arial"/>
      <family val="2"/>
      <charset val="238"/>
    </font>
    <font>
      <b/>
      <sz val="24"/>
      <color indexed="21"/>
      <name val="Arial"/>
      <family val="2"/>
      <charset val="238"/>
    </font>
    <font>
      <b/>
      <sz val="10"/>
      <color indexed="9"/>
      <name val="Arial"/>
      <family val="2"/>
      <charset val="238"/>
    </font>
    <font>
      <sz val="10"/>
      <color indexed="9"/>
      <name val="Arial"/>
      <family val="2"/>
      <charset val="238"/>
    </font>
    <font>
      <sz val="9"/>
      <name val="Arial"/>
      <family val="2"/>
      <charset val="238"/>
    </font>
    <font>
      <sz val="11"/>
      <color theme="1"/>
      <name val="Arial"/>
      <family val="2"/>
      <charset val="238"/>
    </font>
    <font>
      <sz val="9"/>
      <color theme="1"/>
      <name val="Arial"/>
      <family val="2"/>
      <charset val="238"/>
    </font>
    <font>
      <b/>
      <sz val="20"/>
      <color indexed="21"/>
      <name val="Arial"/>
      <family val="2"/>
      <charset val="238"/>
    </font>
    <font>
      <sz val="10"/>
      <color theme="0"/>
      <name val="Arial"/>
      <family val="2"/>
      <charset val="238"/>
    </font>
    <font>
      <b/>
      <sz val="10"/>
      <color rgb="FFFF0000"/>
      <name val="Arial"/>
      <family val="2"/>
      <charset val="238"/>
    </font>
    <font>
      <b/>
      <sz val="10"/>
      <color rgb="FFC0C0C0"/>
      <name val="Arial"/>
      <family val="2"/>
      <charset val="238"/>
    </font>
    <font>
      <b/>
      <sz val="12"/>
      <color rgb="FFC00000"/>
      <name val="Verdana"/>
      <family val="2"/>
      <charset val="238"/>
    </font>
    <font>
      <sz val="12"/>
      <name val="Verdana"/>
      <family val="2"/>
      <charset val="238"/>
    </font>
    <font>
      <sz val="10"/>
      <name val="Arial"/>
      <family val="2"/>
    </font>
    <font>
      <sz val="9"/>
      <name val="Verdana"/>
      <family val="2"/>
      <charset val="238"/>
    </font>
    <font>
      <i/>
      <sz val="8"/>
      <name val="Trebuchet MS"/>
      <family val="2"/>
      <charset val="238"/>
    </font>
    <font>
      <b/>
      <sz val="9"/>
      <name val="Verdana"/>
      <family val="2"/>
      <charset val="238"/>
    </font>
    <font>
      <sz val="11"/>
      <color theme="1"/>
      <name val="Calibri"/>
      <family val="2"/>
      <charset val="238"/>
      <scheme val="minor"/>
    </font>
    <font>
      <b/>
      <sz val="12"/>
      <name val="Verdana"/>
      <family val="2"/>
      <charset val="238"/>
    </font>
    <font>
      <b/>
      <i/>
      <sz val="12"/>
      <name val="Trebuchet MS"/>
      <family val="2"/>
      <charset val="238"/>
    </font>
    <font>
      <b/>
      <i/>
      <sz val="9"/>
      <name val="Verdana"/>
      <family val="2"/>
      <charset val="238"/>
    </font>
    <font>
      <b/>
      <i/>
      <sz val="8"/>
      <name val="Trebuchet MS"/>
      <family val="2"/>
      <charset val="238"/>
    </font>
    <font>
      <b/>
      <u/>
      <sz val="9"/>
      <name val="Verdana"/>
      <family val="2"/>
      <charset val="238"/>
    </font>
    <font>
      <b/>
      <sz val="8"/>
      <name val="Verdana"/>
      <family val="2"/>
      <charset val="238"/>
    </font>
    <font>
      <sz val="8"/>
      <name val="Verdana"/>
      <family val="2"/>
      <charset val="238"/>
    </font>
    <font>
      <sz val="8"/>
      <color rgb="FFFF0000"/>
      <name val="Verdana"/>
      <family val="2"/>
      <charset val="238"/>
    </font>
    <font>
      <sz val="10"/>
      <name val="Verdana"/>
      <family val="2"/>
      <charset val="238"/>
    </font>
    <font>
      <sz val="9"/>
      <color rgb="FFFF0000"/>
      <name val="Verdana"/>
      <family val="2"/>
      <charset val="238"/>
    </font>
    <font>
      <b/>
      <i/>
      <sz val="11"/>
      <name val="Verdana"/>
      <family val="2"/>
      <charset val="238"/>
    </font>
    <font>
      <b/>
      <sz val="11"/>
      <name val="Verdana"/>
      <family val="2"/>
      <charset val="238"/>
    </font>
    <font>
      <i/>
      <sz val="9"/>
      <name val="Verdana"/>
      <family val="2"/>
      <charset val="238"/>
    </font>
    <font>
      <b/>
      <sz val="9"/>
      <name val="Arial CE"/>
      <family val="2"/>
      <charset val="238"/>
    </font>
    <font>
      <b/>
      <i/>
      <sz val="9"/>
      <name val="Arial CE"/>
      <family val="2"/>
      <charset val="238"/>
    </font>
    <font>
      <sz val="10"/>
      <color rgb="FF0070C0"/>
      <name val="Arial"/>
      <family val="2"/>
      <charset val="238"/>
    </font>
    <font>
      <i/>
      <sz val="11"/>
      <color rgb="FFFF0000"/>
      <name val="Calibri"/>
      <family val="2"/>
      <charset val="238"/>
      <scheme val="minor"/>
    </font>
    <font>
      <i/>
      <sz val="10"/>
      <color rgb="FFFF0000"/>
      <name val="Calibri"/>
      <family val="2"/>
      <charset val="238"/>
      <scheme val="minor"/>
    </font>
    <font>
      <sz val="10"/>
      <color theme="1"/>
      <name val="Arial"/>
      <family val="2"/>
      <charset val="238"/>
    </font>
    <font>
      <i/>
      <sz val="10"/>
      <color theme="1"/>
      <name val="Arial"/>
      <family val="2"/>
      <charset val="238"/>
    </font>
    <font>
      <b/>
      <sz val="10"/>
      <color theme="1"/>
      <name val="Arial"/>
      <family val="2"/>
      <charset val="238"/>
    </font>
    <font>
      <b/>
      <sz val="9"/>
      <color theme="1"/>
      <name val="Arial"/>
      <family val="2"/>
      <charset val="238"/>
    </font>
    <font>
      <b/>
      <sz val="10"/>
      <name val="Arial"/>
      <family val="2"/>
    </font>
    <font>
      <b/>
      <sz val="10"/>
      <color theme="0"/>
      <name val="Arial"/>
      <family val="2"/>
    </font>
  </fonts>
  <fills count="12">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gray0625"/>
    </fill>
    <fill>
      <patternFill patternType="solid">
        <fgColor theme="0"/>
        <bgColor indexed="64"/>
      </patternFill>
    </fill>
    <fill>
      <patternFill patternType="solid">
        <fgColor theme="9" tint="0.79998168889431442"/>
        <bgColor indexed="64"/>
      </patternFill>
    </fill>
    <fill>
      <patternFill patternType="solid">
        <fgColor rgb="FFC00000"/>
        <bgColor indexed="64"/>
      </patternFill>
    </fill>
    <fill>
      <patternFill patternType="solid">
        <fgColor theme="9" tint="0.39997558519241921"/>
        <bgColor indexed="64"/>
      </patternFill>
    </fill>
  </fills>
  <borders count="54">
    <border>
      <left/>
      <right/>
      <top/>
      <bottom/>
      <diagonal/>
    </border>
    <border>
      <left style="double">
        <color indexed="64"/>
      </left>
      <right/>
      <top/>
      <bottom style="hair">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s>
  <cellStyleXfs count="2485">
    <xf numFmtId="0" fontId="0" fillId="0" borderId="0"/>
    <xf numFmtId="0" fontId="21" fillId="0" borderId="0" applyNumberFormat="0" applyFill="0" applyBorder="0" applyAlignment="0" applyProtection="0"/>
    <xf numFmtId="0" fontId="3" fillId="0" borderId="0"/>
    <xf numFmtId="0" fontId="50" fillId="0" borderId="0"/>
    <xf numFmtId="0" fontId="50" fillId="0" borderId="0"/>
    <xf numFmtId="0" fontId="2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1" fillId="0" borderId="0"/>
    <xf numFmtId="0" fontId="50" fillId="0" borderId="0"/>
    <xf numFmtId="0" fontId="50" fillId="0" borderId="0"/>
    <xf numFmtId="0" fontId="50" fillId="0" borderId="0"/>
    <xf numFmtId="0" fontId="51" fillId="0" borderId="0"/>
    <xf numFmtId="0" fontId="27" fillId="0" borderId="0"/>
    <xf numFmtId="179" fontId="52" fillId="2" borderId="1">
      <alignment horizontal="center" vertical="center"/>
    </xf>
    <xf numFmtId="0" fontId="53" fillId="0" borderId="0">
      <alignment horizontal="center" wrapText="1"/>
      <protection locked="0"/>
    </xf>
    <xf numFmtId="169" fontId="23" fillId="0" borderId="0" applyFill="0" applyBorder="0" applyAlignment="0"/>
    <xf numFmtId="169" fontId="23" fillId="0" borderId="0" applyFill="0" applyBorder="0" applyAlignment="0"/>
    <xf numFmtId="180" fontId="27" fillId="0" borderId="0" applyFill="0" applyBorder="0" applyAlignment="0"/>
    <xf numFmtId="170" fontId="23" fillId="0" borderId="0" applyFill="0" applyBorder="0" applyAlignment="0"/>
    <xf numFmtId="171" fontId="23" fillId="0" borderId="0" applyFill="0" applyBorder="0" applyAlignment="0"/>
    <xf numFmtId="171" fontId="23" fillId="0" borderId="0" applyFill="0" applyBorder="0" applyAlignment="0"/>
    <xf numFmtId="178" fontId="27" fillId="0" borderId="0" applyFill="0" applyBorder="0" applyAlignment="0"/>
    <xf numFmtId="172" fontId="23" fillId="0" borderId="0" applyFill="0" applyBorder="0" applyAlignment="0"/>
    <xf numFmtId="172" fontId="23" fillId="0" borderId="0" applyFill="0" applyBorder="0" applyAlignment="0"/>
    <xf numFmtId="181" fontId="27" fillId="0" borderId="0" applyFill="0" applyBorder="0" applyAlignment="0"/>
    <xf numFmtId="0" fontId="24" fillId="0" borderId="0" applyFill="0" applyBorder="0" applyAlignment="0"/>
    <xf numFmtId="169" fontId="23" fillId="0" borderId="0" applyFill="0" applyBorder="0" applyAlignment="0"/>
    <xf numFmtId="0" fontId="24" fillId="0" borderId="0" applyFill="0" applyBorder="0" applyAlignment="0"/>
    <xf numFmtId="170" fontId="23" fillId="0" borderId="0" applyFill="0" applyBorder="0" applyAlignment="0"/>
    <xf numFmtId="38" fontId="25" fillId="0" borderId="0" applyFont="0" applyFill="0" applyBorder="0" applyAlignment="0" applyProtection="0"/>
    <xf numFmtId="40" fontId="25" fillId="0" borderId="0" applyFont="0" applyFill="0" applyBorder="0" applyAlignment="0" applyProtection="0"/>
    <xf numFmtId="0" fontId="54" fillId="0" borderId="0"/>
    <xf numFmtId="173" fontId="26" fillId="0" borderId="0"/>
    <xf numFmtId="4" fontId="38" fillId="0" borderId="0" applyBorder="0" applyProtection="0">
      <protection locked="0"/>
    </xf>
    <xf numFmtId="4" fontId="38" fillId="3" borderId="0"/>
    <xf numFmtId="49" fontId="67" fillId="3" borderId="0">
      <alignment horizontal="right"/>
    </xf>
    <xf numFmtId="49" fontId="26" fillId="0" borderId="0" applyBorder="0" applyProtection="0">
      <alignment horizontal="center"/>
      <protection locked="0"/>
    </xf>
    <xf numFmtId="49" fontId="38" fillId="0" borderId="2" applyBorder="0" applyProtection="0">
      <alignment horizontal="left"/>
    </xf>
    <xf numFmtId="49" fontId="68" fillId="0" borderId="0" applyProtection="0"/>
    <xf numFmtId="0" fontId="27" fillId="0" borderId="0" applyFont="0" applyFill="0" applyBorder="0" applyAlignment="0" applyProtection="0"/>
    <xf numFmtId="169" fontId="23" fillId="0" borderId="0" applyFont="0" applyFill="0" applyBorder="0" applyAlignment="0" applyProtection="0"/>
    <xf numFmtId="182" fontId="55" fillId="0" borderId="0"/>
    <xf numFmtId="174" fontId="23" fillId="0" borderId="0" applyFont="0" applyFill="0" applyBorder="0" applyAlignment="0" applyProtection="0"/>
    <xf numFmtId="0" fontId="56" fillId="0" borderId="0" applyNumberFormat="0" applyAlignment="0">
      <alignment horizontal="left"/>
    </xf>
    <xf numFmtId="0" fontId="50" fillId="0" borderId="0" applyFont="0" applyFill="0" applyBorder="0" applyAlignment="0" applyProtection="0"/>
    <xf numFmtId="0" fontId="27" fillId="0" borderId="0" applyFont="0" applyFill="0" applyBorder="0" applyAlignment="0" applyProtection="0"/>
    <xf numFmtId="170" fontId="23" fillId="0" borderId="0" applyFont="0" applyFill="0" applyBorder="0" applyAlignment="0" applyProtection="0"/>
    <xf numFmtId="0" fontId="27" fillId="0" borderId="0" applyFont="0" applyFill="0" applyBorder="0" applyAlignment="0" applyProtection="0"/>
    <xf numFmtId="175" fontId="20" fillId="0" borderId="0" applyFont="0" applyFill="0" applyBorder="0" applyAlignment="0" applyProtection="0"/>
    <xf numFmtId="183" fontId="55" fillId="0" borderId="0"/>
    <xf numFmtId="164" fontId="16" fillId="0" borderId="0" applyFont="0" applyFill="0" applyBorder="0" applyAlignment="0" applyProtection="0"/>
    <xf numFmtId="3" fontId="69" fillId="0" borderId="3" applyFill="0" applyBorder="0">
      <alignment vertical="center"/>
    </xf>
    <xf numFmtId="184" fontId="57" fillId="0" borderId="0">
      <protection locked="0"/>
    </xf>
    <xf numFmtId="14" fontId="24" fillId="0" borderId="0" applyFill="0" applyBorder="0" applyAlignment="0"/>
    <xf numFmtId="9" fontId="20" fillId="0" borderId="0"/>
    <xf numFmtId="185" fontId="55" fillId="0" borderId="0"/>
    <xf numFmtId="38" fontId="25" fillId="0" borderId="0" applyFont="0" applyFill="0" applyBorder="0" applyAlignment="0" applyProtection="0"/>
    <xf numFmtId="40" fontId="25" fillId="0" borderId="0" applyFont="0" applyFill="0" applyBorder="0" applyAlignment="0" applyProtection="0"/>
    <xf numFmtId="0" fontId="28" fillId="0" borderId="0" applyNumberFormat="0"/>
    <xf numFmtId="169" fontId="23" fillId="0" borderId="0" applyFill="0" applyBorder="0" applyAlignment="0"/>
    <xf numFmtId="170" fontId="23" fillId="0" borderId="0" applyFill="0" applyBorder="0" applyAlignment="0"/>
    <xf numFmtId="169" fontId="23" fillId="0" borderId="0" applyFill="0" applyBorder="0" applyAlignment="0"/>
    <xf numFmtId="0" fontId="29" fillId="0" borderId="0" applyFill="0" applyBorder="0" applyAlignment="0"/>
    <xf numFmtId="170" fontId="23" fillId="0" borderId="0" applyFill="0" applyBorder="0" applyAlignment="0"/>
    <xf numFmtId="0" fontId="58" fillId="0" borderId="0" applyNumberFormat="0" applyAlignment="0">
      <alignment horizontal="left"/>
    </xf>
    <xf numFmtId="168" fontId="71" fillId="0" borderId="0"/>
    <xf numFmtId="167" fontId="71" fillId="0" borderId="0"/>
    <xf numFmtId="186" fontId="52" fillId="0" borderId="0">
      <protection locked="0"/>
    </xf>
    <xf numFmtId="38" fontId="30" fillId="4" borderId="0" applyNumberFormat="0" applyBorder="0" applyAlignment="0" applyProtection="0"/>
    <xf numFmtId="38" fontId="30" fillId="4" borderId="0" applyNumberFormat="0" applyBorder="0" applyAlignment="0" applyProtection="0"/>
    <xf numFmtId="38" fontId="30" fillId="5" borderId="0" applyNumberFormat="0" applyBorder="0" applyAlignment="0" applyProtection="0"/>
    <xf numFmtId="0" fontId="59" fillId="0" borderId="0">
      <alignment horizontal="left"/>
    </xf>
    <xf numFmtId="0" fontId="31" fillId="0" borderId="4" applyNumberFormat="0" applyAlignment="0" applyProtection="0">
      <alignment horizontal="left" vertical="center"/>
    </xf>
    <xf numFmtId="0" fontId="31" fillId="0" borderId="5">
      <alignment horizontal="left" vertical="center"/>
    </xf>
    <xf numFmtId="187" fontId="52" fillId="0" borderId="0">
      <protection locked="0"/>
    </xf>
    <xf numFmtId="187" fontId="52" fillId="0" borderId="0">
      <protection locked="0"/>
    </xf>
    <xf numFmtId="0" fontId="60" fillId="0" borderId="6">
      <alignment horizontal="center"/>
    </xf>
    <xf numFmtId="0" fontId="60" fillId="0" borderId="0">
      <alignment horizontal="center"/>
    </xf>
    <xf numFmtId="0" fontId="29" fillId="0" borderId="7" applyNumberFormat="0" applyFill="0" applyAlignment="0" applyProtection="0"/>
    <xf numFmtId="193" fontId="38" fillId="0" borderId="0" applyBorder="0" applyProtection="0"/>
    <xf numFmtId="193" fontId="38" fillId="3" borderId="0" applyBorder="0"/>
    <xf numFmtId="0" fontId="32" fillId="0" borderId="6" applyBorder="0"/>
    <xf numFmtId="0" fontId="33"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72" fillId="0" borderId="0" applyNumberForma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73" fillId="0" borderId="0" applyNumberFormat="0" applyFill="0" applyBorder="0" applyAlignment="0" applyProtection="0"/>
    <xf numFmtId="0" fontId="48"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10" fontId="30" fillId="6" borderId="8" applyNumberFormat="0" applyBorder="0" applyAlignment="0" applyProtection="0"/>
    <xf numFmtId="10" fontId="30" fillId="6" borderId="8" applyNumberFormat="0" applyBorder="0" applyAlignment="0" applyProtection="0"/>
    <xf numFmtId="10" fontId="30" fillId="5" borderId="8" applyNumberFormat="0" applyBorder="0" applyAlignment="0" applyProtection="0"/>
    <xf numFmtId="169" fontId="23" fillId="0" borderId="0" applyFill="0" applyBorder="0" applyAlignment="0"/>
    <xf numFmtId="170" fontId="23" fillId="0" borderId="0" applyFill="0" applyBorder="0" applyAlignment="0"/>
    <xf numFmtId="169" fontId="23" fillId="0" borderId="0" applyFill="0" applyBorder="0" applyAlignment="0"/>
    <xf numFmtId="0" fontId="34" fillId="0" borderId="0" applyFill="0" applyBorder="0" applyAlignment="0"/>
    <xf numFmtId="170" fontId="23" fillId="0" borderId="0" applyFill="0" applyBorder="0" applyAlignment="0"/>
    <xf numFmtId="176" fontId="35" fillId="0" borderId="0"/>
    <xf numFmtId="0" fontId="21" fillId="0" borderId="0" applyNumberFormat="0"/>
    <xf numFmtId="44" fontId="4"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4"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4"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4"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22" fillId="0" borderId="0" applyFont="0" applyFill="0" applyBorder="0" applyAlignment="0" applyProtection="0"/>
    <xf numFmtId="189" fontId="20"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4" fillId="0" borderId="0" applyFont="0" applyFill="0" applyBorder="0" applyAlignment="0" applyProtection="0"/>
    <xf numFmtId="44" fontId="19" fillId="0" borderId="0" applyFont="0" applyFill="0" applyBorder="0" applyAlignment="0" applyProtection="0"/>
    <xf numFmtId="177" fontId="25"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177" fontId="25" fillId="0" borderId="0" applyFont="0" applyFill="0" applyBorder="0" applyAlignment="0" applyProtection="0"/>
    <xf numFmtId="49" fontId="38" fillId="0" borderId="2" applyBorder="0" applyProtection="0">
      <alignment horizontal="left"/>
    </xf>
    <xf numFmtId="193" fontId="38" fillId="0" borderId="0" applyBorder="0" applyProtection="0"/>
    <xf numFmtId="0" fontId="61" fillId="0" borderId="6"/>
    <xf numFmtId="188" fontId="27" fillId="0" borderId="0" applyFont="0" applyFill="0" applyBorder="0" applyAlignment="0" applyProtection="0"/>
    <xf numFmtId="189" fontId="27" fillId="0" borderId="0" applyFont="0" applyFill="0" applyBorder="0" applyAlignment="0" applyProtection="0"/>
    <xf numFmtId="0" fontId="49" fillId="7" borderId="5" applyNumberFormat="0"/>
    <xf numFmtId="49" fontId="26" fillId="0" borderId="0" applyBorder="0" applyProtection="0"/>
    <xf numFmtId="0" fontId="38" fillId="0" borderId="2" applyBorder="0" applyProtection="0">
      <alignment horizontal="left"/>
      <protection locked="0"/>
    </xf>
    <xf numFmtId="0" fontId="69" fillId="0" borderId="0" applyBorder="0" applyProtection="0">
      <alignment horizontal="left"/>
    </xf>
    <xf numFmtId="37" fontId="62" fillId="0" borderId="0"/>
    <xf numFmtId="0" fontId="36" fillId="0" borderId="0"/>
    <xf numFmtId="0" fontId="36" fillId="0" borderId="0"/>
    <xf numFmtId="190" fontId="63" fillId="0" borderId="0"/>
    <xf numFmtId="0" fontId="20" fillId="0" borderId="0"/>
    <xf numFmtId="0" fontId="4" fillId="0" borderId="0"/>
    <xf numFmtId="0" fontId="4" fillId="0" borderId="0"/>
    <xf numFmtId="0" fontId="27" fillId="0" borderId="0"/>
    <xf numFmtId="0" fontId="9" fillId="0" borderId="0"/>
    <xf numFmtId="0" fontId="9" fillId="0" borderId="0"/>
    <xf numFmtId="0" fontId="27" fillId="0" borderId="0"/>
    <xf numFmtId="0" fontId="4" fillId="0" borderId="0"/>
    <xf numFmtId="0" fontId="27" fillId="0" borderId="0"/>
    <xf numFmtId="0" fontId="27" fillId="0" borderId="0"/>
    <xf numFmtId="0" fontId="4" fillId="0" borderId="0"/>
    <xf numFmtId="0" fontId="27" fillId="0" borderId="0"/>
    <xf numFmtId="0" fontId="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0" borderId="0"/>
    <xf numFmtId="0" fontId="27" fillId="0" borderId="0"/>
    <xf numFmtId="0" fontId="20" fillId="0" borderId="0"/>
    <xf numFmtId="0" fontId="9" fillId="0" borderId="0"/>
    <xf numFmtId="0" fontId="20" fillId="0" borderId="0"/>
    <xf numFmtId="0" fontId="9" fillId="0" borderId="0"/>
    <xf numFmtId="0" fontId="20" fillId="0" borderId="0"/>
    <xf numFmtId="0" fontId="1" fillId="0" borderId="0"/>
    <xf numFmtId="0" fontId="1" fillId="0" borderId="0"/>
    <xf numFmtId="0" fontId="9" fillId="0" borderId="0"/>
    <xf numFmtId="0" fontId="9" fillId="0" borderId="0"/>
    <xf numFmtId="0" fontId="20" fillId="0" borderId="0"/>
    <xf numFmtId="0" fontId="4" fillId="0" borderId="0"/>
    <xf numFmtId="0" fontId="4" fillId="0" borderId="0"/>
    <xf numFmtId="0" fontId="4" fillId="0" borderId="0"/>
    <xf numFmtId="0" fontId="4" fillId="0" borderId="0"/>
    <xf numFmtId="0" fontId="9" fillId="0" borderId="0"/>
    <xf numFmtId="0" fontId="9" fillId="0" borderId="0"/>
    <xf numFmtId="0" fontId="9" fillId="0" borderId="0"/>
    <xf numFmtId="0" fontId="20" fillId="0" borderId="0"/>
    <xf numFmtId="0" fontId="9" fillId="0" borderId="0"/>
    <xf numFmtId="0" fontId="9" fillId="0" borderId="0"/>
    <xf numFmtId="0" fontId="9" fillId="0" borderId="0"/>
    <xf numFmtId="0" fontId="1" fillId="0" borderId="0"/>
    <xf numFmtId="0" fontId="20" fillId="0" borderId="0"/>
    <xf numFmtId="0" fontId="9" fillId="0" borderId="0"/>
    <xf numFmtId="0" fontId="9" fillId="0" borderId="0"/>
    <xf numFmtId="0" fontId="1" fillId="0" borderId="0"/>
    <xf numFmtId="0" fontId="9" fillId="0" borderId="0"/>
    <xf numFmtId="0" fontId="9" fillId="0" borderId="0"/>
    <xf numFmtId="0" fontId="9" fillId="0" borderId="0"/>
    <xf numFmtId="0" fontId="4" fillId="0" borderId="0"/>
    <xf numFmtId="0" fontId="9" fillId="0" borderId="0"/>
    <xf numFmtId="0" fontId="9" fillId="0" borderId="0"/>
    <xf numFmtId="0" fontId="9" fillId="0" borderId="0"/>
    <xf numFmtId="0" fontId="9" fillId="0" borderId="0"/>
    <xf numFmtId="0" fontId="9" fillId="0" borderId="0"/>
    <xf numFmtId="0" fontId="19" fillId="0" borderId="0"/>
    <xf numFmtId="0" fontId="9" fillId="0" borderId="0"/>
    <xf numFmtId="0" fontId="9" fillId="0" borderId="0"/>
    <xf numFmtId="0" fontId="9" fillId="0" borderId="0"/>
    <xf numFmtId="0" fontId="9" fillId="0" borderId="0"/>
    <xf numFmtId="0" fontId="20" fillId="0" borderId="0"/>
    <xf numFmtId="0" fontId="9" fillId="0" borderId="0"/>
    <xf numFmtId="0" fontId="4" fillId="0" borderId="0"/>
    <xf numFmtId="0" fontId="20" fillId="0" borderId="0"/>
    <xf numFmtId="0" fontId="4" fillId="0" borderId="0"/>
    <xf numFmtId="0" fontId="16" fillId="0" borderId="0"/>
    <xf numFmtId="0" fontId="4" fillId="0" borderId="0"/>
    <xf numFmtId="0" fontId="4" fillId="0" borderId="0"/>
    <xf numFmtId="0" fontId="75" fillId="0" borderId="0"/>
    <xf numFmtId="0" fontId="20" fillId="0" borderId="0"/>
    <xf numFmtId="192" fontId="20" fillId="0" borderId="0"/>
    <xf numFmtId="0" fontId="4" fillId="0" borderId="0"/>
    <xf numFmtId="0" fontId="4" fillId="0" borderId="0"/>
    <xf numFmtId="0" fontId="4" fillId="0" borderId="0"/>
    <xf numFmtId="0" fontId="20"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75" fillId="0" borderId="0"/>
    <xf numFmtId="0" fontId="75" fillId="0" borderId="0"/>
    <xf numFmtId="0" fontId="16" fillId="0" borderId="0"/>
    <xf numFmtId="0" fontId="75" fillId="0" borderId="0"/>
    <xf numFmtId="0" fontId="75" fillId="0" borderId="0"/>
    <xf numFmtId="0" fontId="75" fillId="0" borderId="0"/>
    <xf numFmtId="0" fontId="50" fillId="0" borderId="0"/>
    <xf numFmtId="0" fontId="38" fillId="0" borderId="0"/>
    <xf numFmtId="0" fontId="75" fillId="0" borderId="0"/>
    <xf numFmtId="0" fontId="20" fillId="0" borderId="0"/>
    <xf numFmtId="0" fontId="20" fillId="0" borderId="0"/>
    <xf numFmtId="0" fontId="20" fillId="0" borderId="0"/>
    <xf numFmtId="0" fontId="20" fillId="0" borderId="0"/>
    <xf numFmtId="0" fontId="9" fillId="0" borderId="0"/>
    <xf numFmtId="0" fontId="9" fillId="0" borderId="0"/>
    <xf numFmtId="0" fontId="9" fillId="0" borderId="0"/>
    <xf numFmtId="0" fontId="4"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4" fillId="0" borderId="0"/>
    <xf numFmtId="0" fontId="22" fillId="0" borderId="0"/>
    <xf numFmtId="0" fontId="4" fillId="0" borderId="0"/>
    <xf numFmtId="0" fontId="4" fillId="0" borderId="0"/>
    <xf numFmtId="0" fontId="9" fillId="0" borderId="0"/>
    <xf numFmtId="0" fontId="9" fillId="0" borderId="0"/>
    <xf numFmtId="0" fontId="9" fillId="0" borderId="0"/>
    <xf numFmtId="0" fontId="9" fillId="0" borderId="0"/>
    <xf numFmtId="0" fontId="9" fillId="0" borderId="0"/>
    <xf numFmtId="0" fontId="4" fillId="0" borderId="0"/>
    <xf numFmtId="0" fontId="4" fillId="0" borderId="0"/>
    <xf numFmtId="0" fontId="22" fillId="0" borderId="0"/>
    <xf numFmtId="0" fontId="9" fillId="0" borderId="0"/>
    <xf numFmtId="0" fontId="22" fillId="0" borderId="0"/>
    <xf numFmtId="0" fontId="22" fillId="0" borderId="0"/>
    <xf numFmtId="0" fontId="22" fillId="0" borderId="0"/>
    <xf numFmtId="0" fontId="22" fillId="0" borderId="0"/>
    <xf numFmtId="0" fontId="22" fillId="0" borderId="0"/>
    <xf numFmtId="0" fontId="9" fillId="0" borderId="0"/>
    <xf numFmtId="0" fontId="1" fillId="0" borderId="0"/>
    <xf numFmtId="0" fontId="9" fillId="0" borderId="0"/>
    <xf numFmtId="0" fontId="9" fillId="0" borderId="0"/>
    <xf numFmtId="0" fontId="1" fillId="0" borderId="0"/>
    <xf numFmtId="0" fontId="9" fillId="0" borderId="0"/>
    <xf numFmtId="0" fontId="9" fillId="0" borderId="0"/>
    <xf numFmtId="0" fontId="4" fillId="0" borderId="0"/>
    <xf numFmtId="0" fontId="9" fillId="0" borderId="0"/>
    <xf numFmtId="0" fontId="9" fillId="0" borderId="0"/>
    <xf numFmtId="0" fontId="1" fillId="0" borderId="0"/>
    <xf numFmtId="0" fontId="9" fillId="0" borderId="0"/>
    <xf numFmtId="0" fontId="9" fillId="0" borderId="0"/>
    <xf numFmtId="0" fontId="1" fillId="0" borderId="0"/>
    <xf numFmtId="0" fontId="9" fillId="0" borderId="0"/>
    <xf numFmtId="0" fontId="9" fillId="0" borderId="0"/>
    <xf numFmtId="0" fontId="1" fillId="0" borderId="0"/>
    <xf numFmtId="0" fontId="9" fillId="0" borderId="0"/>
    <xf numFmtId="0" fontId="9" fillId="0" borderId="0"/>
    <xf numFmtId="0" fontId="1"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1" fillId="0" borderId="0"/>
    <xf numFmtId="0" fontId="9" fillId="0" borderId="0"/>
    <xf numFmtId="0" fontId="4" fillId="0" borderId="0"/>
    <xf numFmtId="0" fontId="9" fillId="0" borderId="0"/>
    <xf numFmtId="0" fontId="9" fillId="0" borderId="0"/>
    <xf numFmtId="0" fontId="9" fillId="0" borderId="0"/>
    <xf numFmtId="0" fontId="4" fillId="0" borderId="0"/>
    <xf numFmtId="0" fontId="9" fillId="0" borderId="0"/>
    <xf numFmtId="0" fontId="9" fillId="0" borderId="0"/>
    <xf numFmtId="0" fontId="4"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xf numFmtId="0" fontId="9" fillId="0" borderId="0"/>
    <xf numFmtId="0" fontId="9" fillId="0" borderId="0"/>
    <xf numFmtId="0" fontId="9" fillId="0" borderId="0"/>
    <xf numFmtId="0" fontId="9" fillId="0" borderId="0"/>
    <xf numFmtId="0" fontId="9" fillId="0" borderId="0"/>
    <xf numFmtId="0" fontId="27" fillId="0" borderId="0"/>
    <xf numFmtId="0" fontId="9" fillId="0" borderId="0"/>
    <xf numFmtId="0" fontId="4" fillId="0" borderId="0"/>
    <xf numFmtId="0" fontId="4" fillId="0" borderId="0"/>
    <xf numFmtId="0" fontId="4" fillId="0" borderId="0"/>
    <xf numFmtId="0" fontId="9" fillId="0" borderId="0"/>
    <xf numFmtId="0" fontId="4" fillId="0" borderId="0"/>
    <xf numFmtId="0" fontId="4" fillId="0" borderId="0"/>
    <xf numFmtId="0" fontId="27" fillId="0" borderId="0"/>
    <xf numFmtId="0" fontId="1" fillId="0" borderId="0"/>
    <xf numFmtId="0" fontId="27" fillId="0" borderId="0"/>
    <xf numFmtId="0" fontId="1" fillId="0" borderId="0"/>
    <xf numFmtId="0" fontId="9" fillId="0" borderId="0"/>
    <xf numFmtId="0" fontId="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0" borderId="0"/>
    <xf numFmtId="0" fontId="9" fillId="0" borderId="0"/>
    <xf numFmtId="0" fontId="4" fillId="0" borderId="0"/>
    <xf numFmtId="0" fontId="4" fillId="0" borderId="0"/>
    <xf numFmtId="0" fontId="27" fillId="0" borderId="0"/>
    <xf numFmtId="0" fontId="37" fillId="0" borderId="0"/>
    <xf numFmtId="10" fontId="27" fillId="0" borderId="0" applyFont="0" applyFill="0" applyBorder="0" applyAlignment="0" applyProtection="0"/>
    <xf numFmtId="178" fontId="23" fillId="0" borderId="0" applyFont="0" applyFill="0" applyBorder="0" applyAlignment="0" applyProtection="0"/>
    <xf numFmtId="0" fontId="66" fillId="0" borderId="9" applyBorder="0">
      <alignment horizontal="left" vertical="center"/>
    </xf>
    <xf numFmtId="0" fontId="38" fillId="0" borderId="0"/>
    <xf numFmtId="49" fontId="38" fillId="0" borderId="0" applyBorder="0" applyProtection="0">
      <alignment horizontal="center"/>
    </xf>
    <xf numFmtId="193" fontId="38" fillId="0" borderId="0">
      <protection locked="0"/>
    </xf>
    <xf numFmtId="9" fontId="22" fillId="0" borderId="0" applyFont="0" applyFill="0" applyBorder="0" applyAlignment="0" applyProtection="0"/>
    <xf numFmtId="10" fontId="38" fillId="0" borderId="0" applyProtection="0"/>
    <xf numFmtId="0" fontId="38" fillId="0" borderId="10" applyProtection="0">
      <alignment horizontal="center"/>
    </xf>
    <xf numFmtId="0" fontId="38" fillId="0" borderId="0" applyProtection="0"/>
    <xf numFmtId="4" fontId="38" fillId="0" borderId="11" applyProtection="0"/>
    <xf numFmtId="193" fontId="38" fillId="0" borderId="11"/>
    <xf numFmtId="193" fontId="69" fillId="3" borderId="0" applyBorder="0"/>
    <xf numFmtId="4" fontId="69" fillId="3" borderId="0" applyBorder="0"/>
    <xf numFmtId="0" fontId="39" fillId="0" borderId="0"/>
    <xf numFmtId="0" fontId="39" fillId="0" borderId="0"/>
    <xf numFmtId="0" fontId="50" fillId="0" borderId="0"/>
    <xf numFmtId="0" fontId="61" fillId="0" borderId="0"/>
    <xf numFmtId="49" fontId="69" fillId="0" borderId="9" applyNumberFormat="0" applyBorder="0">
      <alignment horizontal="left" vertical="center"/>
    </xf>
    <xf numFmtId="0" fontId="70" fillId="3" borderId="0">
      <alignment horizontal="right"/>
    </xf>
    <xf numFmtId="0" fontId="40" fillId="0" borderId="0"/>
    <xf numFmtId="0" fontId="69" fillId="0" borderId="0"/>
    <xf numFmtId="0" fontId="69" fillId="0" borderId="0">
      <alignment horizontal="center"/>
    </xf>
    <xf numFmtId="0" fontId="38" fillId="0" borderId="0"/>
    <xf numFmtId="4" fontId="38" fillId="3" borderId="0"/>
    <xf numFmtId="0" fontId="37" fillId="0" borderId="0"/>
    <xf numFmtId="0" fontId="64" fillId="0" borderId="0" applyNumberFormat="0" applyFill="0" applyBorder="0" applyAlignment="0" applyProtection="0">
      <alignment vertical="top"/>
      <protection locked="0"/>
    </xf>
    <xf numFmtId="9" fontId="50" fillId="0" borderId="0" applyFont="0" applyFill="0" applyBorder="0" applyAlignment="0" applyProtection="0">
      <alignment vertical="center"/>
    </xf>
    <xf numFmtId="191" fontId="50" fillId="0" borderId="0" applyFont="0" applyFill="0" applyBorder="0" applyAlignment="0" applyProtection="0"/>
    <xf numFmtId="0" fontId="51" fillId="0" borderId="0" applyFont="0" applyFill="0" applyBorder="0" applyAlignment="0" applyProtection="0"/>
    <xf numFmtId="0" fontId="50" fillId="0" borderId="0"/>
    <xf numFmtId="0" fontId="50" fillId="0" borderId="0">
      <alignment vertical="center"/>
    </xf>
    <xf numFmtId="0" fontId="65" fillId="0" borderId="0"/>
    <xf numFmtId="0" fontId="3" fillId="0" borderId="0"/>
    <xf numFmtId="0" fontId="9" fillId="0" borderId="0"/>
    <xf numFmtId="0" fontId="9" fillId="0" borderId="0"/>
    <xf numFmtId="0" fontId="1" fillId="0" borderId="0"/>
    <xf numFmtId="0" fontId="1" fillId="0" borderId="0"/>
    <xf numFmtId="0" fontId="1" fillId="0" borderId="0"/>
    <xf numFmtId="0" fontId="1" fillId="0" borderId="0"/>
    <xf numFmtId="0" fontId="4" fillId="0" borderId="0"/>
    <xf numFmtId="0" fontId="4" fillId="0" borderId="0"/>
    <xf numFmtId="0" fontId="9" fillId="0" borderId="0"/>
    <xf numFmtId="0" fontId="9" fillId="0" borderId="0"/>
    <xf numFmtId="189" fontId="20"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90" fontId="63"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 fillId="0" borderId="0"/>
    <xf numFmtId="0" fontId="1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9" fillId="0" borderId="0"/>
    <xf numFmtId="0" fontId="19" fillId="0" borderId="0"/>
    <xf numFmtId="0" fontId="4" fillId="0" borderId="0"/>
    <xf numFmtId="0" fontId="4" fillId="0" borderId="0"/>
    <xf numFmtId="0" fontId="4" fillId="0" borderId="0"/>
    <xf numFmtId="0" fontId="9" fillId="0" borderId="0"/>
    <xf numFmtId="0" fontId="9" fillId="0" borderId="0"/>
    <xf numFmtId="0" fontId="50" fillId="0" borderId="0"/>
    <xf numFmtId="0" fontId="4" fillId="0" borderId="0"/>
    <xf numFmtId="0" fontId="9" fillId="0" borderId="0"/>
    <xf numFmtId="0" fontId="9" fillId="0" borderId="0"/>
    <xf numFmtId="44" fontId="19" fillId="0" borderId="0" applyFont="0" applyFill="0" applyBorder="0" applyAlignment="0" applyProtection="0"/>
    <xf numFmtId="0" fontId="9" fillId="0" borderId="0"/>
    <xf numFmtId="0" fontId="9" fillId="0" borderId="0"/>
    <xf numFmtId="0" fontId="9" fillId="0" borderId="0"/>
    <xf numFmtId="0" fontId="1" fillId="0" borderId="0"/>
    <xf numFmtId="0" fontId="1" fillId="0" borderId="0"/>
    <xf numFmtId="0" fontId="1" fillId="0" borderId="0"/>
    <xf numFmtId="44" fontId="19" fillId="0" borderId="0" applyFont="0" applyFill="0" applyBorder="0" applyAlignment="0" applyProtection="0"/>
    <xf numFmtId="0" fontId="9" fillId="0" borderId="0"/>
    <xf numFmtId="44" fontId="9" fillId="0" borderId="0" applyFont="0" applyFill="0" applyBorder="0" applyAlignment="0" applyProtection="0"/>
    <xf numFmtId="0" fontId="1" fillId="0" borderId="0"/>
    <xf numFmtId="0" fontId="1" fillId="0" borderId="0"/>
    <xf numFmtId="0" fontId="9" fillId="0" borderId="0"/>
    <xf numFmtId="0" fontId="4" fillId="0" borderId="0"/>
    <xf numFmtId="0" fontId="1" fillId="0" borderId="0"/>
    <xf numFmtId="44" fontId="9" fillId="0" borderId="0" applyFont="0" applyFill="0" applyBorder="0" applyAlignment="0" applyProtection="0"/>
    <xf numFmtId="0" fontId="1" fillId="0" borderId="0"/>
    <xf numFmtId="44" fontId="4" fillId="0" borderId="0" applyFont="0" applyFill="0" applyBorder="0" applyAlignment="0" applyProtection="0"/>
    <xf numFmtId="44" fontId="19" fillId="0" borderId="0" applyFont="0" applyFill="0" applyBorder="0" applyAlignment="0" applyProtection="0"/>
    <xf numFmtId="0" fontId="1" fillId="0" borderId="0"/>
    <xf numFmtId="0" fontId="1" fillId="0" borderId="0"/>
    <xf numFmtId="0" fontId="1" fillId="0" borderId="0"/>
    <xf numFmtId="0" fontId="1" fillId="0" borderId="0"/>
    <xf numFmtId="44" fontId="19" fillId="0" borderId="0" applyFont="0" applyFill="0" applyBorder="0" applyAlignment="0" applyProtection="0"/>
    <xf numFmtId="44" fontId="19" fillId="0" borderId="0" applyFont="0" applyFill="0" applyBorder="0" applyAlignment="0" applyProtection="0"/>
    <xf numFmtId="0" fontId="50"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1" fillId="0" borderId="0"/>
    <xf numFmtId="0" fontId="1" fillId="0" borderId="0"/>
    <xf numFmtId="0" fontId="1" fillId="0" borderId="0"/>
    <xf numFmtId="0" fontId="1" fillId="0" borderId="0"/>
    <xf numFmtId="10" fontId="30" fillId="5" borderId="8" applyNumberFormat="0" applyBorder="0" applyAlignment="0" applyProtection="0"/>
    <xf numFmtId="38" fontId="30" fillId="5" borderId="0" applyNumberFormat="0" applyBorder="0" applyAlignment="0" applyProtection="0"/>
    <xf numFmtId="0" fontId="20"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81" fontId="27" fillId="0" borderId="0" applyFill="0" applyBorder="0" applyAlignment="0"/>
    <xf numFmtId="178" fontId="27" fillId="0" borderId="0" applyFill="0" applyBorder="0" applyAlignment="0"/>
    <xf numFmtId="180" fontId="27" fillId="0" borderId="0" applyFill="0" applyBorder="0" applyAlignment="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0" fontId="1" fillId="0" borderId="0"/>
    <xf numFmtId="44" fontId="9"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4" fontId="19" fillId="0" borderId="0" applyFont="0" applyFill="0" applyBorder="0" applyAlignment="0" applyProtection="0"/>
    <xf numFmtId="0" fontId="1" fillId="0" borderId="0"/>
    <xf numFmtId="0" fontId="1" fillId="0" borderId="0"/>
    <xf numFmtId="0" fontId="4" fillId="0" borderId="0"/>
    <xf numFmtId="0" fontId="1" fillId="0" borderId="0"/>
    <xf numFmtId="0" fontId="1"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44" fontId="19" fillId="0" borderId="0" applyFont="0" applyFill="0" applyBorder="0" applyAlignment="0" applyProtection="0"/>
    <xf numFmtId="0" fontId="4" fillId="0" borderId="0"/>
    <xf numFmtId="0" fontId="4" fillId="0" borderId="0"/>
    <xf numFmtId="0" fontId="9" fillId="0" borderId="0"/>
    <xf numFmtId="0" fontId="1" fillId="0" borderId="0"/>
    <xf numFmtId="0" fontId="9" fillId="0" borderId="0"/>
    <xf numFmtId="0" fontId="1" fillId="0" borderId="0"/>
    <xf numFmtId="0" fontId="9" fillId="0" borderId="0"/>
    <xf numFmtId="0" fontId="1" fillId="0" borderId="0"/>
    <xf numFmtId="0" fontId="1"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9" fillId="0" borderId="0"/>
    <xf numFmtId="0" fontId="4" fillId="0" borderId="0"/>
    <xf numFmtId="0" fontId="4" fillId="0" borderId="0"/>
    <xf numFmtId="0" fontId="4" fillId="0" borderId="0"/>
    <xf numFmtId="0" fontId="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xf numFmtId="44" fontId="1" fillId="0" borderId="0" applyFont="0" applyFill="0" applyBorder="0" applyAlignment="0" applyProtection="0"/>
    <xf numFmtId="44" fontId="1" fillId="0" borderId="0" applyFont="0" applyFill="0" applyBorder="0" applyAlignment="0" applyProtection="0"/>
    <xf numFmtId="0" fontId="9" fillId="0" borderId="0"/>
    <xf numFmtId="44" fontId="1"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1" fillId="0" borderId="0" applyFont="0" applyFill="0" applyBorder="0" applyAlignment="0" applyProtection="0"/>
    <xf numFmtId="44" fontId="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4" fontId="1" fillId="0" borderId="0" applyFont="0" applyFill="0" applyBorder="0" applyAlignment="0" applyProtection="0"/>
    <xf numFmtId="44"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1" fillId="0" borderId="0"/>
    <xf numFmtId="0" fontId="4" fillId="0" borderId="0"/>
    <xf numFmtId="0" fontId="1" fillId="0" borderId="0"/>
    <xf numFmtId="0" fontId="9" fillId="0" borderId="0"/>
    <xf numFmtId="0" fontId="1" fillId="0" borderId="0"/>
    <xf numFmtId="0" fontId="9" fillId="0" borderId="0"/>
    <xf numFmtId="0" fontId="1"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9" fillId="0" borderId="0"/>
    <xf numFmtId="0" fontId="4" fillId="0" borderId="0"/>
    <xf numFmtId="0" fontId="4" fillId="0" borderId="0"/>
    <xf numFmtId="0" fontId="4" fillId="0" borderId="0"/>
    <xf numFmtId="0" fontId="4" fillId="0" borderId="0"/>
    <xf numFmtId="0" fontId="4" fillId="0" borderId="0"/>
    <xf numFmtId="44" fontId="1" fillId="0" borderId="0" applyFont="0" applyFill="0" applyBorder="0" applyAlignment="0" applyProtection="0"/>
    <xf numFmtId="44" fontId="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44" fontId="1" fillId="0" borderId="0" applyFont="0" applyFill="0" applyBorder="0" applyAlignment="0" applyProtection="0"/>
    <xf numFmtId="44"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4" fillId="0" borderId="0"/>
    <xf numFmtId="0" fontId="1" fillId="0" borderId="0"/>
    <xf numFmtId="0" fontId="1" fillId="0" borderId="0"/>
    <xf numFmtId="0" fontId="4"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4" fillId="0" borderId="0"/>
    <xf numFmtId="44" fontId="1" fillId="0" borderId="0" applyFont="0" applyFill="0" applyBorder="0" applyAlignment="0" applyProtection="0"/>
    <xf numFmtId="44" fontId="1" fillId="0" borderId="0" applyFont="0" applyFill="0" applyBorder="0" applyAlignment="0" applyProtection="0"/>
    <xf numFmtId="0" fontId="9" fillId="0" borderId="0"/>
    <xf numFmtId="44" fontId="1"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9" fillId="0" borderId="0"/>
    <xf numFmtId="0" fontId="4" fillId="0" borderId="0"/>
    <xf numFmtId="0" fontId="4" fillId="0" borderId="0"/>
    <xf numFmtId="0" fontId="4" fillId="0" borderId="0"/>
    <xf numFmtId="0" fontId="4" fillId="0" borderId="0"/>
    <xf numFmtId="0" fontId="4" fillId="0" borderId="0"/>
    <xf numFmtId="44" fontId="1" fillId="0" borderId="0" applyFont="0" applyFill="0" applyBorder="0" applyAlignment="0" applyProtection="0"/>
    <xf numFmtId="44" fontId="1" fillId="0" borderId="0" applyFont="0" applyFill="0" applyBorder="0" applyAlignment="0" applyProtection="0"/>
    <xf numFmtId="0" fontId="9" fillId="0" borderId="0"/>
    <xf numFmtId="0" fontId="9" fillId="0" borderId="0"/>
    <xf numFmtId="0" fontId="9" fillId="0" borderId="0"/>
    <xf numFmtId="0" fontId="9" fillId="0" borderId="0"/>
    <xf numFmtId="44" fontId="1" fillId="0" borderId="0" applyFont="0" applyFill="0" applyBorder="0" applyAlignment="0" applyProtection="0"/>
    <xf numFmtId="44" fontId="1" fillId="0" borderId="0" applyFont="0" applyFill="0" applyBorder="0" applyAlignment="0" applyProtection="0"/>
    <xf numFmtId="0" fontId="4" fillId="0" borderId="0"/>
    <xf numFmtId="0" fontId="4" fillId="0" borderId="0"/>
    <xf numFmtId="0" fontId="4" fillId="0" borderId="0"/>
    <xf numFmtId="0" fontId="1" fillId="0" borderId="0"/>
    <xf numFmtId="0" fontId="1"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9" fillId="0" borderId="0"/>
    <xf numFmtId="0" fontId="9" fillId="0" borderId="0"/>
    <xf numFmtId="0" fontId="1" fillId="0" borderId="0"/>
    <xf numFmtId="0" fontId="1" fillId="0" borderId="0"/>
    <xf numFmtId="0" fontId="1" fillId="0" borderId="0"/>
    <xf numFmtId="0" fontId="9" fillId="0" borderId="0"/>
    <xf numFmtId="0" fontId="9"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3" fillId="0" borderId="0"/>
    <xf numFmtId="0" fontId="9" fillId="0" borderId="0"/>
    <xf numFmtId="180" fontId="27" fillId="0" borderId="0" applyFill="0" applyBorder="0" applyAlignment="0"/>
    <xf numFmtId="169" fontId="23" fillId="0" borderId="0" applyFill="0" applyBorder="0" applyAlignment="0"/>
    <xf numFmtId="178" fontId="27" fillId="0" borderId="0" applyFill="0" applyBorder="0" applyAlignment="0"/>
    <xf numFmtId="171" fontId="23" fillId="0" borderId="0" applyFill="0" applyBorder="0" applyAlignment="0"/>
    <xf numFmtId="181" fontId="27" fillId="0" borderId="0" applyFill="0" applyBorder="0" applyAlignment="0"/>
    <xf numFmtId="172" fontId="23" fillId="0" borderId="0" applyFill="0" applyBorder="0" applyAlignment="0"/>
    <xf numFmtId="38" fontId="30" fillId="5" borderId="0" applyNumberFormat="0" applyBorder="0" applyAlignment="0" applyProtection="0"/>
    <xf numFmtId="38" fontId="30" fillId="4" borderId="0" applyNumberFormat="0" applyBorder="0" applyAlignment="0" applyProtection="0"/>
    <xf numFmtId="0" fontId="9" fillId="0" borderId="0"/>
    <xf numFmtId="10" fontId="30" fillId="5" borderId="8" applyNumberFormat="0" applyBorder="0" applyAlignment="0" applyProtection="0"/>
    <xf numFmtId="10" fontId="30" fillId="6" borderId="8" applyNumberFormat="0" applyBorder="0" applyAlignment="0" applyProtection="0"/>
    <xf numFmtId="44" fontId="3" fillId="0" borderId="0" applyFont="0" applyFill="0" applyBorder="0" applyAlignment="0" applyProtection="0"/>
    <xf numFmtId="0" fontId="16" fillId="0" borderId="0"/>
    <xf numFmtId="0" fontId="16" fillId="0" borderId="0"/>
    <xf numFmtId="0" fontId="16" fillId="0" borderId="0"/>
    <xf numFmtId="0" fontId="20" fillId="0" borderId="0"/>
    <xf numFmtId="0" fontId="9" fillId="0" borderId="0"/>
    <xf numFmtId="190" fontId="63" fillId="0" borderId="0"/>
    <xf numFmtId="0" fontId="36" fillId="0" borderId="0"/>
    <xf numFmtId="0" fontId="16" fillId="0" borderId="0"/>
    <xf numFmtId="0" fontId="4" fillId="0" borderId="0"/>
    <xf numFmtId="0" fontId="9" fillId="0" borderId="0"/>
    <xf numFmtId="0" fontId="4" fillId="0" borderId="0"/>
    <xf numFmtId="0" fontId="16" fillId="0" borderId="0"/>
    <xf numFmtId="0" fontId="16" fillId="0" borderId="0"/>
    <xf numFmtId="0" fontId="20" fillId="0" borderId="0"/>
    <xf numFmtId="0" fontId="20" fillId="0" borderId="0"/>
    <xf numFmtId="0" fontId="20" fillId="0" borderId="0"/>
    <xf numFmtId="0" fontId="16" fillId="0" borderId="0"/>
    <xf numFmtId="0" fontId="50" fillId="0" borderId="0"/>
    <xf numFmtId="0" fontId="75" fillId="0" borderId="0"/>
    <xf numFmtId="0" fontId="16" fillId="0" borderId="0"/>
    <xf numFmtId="0" fontId="16" fillId="0" borderId="0"/>
    <xf numFmtId="0" fontId="16" fillId="0" borderId="0"/>
    <xf numFmtId="0" fontId="20" fillId="0" borderId="0"/>
    <xf numFmtId="0" fontId="16" fillId="0" borderId="0"/>
    <xf numFmtId="0" fontId="20" fillId="0" borderId="0"/>
    <xf numFmtId="0" fontId="16" fillId="0" borderId="0"/>
    <xf numFmtId="0" fontId="20" fillId="0" borderId="0"/>
    <xf numFmtId="0" fontId="85" fillId="0" borderId="0"/>
    <xf numFmtId="0" fontId="85" fillId="0" borderId="0"/>
    <xf numFmtId="0" fontId="9" fillId="0" borderId="0"/>
    <xf numFmtId="0" fontId="9" fillId="0" borderId="0"/>
    <xf numFmtId="0" fontId="85" fillId="0" borderId="0"/>
    <xf numFmtId="0" fontId="85" fillId="0" borderId="0"/>
    <xf numFmtId="0" fontId="50" fillId="0" borderId="0"/>
    <xf numFmtId="0" fontId="39" fillId="0" borderId="0"/>
    <xf numFmtId="0" fontId="3" fillId="0" borderId="0"/>
    <xf numFmtId="0" fontId="3" fillId="0" borderId="0"/>
    <xf numFmtId="0" fontId="85" fillId="0" borderId="0"/>
    <xf numFmtId="0" fontId="27" fillId="0" borderId="0"/>
    <xf numFmtId="0" fontId="51" fillId="0" borderId="0"/>
    <xf numFmtId="0" fontId="51" fillId="0" borderId="0"/>
    <xf numFmtId="0" fontId="27" fillId="0" borderId="0"/>
    <xf numFmtId="0" fontId="4" fillId="0" borderId="0"/>
    <xf numFmtId="44" fontId="19" fillId="0" borderId="0" applyFont="0" applyFill="0" applyBorder="0" applyAlignment="0" applyProtection="0"/>
    <xf numFmtId="44" fontId="19" fillId="0" borderId="0" applyFont="0" applyFill="0" applyBorder="0" applyAlignment="0" applyProtection="0"/>
    <xf numFmtId="44" fontId="9" fillId="0" borderId="0" applyFont="0" applyFill="0" applyBorder="0" applyAlignment="0" applyProtection="0"/>
    <xf numFmtId="44" fontId="16" fillId="0" borderId="0" applyFont="0" applyFill="0" applyBorder="0" applyAlignment="0" applyProtection="0"/>
    <xf numFmtId="44" fontId="4" fillId="0" borderId="0" applyFont="0" applyFill="0" applyBorder="0" applyAlignment="0" applyProtection="0"/>
    <xf numFmtId="189" fontId="27" fillId="0" borderId="0" applyFont="0" applyFill="0" applyBorder="0" applyAlignment="0" applyProtection="0"/>
    <xf numFmtId="189" fontId="20" fillId="0" borderId="0" applyFont="0" applyFill="0" applyBorder="0" applyAlignment="0" applyProtection="0"/>
    <xf numFmtId="0" fontId="9" fillId="0" borderId="0"/>
    <xf numFmtId="0" fontId="9" fillId="0" borderId="0"/>
    <xf numFmtId="0" fontId="9" fillId="0" borderId="0"/>
    <xf numFmtId="0" fontId="9" fillId="0" borderId="0"/>
    <xf numFmtId="0" fontId="20" fillId="0" borderId="0"/>
    <xf numFmtId="0" fontId="9" fillId="0" borderId="0"/>
    <xf numFmtId="0" fontId="9" fillId="0" borderId="0"/>
    <xf numFmtId="0" fontId="9" fillId="0" borderId="0"/>
    <xf numFmtId="0" fontId="20" fillId="0" borderId="0"/>
    <xf numFmtId="0" fontId="9" fillId="0" borderId="0"/>
    <xf numFmtId="0" fontId="19" fillId="0" borderId="0"/>
    <xf numFmtId="0" fontId="19" fillId="0" borderId="0"/>
    <xf numFmtId="0" fontId="9" fillId="0" borderId="0"/>
    <xf numFmtId="0" fontId="9" fillId="0" borderId="0"/>
    <xf numFmtId="0" fontId="16" fillId="0" borderId="0"/>
    <xf numFmtId="0" fontId="27" fillId="0" borderId="0"/>
    <xf numFmtId="0" fontId="20" fillId="0" borderId="0"/>
    <xf numFmtId="0" fontId="75" fillId="0" borderId="0"/>
    <xf numFmtId="192" fontId="27" fillId="0" borderId="0"/>
    <xf numFmtId="0" fontId="27" fillId="0" borderId="0"/>
    <xf numFmtId="0" fontId="20" fillId="0" borderId="0"/>
    <xf numFmtId="0" fontId="9" fillId="0" borderId="0"/>
    <xf numFmtId="0" fontId="9" fillId="0" borderId="0"/>
    <xf numFmtId="0" fontId="9" fillId="0" borderId="0"/>
    <xf numFmtId="0" fontId="85" fillId="0" borderId="0"/>
    <xf numFmtId="0" fontId="9" fillId="0" borderId="0"/>
    <xf numFmtId="0" fontId="4" fillId="0" borderId="0"/>
    <xf numFmtId="0" fontId="22" fillId="0" borderId="0"/>
    <xf numFmtId="0" fontId="9" fillId="0" borderId="0"/>
    <xf numFmtId="0" fontId="3" fillId="0" borderId="0"/>
    <xf numFmtId="0" fontId="9" fillId="0" borderId="0"/>
    <xf numFmtId="0" fontId="9" fillId="0" borderId="0"/>
    <xf numFmtId="0" fontId="85" fillId="0" borderId="0"/>
    <xf numFmtId="0" fontId="9" fillId="0" borderId="0"/>
    <xf numFmtId="0" fontId="9" fillId="0" borderId="0"/>
    <xf numFmtId="0" fontId="9" fillId="0" borderId="0"/>
    <xf numFmtId="0" fontId="9" fillId="0" borderId="0"/>
    <xf numFmtId="0" fontId="85" fillId="0" borderId="0"/>
    <xf numFmtId="0" fontId="9" fillId="0" borderId="0"/>
    <xf numFmtId="44" fontId="4" fillId="0" borderId="0" applyFont="0" applyFill="0" applyBorder="0" applyAlignment="0" applyProtection="0"/>
    <xf numFmtId="0" fontId="9" fillId="0" borderId="0"/>
    <xf numFmtId="0" fontId="85" fillId="0" borderId="0"/>
    <xf numFmtId="0" fontId="9" fillId="0" borderId="0"/>
    <xf numFmtId="0" fontId="85" fillId="0" borderId="0"/>
    <xf numFmtId="0" fontId="9" fillId="0" borderId="0"/>
    <xf numFmtId="0" fontId="85" fillId="0" borderId="0"/>
    <xf numFmtId="0" fontId="9" fillId="0" borderId="0"/>
    <xf numFmtId="0" fontId="4" fillId="0" borderId="0"/>
    <xf numFmtId="0" fontId="9" fillId="0" borderId="0"/>
    <xf numFmtId="0" fontId="9" fillId="0" borderId="0"/>
    <xf numFmtId="0" fontId="4" fillId="0" borderId="0"/>
    <xf numFmtId="0" fontId="3" fillId="0" borderId="0"/>
    <xf numFmtId="0" fontId="3" fillId="0" borderId="0"/>
    <xf numFmtId="0" fontId="3" fillId="0" borderId="0"/>
    <xf numFmtId="0" fontId="9" fillId="0" borderId="0"/>
    <xf numFmtId="0" fontId="9" fillId="0" borderId="0"/>
    <xf numFmtId="0" fontId="4" fillId="0" borderId="0"/>
    <xf numFmtId="0" fontId="4" fillId="0" borderId="0"/>
    <xf numFmtId="0" fontId="4"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1" fillId="0" borderId="0"/>
    <xf numFmtId="0" fontId="1"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1" fillId="0" borderId="0"/>
    <xf numFmtId="0" fontId="4" fillId="0" borderId="0"/>
    <xf numFmtId="0" fontId="1" fillId="0" borderId="0"/>
    <xf numFmtId="0" fontId="9" fillId="0" borderId="0"/>
    <xf numFmtId="0" fontId="4" fillId="0" borderId="0"/>
    <xf numFmtId="0" fontId="4" fillId="0" borderId="0"/>
    <xf numFmtId="0" fontId="9"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9" fillId="0" borderId="0"/>
    <xf numFmtId="0" fontId="1" fillId="0" borderId="0"/>
    <xf numFmtId="0" fontId="1" fillId="0" borderId="0"/>
    <xf numFmtId="0" fontId="4" fillId="0" borderId="0"/>
    <xf numFmtId="0" fontId="4"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9"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9" fillId="0" borderId="0"/>
    <xf numFmtId="44" fontId="4" fillId="0" borderId="0" applyFont="0" applyFill="0" applyBorder="0" applyAlignment="0" applyProtection="0"/>
    <xf numFmtId="0" fontId="9" fillId="0" borderId="0"/>
    <xf numFmtId="44" fontId="1" fillId="0" borderId="0" applyFont="0" applyFill="0" applyBorder="0" applyAlignment="0" applyProtection="0"/>
    <xf numFmtId="0" fontId="4" fillId="0" borderId="0"/>
    <xf numFmtId="0" fontId="4" fillId="0" borderId="0"/>
    <xf numFmtId="0" fontId="4" fillId="0" borderId="0"/>
    <xf numFmtId="0" fontId="9" fillId="0" borderId="0"/>
    <xf numFmtId="0" fontId="4" fillId="0" borderId="0"/>
    <xf numFmtId="0" fontId="9" fillId="0" borderId="0"/>
    <xf numFmtId="0" fontId="9" fillId="0" borderId="0"/>
    <xf numFmtId="0" fontId="9" fillId="0" borderId="0"/>
    <xf numFmtId="0" fontId="9" fillId="0" borderId="0"/>
    <xf numFmtId="0" fontId="4" fillId="0" borderId="0"/>
    <xf numFmtId="0" fontId="9" fillId="0" borderId="0"/>
    <xf numFmtId="0" fontId="4" fillId="0" borderId="0"/>
    <xf numFmtId="0" fontId="9" fillId="0" borderId="0"/>
    <xf numFmtId="0" fontId="4" fillId="0" borderId="0"/>
    <xf numFmtId="0" fontId="4" fillId="0" borderId="0"/>
    <xf numFmtId="0" fontId="4" fillId="0" borderId="0"/>
    <xf numFmtId="0" fontId="4" fillId="0" borderId="0"/>
    <xf numFmtId="0" fontId="3" fillId="0" borderId="0"/>
    <xf numFmtId="0" fontId="9" fillId="0" borderId="0"/>
    <xf numFmtId="0" fontId="4" fillId="0" borderId="0"/>
    <xf numFmtId="0" fontId="4" fillId="0" borderId="0"/>
    <xf numFmtId="0" fontId="85" fillId="0" borderId="0"/>
    <xf numFmtId="0" fontId="3" fillId="0" borderId="0"/>
    <xf numFmtId="0" fontId="4" fillId="0" borderId="0"/>
    <xf numFmtId="0" fontId="9" fillId="0" borderId="0"/>
    <xf numFmtId="0" fontId="9" fillId="0" borderId="0"/>
    <xf numFmtId="0" fontId="4" fillId="0" borderId="0"/>
    <xf numFmtId="0" fontId="9" fillId="0" borderId="0"/>
    <xf numFmtId="0" fontId="9" fillId="0" borderId="0"/>
    <xf numFmtId="0" fontId="4" fillId="0" borderId="0"/>
    <xf numFmtId="0" fontId="9" fillId="0" borderId="0"/>
    <xf numFmtId="0" fontId="4" fillId="0" borderId="0"/>
    <xf numFmtId="0" fontId="9" fillId="0" borderId="0"/>
    <xf numFmtId="0" fontId="4" fillId="0" borderId="0"/>
    <xf numFmtId="0" fontId="4" fillId="0" borderId="0"/>
    <xf numFmtId="0" fontId="9" fillId="0" borderId="0"/>
    <xf numFmtId="0" fontId="4" fillId="0" borderId="0"/>
    <xf numFmtId="0" fontId="4" fillId="0" borderId="0"/>
    <xf numFmtId="0" fontId="9" fillId="0" borderId="0"/>
    <xf numFmtId="0" fontId="9" fillId="0" borderId="0"/>
    <xf numFmtId="0" fontId="4" fillId="0" borderId="0"/>
    <xf numFmtId="0" fontId="9" fillId="0" borderId="0"/>
    <xf numFmtId="0" fontId="9" fillId="0" borderId="0"/>
    <xf numFmtId="0" fontId="9" fillId="0" borderId="0"/>
    <xf numFmtId="0" fontId="4" fillId="0" borderId="0"/>
    <xf numFmtId="0" fontId="4" fillId="0" borderId="0"/>
    <xf numFmtId="0" fontId="9" fillId="0" borderId="0"/>
    <xf numFmtId="0" fontId="9" fillId="0" borderId="0"/>
    <xf numFmtId="0" fontId="9" fillId="0" borderId="0"/>
    <xf numFmtId="0" fontId="9" fillId="0" borderId="0"/>
    <xf numFmtId="0" fontId="9" fillId="0" borderId="0"/>
    <xf numFmtId="0" fontId="4" fillId="0" borderId="0"/>
    <xf numFmtId="0" fontId="19" fillId="0" borderId="0"/>
    <xf numFmtId="0" fontId="3" fillId="0" borderId="0"/>
    <xf numFmtId="0" fontId="3" fillId="0" borderId="0"/>
    <xf numFmtId="0" fontId="19" fillId="0" borderId="0"/>
    <xf numFmtId="0" fontId="3" fillId="0" borderId="0"/>
    <xf numFmtId="0" fontId="19" fillId="0" borderId="0"/>
    <xf numFmtId="0" fontId="20" fillId="0" borderId="0"/>
    <xf numFmtId="0" fontId="3" fillId="0" borderId="0"/>
    <xf numFmtId="0" fontId="20" fillId="0" borderId="0"/>
    <xf numFmtId="0" fontId="20" fillId="0" borderId="0"/>
    <xf numFmtId="0" fontId="20" fillId="0" borderId="0"/>
    <xf numFmtId="0" fontId="20" fillId="0" borderId="0"/>
    <xf numFmtId="0" fontId="20" fillId="0" borderId="0"/>
    <xf numFmtId="0" fontId="9" fillId="0" borderId="0"/>
    <xf numFmtId="0" fontId="19" fillId="0" borderId="0"/>
    <xf numFmtId="0" fontId="20"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9" fillId="0" borderId="0"/>
    <xf numFmtId="0" fontId="3" fillId="0" borderId="0"/>
    <xf numFmtId="44" fontId="3" fillId="0" borderId="0" applyFont="0" applyFill="0" applyBorder="0" applyAlignment="0" applyProtection="0"/>
    <xf numFmtId="0" fontId="9" fillId="0" borderId="0"/>
    <xf numFmtId="0" fontId="20" fillId="0" borderId="0"/>
    <xf numFmtId="0" fontId="19" fillId="0" borderId="0"/>
    <xf numFmtId="44" fontId="3" fillId="0" borderId="0" applyFont="0" applyFill="0" applyBorder="0" applyAlignment="0" applyProtection="0"/>
    <xf numFmtId="0" fontId="3" fillId="0" borderId="0"/>
    <xf numFmtId="0" fontId="3"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9" fillId="0" borderId="0"/>
    <xf numFmtId="0" fontId="19"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3" fillId="0" borderId="0"/>
    <xf numFmtId="0" fontId="3" fillId="0" borderId="0"/>
    <xf numFmtId="0" fontId="3" fillId="0" borderId="0"/>
    <xf numFmtId="0" fontId="20" fillId="0" borderId="0"/>
    <xf numFmtId="0" fontId="19" fillId="0" borderId="0"/>
    <xf numFmtId="0" fontId="3" fillId="0" borderId="0"/>
    <xf numFmtId="0" fontId="3" fillId="0" borderId="0"/>
    <xf numFmtId="0" fontId="3" fillId="0" borderId="0"/>
    <xf numFmtId="0" fontId="20" fillId="0" borderId="0"/>
    <xf numFmtId="0" fontId="3" fillId="0" borderId="0"/>
    <xf numFmtId="0" fontId="3" fillId="0" borderId="0"/>
    <xf numFmtId="0" fontId="9" fillId="0" borderId="0"/>
    <xf numFmtId="0" fontId="3" fillId="0" borderId="0"/>
    <xf numFmtId="0" fontId="3" fillId="0" borderId="0"/>
    <xf numFmtId="0" fontId="3"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9" fillId="0" borderId="0"/>
    <xf numFmtId="0" fontId="20" fillId="0" borderId="0"/>
    <xf numFmtId="0" fontId="3" fillId="0" borderId="0"/>
    <xf numFmtId="0" fontId="3" fillId="0" borderId="0"/>
    <xf numFmtId="0" fontId="3" fillId="0" borderId="0"/>
    <xf numFmtId="0" fontId="3" fillId="0" borderId="0"/>
    <xf numFmtId="0" fontId="3"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19" fillId="0" borderId="0"/>
    <xf numFmtId="0" fontId="3" fillId="0" borderId="0"/>
    <xf numFmtId="0" fontId="9" fillId="0" borderId="0"/>
    <xf numFmtId="0" fontId="3"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0" borderId="0"/>
    <xf numFmtId="0" fontId="3" fillId="0" borderId="0"/>
    <xf numFmtId="0" fontId="20" fillId="0" borderId="0"/>
    <xf numFmtId="0" fontId="20" fillId="0" borderId="0"/>
    <xf numFmtId="0" fontId="19" fillId="0" borderId="0"/>
    <xf numFmtId="0" fontId="3" fillId="0" borderId="0"/>
    <xf numFmtId="0" fontId="9" fillId="0" borderId="0"/>
    <xf numFmtId="0" fontId="3" fillId="0" borderId="0"/>
    <xf numFmtId="0" fontId="3" fillId="0" borderId="0"/>
    <xf numFmtId="0" fontId="3" fillId="0" borderId="0"/>
    <xf numFmtId="0" fontId="3" fillId="0" borderId="0"/>
    <xf numFmtId="0" fontId="20" fillId="0" borderId="0"/>
    <xf numFmtId="0" fontId="19" fillId="0" borderId="0"/>
    <xf numFmtId="0" fontId="3" fillId="0" borderId="0"/>
    <xf numFmtId="0" fontId="20" fillId="0" borderId="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20" fillId="0" borderId="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3" fillId="0" borderId="0" applyFont="0" applyFill="0" applyBorder="0" applyAlignment="0" applyProtection="0"/>
    <xf numFmtId="44" fontId="1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1" fillId="0" borderId="0"/>
    <xf numFmtId="0" fontId="3" fillId="0" borderId="0"/>
    <xf numFmtId="0" fontId="3" fillId="0" borderId="0"/>
    <xf numFmtId="0" fontId="9" fillId="0" borderId="0"/>
    <xf numFmtId="0" fontId="1" fillId="0" borderId="0"/>
    <xf numFmtId="0" fontId="3" fillId="0" borderId="0"/>
    <xf numFmtId="0" fontId="3" fillId="0" borderId="0"/>
    <xf numFmtId="0" fontId="9" fillId="0" borderId="0"/>
    <xf numFmtId="0" fontId="9" fillId="0" borderId="0"/>
    <xf numFmtId="0" fontId="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6" fillId="0" borderId="0"/>
    <xf numFmtId="0" fontId="3" fillId="0" borderId="0"/>
    <xf numFmtId="0" fontId="3" fillId="0" borderId="0"/>
    <xf numFmtId="0" fontId="75" fillId="0" borderId="0"/>
    <xf numFmtId="0" fontId="20" fillId="0" borderId="0"/>
    <xf numFmtId="0" fontId="75" fillId="0" borderId="0"/>
    <xf numFmtId="0" fontId="20" fillId="0" borderId="0"/>
    <xf numFmtId="0" fontId="3" fillId="0" borderId="0"/>
    <xf numFmtId="0" fontId="16" fillId="0" borderId="0"/>
    <xf numFmtId="0" fontId="3" fillId="0" borderId="0"/>
    <xf numFmtId="0" fontId="16" fillId="0" borderId="0"/>
    <xf numFmtId="0" fontId="3" fillId="0" borderId="0"/>
    <xf numFmtId="0" fontId="16" fillId="0" borderId="0"/>
    <xf numFmtId="0" fontId="3" fillId="0" borderId="0"/>
    <xf numFmtId="0" fontId="9" fillId="0" borderId="0"/>
    <xf numFmtId="0" fontId="9" fillId="0" borderId="0"/>
    <xf numFmtId="0" fontId="9" fillId="0" borderId="0"/>
    <xf numFmtId="0" fontId="9" fillId="0" borderId="0"/>
    <xf numFmtId="0" fontId="16" fillId="0" borderId="0"/>
    <xf numFmtId="0" fontId="3" fillId="0" borderId="0"/>
    <xf numFmtId="0" fontId="16" fillId="0" borderId="0"/>
    <xf numFmtId="0" fontId="3" fillId="0" borderId="0"/>
    <xf numFmtId="0" fontId="9" fillId="0" borderId="0"/>
    <xf numFmtId="0" fontId="9" fillId="0" borderId="0"/>
    <xf numFmtId="0" fontId="9" fillId="0" borderId="0"/>
    <xf numFmtId="0" fontId="9" fillId="0" borderId="0"/>
    <xf numFmtId="0" fontId="9" fillId="0" borderId="0"/>
    <xf numFmtId="0" fontId="16" fillId="0" borderId="0"/>
    <xf numFmtId="0" fontId="3" fillId="0" borderId="0"/>
    <xf numFmtId="0" fontId="9" fillId="0" borderId="0"/>
    <xf numFmtId="0" fontId="16" fillId="0" borderId="0"/>
    <xf numFmtId="0" fontId="9" fillId="0" borderId="0"/>
    <xf numFmtId="0" fontId="9" fillId="0" borderId="0"/>
    <xf numFmtId="0" fontId="16" fillId="0" borderId="0"/>
    <xf numFmtId="0" fontId="9" fillId="0" borderId="0"/>
    <xf numFmtId="0" fontId="16" fillId="0" borderId="0"/>
    <xf numFmtId="0" fontId="9" fillId="0" borderId="0"/>
    <xf numFmtId="0" fontId="16" fillId="0" borderId="0"/>
    <xf numFmtId="0" fontId="9" fillId="0" borderId="0"/>
    <xf numFmtId="0" fontId="16" fillId="0" borderId="0"/>
    <xf numFmtId="0" fontId="3" fillId="0" borderId="0"/>
    <xf numFmtId="0" fontId="16" fillId="0" borderId="0"/>
    <xf numFmtId="0" fontId="9" fillId="0" borderId="0"/>
    <xf numFmtId="0" fontId="16" fillId="0" borderId="0"/>
    <xf numFmtId="0" fontId="9" fillId="0" borderId="0"/>
    <xf numFmtId="0" fontId="16" fillId="0" borderId="0"/>
    <xf numFmtId="0" fontId="9" fillId="0" borderId="0"/>
    <xf numFmtId="0" fontId="16" fillId="0" borderId="0"/>
    <xf numFmtId="0" fontId="9" fillId="0" borderId="0"/>
    <xf numFmtId="0"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9" fillId="0" borderId="0"/>
    <xf numFmtId="0" fontId="3" fillId="0" borderId="0"/>
    <xf numFmtId="0" fontId="9" fillId="0" borderId="0"/>
    <xf numFmtId="0" fontId="3" fillId="0" borderId="0"/>
    <xf numFmtId="0" fontId="9" fillId="0" borderId="0"/>
    <xf numFmtId="0" fontId="3" fillId="0" borderId="0"/>
    <xf numFmtId="0" fontId="9" fillId="0" borderId="0"/>
    <xf numFmtId="0" fontId="3" fillId="0" borderId="0"/>
    <xf numFmtId="0" fontId="9" fillId="0" borderId="0"/>
    <xf numFmtId="0" fontId="9" fillId="0" borderId="0"/>
    <xf numFmtId="0" fontId="9"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16" fillId="0" borderId="0"/>
    <xf numFmtId="0" fontId="3" fillId="0" borderId="0"/>
    <xf numFmtId="0" fontId="16" fillId="0" borderId="0"/>
    <xf numFmtId="0" fontId="3" fillId="0" borderId="0"/>
    <xf numFmtId="0" fontId="3" fillId="0" borderId="0"/>
    <xf numFmtId="0" fontId="9"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3" fillId="0" borderId="0"/>
    <xf numFmtId="0" fontId="9" fillId="0" borderId="0"/>
    <xf numFmtId="0" fontId="3" fillId="0" borderId="0"/>
    <xf numFmtId="0" fontId="9" fillId="0" borderId="0"/>
    <xf numFmtId="0" fontId="9" fillId="0" borderId="0"/>
    <xf numFmtId="0" fontId="9" fillId="0" borderId="0"/>
    <xf numFmtId="0" fontId="9"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3" fillId="0" borderId="0"/>
    <xf numFmtId="0" fontId="3" fillId="0" borderId="0"/>
    <xf numFmtId="0" fontId="3" fillId="0" borderId="0"/>
    <xf numFmtId="0" fontId="3" fillId="0" borderId="0"/>
    <xf numFmtId="0" fontId="9" fillId="0" borderId="0"/>
    <xf numFmtId="0" fontId="9" fillId="0" borderId="0"/>
    <xf numFmtId="0" fontId="9" fillId="0" borderId="0"/>
    <xf numFmtId="0" fontId="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9" fillId="0" borderId="0"/>
    <xf numFmtId="0" fontId="3" fillId="0" borderId="0"/>
    <xf numFmtId="0" fontId="9" fillId="0" borderId="0"/>
    <xf numFmtId="0" fontId="9"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9" fillId="0" borderId="0"/>
    <xf numFmtId="0" fontId="3" fillId="0" borderId="0"/>
    <xf numFmtId="0" fontId="3" fillId="0" borderId="0"/>
    <xf numFmtId="0" fontId="3" fillId="0" borderId="0"/>
    <xf numFmtId="0" fontId="9" fillId="0" borderId="0"/>
    <xf numFmtId="0" fontId="9"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3" fillId="0" borderId="0"/>
    <xf numFmtId="0" fontId="9"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3" fillId="0" borderId="0"/>
    <xf numFmtId="0" fontId="3" fillId="0" borderId="0"/>
    <xf numFmtId="0" fontId="1" fillId="0" borderId="0"/>
    <xf numFmtId="0" fontId="3" fillId="0" borderId="0"/>
    <xf numFmtId="0" fontId="3" fillId="0" borderId="0"/>
    <xf numFmtId="0" fontId="1" fillId="0" borderId="0"/>
    <xf numFmtId="0" fontId="3" fillId="0" borderId="0"/>
    <xf numFmtId="0" fontId="3" fillId="0" borderId="0"/>
    <xf numFmtId="0" fontId="1" fillId="0" borderId="0"/>
    <xf numFmtId="0" fontId="3" fillId="0" borderId="0"/>
    <xf numFmtId="0" fontId="3" fillId="0" borderId="0"/>
    <xf numFmtId="0" fontId="1" fillId="0" borderId="0"/>
    <xf numFmtId="0" fontId="3" fillId="0" borderId="0"/>
    <xf numFmtId="0" fontId="3" fillId="0" borderId="0"/>
    <xf numFmtId="0" fontId="1" fillId="0" borderId="0"/>
    <xf numFmtId="0" fontId="3" fillId="0" borderId="0"/>
    <xf numFmtId="0" fontId="3"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3"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1" fillId="0" borderId="0"/>
    <xf numFmtId="0" fontId="1" fillId="0" borderId="0"/>
    <xf numFmtId="0" fontId="3" fillId="0" borderId="0"/>
    <xf numFmtId="0" fontId="3" fillId="0" borderId="0"/>
    <xf numFmtId="0" fontId="3" fillId="0" borderId="0"/>
    <xf numFmtId="0" fontId="20" fillId="0" borderId="0"/>
    <xf numFmtId="0" fontId="3" fillId="0" borderId="0"/>
    <xf numFmtId="0" fontId="20" fillId="0" borderId="0"/>
    <xf numFmtId="0" fontId="3" fillId="0" borderId="0"/>
    <xf numFmtId="0" fontId="20" fillId="0" borderId="0"/>
    <xf numFmtId="0" fontId="3" fillId="0" borderId="0"/>
    <xf numFmtId="0" fontId="3" fillId="0" borderId="0"/>
    <xf numFmtId="0" fontId="3" fillId="0" borderId="0"/>
    <xf numFmtId="0" fontId="20" fillId="0" borderId="0"/>
    <xf numFmtId="0" fontId="3" fillId="0" borderId="0"/>
    <xf numFmtId="0" fontId="3" fillId="0" borderId="0"/>
    <xf numFmtId="0" fontId="3" fillId="0" borderId="0"/>
    <xf numFmtId="0" fontId="20" fillId="0" borderId="0"/>
    <xf numFmtId="0" fontId="20" fillId="0" borderId="0"/>
    <xf numFmtId="0" fontId="3" fillId="0" borderId="0"/>
    <xf numFmtId="0" fontId="3" fillId="0" borderId="0"/>
    <xf numFmtId="0" fontId="3" fillId="0" borderId="0"/>
    <xf numFmtId="0" fontId="19" fillId="0" borderId="0"/>
    <xf numFmtId="0" fontId="19" fillId="0" borderId="0"/>
    <xf numFmtId="0" fontId="3" fillId="0" borderId="0"/>
    <xf numFmtId="0" fontId="3" fillId="0" borderId="0"/>
    <xf numFmtId="0" fontId="3" fillId="0" borderId="0"/>
    <xf numFmtId="0" fontId="3" fillId="0" borderId="0"/>
    <xf numFmtId="0" fontId="20" fillId="0" borderId="0"/>
    <xf numFmtId="0" fontId="3" fillId="0" borderId="0"/>
    <xf numFmtId="0" fontId="3" fillId="0" borderId="0"/>
    <xf numFmtId="0" fontId="20"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9" fillId="0" borderId="0"/>
    <xf numFmtId="0" fontId="20" fillId="0" borderId="0"/>
    <xf numFmtId="0" fontId="3" fillId="0" borderId="0"/>
    <xf numFmtId="0" fontId="19" fillId="0" borderId="0"/>
    <xf numFmtId="0" fontId="20" fillId="0" borderId="0"/>
    <xf numFmtId="0" fontId="9" fillId="0" borderId="0"/>
    <xf numFmtId="0" fontId="20" fillId="0" borderId="0"/>
    <xf numFmtId="0" fontId="9" fillId="0" borderId="0"/>
    <xf numFmtId="0" fontId="20" fillId="0" borderId="0"/>
    <xf numFmtId="0" fontId="9" fillId="0" borderId="0"/>
    <xf numFmtId="0" fontId="20" fillId="0" borderId="0"/>
    <xf numFmtId="0" fontId="3" fillId="0" borderId="0"/>
    <xf numFmtId="0" fontId="3" fillId="0" borderId="0"/>
    <xf numFmtId="0" fontId="3" fillId="0" borderId="0"/>
    <xf numFmtId="0" fontId="20" fillId="0" borderId="0"/>
    <xf numFmtId="0" fontId="9" fillId="0" borderId="0"/>
    <xf numFmtId="0" fontId="3" fillId="0" borderId="0"/>
    <xf numFmtId="0" fontId="20" fillId="0" borderId="0"/>
    <xf numFmtId="0" fontId="3" fillId="0" borderId="0"/>
    <xf numFmtId="0" fontId="3" fillId="0" borderId="0"/>
    <xf numFmtId="0" fontId="3" fillId="0" borderId="0"/>
    <xf numFmtId="0" fontId="9" fillId="0" borderId="0"/>
    <xf numFmtId="0" fontId="3" fillId="0" borderId="0"/>
    <xf numFmtId="0" fontId="20" fillId="0" borderId="0"/>
    <xf numFmtId="0" fontId="9" fillId="0" borderId="0"/>
    <xf numFmtId="0" fontId="3" fillId="0" borderId="0"/>
    <xf numFmtId="0" fontId="3" fillId="0" borderId="0"/>
    <xf numFmtId="0" fontId="3" fillId="0" borderId="0"/>
    <xf numFmtId="0" fontId="20" fillId="0" borderId="0"/>
    <xf numFmtId="0" fontId="9" fillId="0" borderId="0"/>
    <xf numFmtId="0" fontId="20" fillId="0" borderId="0"/>
    <xf numFmtId="0" fontId="9" fillId="0" borderId="0"/>
    <xf numFmtId="0" fontId="3" fillId="0" borderId="0"/>
    <xf numFmtId="0" fontId="3" fillId="0" borderId="0"/>
    <xf numFmtId="0" fontId="20" fillId="0" borderId="0"/>
    <xf numFmtId="0" fontId="9" fillId="0" borderId="0"/>
    <xf numFmtId="0" fontId="20" fillId="0" borderId="0"/>
    <xf numFmtId="0" fontId="20" fillId="0" borderId="0"/>
    <xf numFmtId="0" fontId="20" fillId="0" borderId="0"/>
    <xf numFmtId="0" fontId="3" fillId="0" borderId="0"/>
    <xf numFmtId="0" fontId="9" fillId="0" borderId="0"/>
    <xf numFmtId="0" fontId="3" fillId="0" borderId="0"/>
    <xf numFmtId="0" fontId="20" fillId="0" borderId="0"/>
    <xf numFmtId="0" fontId="3" fillId="0" borderId="0"/>
    <xf numFmtId="0" fontId="19" fillId="0" borderId="0"/>
    <xf numFmtId="0" fontId="3" fillId="0" borderId="0"/>
    <xf numFmtId="0" fontId="19" fillId="0" borderId="0"/>
    <xf numFmtId="0" fontId="9" fillId="0" borderId="0"/>
    <xf numFmtId="0" fontId="3" fillId="0" borderId="0"/>
    <xf numFmtId="0" fontId="3" fillId="0" borderId="0"/>
    <xf numFmtId="0" fontId="20" fillId="0" borderId="0"/>
    <xf numFmtId="0" fontId="3" fillId="0" borderId="0"/>
    <xf numFmtId="0" fontId="19" fillId="0" borderId="0"/>
    <xf numFmtId="0" fontId="20" fillId="0" borderId="0"/>
    <xf numFmtId="0" fontId="3" fillId="0" borderId="0"/>
    <xf numFmtId="0" fontId="3" fillId="0" borderId="0"/>
    <xf numFmtId="0" fontId="20" fillId="0" borderId="0"/>
    <xf numFmtId="0" fontId="20" fillId="0" borderId="0"/>
    <xf numFmtId="0" fontId="20" fillId="0" borderId="0"/>
    <xf numFmtId="0" fontId="3" fillId="0" borderId="0"/>
    <xf numFmtId="0" fontId="3" fillId="0" borderId="0"/>
    <xf numFmtId="0" fontId="20" fillId="0" borderId="0"/>
    <xf numFmtId="0" fontId="3" fillId="0" borderId="0"/>
    <xf numFmtId="0" fontId="3" fillId="0" borderId="0"/>
    <xf numFmtId="0" fontId="3" fillId="0" borderId="0"/>
    <xf numFmtId="0" fontId="3" fillId="0" borderId="0"/>
    <xf numFmtId="0" fontId="9" fillId="0" borderId="0"/>
    <xf numFmtId="0" fontId="19" fillId="0" borderId="0"/>
    <xf numFmtId="0" fontId="19" fillId="0" borderId="0"/>
    <xf numFmtId="0" fontId="19"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1" fillId="0" borderId="0"/>
    <xf numFmtId="0" fontId="100" fillId="0" borderId="0"/>
    <xf numFmtId="0" fontId="100" fillId="0" borderId="0"/>
    <xf numFmtId="0" fontId="74" fillId="0" borderId="0" applyNumberFormat="0" applyFill="0" applyBorder="0" applyAlignment="0" applyProtection="0">
      <alignment vertical="top"/>
      <protection locked="0"/>
    </xf>
  </cellStyleXfs>
  <cellXfs count="668">
    <xf numFmtId="0" fontId="0" fillId="0" borderId="0" xfId="0"/>
    <xf numFmtId="0" fontId="41" fillId="9" borderId="39" xfId="230" applyFont="1" applyFill="1" applyBorder="1" applyAlignment="1">
      <alignment horizontal="center" vertical="center" wrapText="1"/>
    </xf>
    <xf numFmtId="0" fontId="4" fillId="9" borderId="21" xfId="266" applyFont="1" applyFill="1" applyBorder="1" applyAlignment="1">
      <alignment vertical="center" wrapText="1"/>
    </xf>
    <xf numFmtId="0" fontId="13" fillId="9" borderId="4" xfId="266" applyFont="1" applyFill="1" applyBorder="1" applyAlignment="1">
      <alignment vertical="center" wrapText="1"/>
    </xf>
    <xf numFmtId="0" fontId="9" fillId="9" borderId="4" xfId="266" applyFont="1" applyFill="1" applyBorder="1" applyAlignment="1">
      <alignment horizontal="center"/>
    </xf>
    <xf numFmtId="166" fontId="13" fillId="9" borderId="4" xfId="198" applyNumberFormat="1" applyFont="1" applyFill="1" applyBorder="1" applyAlignment="1"/>
    <xf numFmtId="166" fontId="11" fillId="9" borderId="22" xfId="633" applyNumberFormat="1" applyFont="1" applyFill="1" applyBorder="1"/>
    <xf numFmtId="0" fontId="41" fillId="9" borderId="21" xfId="266" applyFont="1" applyFill="1" applyBorder="1" applyAlignment="1">
      <alignment horizontal="left" vertical="center"/>
    </xf>
    <xf numFmtId="0" fontId="41" fillId="9" borderId="4" xfId="266" applyFont="1" applyFill="1" applyBorder="1" applyAlignment="1">
      <alignment horizontal="left" vertical="center"/>
    </xf>
    <xf numFmtId="0" fontId="41" fillId="9" borderId="4" xfId="266" applyFont="1" applyFill="1" applyBorder="1" applyAlignment="1">
      <alignment horizontal="center"/>
    </xf>
    <xf numFmtId="166" fontId="41" fillId="9" borderId="4" xfId="198" applyNumberFormat="1" applyFont="1" applyFill="1" applyBorder="1" applyAlignment="1"/>
    <xf numFmtId="166" fontId="41" fillId="9" borderId="22" xfId="266" applyNumberFormat="1" applyFont="1" applyFill="1" applyBorder="1" applyAlignment="1"/>
    <xf numFmtId="0" fontId="3" fillId="0" borderId="0" xfId="633"/>
    <xf numFmtId="0" fontId="12" fillId="0" borderId="0" xfId="633" applyFont="1"/>
    <xf numFmtId="0" fontId="2" fillId="0" borderId="0" xfId="633" applyFont="1"/>
    <xf numFmtId="165" fontId="9" fillId="0" borderId="17" xfId="198" applyNumberFormat="1" applyFont="1" applyBorder="1" applyAlignment="1"/>
    <xf numFmtId="0" fontId="4" fillId="0" borderId="0" xfId="230"/>
    <xf numFmtId="0" fontId="12" fillId="0" borderId="0" xfId="230" applyFont="1"/>
    <xf numFmtId="0" fontId="76" fillId="0" borderId="0" xfId="230" applyFont="1"/>
    <xf numFmtId="0" fontId="7" fillId="0" borderId="0" xfId="268" applyFont="1" applyFill="1" applyBorder="1" applyAlignment="1">
      <alignment horizontal="left" vertical="center" wrapText="1"/>
    </xf>
    <xf numFmtId="0" fontId="77" fillId="0" borderId="0" xfId="268" applyFont="1" applyFill="1" applyBorder="1" applyAlignment="1">
      <alignment horizontal="left" vertical="center" wrapText="1"/>
    </xf>
    <xf numFmtId="0" fontId="8" fillId="0" borderId="0" xfId="268" applyFont="1" applyFill="1" applyBorder="1" applyAlignment="1">
      <alignment horizontal="center" vertical="center"/>
    </xf>
    <xf numFmtId="166" fontId="8" fillId="0" borderId="0" xfId="268" applyNumberFormat="1" applyFont="1" applyFill="1" applyBorder="1" applyAlignment="1">
      <alignment horizontal="right" vertical="center"/>
    </xf>
    <xf numFmtId="165" fontId="8" fillId="0" borderId="0" xfId="268" applyNumberFormat="1" applyFont="1" applyFill="1" applyBorder="1" applyAlignment="1">
      <alignment horizontal="right" vertical="center"/>
    </xf>
    <xf numFmtId="0" fontId="2" fillId="0" borderId="0" xfId="230" applyFont="1"/>
    <xf numFmtId="166" fontId="6" fillId="0" borderId="0" xfId="266" applyNumberFormat="1" applyFont="1" applyFill="1" applyBorder="1" applyAlignment="1"/>
    <xf numFmtId="0" fontId="4" fillId="0" borderId="0" xfId="230" applyFill="1"/>
    <xf numFmtId="0" fontId="4" fillId="0" borderId="0" xfId="230" applyBorder="1"/>
    <xf numFmtId="0" fontId="5" fillId="0" borderId="0" xfId="266" applyFont="1" applyFill="1" applyBorder="1" applyAlignment="1">
      <alignment vertical="center" wrapText="1"/>
    </xf>
    <xf numFmtId="165" fontId="10" fillId="0" borderId="0" xfId="198" applyNumberFormat="1" applyFont="1" applyFill="1" applyBorder="1" applyAlignment="1">
      <alignment horizontal="center"/>
    </xf>
    <xf numFmtId="0" fontId="5" fillId="0" borderId="0" xfId="266" applyFont="1" applyFill="1" applyBorder="1" applyAlignment="1"/>
    <xf numFmtId="165" fontId="5" fillId="0" borderId="0" xfId="266" applyNumberFormat="1" applyFont="1" applyFill="1" applyBorder="1" applyAlignment="1"/>
    <xf numFmtId="0" fontId="42" fillId="0" borderId="0" xfId="266" applyFont="1" applyFill="1" applyBorder="1" applyAlignment="1">
      <alignment vertical="center" wrapText="1"/>
    </xf>
    <xf numFmtId="0" fontId="43" fillId="0" borderId="0" xfId="266" applyFont="1" applyFill="1" applyBorder="1" applyAlignment="1">
      <alignment vertical="center" wrapText="1"/>
    </xf>
    <xf numFmtId="0" fontId="44" fillId="0" borderId="0" xfId="266" applyFont="1" applyFill="1" applyBorder="1" applyAlignment="1">
      <alignment horizontal="center"/>
    </xf>
    <xf numFmtId="166" fontId="43" fillId="0" borderId="0" xfId="198" applyNumberFormat="1" applyFont="1" applyFill="1" applyBorder="1" applyAlignment="1"/>
    <xf numFmtId="166" fontId="42" fillId="0" borderId="0" xfId="266" applyNumberFormat="1" applyFont="1" applyFill="1" applyBorder="1" applyAlignment="1"/>
    <xf numFmtId="0" fontId="45" fillId="0" borderId="0" xfId="266" applyFont="1" applyFill="1" applyBorder="1" applyAlignment="1">
      <alignment vertical="center" wrapText="1"/>
    </xf>
    <xf numFmtId="0" fontId="8" fillId="0" borderId="0" xfId="266" applyFont="1" applyFill="1" applyBorder="1" applyAlignment="1">
      <alignment vertical="center" wrapText="1"/>
    </xf>
    <xf numFmtId="0" fontId="46" fillId="0" borderId="0" xfId="266" applyFont="1" applyFill="1" applyBorder="1" applyAlignment="1">
      <alignment horizontal="center"/>
    </xf>
    <xf numFmtId="166" fontId="8" fillId="0" borderId="0" xfId="198" applyNumberFormat="1" applyFont="1" applyFill="1" applyBorder="1" applyAlignment="1"/>
    <xf numFmtId="166" fontId="45" fillId="0" borderId="0" xfId="266" applyNumberFormat="1" applyFont="1" applyFill="1" applyBorder="1" applyAlignment="1"/>
    <xf numFmtId="166" fontId="4" fillId="0" borderId="0" xfId="230" applyNumberFormat="1"/>
    <xf numFmtId="0" fontId="9" fillId="0" borderId="0" xfId="266" applyFont="1" applyFill="1" applyBorder="1" applyAlignment="1">
      <alignment vertical="center" wrapText="1"/>
    </xf>
    <xf numFmtId="0" fontId="9" fillId="0" borderId="0" xfId="266" applyFont="1" applyBorder="1" applyAlignment="1">
      <alignment horizontal="center"/>
    </xf>
    <xf numFmtId="166" fontId="9" fillId="0" borderId="0" xfId="266" applyNumberFormat="1" applyFont="1" applyBorder="1" applyAlignment="1"/>
    <xf numFmtId="166" fontId="11" fillId="0" borderId="0" xfId="266" applyNumberFormat="1" applyFont="1" applyAlignment="1">
      <alignment horizontal="left" vertical="center"/>
    </xf>
    <xf numFmtId="0" fontId="11" fillId="0" borderId="0" xfId="266" applyFont="1" applyAlignment="1">
      <alignment horizontal="center"/>
    </xf>
    <xf numFmtId="0" fontId="11" fillId="0" borderId="0" xfId="266" applyFont="1" applyAlignment="1"/>
    <xf numFmtId="166" fontId="11" fillId="9" borderId="22" xfId="230" applyNumberFormat="1" applyFont="1" applyFill="1" applyBorder="1"/>
    <xf numFmtId="166" fontId="6" fillId="9" borderId="12" xfId="230" applyNumberFormat="1" applyFont="1" applyFill="1" applyBorder="1" applyAlignment="1">
      <alignment horizontal="right" vertical="center"/>
    </xf>
    <xf numFmtId="0" fontId="6" fillId="9" borderId="9" xfId="266" applyFont="1" applyFill="1" applyBorder="1" applyAlignment="1">
      <alignment horizontal="left" vertical="center" wrapText="1"/>
    </xf>
    <xf numFmtId="0" fontId="41" fillId="9" borderId="22" xfId="230" applyFont="1" applyFill="1" applyBorder="1" applyAlignment="1">
      <alignment horizontal="center"/>
    </xf>
    <xf numFmtId="0" fontId="41" fillId="9" borderId="4" xfId="230" applyFont="1" applyFill="1" applyBorder="1" applyAlignment="1">
      <alignment horizontal="center"/>
    </xf>
    <xf numFmtId="0" fontId="47" fillId="9" borderId="4" xfId="230" applyFont="1" applyFill="1" applyBorder="1" applyAlignment="1">
      <alignment horizontal="center"/>
    </xf>
    <xf numFmtId="0" fontId="4" fillId="0" borderId="0" xfId="230"/>
    <xf numFmtId="0" fontId="12" fillId="0" borderId="0" xfId="230" applyFont="1"/>
    <xf numFmtId="0" fontId="76" fillId="0" borderId="0" xfId="230" applyFont="1"/>
    <xf numFmtId="0" fontId="7" fillId="0" borderId="0" xfId="268" applyFont="1" applyFill="1" applyBorder="1" applyAlignment="1">
      <alignment horizontal="left" vertical="center" wrapText="1"/>
    </xf>
    <xf numFmtId="0" fontId="77" fillId="0" borderId="0" xfId="268" applyFont="1" applyFill="1" applyBorder="1" applyAlignment="1">
      <alignment horizontal="left" vertical="center" wrapText="1"/>
    </xf>
    <xf numFmtId="0" fontId="8" fillId="0" borderId="0" xfId="268" applyFont="1" applyFill="1" applyBorder="1" applyAlignment="1">
      <alignment horizontal="center" vertical="center"/>
    </xf>
    <xf numFmtId="166" fontId="8" fillId="0" borderId="0" xfId="268" applyNumberFormat="1" applyFont="1" applyFill="1" applyBorder="1" applyAlignment="1">
      <alignment horizontal="right" vertical="center"/>
    </xf>
    <xf numFmtId="165" fontId="8" fillId="0" borderId="0" xfId="268" applyNumberFormat="1" applyFont="1" applyFill="1" applyBorder="1" applyAlignment="1">
      <alignment horizontal="right" vertical="center"/>
    </xf>
    <xf numFmtId="0" fontId="2" fillId="0" borderId="0" xfId="230" applyFont="1"/>
    <xf numFmtId="0" fontId="9" fillId="0" borderId="9" xfId="230" applyFont="1" applyBorder="1" applyAlignment="1">
      <alignment vertical="center" wrapText="1"/>
    </xf>
    <xf numFmtId="0" fontId="4" fillId="0" borderId="0" xfId="230" applyBorder="1"/>
    <xf numFmtId="0" fontId="5" fillId="0" borderId="0" xfId="266" applyFont="1" applyFill="1" applyBorder="1" applyAlignment="1">
      <alignment vertical="center" wrapText="1"/>
    </xf>
    <xf numFmtId="165" fontId="10" fillId="0" borderId="0" xfId="198" applyNumberFormat="1" applyFont="1" applyFill="1" applyBorder="1" applyAlignment="1">
      <alignment horizontal="center"/>
    </xf>
    <xf numFmtId="0" fontId="5" fillId="0" borderId="0" xfId="266" applyFont="1" applyFill="1" applyBorder="1" applyAlignment="1"/>
    <xf numFmtId="165" fontId="5" fillId="0" borderId="0" xfId="266" applyNumberFormat="1" applyFont="1" applyFill="1" applyBorder="1" applyAlignment="1"/>
    <xf numFmtId="0" fontId="42" fillId="0" borderId="0" xfId="266" applyFont="1" applyFill="1" applyBorder="1" applyAlignment="1">
      <alignment vertical="center" wrapText="1"/>
    </xf>
    <xf numFmtId="0" fontId="43" fillId="0" borderId="0" xfId="266" applyFont="1" applyFill="1" applyBorder="1" applyAlignment="1">
      <alignment vertical="center" wrapText="1"/>
    </xf>
    <xf numFmtId="0" fontId="44" fillId="0" borderId="0" xfId="266" applyFont="1" applyFill="1" applyBorder="1" applyAlignment="1">
      <alignment horizontal="center"/>
    </xf>
    <xf numFmtId="166" fontId="43" fillId="0" borderId="0" xfId="198" applyNumberFormat="1" applyFont="1" applyFill="1" applyBorder="1" applyAlignment="1"/>
    <xf numFmtId="166" fontId="42" fillId="0" borderId="0" xfId="266" applyNumberFormat="1" applyFont="1" applyFill="1" applyBorder="1" applyAlignment="1"/>
    <xf numFmtId="0" fontId="45" fillId="0" borderId="0" xfId="266" applyFont="1" applyFill="1" applyBorder="1" applyAlignment="1">
      <alignment vertical="center" wrapText="1"/>
    </xf>
    <xf numFmtId="0" fontId="8" fillId="0" borderId="0" xfId="266" applyFont="1" applyFill="1" applyBorder="1" applyAlignment="1">
      <alignment vertical="center" wrapText="1"/>
    </xf>
    <xf numFmtId="0" fontId="46" fillId="0" borderId="0" xfId="266" applyFont="1" applyFill="1" applyBorder="1" applyAlignment="1">
      <alignment horizontal="center"/>
    </xf>
    <xf numFmtId="166" fontId="8" fillId="0" borderId="0" xfId="198" applyNumberFormat="1" applyFont="1" applyFill="1" applyBorder="1" applyAlignment="1"/>
    <xf numFmtId="166" fontId="45" fillId="0" borderId="0" xfId="266" applyNumberFormat="1" applyFont="1" applyFill="1" applyBorder="1" applyAlignment="1"/>
    <xf numFmtId="166" fontId="4" fillId="0" borderId="0" xfId="230" applyNumberFormat="1"/>
    <xf numFmtId="166" fontId="11" fillId="0" borderId="0" xfId="266" applyNumberFormat="1" applyFont="1" applyAlignment="1">
      <alignment horizontal="left" vertical="center"/>
    </xf>
    <xf numFmtId="0" fontId="11" fillId="0" borderId="0" xfId="266" applyFont="1" applyAlignment="1">
      <alignment horizontal="center"/>
    </xf>
    <xf numFmtId="0" fontId="11" fillId="0" borderId="0" xfId="266" applyFont="1" applyAlignment="1"/>
    <xf numFmtId="0" fontId="9" fillId="0" borderId="9" xfId="478" applyFont="1" applyBorder="1" applyAlignment="1">
      <alignment vertical="center"/>
    </xf>
    <xf numFmtId="0" fontId="6" fillId="0" borderId="20" xfId="268" applyFont="1" applyBorder="1" applyAlignment="1">
      <alignment horizontal="center" vertical="center"/>
    </xf>
    <xf numFmtId="166" fontId="6" fillId="0" borderId="20" xfId="198" applyNumberFormat="1" applyFont="1" applyBorder="1" applyAlignment="1">
      <alignment horizontal="right" vertical="center"/>
    </xf>
    <xf numFmtId="165" fontId="6" fillId="0" borderId="26" xfId="268" applyNumberFormat="1" applyFont="1" applyBorder="1" applyAlignment="1">
      <alignment horizontal="center" vertical="center"/>
    </xf>
    <xf numFmtId="165" fontId="9" fillId="0" borderId="12" xfId="198" applyNumberFormat="1" applyFont="1" applyBorder="1" applyAlignment="1"/>
    <xf numFmtId="0" fontId="79" fillId="0" borderId="9" xfId="268" applyFont="1" applyBorder="1" applyAlignment="1">
      <alignment vertical="center" wrapText="1"/>
    </xf>
    <xf numFmtId="0" fontId="4" fillId="0" borderId="0" xfId="230"/>
    <xf numFmtId="0" fontId="12" fillId="0" borderId="0" xfId="230" applyFont="1"/>
    <xf numFmtId="0" fontId="76" fillId="0" borderId="0" xfId="230" applyFont="1"/>
    <xf numFmtId="0" fontId="7" fillId="0" borderId="0" xfId="268" applyFont="1" applyFill="1" applyBorder="1" applyAlignment="1">
      <alignment horizontal="left" vertical="center" wrapText="1"/>
    </xf>
    <xf numFmtId="0" fontId="77" fillId="0" borderId="0" xfId="268" applyFont="1" applyFill="1" applyBorder="1" applyAlignment="1">
      <alignment horizontal="left" vertical="center" wrapText="1"/>
    </xf>
    <xf numFmtId="0" fontId="8" fillId="0" borderId="0" xfId="268" applyFont="1" applyFill="1" applyBorder="1" applyAlignment="1">
      <alignment horizontal="center" vertical="center"/>
    </xf>
    <xf numFmtId="166" fontId="8" fillId="0" borderId="0" xfId="268" applyNumberFormat="1" applyFont="1" applyFill="1" applyBorder="1" applyAlignment="1">
      <alignment horizontal="right" vertical="center"/>
    </xf>
    <xf numFmtId="165" fontId="8" fillId="0" borderId="0" xfId="268" applyNumberFormat="1" applyFont="1" applyFill="1" applyBorder="1" applyAlignment="1">
      <alignment horizontal="right" vertical="center"/>
    </xf>
    <xf numFmtId="0" fontId="2" fillId="0" borderId="0" xfId="230" applyFont="1"/>
    <xf numFmtId="166" fontId="6" fillId="0" borderId="0" xfId="266" applyNumberFormat="1" applyFont="1" applyFill="1" applyBorder="1" applyAlignment="1"/>
    <xf numFmtId="0" fontId="4" fillId="0" borderId="0" xfId="230" applyFill="1"/>
    <xf numFmtId="0" fontId="4" fillId="0" borderId="0" xfId="230" applyBorder="1"/>
    <xf numFmtId="0" fontId="5" fillId="0" borderId="0" xfId="266" applyFont="1" applyFill="1" applyBorder="1" applyAlignment="1">
      <alignment vertical="center" wrapText="1"/>
    </xf>
    <xf numFmtId="165" fontId="10" fillId="0" borderId="0" xfId="198" applyNumberFormat="1" applyFont="1" applyFill="1" applyBorder="1" applyAlignment="1">
      <alignment horizontal="center"/>
    </xf>
    <xf numFmtId="0" fontId="5" fillId="0" borderId="0" xfId="266" applyFont="1" applyFill="1" applyBorder="1" applyAlignment="1"/>
    <xf numFmtId="165" fontId="5" fillId="0" borderId="0" xfId="266" applyNumberFormat="1" applyFont="1" applyFill="1" applyBorder="1" applyAlignment="1"/>
    <xf numFmtId="0" fontId="42" fillId="0" borderId="0" xfId="266" applyFont="1" applyFill="1" applyBorder="1" applyAlignment="1">
      <alignment vertical="center" wrapText="1"/>
    </xf>
    <xf numFmtId="0" fontId="43" fillId="0" borderId="0" xfId="266" applyFont="1" applyFill="1" applyBorder="1" applyAlignment="1">
      <alignment vertical="center" wrapText="1"/>
    </xf>
    <xf numFmtId="0" fontId="44" fillId="0" borderId="0" xfId="266" applyFont="1" applyFill="1" applyBorder="1" applyAlignment="1">
      <alignment horizontal="center"/>
    </xf>
    <xf numFmtId="166" fontId="43" fillId="0" borderId="0" xfId="198" applyNumberFormat="1" applyFont="1" applyFill="1" applyBorder="1" applyAlignment="1"/>
    <xf numFmtId="166" fontId="42" fillId="0" borderId="0" xfId="266" applyNumberFormat="1" applyFont="1" applyFill="1" applyBorder="1" applyAlignment="1"/>
    <xf numFmtId="0" fontId="45" fillId="0" borderId="0" xfId="266" applyFont="1" applyFill="1" applyBorder="1" applyAlignment="1">
      <alignment vertical="center" wrapText="1"/>
    </xf>
    <xf numFmtId="0" fontId="8" fillId="0" borderId="0" xfId="266" applyFont="1" applyFill="1" applyBorder="1" applyAlignment="1">
      <alignment vertical="center" wrapText="1"/>
    </xf>
    <xf numFmtId="0" fontId="46" fillId="0" borderId="0" xfId="266" applyFont="1" applyFill="1" applyBorder="1" applyAlignment="1">
      <alignment horizontal="center"/>
    </xf>
    <xf numFmtId="166" fontId="8" fillId="0" borderId="0" xfId="198" applyNumberFormat="1" applyFont="1" applyFill="1" applyBorder="1" applyAlignment="1"/>
    <xf numFmtId="166" fontId="45" fillId="0" borderId="0" xfId="266" applyNumberFormat="1" applyFont="1" applyFill="1" applyBorder="1" applyAlignment="1"/>
    <xf numFmtId="166" fontId="4" fillId="0" borderId="0" xfId="230" applyNumberFormat="1"/>
    <xf numFmtId="0" fontId="9" fillId="0" borderId="0" xfId="266" applyFont="1" applyFill="1" applyBorder="1" applyAlignment="1">
      <alignment vertical="center" wrapText="1"/>
    </xf>
    <xf numFmtId="0" fontId="9" fillId="0" borderId="0" xfId="266" applyFont="1" applyBorder="1" applyAlignment="1">
      <alignment horizontal="center"/>
    </xf>
    <xf numFmtId="166" fontId="9" fillId="0" borderId="0" xfId="266" applyNumberFormat="1" applyFont="1" applyBorder="1" applyAlignment="1"/>
    <xf numFmtId="166" fontId="11" fillId="0" borderId="0" xfId="266" applyNumberFormat="1" applyFont="1" applyAlignment="1">
      <alignment horizontal="left" vertical="center"/>
    </xf>
    <xf numFmtId="0" fontId="11" fillId="0" borderId="0" xfId="266" applyFont="1" applyAlignment="1">
      <alignment horizontal="center"/>
    </xf>
    <xf numFmtId="0" fontId="11" fillId="0" borderId="0" xfId="266" applyFont="1" applyAlignment="1"/>
    <xf numFmtId="0" fontId="6" fillId="0" borderId="19" xfId="268" applyFont="1" applyBorder="1" applyAlignment="1">
      <alignment vertical="center" wrapText="1"/>
    </xf>
    <xf numFmtId="0" fontId="78" fillId="0" borderId="20" xfId="268" applyFont="1" applyBorder="1" applyAlignment="1">
      <alignment vertical="center" wrapText="1"/>
    </xf>
    <xf numFmtId="166" fontId="9" fillId="0" borderId="8" xfId="230" applyNumberFormat="1" applyFont="1" applyFill="1" applyBorder="1" applyAlignment="1">
      <alignment horizontal="right" vertical="center"/>
    </xf>
    <xf numFmtId="166" fontId="11" fillId="9" borderId="22" xfId="230" applyNumberFormat="1" applyFont="1" applyFill="1" applyBorder="1"/>
    <xf numFmtId="166" fontId="41" fillId="9" borderId="22" xfId="266" applyNumberFormat="1" applyFont="1" applyFill="1" applyBorder="1" applyAlignment="1"/>
    <xf numFmtId="166" fontId="41" fillId="9" borderId="4" xfId="198" applyNumberFormat="1" applyFont="1" applyFill="1" applyBorder="1" applyAlignment="1"/>
    <xf numFmtId="0" fontId="41" fillId="9" borderId="4" xfId="266" applyFont="1" applyFill="1" applyBorder="1" applyAlignment="1">
      <alignment horizontal="center"/>
    </xf>
    <xf numFmtId="0" fontId="41" fillId="9" borderId="4" xfId="266" applyFont="1" applyFill="1" applyBorder="1" applyAlignment="1">
      <alignment horizontal="left" vertical="center"/>
    </xf>
    <xf numFmtId="0" fontId="41" fillId="9" borderId="21" xfId="266" applyFont="1" applyFill="1" applyBorder="1" applyAlignment="1">
      <alignment horizontal="left" vertical="center"/>
    </xf>
    <xf numFmtId="166" fontId="13" fillId="9" borderId="4" xfId="198" applyNumberFormat="1" applyFont="1" applyFill="1" applyBorder="1" applyAlignment="1"/>
    <xf numFmtId="0" fontId="9" fillId="9" borderId="4" xfId="266" applyFont="1" applyFill="1" applyBorder="1" applyAlignment="1">
      <alignment horizontal="center"/>
    </xf>
    <xf numFmtId="0" fontId="13" fillId="9" borderId="4" xfId="266" applyFont="1" applyFill="1" applyBorder="1" applyAlignment="1">
      <alignment vertical="center" wrapText="1"/>
    </xf>
    <xf numFmtId="0" fontId="4" fillId="9" borderId="21" xfId="266" applyFont="1" applyFill="1" applyBorder="1" applyAlignment="1">
      <alignment vertical="center" wrapText="1"/>
    </xf>
    <xf numFmtId="0" fontId="6" fillId="9" borderId="8" xfId="266" applyFont="1" applyFill="1" applyBorder="1" applyAlignment="1">
      <alignment vertical="center" wrapText="1"/>
    </xf>
    <xf numFmtId="0" fontId="6" fillId="9" borderId="9" xfId="266" applyFont="1" applyFill="1" applyBorder="1" applyAlignment="1">
      <alignment vertical="center" wrapText="1"/>
    </xf>
    <xf numFmtId="0" fontId="41" fillId="9" borderId="22" xfId="230" applyFont="1" applyFill="1" applyBorder="1" applyAlignment="1">
      <alignment horizontal="center"/>
    </xf>
    <xf numFmtId="0" fontId="41" fillId="9" borderId="4" xfId="230" applyFont="1" applyFill="1" applyBorder="1" applyAlignment="1">
      <alignment horizontal="center"/>
    </xf>
    <xf numFmtId="0" fontId="47" fillId="9" borderId="4" xfId="230" applyFont="1" applyFill="1" applyBorder="1" applyAlignment="1">
      <alignment horizontal="center"/>
    </xf>
    <xf numFmtId="0" fontId="41" fillId="9" borderId="21" xfId="230" applyFont="1" applyFill="1" applyBorder="1" applyAlignment="1">
      <alignment horizontal="left" vertical="center"/>
    </xf>
    <xf numFmtId="0" fontId="9" fillId="0" borderId="9" xfId="230" applyFont="1" applyFill="1" applyBorder="1" applyAlignment="1">
      <alignment vertical="center" wrapText="1"/>
    </xf>
    <xf numFmtId="166" fontId="9" fillId="0" borderId="12" xfId="230" applyNumberFormat="1" applyFont="1" applyBorder="1" applyAlignment="1">
      <alignment horizontal="right" vertical="center"/>
    </xf>
    <xf numFmtId="0" fontId="18" fillId="0" borderId="0" xfId="0" applyFont="1" applyFill="1" applyAlignment="1">
      <alignment horizontal="left"/>
    </xf>
    <xf numFmtId="0" fontId="8" fillId="0" borderId="0" xfId="0" applyFont="1" applyFill="1" applyAlignment="1">
      <alignment horizontal="center"/>
    </xf>
    <xf numFmtId="0" fontId="6" fillId="0" borderId="14" xfId="0" applyFont="1" applyBorder="1" applyAlignment="1">
      <alignment horizontal="center"/>
    </xf>
    <xf numFmtId="166" fontId="9" fillId="0" borderId="12" xfId="0" applyNumberFormat="1" applyFont="1" applyFill="1" applyBorder="1" applyAlignment="1">
      <alignment vertical="center"/>
    </xf>
    <xf numFmtId="0" fontId="76" fillId="0" borderId="0" xfId="0" applyFont="1"/>
    <xf numFmtId="0" fontId="9" fillId="0" borderId="9" xfId="0" applyFont="1" applyFill="1" applyBorder="1" applyAlignment="1">
      <alignment horizontal="left" vertical="center" wrapText="1"/>
    </xf>
    <xf numFmtId="0" fontId="17" fillId="0" borderId="8" xfId="0" applyFont="1" applyFill="1" applyBorder="1" applyAlignment="1">
      <alignment horizontal="left" vertical="center" wrapText="1"/>
    </xf>
    <xf numFmtId="166" fontId="9" fillId="0" borderId="8" xfId="0" applyNumberFormat="1" applyFont="1" applyFill="1" applyBorder="1" applyAlignment="1">
      <alignment horizontal="right" vertical="center" wrapText="1"/>
    </xf>
    <xf numFmtId="0" fontId="76" fillId="0" borderId="0" xfId="0" applyFont="1" applyAlignment="1">
      <alignment wrapText="1"/>
    </xf>
    <xf numFmtId="166" fontId="9" fillId="0" borderId="8" xfId="0" applyNumberFormat="1" applyFont="1" applyFill="1" applyBorder="1" applyAlignment="1">
      <alignment horizontal="right" vertical="center"/>
    </xf>
    <xf numFmtId="0" fontId="17" fillId="0" borderId="0" xfId="0" applyFont="1" applyFill="1" applyBorder="1"/>
    <xf numFmtId="0" fontId="18" fillId="9" borderId="4" xfId="0" applyFont="1" applyFill="1" applyBorder="1"/>
    <xf numFmtId="165" fontId="84" fillId="9" borderId="4" xfId="118" applyNumberFormat="1" applyFont="1" applyFill="1" applyBorder="1" applyAlignment="1">
      <alignment horizontal="center"/>
    </xf>
    <xf numFmtId="166" fontId="11" fillId="9" borderId="22" xfId="0" applyNumberFormat="1" applyFont="1" applyFill="1" applyBorder="1"/>
    <xf numFmtId="0" fontId="82" fillId="0" borderId="0" xfId="0" applyFont="1" applyFill="1" applyBorder="1"/>
    <xf numFmtId="0" fontId="86" fillId="0" borderId="0" xfId="0" applyFont="1" applyAlignment="1"/>
    <xf numFmtId="0" fontId="12" fillId="0" borderId="0" xfId="0" applyFont="1"/>
    <xf numFmtId="0" fontId="18" fillId="0" borderId="0" xfId="0" applyFont="1" applyFill="1" applyBorder="1"/>
    <xf numFmtId="0" fontId="6" fillId="0" borderId="14" xfId="0" applyFont="1" applyBorder="1"/>
    <xf numFmtId="0" fontId="41" fillId="9" borderId="21" xfId="0" applyFont="1" applyFill="1" applyBorder="1" applyAlignment="1">
      <alignment horizontal="left" vertical="center"/>
    </xf>
    <xf numFmtId="0" fontId="41" fillId="9" borderId="4" xfId="0" applyFont="1" applyFill="1" applyBorder="1" applyAlignment="1">
      <alignment horizontal="center"/>
    </xf>
    <xf numFmtId="165" fontId="8" fillId="0" borderId="0" xfId="0" applyNumberFormat="1" applyFont="1" applyFill="1" applyAlignment="1">
      <alignment horizontal="center"/>
    </xf>
    <xf numFmtId="0" fontId="6" fillId="0" borderId="0" xfId="0" applyFont="1"/>
    <xf numFmtId="0" fontId="11" fillId="9" borderId="4" xfId="0" applyFont="1" applyFill="1" applyBorder="1"/>
    <xf numFmtId="166" fontId="11" fillId="9" borderId="22" xfId="1162" applyNumberFormat="1" applyFont="1" applyFill="1" applyBorder="1"/>
    <xf numFmtId="0" fontId="18" fillId="9" borderId="8" xfId="299" applyFont="1" applyFill="1" applyBorder="1" applyAlignment="1">
      <alignment vertical="center"/>
    </xf>
    <xf numFmtId="0" fontId="6" fillId="9" borderId="9" xfId="299" applyFont="1" applyFill="1" applyBorder="1" applyAlignment="1">
      <alignment vertical="center"/>
    </xf>
    <xf numFmtId="0" fontId="17" fillId="9" borderId="8" xfId="231" applyFont="1" applyFill="1" applyBorder="1" applyAlignment="1">
      <alignment vertical="center" wrapText="1"/>
    </xf>
    <xf numFmtId="0" fontId="6" fillId="9" borderId="8" xfId="266" applyFont="1" applyFill="1" applyBorder="1" applyAlignment="1">
      <alignment horizontal="left" vertical="center" wrapText="1"/>
    </xf>
    <xf numFmtId="0" fontId="6" fillId="9" borderId="8" xfId="266" applyFont="1" applyFill="1" applyBorder="1" applyAlignment="1">
      <alignment horizontal="left" vertical="center"/>
    </xf>
    <xf numFmtId="0" fontId="6" fillId="9" borderId="9" xfId="266" applyFont="1" applyFill="1" applyBorder="1" applyAlignment="1">
      <alignment horizontal="left" vertical="center"/>
    </xf>
    <xf numFmtId="0" fontId="6" fillId="9" borderId="3" xfId="266" applyFont="1" applyFill="1" applyBorder="1" applyAlignment="1">
      <alignment vertical="center" wrapText="1"/>
    </xf>
    <xf numFmtId="0" fontId="6" fillId="9" borderId="25" xfId="266" applyFont="1" applyFill="1" applyBorder="1" applyAlignment="1">
      <alignment vertical="center" wrapText="1"/>
    </xf>
    <xf numFmtId="0" fontId="41" fillId="9" borderId="22" xfId="1162" applyFont="1" applyFill="1" applyBorder="1" applyAlignment="1">
      <alignment horizontal="center"/>
    </xf>
    <xf numFmtId="0" fontId="41" fillId="9" borderId="4" xfId="1162" applyFont="1" applyFill="1" applyBorder="1" applyAlignment="1">
      <alignment horizontal="center"/>
    </xf>
    <xf numFmtId="0" fontId="81" fillId="0" borderId="0" xfId="0" applyFont="1" applyFill="1"/>
    <xf numFmtId="0" fontId="13" fillId="0" borderId="0" xfId="0" applyFont="1"/>
    <xf numFmtId="0" fontId="47" fillId="9" borderId="4" xfId="1162" applyFont="1" applyFill="1" applyBorder="1" applyAlignment="1">
      <alignment horizontal="center"/>
    </xf>
    <xf numFmtId="0" fontId="41" fillId="9" borderId="21" xfId="1162" applyFont="1" applyFill="1" applyBorder="1" applyAlignment="1">
      <alignment horizontal="left" vertical="center"/>
    </xf>
    <xf numFmtId="0" fontId="3" fillId="0" borderId="0" xfId="1162"/>
    <xf numFmtId="0" fontId="12" fillId="0" borderId="0" xfId="1162" applyFont="1"/>
    <xf numFmtId="0" fontId="7" fillId="0" borderId="0" xfId="268" applyFont="1" applyFill="1" applyBorder="1" applyAlignment="1">
      <alignment horizontal="left" vertical="center" wrapText="1"/>
    </xf>
    <xf numFmtId="0" fontId="77" fillId="0" borderId="0" xfId="268" applyFont="1" applyFill="1" applyBorder="1" applyAlignment="1">
      <alignment horizontal="left" vertical="center" wrapText="1"/>
    </xf>
    <xf numFmtId="0" fontId="8" fillId="0" borderId="0" xfId="268" applyFont="1" applyFill="1" applyBorder="1" applyAlignment="1">
      <alignment horizontal="center" vertical="center"/>
    </xf>
    <xf numFmtId="166" fontId="8" fillId="0" borderId="0" xfId="268" applyNumberFormat="1" applyFont="1" applyFill="1" applyBorder="1" applyAlignment="1">
      <alignment horizontal="right" vertical="center"/>
    </xf>
    <xf numFmtId="165" fontId="8" fillId="0" borderId="0" xfId="268" applyNumberFormat="1" applyFont="1" applyFill="1" applyBorder="1" applyAlignment="1">
      <alignment horizontal="right" vertical="center"/>
    </xf>
    <xf numFmtId="0" fontId="6" fillId="0" borderId="13" xfId="268" applyFont="1" applyBorder="1" applyAlignment="1">
      <alignment vertical="center" wrapText="1"/>
    </xf>
    <xf numFmtId="0" fontId="78" fillId="0" borderId="14" xfId="268" applyFont="1" applyBorder="1" applyAlignment="1">
      <alignment vertical="center" wrapText="1"/>
    </xf>
    <xf numFmtId="0" fontId="6" fillId="0" borderId="14" xfId="268" applyFont="1" applyBorder="1" applyAlignment="1">
      <alignment horizontal="center" vertical="center"/>
    </xf>
    <xf numFmtId="166" fontId="6" fillId="0" borderId="14" xfId="198" applyNumberFormat="1" applyFont="1" applyBorder="1" applyAlignment="1">
      <alignment horizontal="right" vertical="center"/>
    </xf>
    <xf numFmtId="165" fontId="6" fillId="0" borderId="16" xfId="268" applyNumberFormat="1" applyFont="1" applyBorder="1" applyAlignment="1">
      <alignment horizontal="center" vertical="center"/>
    </xf>
    <xf numFmtId="0" fontId="9" fillId="0" borderId="8" xfId="266" applyFont="1" applyBorder="1" applyAlignment="1">
      <alignment horizontal="center"/>
    </xf>
    <xf numFmtId="0" fontId="9" fillId="0" borderId="9" xfId="266" applyFont="1" applyBorder="1" applyAlignment="1">
      <alignment vertical="center" wrapText="1"/>
    </xf>
    <xf numFmtId="0" fontId="9" fillId="0" borderId="8" xfId="266" applyFont="1" applyBorder="1" applyAlignment="1">
      <alignment vertical="center" wrapText="1"/>
    </xf>
    <xf numFmtId="165" fontId="9" fillId="0" borderId="8" xfId="198" applyNumberFormat="1" applyFont="1" applyBorder="1" applyAlignment="1"/>
    <xf numFmtId="0" fontId="2" fillId="0" borderId="0" xfId="1162" applyFont="1"/>
    <xf numFmtId="166" fontId="6" fillId="0" borderId="0" xfId="266" applyNumberFormat="1" applyFont="1" applyFill="1" applyBorder="1" applyAlignment="1"/>
    <xf numFmtId="0" fontId="5" fillId="0" borderId="0" xfId="266" applyFont="1" applyFill="1" applyBorder="1" applyAlignment="1">
      <alignment vertical="center" wrapText="1"/>
    </xf>
    <xf numFmtId="165" fontId="10" fillId="0" borderId="0" xfId="198" applyNumberFormat="1" applyFont="1" applyFill="1" applyBorder="1" applyAlignment="1">
      <alignment horizontal="center"/>
    </xf>
    <xf numFmtId="0" fontId="5" fillId="0" borderId="0" xfId="266" applyFont="1" applyFill="1" applyBorder="1" applyAlignment="1"/>
    <xf numFmtId="165" fontId="5" fillId="0" borderId="0" xfId="266" applyNumberFormat="1" applyFont="1" applyFill="1" applyBorder="1" applyAlignment="1"/>
    <xf numFmtId="0" fontId="42" fillId="0" borderId="0" xfId="266" applyFont="1" applyFill="1" applyBorder="1" applyAlignment="1">
      <alignment vertical="center" wrapText="1"/>
    </xf>
    <xf numFmtId="0" fontId="43" fillId="0" borderId="0" xfId="266" applyFont="1" applyFill="1" applyBorder="1" applyAlignment="1">
      <alignment vertical="center" wrapText="1"/>
    </xf>
    <xf numFmtId="0" fontId="44" fillId="0" borderId="0" xfId="266" applyFont="1" applyFill="1" applyBorder="1" applyAlignment="1">
      <alignment horizontal="center"/>
    </xf>
    <xf numFmtId="166" fontId="43" fillId="0" borderId="0" xfId="198" applyNumberFormat="1" applyFont="1" applyFill="1" applyBorder="1" applyAlignment="1"/>
    <xf numFmtId="166" fontId="42" fillId="0" borderId="0" xfId="266" applyNumberFormat="1" applyFont="1" applyFill="1" applyBorder="1" applyAlignment="1"/>
    <xf numFmtId="0" fontId="45" fillId="0" borderId="0" xfId="266" applyFont="1" applyFill="1" applyBorder="1" applyAlignment="1">
      <alignment vertical="center" wrapText="1"/>
    </xf>
    <xf numFmtId="0" fontId="8" fillId="0" borderId="0" xfId="266" applyFont="1" applyFill="1" applyBorder="1" applyAlignment="1">
      <alignment vertical="center" wrapText="1"/>
    </xf>
    <xf numFmtId="0" fontId="46" fillId="0" borderId="0" xfId="266" applyFont="1" applyFill="1" applyBorder="1" applyAlignment="1">
      <alignment horizontal="center"/>
    </xf>
    <xf numFmtId="166" fontId="8" fillId="0" borderId="0" xfId="198" applyNumberFormat="1" applyFont="1" applyFill="1" applyBorder="1" applyAlignment="1"/>
    <xf numFmtId="166" fontId="45" fillId="0" borderId="0" xfId="266" applyNumberFormat="1" applyFont="1" applyFill="1" applyBorder="1" applyAlignment="1"/>
    <xf numFmtId="0" fontId="9" fillId="0" borderId="0" xfId="266" applyFont="1" applyFill="1" applyBorder="1" applyAlignment="1">
      <alignment vertical="center" wrapText="1"/>
    </xf>
    <xf numFmtId="0" fontId="9" fillId="0" borderId="0" xfId="266" applyFont="1" applyBorder="1" applyAlignment="1">
      <alignment horizontal="center"/>
    </xf>
    <xf numFmtId="166" fontId="9" fillId="0" borderId="0" xfId="266" applyNumberFormat="1" applyFont="1" applyBorder="1" applyAlignment="1"/>
    <xf numFmtId="166" fontId="11" fillId="0" borderId="0" xfId="266" applyNumberFormat="1" applyFont="1" applyAlignment="1">
      <alignment horizontal="left" vertical="center"/>
    </xf>
    <xf numFmtId="0" fontId="11" fillId="0" borderId="0" xfId="266" applyFont="1" applyAlignment="1">
      <alignment horizontal="center"/>
    </xf>
    <xf numFmtId="0" fontId="11" fillId="0" borderId="0" xfId="266" applyFont="1" applyAlignment="1"/>
    <xf numFmtId="0" fontId="9" fillId="0" borderId="8" xfId="373" applyFont="1" applyFill="1" applyBorder="1" applyAlignment="1">
      <alignment horizontal="center" vertical="center" wrapText="1"/>
    </xf>
    <xf numFmtId="0" fontId="80" fillId="0" borderId="0" xfId="1162" applyFont="1"/>
    <xf numFmtId="165" fontId="12" fillId="0" borderId="0" xfId="118" applyNumberFormat="1" applyFont="1" applyAlignment="1">
      <alignment horizontal="right"/>
    </xf>
    <xf numFmtId="165" fontId="5" fillId="0" borderId="0" xfId="0" applyNumberFormat="1" applyFont="1" applyFill="1"/>
    <xf numFmtId="166" fontId="5" fillId="0" borderId="0" xfId="0" applyNumberFormat="1" applyFont="1" applyFill="1" applyBorder="1"/>
    <xf numFmtId="0" fontId="17" fillId="0" borderId="0" xfId="0" applyFont="1" applyBorder="1"/>
    <xf numFmtId="0" fontId="81" fillId="0" borderId="0" xfId="0" applyFont="1" applyBorder="1"/>
    <xf numFmtId="166" fontId="6" fillId="0" borderId="0" xfId="0" applyNumberFormat="1" applyFont="1" applyBorder="1"/>
    <xf numFmtId="0" fontId="9" fillId="0" borderId="0" xfId="0" applyFont="1" applyBorder="1" applyAlignment="1">
      <alignment horizontal="center"/>
    </xf>
    <xf numFmtId="0" fontId="9" fillId="0" borderId="0" xfId="0" applyFont="1" applyBorder="1"/>
    <xf numFmtId="166" fontId="9" fillId="0" borderId="0" xfId="0" applyNumberFormat="1" applyFont="1" applyFill="1" applyBorder="1" applyAlignment="1">
      <alignment horizontal="right"/>
    </xf>
    <xf numFmtId="0" fontId="11" fillId="9" borderId="21" xfId="0" applyFont="1" applyFill="1" applyBorder="1"/>
    <xf numFmtId="165" fontId="82" fillId="0" borderId="0" xfId="0" applyNumberFormat="1" applyFont="1" applyFill="1" applyBorder="1"/>
    <xf numFmtId="165" fontId="83" fillId="0" borderId="0" xfId="118" applyNumberFormat="1" applyFont="1" applyFill="1" applyBorder="1" applyAlignment="1">
      <alignment horizontal="center"/>
    </xf>
    <xf numFmtId="0" fontId="81" fillId="0" borderId="0" xfId="0" applyFont="1" applyBorder="1" applyAlignment="1">
      <alignment horizontal="center"/>
    </xf>
    <xf numFmtId="166" fontId="12" fillId="0" borderId="0" xfId="118" applyNumberFormat="1" applyFont="1" applyBorder="1" applyAlignment="1">
      <alignment horizontal="right"/>
    </xf>
    <xf numFmtId="166" fontId="9" fillId="0" borderId="0" xfId="0" applyNumberFormat="1" applyFont="1" applyBorder="1"/>
    <xf numFmtId="0" fontId="9" fillId="0" borderId="0" xfId="0" applyFont="1" applyFill="1" applyBorder="1"/>
    <xf numFmtId="0" fontId="9" fillId="0" borderId="0" xfId="0" applyFont="1"/>
    <xf numFmtId="165" fontId="6" fillId="0" borderId="15" xfId="0" applyNumberFormat="1" applyFont="1" applyBorder="1" applyAlignment="1">
      <alignment horizontal="center"/>
    </xf>
    <xf numFmtId="0" fontId="7" fillId="0" borderId="0" xfId="0" applyFont="1" applyFill="1" applyAlignment="1">
      <alignment horizontal="left"/>
    </xf>
    <xf numFmtId="0" fontId="41" fillId="9" borderId="22" xfId="0" applyFont="1" applyFill="1" applyBorder="1" applyAlignment="1">
      <alignment horizontal="center"/>
    </xf>
    <xf numFmtId="0" fontId="47" fillId="9" borderId="4" xfId="0" applyFont="1" applyFill="1" applyBorder="1" applyAlignment="1">
      <alignment horizontal="center"/>
    </xf>
    <xf numFmtId="165" fontId="5" fillId="0" borderId="0" xfId="0" applyNumberFormat="1" applyFont="1"/>
    <xf numFmtId="165" fontId="81" fillId="0" borderId="0" xfId="118" applyNumberFormat="1" applyFont="1"/>
    <xf numFmtId="0" fontId="81" fillId="0" borderId="0" xfId="0" applyFont="1" applyAlignment="1">
      <alignment horizontal="center"/>
    </xf>
    <xf numFmtId="0" fontId="17" fillId="0" borderId="0" xfId="0" applyFont="1"/>
    <xf numFmtId="0" fontId="81" fillId="0" borderId="0" xfId="0" applyFont="1"/>
    <xf numFmtId="165" fontId="81" fillId="0" borderId="0" xfId="118" applyNumberFormat="1" applyFont="1" applyAlignment="1">
      <alignment horizontal="right"/>
    </xf>
    <xf numFmtId="0" fontId="12" fillId="0" borderId="0" xfId="0" applyFont="1" applyFill="1"/>
    <xf numFmtId="0" fontId="9" fillId="0" borderId="8" xfId="266" applyFont="1" applyBorder="1" applyAlignment="1">
      <alignment vertical="center" wrapText="1"/>
    </xf>
    <xf numFmtId="0" fontId="6" fillId="0" borderId="13" xfId="0" applyFont="1" applyBorder="1"/>
    <xf numFmtId="165" fontId="6" fillId="0" borderId="14" xfId="118" applyNumberFormat="1" applyFont="1" applyBorder="1" applyAlignment="1">
      <alignment horizontal="center"/>
    </xf>
    <xf numFmtId="166" fontId="9" fillId="0" borderId="0" xfId="266" applyNumberFormat="1" applyFont="1" applyBorder="1" applyAlignment="1"/>
    <xf numFmtId="166" fontId="9" fillId="0" borderId="8" xfId="299" applyNumberFormat="1" applyFont="1" applyFill="1" applyBorder="1" applyAlignment="1">
      <alignment horizontal="right" vertical="center"/>
    </xf>
    <xf numFmtId="0" fontId="9" fillId="9" borderId="8" xfId="266" applyFont="1" applyFill="1" applyBorder="1" applyAlignment="1">
      <alignment horizontal="center" vertical="center"/>
    </xf>
    <xf numFmtId="0" fontId="6" fillId="9" borderId="9" xfId="0" applyFont="1" applyFill="1" applyBorder="1" applyAlignment="1">
      <alignment horizontal="left" vertical="center"/>
    </xf>
    <xf numFmtId="0" fontId="9" fillId="9" borderId="8" xfId="0" applyFont="1" applyFill="1" applyBorder="1" applyAlignment="1">
      <alignment horizontal="center" vertical="center"/>
    </xf>
    <xf numFmtId="0" fontId="4" fillId="0" borderId="0" xfId="230" applyAlignment="1">
      <alignment vertical="center"/>
    </xf>
    <xf numFmtId="166" fontId="6" fillId="9" borderId="12" xfId="299" applyNumberFormat="1" applyFont="1" applyFill="1" applyBorder="1" applyAlignment="1">
      <alignment vertical="center"/>
    </xf>
    <xf numFmtId="0" fontId="6" fillId="9" borderId="9" xfId="0" applyFont="1" applyFill="1" applyBorder="1" applyAlignment="1">
      <alignment vertical="center"/>
    </xf>
    <xf numFmtId="0" fontId="6" fillId="9" borderId="33" xfId="299" applyFont="1" applyFill="1" applyBorder="1" applyAlignment="1">
      <alignment vertical="center"/>
    </xf>
    <xf numFmtId="166" fontId="9" fillId="0" borderId="12" xfId="0" applyNumberFormat="1" applyFont="1" applyBorder="1" applyAlignment="1">
      <alignment vertical="center"/>
    </xf>
    <xf numFmtId="166" fontId="9" fillId="0" borderId="29" xfId="0" applyNumberFormat="1" applyFont="1" applyFill="1" applyBorder="1" applyAlignment="1">
      <alignment horizontal="right" vertical="center"/>
    </xf>
    <xf numFmtId="0" fontId="81" fillId="0" borderId="0" xfId="0" applyFont="1" applyAlignment="1">
      <alignment vertical="center"/>
    </xf>
    <xf numFmtId="0" fontId="6" fillId="9" borderId="33" xfId="0" applyFont="1" applyFill="1" applyBorder="1" applyAlignment="1">
      <alignment vertical="center"/>
    </xf>
    <xf numFmtId="0" fontId="9" fillId="0" borderId="8" xfId="266" applyFont="1" applyFill="1" applyBorder="1" applyAlignment="1">
      <alignment horizontal="center" vertical="center"/>
    </xf>
    <xf numFmtId="165" fontId="6" fillId="0" borderId="28" xfId="118" applyNumberFormat="1" applyFont="1" applyBorder="1" applyAlignment="1">
      <alignment horizontal="center" vertical="center"/>
    </xf>
    <xf numFmtId="0" fontId="6" fillId="0" borderId="20" xfId="0" applyFont="1" applyBorder="1" applyAlignment="1">
      <alignment horizontal="center" vertical="center"/>
    </xf>
    <xf numFmtId="0" fontId="6" fillId="0" borderId="32" xfId="0" applyFont="1" applyFill="1" applyBorder="1" applyAlignment="1">
      <alignment vertical="center"/>
    </xf>
    <xf numFmtId="0" fontId="9" fillId="0" borderId="0" xfId="0" applyFont="1" applyAlignment="1">
      <alignment vertical="center"/>
    </xf>
    <xf numFmtId="166" fontId="9" fillId="9" borderId="8" xfId="154" applyNumberFormat="1" applyFont="1" applyFill="1" applyBorder="1" applyAlignment="1">
      <alignment vertical="center"/>
    </xf>
    <xf numFmtId="0" fontId="6" fillId="9" borderId="9" xfId="299" applyFont="1" applyFill="1" applyBorder="1" applyAlignment="1">
      <alignment horizontal="left" vertical="center"/>
    </xf>
    <xf numFmtId="5" fontId="9" fillId="9" borderId="8" xfId="266" applyNumberFormat="1" applyFont="1" applyFill="1" applyBorder="1" applyAlignment="1">
      <alignment vertical="center"/>
    </xf>
    <xf numFmtId="166" fontId="6" fillId="9" borderId="12" xfId="1162" applyNumberFormat="1" applyFont="1" applyFill="1" applyBorder="1" applyAlignment="1">
      <alignment vertical="center"/>
    </xf>
    <xf numFmtId="0" fontId="6" fillId="9" borderId="9" xfId="1162" applyFont="1" applyFill="1" applyBorder="1" applyAlignment="1">
      <alignment vertical="center"/>
    </xf>
    <xf numFmtId="166" fontId="6" fillId="9" borderId="18" xfId="1162" applyNumberFormat="1" applyFont="1" applyFill="1" applyBorder="1" applyAlignment="1">
      <alignment horizontal="right" vertical="center"/>
    </xf>
    <xf numFmtId="166" fontId="6" fillId="9" borderId="18" xfId="266" applyNumberFormat="1" applyFont="1" applyFill="1" applyBorder="1" applyAlignment="1">
      <alignment vertical="center"/>
    </xf>
    <xf numFmtId="166" fontId="6" fillId="9" borderId="12" xfId="154" applyNumberFormat="1" applyFont="1" applyFill="1" applyBorder="1" applyAlignment="1">
      <alignment vertical="center"/>
    </xf>
    <xf numFmtId="166" fontId="9" fillId="0" borderId="12" xfId="230" applyNumberFormat="1" applyFont="1" applyFill="1" applyBorder="1" applyAlignment="1">
      <alignment horizontal="right" vertical="center"/>
    </xf>
    <xf numFmtId="0" fontId="6" fillId="9" borderId="33" xfId="0" applyFont="1" applyFill="1" applyBorder="1" applyAlignment="1">
      <alignment horizontal="left" vertical="center"/>
    </xf>
    <xf numFmtId="0" fontId="9" fillId="9" borderId="8" xfId="1162" applyFont="1" applyFill="1" applyBorder="1" applyAlignment="1">
      <alignment horizontal="center" vertical="center"/>
    </xf>
    <xf numFmtId="166" fontId="6" fillId="9" borderId="12" xfId="0" applyNumberFormat="1" applyFont="1" applyFill="1" applyBorder="1" applyAlignment="1">
      <alignment vertical="center"/>
    </xf>
    <xf numFmtId="0" fontId="47" fillId="9" borderId="8" xfId="230" applyFont="1" applyFill="1" applyBorder="1" applyAlignment="1">
      <alignment horizontal="center" vertical="center"/>
    </xf>
    <xf numFmtId="166" fontId="9" fillId="9" borderId="8" xfId="118" applyNumberFormat="1" applyFont="1" applyFill="1" applyBorder="1" applyAlignment="1">
      <alignment vertical="center"/>
    </xf>
    <xf numFmtId="165" fontId="10" fillId="9" borderId="8" xfId="198" applyNumberFormat="1" applyFont="1" applyFill="1" applyBorder="1" applyAlignment="1">
      <alignment vertical="center"/>
    </xf>
    <xf numFmtId="165" fontId="9" fillId="0" borderId="8" xfId="266" applyNumberFormat="1" applyFont="1" applyFill="1" applyBorder="1" applyAlignment="1">
      <alignment vertical="center"/>
    </xf>
    <xf numFmtId="0" fontId="0" fillId="0" borderId="0" xfId="0" applyAlignment="1">
      <alignment vertical="center"/>
    </xf>
    <xf numFmtId="0" fontId="9" fillId="9" borderId="8" xfId="299" applyFont="1" applyFill="1" applyBorder="1" applyAlignment="1">
      <alignment horizontal="center" vertical="center"/>
    </xf>
    <xf numFmtId="0" fontId="6" fillId="9" borderId="13" xfId="0" applyFont="1" applyFill="1" applyBorder="1" applyAlignment="1">
      <alignment vertical="center"/>
    </xf>
    <xf numFmtId="165" fontId="9" fillId="0" borderId="15" xfId="0" applyNumberFormat="1" applyFont="1" applyBorder="1" applyAlignment="1">
      <alignment vertical="center"/>
    </xf>
    <xf numFmtId="165" fontId="9" fillId="0" borderId="3" xfId="0" applyNumberFormat="1" applyFont="1" applyBorder="1" applyAlignment="1">
      <alignment vertical="center"/>
    </xf>
    <xf numFmtId="165" fontId="6" fillId="0" borderId="27" xfId="0" applyNumberFormat="1" applyFont="1" applyBorder="1" applyAlignment="1">
      <alignment horizontal="center" vertical="center"/>
    </xf>
    <xf numFmtId="0" fontId="6" fillId="0" borderId="19" xfId="0" applyFont="1" applyBorder="1" applyAlignment="1">
      <alignment vertical="center"/>
    </xf>
    <xf numFmtId="0" fontId="9" fillId="9" borderId="29" xfId="0" applyFont="1" applyFill="1" applyBorder="1" applyAlignment="1">
      <alignment horizontal="center" vertical="center"/>
    </xf>
    <xf numFmtId="0" fontId="6" fillId="9" borderId="30" xfId="0" applyFont="1" applyFill="1" applyBorder="1" applyAlignment="1">
      <alignment horizontal="left" vertical="center"/>
    </xf>
    <xf numFmtId="0" fontId="6" fillId="9" borderId="31" xfId="0" applyFont="1" applyFill="1" applyBorder="1" applyAlignment="1">
      <alignment horizontal="left" vertical="center"/>
    </xf>
    <xf numFmtId="165" fontId="10" fillId="9" borderId="8" xfId="118" applyNumberFormat="1" applyFont="1" applyFill="1" applyBorder="1" applyAlignment="1">
      <alignment horizontal="right" vertical="center"/>
    </xf>
    <xf numFmtId="0" fontId="9" fillId="0" borderId="8" xfId="0" applyFont="1" applyFill="1" applyBorder="1" applyAlignment="1">
      <alignment horizontal="center" vertical="center"/>
    </xf>
    <xf numFmtId="0" fontId="9" fillId="0" borderId="14" xfId="0" applyFont="1" applyBorder="1" applyAlignment="1">
      <alignment horizontal="center" vertical="center"/>
    </xf>
    <xf numFmtId="0" fontId="6" fillId="9" borderId="32" xfId="0" applyFont="1" applyFill="1" applyBorder="1" applyAlignment="1">
      <alignment vertical="center"/>
    </xf>
    <xf numFmtId="0" fontId="18" fillId="9" borderId="8" xfId="1162" applyFont="1" applyFill="1" applyBorder="1" applyAlignment="1">
      <alignment vertical="center"/>
    </xf>
    <xf numFmtId="166" fontId="6" fillId="0" borderId="18" xfId="1162" applyNumberFormat="1" applyFont="1" applyFill="1" applyBorder="1" applyAlignment="1">
      <alignment horizontal="right" vertical="center"/>
    </xf>
    <xf numFmtId="165" fontId="9" fillId="0" borderId="17" xfId="266" applyNumberFormat="1" applyFont="1" applyFill="1" applyBorder="1" applyAlignment="1">
      <alignment vertical="center"/>
    </xf>
    <xf numFmtId="165" fontId="9" fillId="0" borderId="18" xfId="266" applyNumberFormat="1" applyFont="1" applyFill="1" applyBorder="1" applyAlignment="1">
      <alignment vertical="center"/>
    </xf>
    <xf numFmtId="0" fontId="6" fillId="0" borderId="0" xfId="0" applyFont="1" applyAlignment="1">
      <alignment vertical="center"/>
    </xf>
    <xf numFmtId="0" fontId="9" fillId="0" borderId="29" xfId="0" applyFont="1" applyBorder="1" applyAlignment="1">
      <alignment horizontal="center" vertical="center"/>
    </xf>
    <xf numFmtId="166" fontId="6" fillId="9" borderId="35" xfId="0" applyNumberFormat="1" applyFont="1" applyFill="1" applyBorder="1" applyAlignment="1">
      <alignment vertical="center"/>
    </xf>
    <xf numFmtId="0" fontId="9" fillId="0" borderId="8" xfId="266" applyFont="1" applyBorder="1" applyAlignment="1">
      <alignment vertical="center" wrapText="1"/>
    </xf>
    <xf numFmtId="166" fontId="9" fillId="0" borderId="8" xfId="478" applyNumberFormat="1" applyFont="1" applyFill="1" applyBorder="1" applyAlignment="1">
      <alignment horizontal="right" vertical="center"/>
    </xf>
    <xf numFmtId="166" fontId="9" fillId="0" borderId="8" xfId="118" applyNumberFormat="1" applyFont="1" applyFill="1" applyBorder="1" applyAlignment="1">
      <alignment vertical="center"/>
    </xf>
    <xf numFmtId="166" fontId="9" fillId="9" borderId="8" xfId="1125" applyNumberFormat="1" applyFont="1" applyFill="1" applyBorder="1" applyAlignment="1">
      <alignment vertical="center"/>
    </xf>
    <xf numFmtId="0" fontId="3" fillId="0" borderId="0" xfId="1162" applyAlignment="1">
      <alignment vertical="center"/>
    </xf>
    <xf numFmtId="165" fontId="9" fillId="0" borderId="12" xfId="0" applyNumberFormat="1" applyFont="1" applyBorder="1" applyAlignment="1">
      <alignment vertical="center"/>
    </xf>
    <xf numFmtId="165" fontId="9" fillId="0" borderId="8" xfId="0" applyNumberFormat="1" applyFont="1" applyBorder="1" applyAlignment="1">
      <alignment vertical="center"/>
    </xf>
    <xf numFmtId="0" fontId="9" fillId="0" borderId="8" xfId="0" applyFont="1" applyBorder="1" applyAlignment="1">
      <alignment horizontal="center" vertical="center"/>
    </xf>
    <xf numFmtId="0" fontId="18" fillId="9" borderId="8" xfId="0" applyFont="1" applyFill="1" applyBorder="1" applyAlignment="1">
      <alignment vertical="center"/>
    </xf>
    <xf numFmtId="0" fontId="6" fillId="9" borderId="31" xfId="299" applyFont="1" applyFill="1" applyBorder="1" applyAlignment="1">
      <alignment vertical="center"/>
    </xf>
    <xf numFmtId="166" fontId="10" fillId="9" borderId="8" xfId="154" applyNumberFormat="1" applyFont="1" applyFill="1" applyBorder="1" applyAlignment="1">
      <alignment horizontal="right" vertical="center"/>
    </xf>
    <xf numFmtId="0" fontId="6" fillId="9" borderId="31" xfId="299" applyFont="1" applyFill="1" applyBorder="1" applyAlignment="1">
      <alignment horizontal="left" vertical="center"/>
    </xf>
    <xf numFmtId="165" fontId="10" fillId="9" borderId="29" xfId="154" applyNumberFormat="1" applyFont="1" applyFill="1" applyBorder="1" applyAlignment="1">
      <alignment horizontal="right" vertical="center"/>
    </xf>
    <xf numFmtId="166" fontId="9" fillId="0" borderId="8" xfId="154" applyNumberFormat="1" applyFont="1" applyFill="1" applyBorder="1" applyAlignment="1">
      <alignment horizontal="right" vertical="center"/>
    </xf>
    <xf numFmtId="166" fontId="9" fillId="0" borderId="8" xfId="478" applyNumberFormat="1" applyFont="1" applyBorder="1" applyAlignment="1">
      <alignment horizontal="right" vertical="center"/>
    </xf>
    <xf numFmtId="166" fontId="9" fillId="0" borderId="8" xfId="268" applyNumberFormat="1" applyFont="1" applyFill="1" applyBorder="1" applyAlignment="1">
      <alignment horizontal="right" vertical="center"/>
    </xf>
    <xf numFmtId="0" fontId="9" fillId="0" borderId="8" xfId="266" applyFont="1" applyBorder="1" applyAlignment="1">
      <alignment vertical="center" wrapText="1"/>
    </xf>
    <xf numFmtId="0" fontId="17" fillId="0" borderId="8" xfId="0" applyFont="1" applyFill="1" applyBorder="1" applyAlignment="1">
      <alignment horizontal="left" vertical="top" wrapText="1"/>
    </xf>
    <xf numFmtId="165" fontId="9" fillId="0" borderId="8" xfId="198" applyNumberFormat="1" applyFont="1" applyBorder="1" applyAlignment="1"/>
    <xf numFmtId="0" fontId="0" fillId="0" borderId="0" xfId="0" applyFill="1"/>
    <xf numFmtId="165" fontId="9" fillId="0" borderId="8" xfId="198" applyNumberFormat="1" applyFont="1" applyBorder="1" applyAlignment="1">
      <alignment vertical="center"/>
    </xf>
    <xf numFmtId="165" fontId="9" fillId="0" borderId="18" xfId="198" applyNumberFormat="1" applyFont="1" applyBorder="1" applyAlignment="1">
      <alignment vertical="center"/>
    </xf>
    <xf numFmtId="165" fontId="9" fillId="0" borderId="17" xfId="198" applyNumberFormat="1" applyFont="1" applyBorder="1" applyAlignment="1">
      <alignment vertical="center"/>
    </xf>
    <xf numFmtId="166" fontId="41" fillId="0" borderId="0" xfId="198" applyNumberFormat="1" applyFont="1" applyFill="1" applyBorder="1" applyAlignment="1"/>
    <xf numFmtId="0" fontId="41" fillId="0" borderId="0" xfId="266" applyFont="1" applyFill="1" applyBorder="1" applyAlignment="1">
      <alignment horizontal="center"/>
    </xf>
    <xf numFmtId="0" fontId="9" fillId="0" borderId="9" xfId="299" applyFont="1" applyFill="1" applyBorder="1" applyAlignment="1">
      <alignment vertical="center"/>
    </xf>
    <xf numFmtId="0" fontId="9" fillId="0" borderId="8" xfId="266" applyFont="1" applyBorder="1" applyAlignment="1">
      <alignment horizontal="center" vertical="center"/>
    </xf>
    <xf numFmtId="166" fontId="41" fillId="0" borderId="0" xfId="266" applyNumberFormat="1" applyFont="1" applyFill="1" applyBorder="1" applyAlignment="1"/>
    <xf numFmtId="0" fontId="41" fillId="0" borderId="0" xfId="266" applyFont="1" applyFill="1" applyBorder="1" applyAlignment="1">
      <alignment horizontal="left" vertical="center"/>
    </xf>
    <xf numFmtId="0" fontId="9" fillId="0" borderId="8" xfId="266" applyFont="1" applyBorder="1" applyAlignment="1">
      <alignment horizontal="center"/>
    </xf>
    <xf numFmtId="0" fontId="9" fillId="0" borderId="9" xfId="266" applyFont="1" applyBorder="1" applyAlignment="1">
      <alignment vertical="center" wrapText="1"/>
    </xf>
    <xf numFmtId="0" fontId="9" fillId="0" borderId="8" xfId="266" applyFont="1" applyBorder="1" applyAlignment="1">
      <alignment vertical="center" wrapText="1"/>
    </xf>
    <xf numFmtId="165" fontId="9" fillId="0" borderId="8" xfId="198" applyNumberFormat="1" applyFont="1" applyBorder="1" applyAlignment="1"/>
    <xf numFmtId="0" fontId="9" fillId="0" borderId="8" xfId="266" applyFont="1" applyBorder="1" applyAlignment="1">
      <alignment horizontal="center"/>
    </xf>
    <xf numFmtId="0" fontId="9" fillId="0" borderId="9" xfId="266" applyFont="1" applyBorder="1" applyAlignment="1">
      <alignment vertical="center" wrapText="1"/>
    </xf>
    <xf numFmtId="0" fontId="9" fillId="0" borderId="8" xfId="266" applyFont="1" applyBorder="1" applyAlignment="1">
      <alignment vertical="center" wrapText="1"/>
    </xf>
    <xf numFmtId="165" fontId="9" fillId="0" borderId="8" xfId="198" applyNumberFormat="1" applyFont="1" applyBorder="1" applyAlignment="1"/>
    <xf numFmtId="166" fontId="9" fillId="0" borderId="8" xfId="154" applyNumberFormat="1" applyFont="1" applyFill="1" applyBorder="1" applyAlignment="1">
      <alignment horizontal="right" vertical="center"/>
    </xf>
    <xf numFmtId="0" fontId="9" fillId="0" borderId="8" xfId="299" applyFont="1" applyFill="1" applyBorder="1" applyAlignment="1">
      <alignment horizontal="center" vertical="center"/>
    </xf>
    <xf numFmtId="0" fontId="6" fillId="9" borderId="42" xfId="266" applyFont="1" applyFill="1" applyBorder="1" applyAlignment="1">
      <alignment horizontal="left" vertical="center" wrapText="1"/>
    </xf>
    <xf numFmtId="166" fontId="6" fillId="9" borderId="28" xfId="230" applyNumberFormat="1" applyFont="1" applyFill="1" applyBorder="1" applyAlignment="1">
      <alignment horizontal="right" vertical="center"/>
    </xf>
    <xf numFmtId="166" fontId="6" fillId="9" borderId="22" xfId="230" applyNumberFormat="1" applyFont="1" applyFill="1" applyBorder="1" applyAlignment="1">
      <alignment horizontal="right" vertical="center"/>
    </xf>
    <xf numFmtId="166" fontId="9" fillId="0" borderId="12" xfId="0" applyNumberFormat="1" applyFont="1" applyFill="1" applyBorder="1" applyAlignment="1">
      <alignment horizontal="right" vertical="center"/>
    </xf>
    <xf numFmtId="166" fontId="9" fillId="0" borderId="18" xfId="0" applyNumberFormat="1" applyFont="1" applyFill="1" applyBorder="1" applyAlignment="1">
      <alignment horizontal="right" vertical="center"/>
    </xf>
    <xf numFmtId="0" fontId="9" fillId="0" borderId="2" xfId="230" applyFont="1" applyBorder="1" applyAlignment="1">
      <alignment vertical="center" wrapText="1"/>
    </xf>
    <xf numFmtId="166" fontId="9" fillId="0" borderId="10" xfId="230" applyNumberFormat="1" applyFont="1" applyFill="1" applyBorder="1" applyAlignment="1">
      <alignment horizontal="right" vertical="center"/>
    </xf>
    <xf numFmtId="166" fontId="9" fillId="0" borderId="37" xfId="230" applyNumberFormat="1" applyFont="1" applyBorder="1" applyAlignment="1">
      <alignment horizontal="right" vertical="center"/>
    </xf>
    <xf numFmtId="0" fontId="17" fillId="0" borderId="8" xfId="0" applyFont="1" applyFill="1" applyBorder="1" applyAlignment="1">
      <alignment vertical="center" wrapText="1"/>
    </xf>
    <xf numFmtId="0" fontId="9" fillId="0" borderId="25" xfId="268" applyFont="1" applyFill="1" applyBorder="1" applyAlignment="1">
      <alignment vertical="center" wrapText="1"/>
    </xf>
    <xf numFmtId="0" fontId="9" fillId="0" borderId="43" xfId="0" applyFont="1" applyFill="1" applyBorder="1"/>
    <xf numFmtId="3" fontId="20" fillId="0" borderId="0" xfId="252" applyNumberFormat="1" applyBorder="1"/>
    <xf numFmtId="3" fontId="20" fillId="0" borderId="0" xfId="252" applyNumberFormat="1" applyBorder="1" applyAlignment="1">
      <alignment horizontal="center"/>
    </xf>
    <xf numFmtId="3" fontId="20" fillId="0" borderId="0" xfId="252" applyNumberFormat="1" applyBorder="1" applyAlignment="1">
      <alignment horizontal="right"/>
    </xf>
    <xf numFmtId="49" fontId="88" fillId="0" borderId="0" xfId="252" applyNumberFormat="1" applyFont="1" applyAlignment="1">
      <alignment wrapText="1"/>
    </xf>
    <xf numFmtId="3" fontId="20" fillId="0" borderId="0" xfId="252" applyNumberFormat="1"/>
    <xf numFmtId="3" fontId="20" fillId="0" borderId="0" xfId="252" applyNumberFormat="1" applyAlignment="1">
      <alignment horizontal="center"/>
    </xf>
    <xf numFmtId="3" fontId="20" fillId="0" borderId="0" xfId="252" applyNumberFormat="1" applyAlignment="1">
      <alignment horizontal="right"/>
    </xf>
    <xf numFmtId="3" fontId="20" fillId="0" borderId="44" xfId="252" applyNumberFormat="1" applyBorder="1"/>
    <xf numFmtId="3" fontId="20" fillId="0" borderId="5" xfId="252" applyNumberFormat="1" applyBorder="1" applyAlignment="1">
      <alignment horizontal="center"/>
    </xf>
    <xf numFmtId="3" fontId="20" fillId="0" borderId="5" xfId="252" applyNumberFormat="1" applyBorder="1" applyAlignment="1">
      <alignment horizontal="right"/>
    </xf>
    <xf numFmtId="9" fontId="90" fillId="0" borderId="5" xfId="252" applyNumberFormat="1" applyFont="1" applyBorder="1" applyAlignment="1">
      <alignment horizontal="right"/>
    </xf>
    <xf numFmtId="3" fontId="21" fillId="4" borderId="45" xfId="1" applyNumberFormat="1" applyFont="1" applyFill="1" applyBorder="1"/>
    <xf numFmtId="3" fontId="21" fillId="4" borderId="0" xfId="1" applyNumberFormat="1" applyFont="1" applyFill="1" applyBorder="1"/>
    <xf numFmtId="3" fontId="21" fillId="4" borderId="8" xfId="1" applyNumberFormat="1" applyFont="1" applyFill="1" applyBorder="1"/>
    <xf numFmtId="3" fontId="20" fillId="0" borderId="0" xfId="252" applyNumberFormat="1" applyAlignment="1">
      <alignment vertical="center"/>
    </xf>
    <xf numFmtId="3" fontId="20" fillId="0" borderId="0" xfId="252" applyNumberFormat="1" applyFont="1"/>
    <xf numFmtId="3" fontId="90" fillId="8" borderId="0" xfId="252" applyNumberFormat="1" applyFont="1" applyFill="1"/>
    <xf numFmtId="166" fontId="9" fillId="0" borderId="18" xfId="230" applyNumberFormat="1" applyFont="1" applyBorder="1" applyAlignment="1">
      <alignment horizontal="right" vertical="center"/>
    </xf>
    <xf numFmtId="0" fontId="4" fillId="0" borderId="0" xfId="230" applyAlignment="1">
      <alignment horizontal="right" vertical="center"/>
    </xf>
    <xf numFmtId="0" fontId="5" fillId="0" borderId="0" xfId="266" applyFont="1" applyFill="1" applyBorder="1" applyAlignment="1">
      <alignment horizontal="right" vertical="center"/>
    </xf>
    <xf numFmtId="166" fontId="13" fillId="9" borderId="4" xfId="198" applyNumberFormat="1" applyFont="1" applyFill="1" applyBorder="1" applyAlignment="1">
      <alignment horizontal="right" vertical="center"/>
    </xf>
    <xf numFmtId="166" fontId="43" fillId="0" borderId="0" xfId="198" applyNumberFormat="1" applyFont="1" applyFill="1" applyBorder="1" applyAlignment="1">
      <alignment horizontal="right" vertical="center"/>
    </xf>
    <xf numFmtId="166" fontId="8" fillId="0" borderId="0" xfId="198" applyNumberFormat="1" applyFont="1" applyFill="1" applyBorder="1" applyAlignment="1">
      <alignment horizontal="right" vertical="center"/>
    </xf>
    <xf numFmtId="166" fontId="41" fillId="9" borderId="4" xfId="198" applyNumberFormat="1" applyFont="1" applyFill="1" applyBorder="1" applyAlignment="1">
      <alignment horizontal="right" vertical="center"/>
    </xf>
    <xf numFmtId="166" fontId="9" fillId="0" borderId="0" xfId="266" applyNumberFormat="1" applyFont="1" applyBorder="1" applyAlignment="1">
      <alignment horizontal="right" vertical="center"/>
    </xf>
    <xf numFmtId="0" fontId="11" fillId="0" borderId="0" xfId="266" applyFont="1" applyAlignment="1">
      <alignment horizontal="right" vertical="center"/>
    </xf>
    <xf numFmtId="0" fontId="0" fillId="0" borderId="0" xfId="0" applyAlignment="1">
      <alignment horizontal="right" vertical="center"/>
    </xf>
    <xf numFmtId="0" fontId="4" fillId="0" borderId="0" xfId="230" applyAlignment="1">
      <alignment horizontal="right"/>
    </xf>
    <xf numFmtId="165" fontId="6" fillId="0" borderId="26" xfId="268" applyNumberFormat="1" applyFont="1" applyBorder="1" applyAlignment="1">
      <alignment horizontal="right" vertical="center"/>
    </xf>
    <xf numFmtId="165" fontId="5" fillId="0" borderId="0" xfId="266" applyNumberFormat="1" applyFont="1" applyFill="1" applyBorder="1" applyAlignment="1">
      <alignment horizontal="right"/>
    </xf>
    <xf numFmtId="166" fontId="13" fillId="9" borderId="22" xfId="230" applyNumberFormat="1" applyFont="1" applyFill="1" applyBorder="1" applyAlignment="1">
      <alignment horizontal="right"/>
    </xf>
    <xf numFmtId="166" fontId="42" fillId="0" borderId="0" xfId="266" applyNumberFormat="1" applyFont="1" applyFill="1" applyBorder="1" applyAlignment="1">
      <alignment horizontal="right"/>
    </xf>
    <xf numFmtId="166" fontId="45" fillId="0" borderId="0" xfId="266" applyNumberFormat="1" applyFont="1" applyFill="1" applyBorder="1" applyAlignment="1">
      <alignment horizontal="right"/>
    </xf>
    <xf numFmtId="166" fontId="41" fillId="9" borderId="22" xfId="266" applyNumberFormat="1" applyFont="1" applyFill="1" applyBorder="1" applyAlignment="1">
      <alignment horizontal="right"/>
    </xf>
    <xf numFmtId="166" fontId="9" fillId="0" borderId="0" xfId="266" applyNumberFormat="1" applyFont="1" applyBorder="1" applyAlignment="1">
      <alignment horizontal="right"/>
    </xf>
    <xf numFmtId="0" fontId="11" fillId="0" borderId="0" xfId="266" applyFont="1" applyAlignment="1">
      <alignment horizontal="right"/>
    </xf>
    <xf numFmtId="0" fontId="0" fillId="0" borderId="0" xfId="0" applyAlignment="1">
      <alignment horizontal="right"/>
    </xf>
    <xf numFmtId="3" fontId="89" fillId="10" borderId="8" xfId="252" applyNumberFormat="1" applyFont="1" applyFill="1" applyBorder="1"/>
    <xf numFmtId="3" fontId="89" fillId="10" borderId="8" xfId="252" applyNumberFormat="1" applyFont="1" applyFill="1" applyBorder="1" applyAlignment="1">
      <alignment horizontal="center"/>
    </xf>
    <xf numFmtId="3" fontId="89" fillId="10" borderId="8" xfId="252" applyNumberFormat="1" applyFont="1" applyFill="1" applyBorder="1" applyAlignment="1">
      <alignment horizontal="right"/>
    </xf>
    <xf numFmtId="3" fontId="95" fillId="0" borderId="5" xfId="252" applyNumberFormat="1" applyFont="1" applyBorder="1" applyAlignment="1">
      <alignment horizontal="center"/>
    </xf>
    <xf numFmtId="3" fontId="20" fillId="0" borderId="31" xfId="252" applyNumberFormat="1" applyBorder="1"/>
    <xf numFmtId="3" fontId="21" fillId="4" borderId="0" xfId="1" applyNumberFormat="1" applyFill="1" applyBorder="1"/>
    <xf numFmtId="3" fontId="97" fillId="4" borderId="0" xfId="1" applyNumberFormat="1" applyFont="1" applyFill="1" applyBorder="1"/>
    <xf numFmtId="3" fontId="21" fillId="4" borderId="8" xfId="1" applyNumberFormat="1" applyFill="1" applyBorder="1"/>
    <xf numFmtId="3" fontId="99" fillId="0" borderId="0" xfId="252" applyNumberFormat="1" applyFont="1"/>
    <xf numFmtId="0" fontId="9" fillId="0" borderId="9" xfId="1799" applyFont="1" applyFill="1" applyBorder="1" applyAlignment="1">
      <alignment horizontal="left" vertical="center" wrapText="1"/>
    </xf>
    <xf numFmtId="0" fontId="17" fillId="0" borderId="3" xfId="268" applyFont="1" applyFill="1" applyBorder="1" applyAlignment="1">
      <alignment vertical="center" wrapText="1"/>
    </xf>
    <xf numFmtId="0" fontId="9" fillId="0" borderId="8" xfId="268" applyFont="1" applyFill="1" applyBorder="1" applyAlignment="1">
      <alignment horizontal="center" vertical="center"/>
    </xf>
    <xf numFmtId="0" fontId="101" fillId="0" borderId="0" xfId="0" applyFont="1"/>
    <xf numFmtId="0" fontId="102" fillId="0" borderId="0" xfId="0" applyFont="1"/>
    <xf numFmtId="0" fontId="101" fillId="0" borderId="0" xfId="0" applyFont="1" applyAlignment="1">
      <alignment horizontal="center"/>
    </xf>
    <xf numFmtId="165" fontId="101" fillId="0" borderId="0" xfId="118" applyNumberFormat="1" applyFont="1"/>
    <xf numFmtId="165" fontId="103" fillId="0" borderId="0" xfId="0" applyNumberFormat="1" applyFont="1"/>
    <xf numFmtId="0" fontId="104" fillId="0" borderId="0" xfId="0" applyFont="1"/>
    <xf numFmtId="0" fontId="105" fillId="9" borderId="21" xfId="0" applyFont="1" applyFill="1" applyBorder="1" applyAlignment="1">
      <alignment horizontal="left" vertical="center"/>
    </xf>
    <xf numFmtId="0" fontId="106" fillId="9" borderId="4" xfId="0" applyFont="1" applyFill="1" applyBorder="1" applyAlignment="1">
      <alignment horizontal="center"/>
    </xf>
    <xf numFmtId="0" fontId="105" fillId="9" borderId="4" xfId="0" applyFont="1" applyFill="1" applyBorder="1" applyAlignment="1">
      <alignment horizontal="center"/>
    </xf>
    <xf numFmtId="0" fontId="105" fillId="9" borderId="22" xfId="0" applyFont="1" applyFill="1" applyBorder="1" applyAlignment="1">
      <alignment horizontal="center"/>
    </xf>
    <xf numFmtId="0" fontId="107" fillId="0" borderId="0" xfId="0" applyFont="1" applyFill="1" applyAlignment="1">
      <alignment horizontal="left"/>
    </xf>
    <xf numFmtId="0" fontId="108" fillId="0" borderId="0" xfId="0" applyFont="1" applyFill="1" applyAlignment="1">
      <alignment horizontal="left"/>
    </xf>
    <xf numFmtId="0" fontId="109" fillId="0" borderId="0" xfId="0" applyFont="1" applyFill="1" applyAlignment="1">
      <alignment horizontal="center"/>
    </xf>
    <xf numFmtId="165" fontId="109" fillId="0" borderId="0" xfId="0" applyNumberFormat="1" applyFont="1" applyFill="1" applyAlignment="1">
      <alignment horizontal="center"/>
    </xf>
    <xf numFmtId="0" fontId="110" fillId="0" borderId="0" xfId="0" applyFont="1" applyAlignment="1">
      <alignment vertical="center"/>
    </xf>
    <xf numFmtId="0" fontId="110" fillId="0" borderId="13" xfId="0" applyFont="1" applyBorder="1" applyAlignment="1">
      <alignment vertical="center"/>
    </xf>
    <xf numFmtId="0" fontId="110" fillId="0" borderId="14" xfId="0" applyFont="1" applyBorder="1" applyAlignment="1">
      <alignment vertical="center"/>
    </xf>
    <xf numFmtId="0" fontId="110" fillId="0" borderId="14" xfId="0" applyFont="1" applyBorder="1" applyAlignment="1">
      <alignment horizontal="center" vertical="center"/>
    </xf>
    <xf numFmtId="165" fontId="110" fillId="0" borderId="14" xfId="118" applyNumberFormat="1" applyFont="1" applyBorder="1" applyAlignment="1">
      <alignment horizontal="center" vertical="center"/>
    </xf>
    <xf numFmtId="165" fontId="110" fillId="0" borderId="15" xfId="0" applyNumberFormat="1" applyFont="1" applyBorder="1" applyAlignment="1">
      <alignment horizontal="center" vertical="center"/>
    </xf>
    <xf numFmtId="0" fontId="104" fillId="0" borderId="0" xfId="0" applyFont="1" applyAlignment="1">
      <alignment vertical="center"/>
    </xf>
    <xf numFmtId="0" fontId="111" fillId="0" borderId="0" xfId="0" applyFont="1" applyAlignment="1">
      <alignment vertical="center"/>
    </xf>
    <xf numFmtId="0" fontId="110" fillId="9" borderId="9" xfId="299" applyFont="1" applyFill="1" applyBorder="1" applyAlignment="1">
      <alignment vertical="center"/>
    </xf>
    <xf numFmtId="0" fontId="108" fillId="9" borderId="8" xfId="299" applyFont="1" applyFill="1" applyBorder="1" applyAlignment="1">
      <alignment vertical="center"/>
    </xf>
    <xf numFmtId="0" fontId="111" fillId="0" borderId="8" xfId="0" applyFont="1" applyBorder="1" applyAlignment="1">
      <alignment horizontal="center" vertical="center"/>
    </xf>
    <xf numFmtId="165" fontId="111" fillId="0" borderId="8" xfId="0" applyNumberFormat="1" applyFont="1" applyBorder="1" applyAlignment="1">
      <alignment vertical="center"/>
    </xf>
    <xf numFmtId="165" fontId="111" fillId="0" borderId="12" xfId="0" applyNumberFormat="1" applyFont="1" applyBorder="1" applyAlignment="1">
      <alignment vertical="center"/>
    </xf>
    <xf numFmtId="0" fontId="111" fillId="0" borderId="0" xfId="0" applyFont="1"/>
    <xf numFmtId="0" fontId="111" fillId="0" borderId="9" xfId="0" applyFont="1" applyFill="1" applyBorder="1" applyAlignment="1">
      <alignment horizontal="left" vertical="center" wrapText="1"/>
    </xf>
    <xf numFmtId="166" fontId="111" fillId="0" borderId="8" xfId="0" applyNumberFormat="1" applyFont="1" applyFill="1" applyBorder="1" applyAlignment="1">
      <alignment horizontal="right" vertical="center" wrapText="1"/>
    </xf>
    <xf numFmtId="0" fontId="112" fillId="0" borderId="0" xfId="0" applyFont="1"/>
    <xf numFmtId="0" fontId="101" fillId="0" borderId="0" xfId="0" applyFont="1" applyAlignment="1">
      <alignment vertical="center"/>
    </xf>
    <xf numFmtId="0" fontId="110" fillId="9" borderId="9" xfId="0" applyFont="1" applyFill="1" applyBorder="1" applyAlignment="1">
      <alignment vertical="center"/>
    </xf>
    <xf numFmtId="0" fontId="108" fillId="9" borderId="8" xfId="0" applyFont="1" applyFill="1" applyBorder="1" applyAlignment="1">
      <alignment vertical="center"/>
    </xf>
    <xf numFmtId="0" fontId="111" fillId="9" borderId="8" xfId="0" applyFont="1" applyFill="1" applyBorder="1" applyAlignment="1">
      <alignment horizontal="center" vertical="center"/>
    </xf>
    <xf numFmtId="166" fontId="111" fillId="9" borderId="8" xfId="118" applyNumberFormat="1" applyFont="1" applyFill="1" applyBorder="1" applyAlignment="1">
      <alignment vertical="center"/>
    </xf>
    <xf numFmtId="166" fontId="110" fillId="9" borderId="12" xfId="0" applyNumberFormat="1" applyFont="1" applyFill="1" applyBorder="1" applyAlignment="1">
      <alignment vertical="center"/>
    </xf>
    <xf numFmtId="0" fontId="111" fillId="0" borderId="9" xfId="266" applyFont="1" applyBorder="1" applyAlignment="1">
      <alignment vertical="center" wrapText="1"/>
    </xf>
    <xf numFmtId="0" fontId="111" fillId="0" borderId="8" xfId="266" applyFont="1" applyBorder="1" applyAlignment="1">
      <alignment vertical="center" wrapText="1"/>
    </xf>
    <xf numFmtId="0" fontId="111" fillId="0" borderId="8" xfId="266" applyFont="1" applyBorder="1" applyAlignment="1">
      <alignment horizontal="center"/>
    </xf>
    <xf numFmtId="165" fontId="111" fillId="0" borderId="8" xfId="198" applyNumberFormat="1" applyFont="1" applyBorder="1" applyAlignment="1"/>
    <xf numFmtId="165" fontId="111" fillId="0" borderId="17" xfId="198" applyNumberFormat="1" applyFont="1" applyBorder="1" applyAlignment="1"/>
    <xf numFmtId="0" fontId="113" fillId="0" borderId="0" xfId="633" applyFont="1"/>
    <xf numFmtId="0" fontId="114" fillId="0" borderId="0" xfId="0" applyFont="1"/>
    <xf numFmtId="0" fontId="112" fillId="0" borderId="0" xfId="0" applyFont="1" applyAlignment="1">
      <alignment vertical="center"/>
    </xf>
    <xf numFmtId="165" fontId="111" fillId="0" borderId="12" xfId="198" applyNumberFormat="1" applyFont="1" applyBorder="1" applyAlignment="1"/>
    <xf numFmtId="0" fontId="110" fillId="9" borderId="33" xfId="299" applyFont="1" applyFill="1" applyBorder="1" applyAlignment="1">
      <alignment vertical="center"/>
    </xf>
    <xf numFmtId="0" fontId="111" fillId="0" borderId="29" xfId="0" applyFont="1" applyBorder="1" applyAlignment="1">
      <alignment horizontal="center" vertical="center"/>
    </xf>
    <xf numFmtId="166" fontId="111" fillId="0" borderId="29" xfId="0" applyNumberFormat="1" applyFont="1" applyFill="1" applyBorder="1" applyAlignment="1">
      <alignment horizontal="right" vertical="center"/>
    </xf>
    <xf numFmtId="166" fontId="111" fillId="0" borderId="12" xfId="0" applyNumberFormat="1" applyFont="1" applyBorder="1" applyAlignment="1">
      <alignment vertical="center"/>
    </xf>
    <xf numFmtId="0" fontId="112" fillId="0" borderId="0" xfId="0" applyFont="1" applyFill="1" applyAlignment="1">
      <alignment vertical="center"/>
    </xf>
    <xf numFmtId="0" fontId="111" fillId="0" borderId="8" xfId="299" applyFont="1" applyBorder="1" applyAlignment="1">
      <alignment horizontal="center" vertical="center"/>
    </xf>
    <xf numFmtId="166" fontId="111" fillId="0" borderId="8" xfId="299" applyNumberFormat="1" applyFont="1" applyFill="1" applyBorder="1" applyAlignment="1">
      <alignment horizontal="right" vertical="center"/>
    </xf>
    <xf numFmtId="166" fontId="111" fillId="0" borderId="12" xfId="299" applyNumberFormat="1" applyFont="1" applyBorder="1" applyAlignment="1">
      <alignment vertical="center"/>
    </xf>
    <xf numFmtId="0" fontId="111" fillId="0" borderId="0" xfId="0" applyFont="1" applyFill="1" applyBorder="1"/>
    <xf numFmtId="0" fontId="102" fillId="0" borderId="0" xfId="0" applyFont="1" applyFill="1" applyBorder="1"/>
    <xf numFmtId="0" fontId="111" fillId="0" borderId="0" xfId="0" applyFont="1" applyBorder="1" applyAlignment="1">
      <alignment horizontal="center"/>
    </xf>
    <xf numFmtId="166" fontId="111" fillId="0" borderId="0" xfId="0" applyNumberFormat="1" applyFont="1" applyFill="1" applyBorder="1" applyAlignment="1">
      <alignment horizontal="right"/>
    </xf>
    <xf numFmtId="166" fontId="111" fillId="0" borderId="0" xfId="0" applyNumberFormat="1" applyFont="1" applyBorder="1"/>
    <xf numFmtId="0" fontId="113" fillId="9" borderId="21" xfId="266" applyFont="1" applyFill="1" applyBorder="1" applyAlignment="1">
      <alignment vertical="center" wrapText="1"/>
    </xf>
    <xf numFmtId="0" fontId="108" fillId="9" borderId="4" xfId="0" applyFont="1" applyFill="1" applyBorder="1"/>
    <xf numFmtId="165" fontId="115" fillId="9" borderId="4" xfId="118" applyNumberFormat="1" applyFont="1" applyFill="1" applyBorder="1" applyAlignment="1">
      <alignment horizontal="center"/>
    </xf>
    <xf numFmtId="0" fontId="116" fillId="9" borderId="4" xfId="0" applyFont="1" applyFill="1" applyBorder="1"/>
    <xf numFmtId="166" fontId="116" fillId="9" borderId="22" xfId="0" applyNumberFormat="1" applyFont="1" applyFill="1" applyBorder="1"/>
    <xf numFmtId="0" fontId="111" fillId="0" borderId="0" xfId="0" applyFont="1" applyBorder="1"/>
    <xf numFmtId="0" fontId="102" fillId="0" borderId="0" xfId="0" applyFont="1" applyBorder="1"/>
    <xf numFmtId="166" fontId="110" fillId="0" borderId="0" xfId="0" applyNumberFormat="1" applyFont="1" applyBorder="1"/>
    <xf numFmtId="0" fontId="116" fillId="9" borderId="21" xfId="0" applyFont="1" applyFill="1" applyBorder="1"/>
    <xf numFmtId="0" fontId="101" fillId="0" borderId="0" xfId="0" applyFont="1" applyBorder="1"/>
    <xf numFmtId="0" fontId="101" fillId="0" borderId="0" xfId="0" applyFont="1" applyBorder="1" applyAlignment="1">
      <alignment horizontal="center"/>
    </xf>
    <xf numFmtId="166" fontId="117" fillId="0" borderId="0" xfId="118" applyNumberFormat="1" applyFont="1" applyBorder="1" applyAlignment="1">
      <alignment horizontal="right"/>
    </xf>
    <xf numFmtId="166" fontId="103" fillId="0" borderId="0" xfId="0" applyNumberFormat="1" applyFont="1" applyFill="1" applyBorder="1"/>
    <xf numFmtId="0" fontId="117" fillId="0" borderId="0" xfId="0" applyFont="1"/>
    <xf numFmtId="0" fontId="118" fillId="0" borderId="0" xfId="0" applyFont="1" applyFill="1" applyBorder="1"/>
    <xf numFmtId="0" fontId="108" fillId="0" borderId="0" xfId="0" applyFont="1" applyFill="1" applyBorder="1"/>
    <xf numFmtId="165" fontId="119" fillId="0" borderId="0" xfId="118" applyNumberFormat="1" applyFont="1" applyFill="1" applyBorder="1" applyAlignment="1">
      <alignment horizontal="center"/>
    </xf>
    <xf numFmtId="165" fontId="118" fillId="0" borderId="0" xfId="0" applyNumberFormat="1" applyFont="1" applyFill="1" applyBorder="1"/>
    <xf numFmtId="0" fontId="9" fillId="0" borderId="9" xfId="1463" applyFont="1" applyFill="1" applyBorder="1" applyAlignment="1">
      <alignment vertical="center" wrapText="1"/>
    </xf>
    <xf numFmtId="0" fontId="17" fillId="0" borderId="8" xfId="448" applyFont="1" applyFill="1" applyBorder="1" applyAlignment="1">
      <alignment horizontal="left" vertical="top" wrapText="1"/>
    </xf>
    <xf numFmtId="0" fontId="9" fillId="0" borderId="8" xfId="1463" applyFont="1" applyFill="1" applyBorder="1" applyAlignment="1">
      <alignment horizontal="center" vertical="center"/>
    </xf>
    <xf numFmtId="166" fontId="9" fillId="0" borderId="8" xfId="1463" applyNumberFormat="1" applyFont="1" applyFill="1" applyBorder="1" applyAlignment="1">
      <alignment horizontal="right" vertical="center"/>
    </xf>
    <xf numFmtId="3" fontId="21" fillId="8" borderId="45" xfId="1" applyNumberFormat="1" applyFont="1" applyFill="1" applyBorder="1"/>
    <xf numFmtId="3" fontId="21" fillId="8" borderId="0" xfId="1" applyNumberFormat="1" applyFill="1" applyBorder="1"/>
    <xf numFmtId="3" fontId="97" fillId="8" borderId="0" xfId="1" applyNumberFormat="1" applyFont="1" applyFill="1" applyBorder="1"/>
    <xf numFmtId="3" fontId="21" fillId="8" borderId="8" xfId="1" applyNumberFormat="1" applyFill="1" applyBorder="1"/>
    <xf numFmtId="3" fontId="21" fillId="8" borderId="8" xfId="1" applyNumberFormat="1" applyFont="1" applyFill="1" applyBorder="1"/>
    <xf numFmtId="0" fontId="20" fillId="8" borderId="8" xfId="252" applyFont="1" applyFill="1" applyBorder="1" applyAlignment="1">
      <alignment horizontal="left"/>
    </xf>
    <xf numFmtId="3" fontId="20" fillId="8" borderId="8" xfId="252" applyNumberFormat="1" applyFont="1" applyFill="1" applyBorder="1" applyAlignment="1">
      <alignment horizontal="center"/>
    </xf>
    <xf numFmtId="3" fontId="20" fillId="8" borderId="8" xfId="252" applyNumberFormat="1" applyFont="1" applyFill="1" applyBorder="1" applyAlignment="1">
      <alignment horizontal="right"/>
    </xf>
    <xf numFmtId="9" fontId="20" fillId="8" borderId="8" xfId="252" applyNumberFormat="1" applyFont="1" applyFill="1" applyBorder="1" applyAlignment="1">
      <alignment horizontal="right"/>
    </xf>
    <xf numFmtId="0" fontId="20" fillId="8" borderId="3" xfId="252" applyFont="1" applyFill="1" applyBorder="1" applyAlignment="1">
      <alignment wrapText="1"/>
    </xf>
    <xf numFmtId="0" fontId="20" fillId="8" borderId="8" xfId="252" applyFill="1" applyBorder="1" applyAlignment="1">
      <alignment horizontal="left"/>
    </xf>
    <xf numFmtId="3" fontId="20" fillId="8" borderId="8" xfId="252" applyNumberFormat="1" applyFill="1" applyBorder="1" applyAlignment="1">
      <alignment horizontal="center"/>
    </xf>
    <xf numFmtId="3" fontId="20" fillId="8" borderId="8" xfId="252" applyNumberFormat="1" applyFill="1" applyBorder="1" applyAlignment="1">
      <alignment horizontal="right"/>
    </xf>
    <xf numFmtId="9" fontId="20" fillId="8" borderId="8" xfId="252" applyNumberFormat="1" applyFill="1" applyBorder="1" applyAlignment="1">
      <alignment horizontal="right"/>
    </xf>
    <xf numFmtId="0" fontId="20" fillId="8" borderId="3" xfId="252" applyFill="1" applyBorder="1" applyAlignment="1">
      <alignment wrapText="1"/>
    </xf>
    <xf numFmtId="3" fontId="20" fillId="8" borderId="44" xfId="252" applyNumberFormat="1" applyFill="1" applyBorder="1"/>
    <xf numFmtId="3" fontId="20" fillId="8" borderId="5" xfId="252" applyNumberFormat="1" applyFill="1" applyBorder="1" applyAlignment="1">
      <alignment horizontal="center"/>
    </xf>
    <xf numFmtId="3" fontId="95" fillId="8" borderId="5" xfId="252" applyNumberFormat="1" applyFont="1" applyFill="1" applyBorder="1" applyAlignment="1">
      <alignment horizontal="center"/>
    </xf>
    <xf numFmtId="3" fontId="20" fillId="8" borderId="5" xfId="252" applyNumberFormat="1" applyFill="1" applyBorder="1" applyAlignment="1">
      <alignment horizontal="right"/>
    </xf>
    <xf numFmtId="9" fontId="90" fillId="8" borderId="5" xfId="252" applyNumberFormat="1" applyFont="1" applyFill="1" applyBorder="1" applyAlignment="1">
      <alignment horizontal="right"/>
    </xf>
    <xf numFmtId="3" fontId="20" fillId="8" borderId="31" xfId="252" applyNumberFormat="1" applyFill="1" applyBorder="1"/>
    <xf numFmtId="3" fontId="97" fillId="8" borderId="8" xfId="1" applyNumberFormat="1" applyFont="1" applyFill="1" applyBorder="1"/>
    <xf numFmtId="0" fontId="20" fillId="8" borderId="10" xfId="252" applyFont="1" applyFill="1" applyBorder="1" applyAlignment="1">
      <alignment wrapText="1"/>
    </xf>
    <xf numFmtId="3" fontId="21" fillId="8" borderId="44" xfId="1" applyNumberFormat="1" applyFont="1" applyFill="1" applyBorder="1"/>
    <xf numFmtId="3" fontId="21" fillId="8" borderId="5" xfId="1" applyNumberFormat="1" applyFill="1" applyBorder="1"/>
    <xf numFmtId="3" fontId="21" fillId="8" borderId="31" xfId="1" applyNumberFormat="1" applyFill="1" applyBorder="1"/>
    <xf numFmtId="166" fontId="21" fillId="8" borderId="44" xfId="1" applyNumberFormat="1" applyFont="1" applyFill="1" applyBorder="1"/>
    <xf numFmtId="166" fontId="21" fillId="8" borderId="5" xfId="1" applyNumberFormat="1" applyFill="1" applyBorder="1"/>
    <xf numFmtId="166" fontId="21" fillId="8" borderId="8" xfId="1" applyNumberFormat="1" applyFill="1" applyBorder="1"/>
    <xf numFmtId="0" fontId="20" fillId="8" borderId="8" xfId="252" applyFont="1" applyFill="1" applyBorder="1" applyAlignment="1">
      <alignment horizontal="left" vertical="center" wrapText="1"/>
    </xf>
    <xf numFmtId="3" fontId="20" fillId="8" borderId="8" xfId="252" applyNumberFormat="1" applyFont="1" applyFill="1" applyBorder="1" applyAlignment="1">
      <alignment horizontal="center" vertical="center"/>
    </xf>
    <xf numFmtId="3" fontId="20" fillId="8" borderId="8" xfId="252" applyNumberFormat="1" applyFill="1" applyBorder="1" applyAlignment="1">
      <alignment horizontal="center" vertical="center"/>
    </xf>
    <xf numFmtId="3" fontId="20" fillId="8" borderId="8" xfId="252" applyNumberFormat="1" applyFill="1" applyBorder="1" applyAlignment="1">
      <alignment horizontal="right" vertical="center"/>
    </xf>
    <xf numFmtId="9" fontId="20" fillId="8" borderId="8" xfId="252" applyNumberFormat="1" applyFill="1" applyBorder="1" applyAlignment="1">
      <alignment horizontal="right" vertical="center"/>
    </xf>
    <xf numFmtId="0" fontId="20" fillId="8" borderId="3" xfId="252" applyFont="1" applyFill="1" applyBorder="1" applyAlignment="1">
      <alignment vertical="center" wrapText="1"/>
    </xf>
    <xf numFmtId="0" fontId="20" fillId="8" borderId="44" xfId="252" applyFont="1" applyFill="1" applyBorder="1" applyAlignment="1">
      <alignment horizontal="left"/>
    </xf>
    <xf numFmtId="3" fontId="20" fillId="8" borderId="44" xfId="252" applyNumberFormat="1" applyFill="1" applyBorder="1" applyAlignment="1">
      <alignment horizontal="right"/>
    </xf>
    <xf numFmtId="3" fontId="21" fillId="8" borderId="11" xfId="1" applyNumberFormat="1" applyFill="1" applyBorder="1"/>
    <xf numFmtId="3" fontId="20" fillId="8" borderId="8" xfId="252" applyNumberFormat="1" applyFont="1" applyFill="1" applyBorder="1" applyAlignment="1">
      <alignment wrapText="1"/>
    </xf>
    <xf numFmtId="3" fontId="20" fillId="8" borderId="0" xfId="252" applyNumberFormat="1" applyFill="1"/>
    <xf numFmtId="3" fontId="20" fillId="8" borderId="0" xfId="252" applyNumberFormat="1" applyFill="1" applyAlignment="1">
      <alignment horizontal="center"/>
    </xf>
    <xf numFmtId="3" fontId="20" fillId="8" borderId="0" xfId="252" applyNumberFormat="1" applyFill="1" applyAlignment="1">
      <alignment horizontal="right"/>
    </xf>
    <xf numFmtId="3" fontId="89" fillId="8" borderId="0" xfId="252" applyNumberFormat="1" applyFont="1" applyFill="1"/>
    <xf numFmtId="3" fontId="89" fillId="8" borderId="0" xfId="252" applyNumberFormat="1" applyFont="1" applyFill="1" applyAlignment="1">
      <alignment horizontal="center"/>
    </xf>
    <xf numFmtId="3" fontId="89" fillId="8" borderId="0" xfId="252" applyNumberFormat="1" applyFont="1" applyFill="1" applyAlignment="1">
      <alignment horizontal="right"/>
    </xf>
    <xf numFmtId="0" fontId="120" fillId="8" borderId="3" xfId="252" applyFont="1" applyFill="1" applyBorder="1" applyAlignment="1">
      <alignment wrapText="1"/>
    </xf>
    <xf numFmtId="0" fontId="120" fillId="8" borderId="3" xfId="252" applyFont="1" applyFill="1" applyBorder="1" applyAlignment="1">
      <alignment vertical="center" wrapText="1"/>
    </xf>
    <xf numFmtId="3" fontId="120" fillId="8" borderId="8" xfId="252" applyNumberFormat="1" applyFont="1" applyFill="1" applyBorder="1" applyAlignment="1">
      <alignment wrapText="1"/>
    </xf>
    <xf numFmtId="3" fontId="120" fillId="8" borderId="8" xfId="252" applyNumberFormat="1" applyFont="1" applyFill="1" applyBorder="1"/>
    <xf numFmtId="0" fontId="74" fillId="0" borderId="0" xfId="2484" applyAlignment="1" applyProtection="1"/>
    <xf numFmtId="0" fontId="20" fillId="8" borderId="8" xfId="252" applyFont="1" applyFill="1" applyBorder="1" applyAlignment="1">
      <alignment horizontal="left" vertical="center"/>
    </xf>
    <xf numFmtId="3" fontId="20" fillId="8" borderId="8" xfId="252" applyNumberFormat="1" applyFont="1" applyFill="1" applyBorder="1" applyAlignment="1">
      <alignment horizontal="right" vertical="center"/>
    </xf>
    <xf numFmtId="9" fontId="20" fillId="8" borderId="8" xfId="252" applyNumberFormat="1" applyFont="1" applyFill="1" applyBorder="1" applyAlignment="1">
      <alignment horizontal="right" vertical="center"/>
    </xf>
    <xf numFmtId="3" fontId="20" fillId="8" borderId="44" xfId="252" applyNumberFormat="1" applyFont="1" applyFill="1" applyBorder="1"/>
    <xf numFmtId="3" fontId="20" fillId="8" borderId="5" xfId="252" applyNumberFormat="1" applyFont="1" applyFill="1" applyBorder="1" applyAlignment="1">
      <alignment horizontal="center"/>
    </xf>
    <xf numFmtId="3" fontId="20" fillId="8" borderId="5" xfId="252" applyNumberFormat="1" applyFont="1" applyFill="1" applyBorder="1" applyAlignment="1">
      <alignment horizontal="right"/>
    </xf>
    <xf numFmtId="3" fontId="20" fillId="8" borderId="33" xfId="252" applyNumberFormat="1" applyFont="1" applyFill="1" applyBorder="1"/>
    <xf numFmtId="3" fontId="21" fillId="8" borderId="0" xfId="1" applyNumberFormat="1" applyFont="1" applyFill="1" applyBorder="1"/>
    <xf numFmtId="0" fontId="92" fillId="8" borderId="8" xfId="2481" applyFont="1" applyFill="1" applyBorder="1" applyAlignment="1">
      <alignment horizontal="left"/>
    </xf>
    <xf numFmtId="3" fontId="92" fillId="8" borderId="8" xfId="2481" applyNumberFormat="1" applyFont="1" applyFill="1" applyBorder="1" applyAlignment="1">
      <alignment horizontal="center"/>
    </xf>
    <xf numFmtId="3" fontId="92" fillId="8" borderId="8" xfId="2481" applyNumberFormat="1" applyFont="1" applyFill="1" applyBorder="1" applyAlignment="1">
      <alignment horizontal="right"/>
    </xf>
    <xf numFmtId="9" fontId="92" fillId="8" borderId="8" xfId="2481" applyNumberFormat="1" applyFont="1" applyFill="1" applyBorder="1" applyAlignment="1">
      <alignment horizontal="right"/>
    </xf>
    <xf numFmtId="0" fontId="93" fillId="8" borderId="3" xfId="2481" applyFont="1" applyFill="1" applyBorder="1" applyAlignment="1">
      <alignment vertical="center" wrapText="1"/>
    </xf>
    <xf numFmtId="0" fontId="91" fillId="8" borderId="3" xfId="252" applyFont="1" applyFill="1" applyBorder="1" applyAlignment="1">
      <alignment vertical="center" wrapText="1"/>
    </xf>
    <xf numFmtId="0" fontId="91" fillId="8" borderId="8" xfId="252" applyFont="1" applyFill="1" applyBorder="1" applyAlignment="1">
      <alignment vertical="center" wrapText="1"/>
    </xf>
    <xf numFmtId="3" fontId="20" fillId="8" borderId="0" xfId="252" applyNumberFormat="1" applyFont="1" applyFill="1"/>
    <xf numFmtId="3" fontId="20" fillId="8" borderId="0" xfId="252" applyNumberFormat="1" applyFont="1" applyFill="1" applyAlignment="1">
      <alignment horizontal="center"/>
    </xf>
    <xf numFmtId="3" fontId="20" fillId="8" borderId="0" xfId="252" applyNumberFormat="1" applyFont="1" applyFill="1" applyAlignment="1">
      <alignment horizontal="right"/>
    </xf>
    <xf numFmtId="3" fontId="21" fillId="8" borderId="5" xfId="1" applyNumberFormat="1" applyFont="1" applyFill="1" applyBorder="1"/>
    <xf numFmtId="3" fontId="21" fillId="8" borderId="31" xfId="1" applyNumberFormat="1" applyFont="1" applyFill="1" applyBorder="1"/>
    <xf numFmtId="3" fontId="20" fillId="8" borderId="44" xfId="1" applyNumberFormat="1" applyFont="1" applyFill="1" applyBorder="1"/>
    <xf numFmtId="3" fontId="20" fillId="8" borderId="3" xfId="252" applyNumberFormat="1" applyFont="1" applyFill="1" applyBorder="1"/>
    <xf numFmtId="3" fontId="20" fillId="0" borderId="21" xfId="252" applyNumberFormat="1" applyBorder="1"/>
    <xf numFmtId="3" fontId="20" fillId="0" borderId="4" xfId="252" applyNumberFormat="1" applyBorder="1" applyAlignment="1">
      <alignment horizontal="center"/>
    </xf>
    <xf numFmtId="3" fontId="20" fillId="0" borderId="4" xfId="252" applyNumberFormat="1" applyBorder="1" applyAlignment="1">
      <alignment horizontal="right"/>
    </xf>
    <xf numFmtId="3" fontId="20" fillId="0" borderId="22" xfId="252" applyNumberFormat="1" applyBorder="1"/>
    <xf numFmtId="0" fontId="20" fillId="8" borderId="29" xfId="252" applyFont="1" applyFill="1" applyBorder="1" applyAlignment="1">
      <alignment horizontal="left"/>
    </xf>
    <xf numFmtId="3" fontId="20" fillId="8" borderId="29" xfId="252" applyNumberFormat="1" applyFont="1" applyFill="1" applyBorder="1" applyAlignment="1">
      <alignment horizontal="center"/>
    </xf>
    <xf numFmtId="3" fontId="20" fillId="8" borderId="29" xfId="252" applyNumberFormat="1" applyFill="1" applyBorder="1" applyAlignment="1">
      <alignment horizontal="center"/>
    </xf>
    <xf numFmtId="3" fontId="20" fillId="8" borderId="29" xfId="252" applyNumberFormat="1" applyFill="1" applyBorder="1" applyAlignment="1">
      <alignment horizontal="right"/>
    </xf>
    <xf numFmtId="9" fontId="20" fillId="8" borderId="29" xfId="252" applyNumberFormat="1" applyFill="1" applyBorder="1" applyAlignment="1">
      <alignment horizontal="right"/>
    </xf>
    <xf numFmtId="3" fontId="127" fillId="8" borderId="21" xfId="252" applyNumberFormat="1" applyFont="1" applyFill="1" applyBorder="1"/>
    <xf numFmtId="3" fontId="127" fillId="8" borderId="4" xfId="252" applyNumberFormat="1" applyFont="1" applyFill="1" applyBorder="1" applyAlignment="1">
      <alignment horizontal="center"/>
    </xf>
    <xf numFmtId="3" fontId="128" fillId="8" borderId="4" xfId="252" applyNumberFormat="1" applyFont="1" applyFill="1" applyBorder="1" applyAlignment="1">
      <alignment horizontal="center"/>
    </xf>
    <xf numFmtId="3" fontId="127" fillId="8" borderId="4" xfId="252" applyNumberFormat="1" applyFont="1" applyFill="1" applyBorder="1" applyAlignment="1">
      <alignment horizontal="right"/>
    </xf>
    <xf numFmtId="3" fontId="127" fillId="8" borderId="22" xfId="252" applyNumberFormat="1" applyFont="1" applyFill="1" applyBorder="1" applyAlignment="1">
      <alignment horizontal="right"/>
    </xf>
    <xf numFmtId="3" fontId="31" fillId="0" borderId="8" xfId="252" applyNumberFormat="1" applyFont="1" applyBorder="1"/>
    <xf numFmtId="3" fontId="31" fillId="0" borderId="8" xfId="252" applyNumberFormat="1" applyFont="1" applyBorder="1" applyAlignment="1">
      <alignment horizontal="center"/>
    </xf>
    <xf numFmtId="3" fontId="31" fillId="0" borderId="8" xfId="252" applyNumberFormat="1" applyFont="1" applyBorder="1" applyAlignment="1">
      <alignment horizontal="right"/>
    </xf>
    <xf numFmtId="0" fontId="9" fillId="0" borderId="30" xfId="713" applyFont="1" applyFill="1" applyBorder="1" applyAlignment="1">
      <alignment horizontal="left" vertical="center" wrapText="1"/>
    </xf>
    <xf numFmtId="0" fontId="17" fillId="0" borderId="31" xfId="275" applyFont="1" applyFill="1" applyBorder="1" applyAlignment="1">
      <alignment vertical="center" wrapText="1"/>
    </xf>
    <xf numFmtId="166" fontId="9" fillId="0" borderId="8" xfId="0" applyNumberFormat="1" applyFont="1" applyFill="1" applyBorder="1" applyAlignment="1">
      <alignment vertical="center"/>
    </xf>
    <xf numFmtId="0" fontId="9" fillId="0" borderId="9" xfId="0" applyNumberFormat="1" applyFont="1" applyFill="1" applyBorder="1" applyAlignment="1">
      <alignment vertical="center" wrapText="1"/>
    </xf>
    <xf numFmtId="0" fontId="17" fillId="0" borderId="8" xfId="0" applyNumberFormat="1" applyFont="1" applyFill="1" applyBorder="1" applyAlignment="1">
      <alignment vertical="center" wrapText="1"/>
    </xf>
    <xf numFmtId="0" fontId="9" fillId="0" borderId="8" xfId="0" applyFont="1" applyFill="1" applyBorder="1" applyAlignment="1">
      <alignment horizontal="center" vertical="center" wrapText="1"/>
    </xf>
    <xf numFmtId="0" fontId="17" fillId="0" borderId="31" xfId="0" applyFont="1" applyFill="1" applyBorder="1" applyAlignment="1">
      <alignment vertical="center"/>
    </xf>
    <xf numFmtId="0" fontId="17" fillId="0" borderId="31" xfId="0" applyFont="1" applyFill="1" applyBorder="1" applyAlignment="1">
      <alignment vertical="center" wrapText="1"/>
    </xf>
    <xf numFmtId="0" fontId="9" fillId="0" borderId="9" xfId="1799" applyNumberFormat="1" applyFont="1" applyFill="1" applyBorder="1" applyAlignment="1">
      <alignment horizontal="left" vertical="center" wrapText="1"/>
    </xf>
    <xf numFmtId="0" fontId="17" fillId="0" borderId="31" xfId="1380" applyFont="1" applyFill="1" applyBorder="1" applyAlignment="1">
      <alignment vertical="center" wrapText="1"/>
    </xf>
    <xf numFmtId="0" fontId="9" fillId="0" borderId="8" xfId="1380" applyFont="1" applyFill="1" applyBorder="1" applyAlignment="1">
      <alignment horizontal="center" vertical="center"/>
    </xf>
    <xf numFmtId="166" fontId="9" fillId="0" borderId="8" xfId="1380" applyNumberFormat="1" applyFont="1" applyFill="1" applyBorder="1" applyAlignment="1">
      <alignment vertical="center"/>
    </xf>
    <xf numFmtId="0" fontId="102" fillId="0" borderId="8" xfId="0" applyFont="1" applyFill="1" applyBorder="1" applyAlignment="1">
      <alignment horizontal="left" vertical="center" wrapText="1"/>
    </xf>
    <xf numFmtId="0" fontId="111" fillId="0" borderId="8" xfId="373" applyFont="1" applyFill="1" applyBorder="1" applyAlignment="1">
      <alignment horizontal="center" vertical="center" wrapText="1"/>
    </xf>
    <xf numFmtId="166" fontId="111" fillId="0" borderId="12" xfId="0" applyNumberFormat="1" applyFont="1" applyFill="1" applyBorder="1" applyAlignment="1">
      <alignment horizontal="right" vertical="center"/>
    </xf>
    <xf numFmtId="0" fontId="102" fillId="0" borderId="8" xfId="0" applyFont="1" applyFill="1" applyBorder="1" applyAlignment="1">
      <alignment vertical="center" wrapText="1"/>
    </xf>
    <xf numFmtId="0" fontId="6" fillId="0" borderId="9" xfId="0" applyFont="1" applyFill="1" applyBorder="1" applyAlignment="1">
      <alignment vertical="center"/>
    </xf>
    <xf numFmtId="0" fontId="18" fillId="0" borderId="8" xfId="0" applyFont="1" applyFill="1" applyBorder="1" applyAlignment="1">
      <alignment vertical="center"/>
    </xf>
    <xf numFmtId="166" fontId="6" fillId="0" borderId="12" xfId="0" applyNumberFormat="1" applyFont="1" applyFill="1" applyBorder="1" applyAlignment="1">
      <alignment vertical="center"/>
    </xf>
    <xf numFmtId="0" fontId="9" fillId="0" borderId="9" xfId="266" applyFont="1" applyFill="1" applyBorder="1" applyAlignment="1">
      <alignment vertical="center" wrapText="1"/>
    </xf>
    <xf numFmtId="0" fontId="9" fillId="0" borderId="8" xfId="266" applyFont="1" applyFill="1" applyBorder="1" applyAlignment="1">
      <alignment vertical="center" wrapText="1"/>
    </xf>
    <xf numFmtId="0" fontId="9" fillId="0" borderId="8" xfId="266" applyFont="1" applyFill="1" applyBorder="1" applyAlignment="1">
      <alignment horizontal="center"/>
    </xf>
    <xf numFmtId="165" fontId="9" fillId="0" borderId="8" xfId="198" applyNumberFormat="1" applyFont="1" applyFill="1" applyBorder="1" applyAlignment="1"/>
    <xf numFmtId="165" fontId="9" fillId="0" borderId="12" xfId="198" applyNumberFormat="1" applyFont="1" applyFill="1" applyBorder="1" applyAlignment="1"/>
    <xf numFmtId="0" fontId="6" fillId="0" borderId="9" xfId="299" applyFont="1" applyFill="1" applyBorder="1" applyAlignment="1">
      <alignment vertical="center"/>
    </xf>
    <xf numFmtId="0" fontId="6" fillId="0" borderId="33" xfId="299" applyFont="1" applyFill="1" applyBorder="1" applyAlignment="1">
      <alignment vertical="center"/>
    </xf>
    <xf numFmtId="0" fontId="9" fillId="0" borderId="29" xfId="0" applyFont="1" applyFill="1" applyBorder="1" applyAlignment="1">
      <alignment horizontal="center" vertical="center"/>
    </xf>
    <xf numFmtId="0" fontId="18" fillId="0" borderId="8" xfId="299" applyFont="1" applyFill="1" applyBorder="1" applyAlignment="1">
      <alignment vertical="center"/>
    </xf>
    <xf numFmtId="166" fontId="9" fillId="0" borderId="12" xfId="299" applyNumberFormat="1" applyFont="1" applyFill="1" applyBorder="1" applyAlignment="1">
      <alignment vertical="center"/>
    </xf>
    <xf numFmtId="0" fontId="9" fillId="0" borderId="25" xfId="0" applyFont="1" applyFill="1" applyBorder="1" applyAlignment="1">
      <alignment vertical="center" wrapText="1"/>
    </xf>
    <xf numFmtId="0" fontId="17" fillId="0" borderId="34" xfId="0" applyFont="1" applyFill="1" applyBorder="1" applyAlignment="1">
      <alignment vertical="center" wrapText="1"/>
    </xf>
    <xf numFmtId="0" fontId="123" fillId="0" borderId="9" xfId="252" applyFont="1" applyFill="1" applyBorder="1" applyAlignment="1">
      <alignment horizontal="left" vertical="center"/>
    </xf>
    <xf numFmtId="3" fontId="123" fillId="0" borderId="8" xfId="252" applyNumberFormat="1" applyFont="1" applyFill="1" applyBorder="1" applyAlignment="1">
      <alignment horizontal="center" vertical="center"/>
    </xf>
    <xf numFmtId="3" fontId="123" fillId="0" borderId="8" xfId="252" applyNumberFormat="1" applyFont="1" applyFill="1" applyBorder="1" applyAlignment="1">
      <alignment horizontal="right" vertical="center"/>
    </xf>
    <xf numFmtId="9" fontId="123" fillId="0" borderId="8" xfId="252" applyNumberFormat="1" applyFont="1" applyFill="1" applyBorder="1" applyAlignment="1">
      <alignment horizontal="right" vertical="center"/>
    </xf>
    <xf numFmtId="0" fontId="93" fillId="0" borderId="36" xfId="252" applyFont="1" applyFill="1" applyBorder="1" applyAlignment="1">
      <alignment vertical="center" wrapText="1"/>
    </xf>
    <xf numFmtId="3" fontId="125" fillId="0" borderId="46" xfId="1" applyNumberFormat="1" applyFont="1" applyFill="1" applyBorder="1"/>
    <xf numFmtId="3" fontId="125" fillId="0" borderId="0" xfId="1" applyNumberFormat="1" applyFont="1" applyFill="1" applyBorder="1"/>
    <xf numFmtId="3" fontId="125" fillId="0" borderId="8" xfId="1" applyNumberFormat="1" applyFont="1" applyFill="1" applyBorder="1"/>
    <xf numFmtId="3" fontId="125" fillId="0" borderId="12" xfId="1" applyNumberFormat="1" applyFont="1" applyFill="1" applyBorder="1"/>
    <xf numFmtId="0" fontId="123" fillId="0" borderId="25" xfId="252" applyFont="1" applyFill="1" applyBorder="1" applyAlignment="1">
      <alignment vertical="center" wrapText="1"/>
    </xf>
    <xf numFmtId="0" fontId="123" fillId="0" borderId="36" xfId="252" applyFont="1" applyFill="1" applyBorder="1" applyAlignment="1">
      <alignment vertical="center" wrapText="1"/>
    </xf>
    <xf numFmtId="0" fontId="124" fillId="0" borderId="25" xfId="252" applyFont="1" applyFill="1" applyBorder="1" applyAlignment="1">
      <alignment vertical="center" wrapText="1"/>
    </xf>
    <xf numFmtId="3" fontId="124" fillId="0" borderId="8" xfId="252" applyNumberFormat="1" applyFont="1" applyFill="1" applyBorder="1" applyAlignment="1">
      <alignment horizontal="center" vertical="center"/>
    </xf>
    <xf numFmtId="3" fontId="124" fillId="0" borderId="8" xfId="252" applyNumberFormat="1" applyFont="1" applyFill="1" applyBorder="1" applyAlignment="1">
      <alignment horizontal="right" vertical="center"/>
    </xf>
    <xf numFmtId="9" fontId="124" fillId="0" borderId="8" xfId="252" applyNumberFormat="1" applyFont="1" applyFill="1" applyBorder="1" applyAlignment="1">
      <alignment horizontal="right" vertical="center"/>
    </xf>
    <xf numFmtId="0" fontId="124" fillId="0" borderId="36" xfId="252" applyFont="1" applyFill="1" applyBorder="1" applyAlignment="1">
      <alignment vertical="center" wrapText="1"/>
    </xf>
    <xf numFmtId="0" fontId="123" fillId="0" borderId="12" xfId="252" applyFont="1" applyFill="1" applyBorder="1" applyAlignment="1">
      <alignment vertical="center" wrapText="1"/>
    </xf>
    <xf numFmtId="0" fontId="123" fillId="0" borderId="25" xfId="252" applyFont="1" applyFill="1" applyBorder="1" applyAlignment="1">
      <alignment horizontal="left" vertical="center" wrapText="1"/>
    </xf>
    <xf numFmtId="0" fontId="123" fillId="0" borderId="36" xfId="252" applyFont="1" applyFill="1" applyBorder="1" applyAlignment="1">
      <alignment vertical="center"/>
    </xf>
    <xf numFmtId="0" fontId="123" fillId="0" borderId="25" xfId="252" applyFont="1" applyFill="1" applyBorder="1" applyAlignment="1">
      <alignment horizontal="left" vertical="center"/>
    </xf>
    <xf numFmtId="3" fontId="123" fillId="0" borderId="43" xfId="252" applyNumberFormat="1" applyFont="1" applyFill="1" applyBorder="1"/>
    <xf numFmtId="3" fontId="123" fillId="0" borderId="5" xfId="252" applyNumberFormat="1" applyFont="1" applyFill="1" applyBorder="1" applyAlignment="1">
      <alignment horizontal="center"/>
    </xf>
    <xf numFmtId="3" fontId="123" fillId="0" borderId="5" xfId="252" applyNumberFormat="1" applyFont="1" applyFill="1" applyBorder="1" applyAlignment="1">
      <alignment horizontal="right"/>
    </xf>
    <xf numFmtId="9" fontId="123" fillId="0" borderId="5" xfId="252" applyNumberFormat="1" applyFont="1" applyFill="1" applyBorder="1" applyAlignment="1">
      <alignment horizontal="right"/>
    </xf>
    <xf numFmtId="3" fontId="123" fillId="0" borderId="49" xfId="252" applyNumberFormat="1" applyFont="1" applyFill="1" applyBorder="1"/>
    <xf numFmtId="0" fontId="123" fillId="0" borderId="50" xfId="252" applyFont="1" applyFill="1" applyBorder="1" applyAlignment="1">
      <alignment wrapText="1"/>
    </xf>
    <xf numFmtId="3" fontId="126" fillId="0" borderId="12" xfId="1" applyNumberFormat="1" applyFont="1" applyFill="1" applyBorder="1" applyAlignment="1">
      <alignment vertical="center"/>
    </xf>
    <xf numFmtId="0" fontId="123" fillId="0" borderId="9" xfId="253" applyFont="1" applyFill="1" applyBorder="1" applyAlignment="1">
      <alignment horizontal="left" vertical="center"/>
    </xf>
    <xf numFmtId="3" fontId="123" fillId="0" borderId="8" xfId="253" applyNumberFormat="1" applyFont="1" applyFill="1" applyBorder="1" applyAlignment="1">
      <alignment horizontal="center" vertical="center"/>
    </xf>
    <xf numFmtId="3" fontId="123" fillId="0" borderId="8" xfId="253" applyNumberFormat="1" applyFont="1" applyFill="1" applyBorder="1" applyAlignment="1">
      <alignment horizontal="right" vertical="center"/>
    </xf>
    <xf numFmtId="9" fontId="123" fillId="0" borderId="8" xfId="253" applyNumberFormat="1" applyFont="1" applyFill="1" applyBorder="1" applyAlignment="1">
      <alignment horizontal="right" vertical="center"/>
    </xf>
    <xf numFmtId="0" fontId="93" fillId="0" borderId="36" xfId="253" applyFont="1" applyFill="1" applyBorder="1" applyAlignment="1">
      <alignment vertical="center" wrapText="1"/>
    </xf>
    <xf numFmtId="3" fontId="123" fillId="0" borderId="46" xfId="252" applyNumberFormat="1" applyFont="1" applyFill="1" applyBorder="1"/>
    <xf numFmtId="3" fontId="123" fillId="0" borderId="0" xfId="252" applyNumberFormat="1" applyFont="1" applyFill="1" applyBorder="1" applyAlignment="1">
      <alignment horizontal="center"/>
    </xf>
    <xf numFmtId="3" fontId="123" fillId="0" borderId="0" xfId="252" applyNumberFormat="1" applyFont="1" applyFill="1" applyBorder="1" applyAlignment="1">
      <alignment horizontal="right"/>
    </xf>
    <xf numFmtId="3" fontId="123" fillId="0" borderId="37" xfId="252" applyNumberFormat="1" applyFont="1" applyFill="1" applyBorder="1"/>
    <xf numFmtId="3" fontId="125" fillId="0" borderId="43" xfId="1" applyNumberFormat="1" applyFont="1" applyFill="1" applyBorder="1"/>
    <xf numFmtId="3" fontId="125" fillId="0" borderId="5" xfId="1" applyNumberFormat="1" applyFont="1" applyFill="1" applyBorder="1"/>
    <xf numFmtId="3" fontId="125" fillId="0" borderId="31" xfId="1" applyNumberFormat="1" applyFont="1" applyFill="1" applyBorder="1"/>
    <xf numFmtId="0" fontId="123" fillId="0" borderId="23" xfId="252" applyFont="1" applyFill="1" applyBorder="1" applyAlignment="1">
      <alignment horizontal="left"/>
    </xf>
    <xf numFmtId="3" fontId="123" fillId="0" borderId="24" xfId="252" applyNumberFormat="1" applyFont="1" applyFill="1" applyBorder="1" applyAlignment="1">
      <alignment horizontal="center"/>
    </xf>
    <xf numFmtId="3" fontId="123" fillId="0" borderId="24" xfId="252" applyNumberFormat="1" applyFont="1" applyFill="1" applyBorder="1" applyAlignment="1">
      <alignment horizontal="right"/>
    </xf>
    <xf numFmtId="9" fontId="123" fillId="0" borderId="24" xfId="252" applyNumberFormat="1" applyFont="1" applyFill="1" applyBorder="1" applyAlignment="1">
      <alignment horizontal="right"/>
    </xf>
    <xf numFmtId="3" fontId="123" fillId="0" borderId="51" xfId="252" applyNumberFormat="1" applyFont="1" applyFill="1" applyBorder="1"/>
    <xf numFmtId="3" fontId="125" fillId="0" borderId="3" xfId="1" applyNumberFormat="1" applyFont="1" applyFill="1" applyBorder="1"/>
    <xf numFmtId="3" fontId="125" fillId="0" borderId="36" xfId="1" applyNumberFormat="1" applyFont="1" applyFill="1" applyBorder="1"/>
    <xf numFmtId="0" fontId="41" fillId="9" borderId="38" xfId="230" applyFont="1" applyFill="1" applyBorder="1" applyAlignment="1">
      <alignment horizontal="center" vertical="center"/>
    </xf>
    <xf numFmtId="0" fontId="41" fillId="9" borderId="26" xfId="230" applyFont="1" applyFill="1" applyBorder="1" applyAlignment="1">
      <alignment horizontal="center" vertical="center"/>
    </xf>
    <xf numFmtId="0" fontId="41" fillId="9" borderId="40" xfId="230" applyFont="1" applyFill="1" applyBorder="1" applyAlignment="1">
      <alignment horizontal="center" vertical="center"/>
    </xf>
    <xf numFmtId="0" fontId="41" fillId="9" borderId="6" xfId="230" applyFont="1" applyFill="1" applyBorder="1" applyAlignment="1">
      <alignment horizontal="center" vertical="center"/>
    </xf>
    <xf numFmtId="0" fontId="41" fillId="9" borderId="41" xfId="230" applyFont="1" applyFill="1" applyBorder="1" applyAlignment="1">
      <alignment horizontal="center" vertical="center"/>
    </xf>
    <xf numFmtId="49" fontId="41" fillId="11" borderId="0" xfId="252" applyNumberFormat="1" applyFont="1" applyFill="1" applyAlignment="1">
      <alignment horizontal="left" wrapText="1"/>
    </xf>
    <xf numFmtId="49" fontId="98" fillId="11" borderId="0" xfId="252" applyNumberFormat="1" applyFont="1" applyFill="1" applyAlignment="1">
      <alignment horizontal="left" wrapText="1"/>
    </xf>
    <xf numFmtId="0" fontId="121" fillId="8" borderId="52" xfId="0" applyFont="1" applyFill="1" applyBorder="1" applyAlignment="1">
      <alignment horizontal="left" vertical="top" wrapText="1"/>
    </xf>
    <xf numFmtId="0" fontId="122" fillId="8" borderId="53" xfId="0" applyFont="1" applyFill="1" applyBorder="1" applyAlignment="1">
      <alignment horizontal="left" vertical="top"/>
    </xf>
    <xf numFmtId="0" fontId="122" fillId="8" borderId="47" xfId="0" applyFont="1" applyFill="1" applyBorder="1" applyAlignment="1">
      <alignment horizontal="left" vertical="top"/>
    </xf>
    <xf numFmtId="0" fontId="122" fillId="8" borderId="48" xfId="0" applyFont="1" applyFill="1" applyBorder="1" applyAlignment="1">
      <alignment horizontal="left" vertical="top"/>
    </xf>
    <xf numFmtId="49" fontId="87" fillId="0" borderId="0" xfId="252" applyNumberFormat="1" applyFont="1" applyAlignment="1">
      <alignment horizontal="left" wrapText="1"/>
    </xf>
    <xf numFmtId="49" fontId="94" fillId="0" borderId="0" xfId="252" applyNumberFormat="1" applyFont="1" applyAlignment="1">
      <alignment horizontal="left" wrapText="1"/>
    </xf>
  </cellXfs>
  <cellStyles count="2485">
    <cellStyle name="?" xfId="3" xr:uid="{00000000-0005-0000-0000-000000000000}"/>
    <cellStyle name="??" xfId="4" xr:uid="{00000000-0005-0000-0000-000001000000}"/>
    <cellStyle name="??_x000c_둄_x001b__x000a_|?_x0001_??_x0007__x0001__x0001_" xfId="1164" xr:uid="{00000000-0005-0000-0000-000002000000}"/>
    <cellStyle name="??_x000c_둄_x001b__x000d_|?_x0001_??_x0007__x0001__x0001_" xfId="5" xr:uid="{00000000-0005-0000-0000-000003000000}"/>
    <cellStyle name="??&amp;" xfId="6" xr:uid="{00000000-0005-0000-0000-000004000000}"/>
    <cellStyle name="??&amp;O" xfId="7" xr:uid="{00000000-0005-0000-0000-000005000000}"/>
    <cellStyle name="??&amp;O?" xfId="8" xr:uid="{00000000-0005-0000-0000-000006000000}"/>
    <cellStyle name="??&amp;O?&amp;" xfId="9" xr:uid="{00000000-0005-0000-0000-000007000000}"/>
    <cellStyle name="??&amp;O?&amp;H" xfId="10" xr:uid="{00000000-0005-0000-0000-000008000000}"/>
    <cellStyle name="??&amp;O?&amp;H?" xfId="11" xr:uid="{00000000-0005-0000-0000-000009000000}"/>
    <cellStyle name="??&amp;O?&amp;H?_x0008_" xfId="12" xr:uid="{00000000-0005-0000-0000-00000A000000}"/>
    <cellStyle name="??&amp;O?&amp;H?_x0008__x000f_" xfId="13" xr:uid="{00000000-0005-0000-0000-00000B000000}"/>
    <cellStyle name="??&amp;O?&amp;H?_x0008__x000f__x0007_" xfId="14" xr:uid="{00000000-0005-0000-0000-00000C000000}"/>
    <cellStyle name="??&amp;O?&amp;H?_x0008_?" xfId="15" xr:uid="{00000000-0005-0000-0000-00000D000000}"/>
    <cellStyle name="??&amp;O?&amp;H?_x0008_? 2" xfId="1165" xr:uid="{00000000-0005-0000-0000-00000E000000}"/>
    <cellStyle name="??&amp;O?&amp;H?_x0008_? 3" xfId="1166" xr:uid="{00000000-0005-0000-0000-00000F000000}"/>
    <cellStyle name="??&amp;O?&amp;H?_x0008_??" xfId="16" xr:uid="{00000000-0005-0000-0000-000010000000}"/>
    <cellStyle name="??&amp;O?&amp;H?_x0008_??_x0007_" xfId="17" xr:uid="{00000000-0005-0000-0000-000011000000}"/>
    <cellStyle name="??&amp;O?&amp;H?_x0008_??_x0007__x0001_" xfId="18" xr:uid="{00000000-0005-0000-0000-000012000000}"/>
    <cellStyle name="??&amp;O?&amp;H?_x0008_??_x0007__x0001__x0001_" xfId="19" xr:uid="{00000000-0005-0000-0000-000013000000}"/>
    <cellStyle name="0,0_x000a__x000a_NA_x000a__x000a_" xfId="1167" xr:uid="{00000000-0005-0000-0000-000014000000}"/>
    <cellStyle name="0,0_x000d__x000a_NA_x000d__x000a_" xfId="20" xr:uid="{00000000-0005-0000-0000-000015000000}"/>
    <cellStyle name="Actual Date" xfId="21" xr:uid="{00000000-0005-0000-0000-000016000000}"/>
    <cellStyle name="args.style" xfId="22" xr:uid="{00000000-0005-0000-0000-000017000000}"/>
    <cellStyle name="Calc Currency (0)" xfId="23" xr:uid="{00000000-0005-0000-0000-000018000000}"/>
    <cellStyle name="Calc Currency (0) 2" xfId="24" xr:uid="{00000000-0005-0000-0000-000019000000}"/>
    <cellStyle name="Calc Currency (0) 2 2" xfId="1115" xr:uid="{00000000-0005-0000-0000-00001A000000}"/>
    <cellStyle name="Calc Currency (0) 2 3" xfId="1114" xr:uid="{00000000-0005-0000-0000-00001B000000}"/>
    <cellStyle name="Calc Currency (0) 3" xfId="25" xr:uid="{00000000-0005-0000-0000-00001C000000}"/>
    <cellStyle name="Calc Currency (0) 4" xfId="660" xr:uid="{00000000-0005-0000-0000-00001D000000}"/>
    <cellStyle name="Calc Currency (2)" xfId="26" xr:uid="{00000000-0005-0000-0000-00001E000000}"/>
    <cellStyle name="Calc Percent (0)" xfId="27" xr:uid="{00000000-0005-0000-0000-00001F000000}"/>
    <cellStyle name="Calc Percent (0) 2" xfId="28" xr:uid="{00000000-0005-0000-0000-000020000000}"/>
    <cellStyle name="Calc Percent (0) 2 2" xfId="1117" xr:uid="{00000000-0005-0000-0000-000021000000}"/>
    <cellStyle name="Calc Percent (0) 2 3" xfId="1116" xr:uid="{00000000-0005-0000-0000-000022000000}"/>
    <cellStyle name="Calc Percent (0) 3" xfId="29" xr:uid="{00000000-0005-0000-0000-000023000000}"/>
    <cellStyle name="Calc Percent (0) 4" xfId="659" xr:uid="{00000000-0005-0000-0000-000024000000}"/>
    <cellStyle name="Calc Percent (1)" xfId="30" xr:uid="{00000000-0005-0000-0000-000025000000}"/>
    <cellStyle name="Calc Percent (1) 2" xfId="31" xr:uid="{00000000-0005-0000-0000-000026000000}"/>
    <cellStyle name="Calc Percent (1) 2 2" xfId="1119" xr:uid="{00000000-0005-0000-0000-000027000000}"/>
    <cellStyle name="Calc Percent (1) 2 3" xfId="1118" xr:uid="{00000000-0005-0000-0000-000028000000}"/>
    <cellStyle name="Calc Percent (1) 3" xfId="32" xr:uid="{00000000-0005-0000-0000-000029000000}"/>
    <cellStyle name="Calc Percent (1) 4" xfId="658" xr:uid="{00000000-0005-0000-0000-00002A000000}"/>
    <cellStyle name="Calc Percent (2)" xfId="33" xr:uid="{00000000-0005-0000-0000-00002B000000}"/>
    <cellStyle name="Calc Units (0)" xfId="34" xr:uid="{00000000-0005-0000-0000-00002C000000}"/>
    <cellStyle name="Calc Units (1)" xfId="35" xr:uid="{00000000-0005-0000-0000-00002D000000}"/>
    <cellStyle name="Calc Units (2)" xfId="36" xr:uid="{00000000-0005-0000-0000-00002E000000}"/>
    <cellStyle name="cárky [0]_laroux" xfId="37" xr:uid="{00000000-0005-0000-0000-00002F000000}"/>
    <cellStyle name="cárky_laroux" xfId="38" xr:uid="{00000000-0005-0000-0000-000030000000}"/>
    <cellStyle name="category" xfId="39" xr:uid="{00000000-0005-0000-0000-000031000000}"/>
    <cellStyle name="Cena" xfId="40" xr:uid="{00000000-0005-0000-0000-000032000000}"/>
    <cellStyle name="CenaJednPolozky" xfId="41" xr:uid="{00000000-0005-0000-0000-000033000000}"/>
    <cellStyle name="CenaPolozkyCelk" xfId="42" xr:uid="{00000000-0005-0000-0000-000034000000}"/>
    <cellStyle name="CenaPolozkyHZSCelk" xfId="43" xr:uid="{00000000-0005-0000-0000-000035000000}"/>
    <cellStyle name="CisloOddilu" xfId="44" xr:uid="{00000000-0005-0000-0000-000036000000}"/>
    <cellStyle name="CisloPolozky" xfId="45" xr:uid="{00000000-0005-0000-0000-000037000000}"/>
    <cellStyle name="CisloSpecif" xfId="46" xr:uid="{00000000-0005-0000-0000-000038000000}"/>
    <cellStyle name="Comma [0]_#6 Temps &amp; Contractors" xfId="47" xr:uid="{00000000-0005-0000-0000-000039000000}"/>
    <cellStyle name="Comma [00]" xfId="48" xr:uid="{00000000-0005-0000-0000-00003A000000}"/>
    <cellStyle name="comma zerodec" xfId="49" xr:uid="{00000000-0005-0000-0000-00003B000000}"/>
    <cellStyle name="Comma_#6 Temps &amp; Contractors" xfId="50" xr:uid="{00000000-0005-0000-0000-00003C000000}"/>
    <cellStyle name="Copied" xfId="51" xr:uid="{00000000-0005-0000-0000-00003D000000}"/>
    <cellStyle name="Currency [0?Sheet7 (3)_미개발 (2)_8월LOCAL판가 " xfId="52" xr:uid="{00000000-0005-0000-0000-00003E000000}"/>
    <cellStyle name="Currency [0]_#6 Temps &amp; Contractors" xfId="53" xr:uid="{00000000-0005-0000-0000-00003F000000}"/>
    <cellStyle name="Currency [00]" xfId="54" xr:uid="{00000000-0005-0000-0000-000040000000}"/>
    <cellStyle name="Currency_#6 Temps &amp; Contractors" xfId="55" xr:uid="{00000000-0005-0000-0000-000041000000}"/>
    <cellStyle name="Currency0" xfId="56" xr:uid="{00000000-0005-0000-0000-000042000000}"/>
    <cellStyle name="Currency1" xfId="57" xr:uid="{00000000-0005-0000-0000-000043000000}"/>
    <cellStyle name="Čárky bez des. míst 2" xfId="58" xr:uid="{00000000-0005-0000-0000-000044000000}"/>
    <cellStyle name="Čísla v krycím listu" xfId="59" xr:uid="{00000000-0005-0000-0000-000045000000}"/>
    <cellStyle name="Date" xfId="60" xr:uid="{00000000-0005-0000-0000-000046000000}"/>
    <cellStyle name="Date Short" xfId="61" xr:uid="{00000000-0005-0000-0000-000047000000}"/>
    <cellStyle name="Discount" xfId="62" xr:uid="{00000000-0005-0000-0000-000048000000}"/>
    <cellStyle name="Dollar (zero dec)" xfId="63" xr:uid="{00000000-0005-0000-0000-000049000000}"/>
    <cellStyle name="eárky [0]_laroux" xfId="64" xr:uid="{00000000-0005-0000-0000-00004A000000}"/>
    <cellStyle name="eárky_laroux" xfId="65" xr:uid="{00000000-0005-0000-0000-00004B000000}"/>
    <cellStyle name="Empty" xfId="66" xr:uid="{00000000-0005-0000-0000-00004C000000}"/>
    <cellStyle name="Enter Currency (0)" xfId="67" xr:uid="{00000000-0005-0000-0000-00004D000000}"/>
    <cellStyle name="Enter Currency (2)" xfId="68" xr:uid="{00000000-0005-0000-0000-00004E000000}"/>
    <cellStyle name="Enter Units (0)" xfId="69" xr:uid="{00000000-0005-0000-0000-00004F000000}"/>
    <cellStyle name="Enter Units (1)" xfId="70" xr:uid="{00000000-0005-0000-0000-000050000000}"/>
    <cellStyle name="Enter Units (2)" xfId="71" xr:uid="{00000000-0005-0000-0000-000051000000}"/>
    <cellStyle name="Entered" xfId="72" xr:uid="{00000000-0005-0000-0000-000052000000}"/>
    <cellStyle name="Excel Built-in Currency" xfId="73" xr:uid="{00000000-0005-0000-0000-000053000000}"/>
    <cellStyle name="Excel Built-in Normal" xfId="74" xr:uid="{00000000-0005-0000-0000-000054000000}"/>
    <cellStyle name="Fixed" xfId="75" xr:uid="{00000000-0005-0000-0000-000055000000}"/>
    <cellStyle name="Grey" xfId="76" xr:uid="{00000000-0005-0000-0000-000056000000}"/>
    <cellStyle name="Grey 2" xfId="77" xr:uid="{00000000-0005-0000-0000-000057000000}"/>
    <cellStyle name="Grey 2 2" xfId="1121" xr:uid="{00000000-0005-0000-0000-000058000000}"/>
    <cellStyle name="Grey 2 3" xfId="1120" xr:uid="{00000000-0005-0000-0000-000059000000}"/>
    <cellStyle name="Grey 3" xfId="78" xr:uid="{00000000-0005-0000-0000-00005A000000}"/>
    <cellStyle name="Grey 4" xfId="651" xr:uid="{00000000-0005-0000-0000-00005B000000}"/>
    <cellStyle name="HEADER" xfId="79" xr:uid="{00000000-0005-0000-0000-00005C000000}"/>
    <cellStyle name="Header1" xfId="80" xr:uid="{00000000-0005-0000-0000-00005D000000}"/>
    <cellStyle name="Header2" xfId="81" xr:uid="{00000000-0005-0000-0000-00005E000000}"/>
    <cellStyle name="Heading1" xfId="82" xr:uid="{00000000-0005-0000-0000-00005F000000}"/>
    <cellStyle name="Heading2" xfId="83" xr:uid="{00000000-0005-0000-0000-000060000000}"/>
    <cellStyle name="HEADINGS" xfId="84" xr:uid="{00000000-0005-0000-0000-000061000000}"/>
    <cellStyle name="HEADINGSTOP" xfId="85" xr:uid="{00000000-0005-0000-0000-000062000000}"/>
    <cellStyle name="HIGHLIGHT" xfId="86" xr:uid="{00000000-0005-0000-0000-000063000000}"/>
    <cellStyle name="HmotnJednPolozky" xfId="87" xr:uid="{00000000-0005-0000-0000-000064000000}"/>
    <cellStyle name="HmotnPolozkyCelk" xfId="88" xr:uid="{00000000-0005-0000-0000-000065000000}"/>
    <cellStyle name="HPproduct" xfId="89" xr:uid="{00000000-0005-0000-0000-000066000000}"/>
    <cellStyle name="Hyperlink" xfId="90" xr:uid="{00000000-0005-0000-0000-000067000000}"/>
    <cellStyle name="Hypertextový odkaz" xfId="2484" builtinId="8"/>
    <cellStyle name="Hypertextový odkaz 2" xfId="91" xr:uid="{00000000-0005-0000-0000-000069000000}"/>
    <cellStyle name="Hypertextový odkaz 2 2" xfId="92" xr:uid="{00000000-0005-0000-0000-00006A000000}"/>
    <cellStyle name="Hypertextový odkaz 2 3" xfId="93" xr:uid="{00000000-0005-0000-0000-00006B000000}"/>
    <cellStyle name="Hypertextový odkaz 3" xfId="94" xr:uid="{00000000-0005-0000-0000-00006C000000}"/>
    <cellStyle name="Hypertextový odkaz 3 2" xfId="95" xr:uid="{00000000-0005-0000-0000-00006D000000}"/>
    <cellStyle name="Hypertextový odkaz 4" xfId="96" xr:uid="{00000000-0005-0000-0000-00006E000000}"/>
    <cellStyle name="Hypertextový odkaz 5" xfId="97" xr:uid="{00000000-0005-0000-0000-00006F000000}"/>
    <cellStyle name="Hypertextový odkaz 6" xfId="98" xr:uid="{00000000-0005-0000-0000-000070000000}"/>
    <cellStyle name="Input [yellow]" xfId="99" xr:uid="{00000000-0005-0000-0000-000071000000}"/>
    <cellStyle name="Input [yellow] 2" xfId="100" xr:uid="{00000000-0005-0000-0000-000072000000}"/>
    <cellStyle name="Input [yellow] 2 2" xfId="1124" xr:uid="{00000000-0005-0000-0000-000073000000}"/>
    <cellStyle name="Input [yellow] 2 3" xfId="1123" xr:uid="{00000000-0005-0000-0000-000074000000}"/>
    <cellStyle name="Input [yellow] 3" xfId="101" xr:uid="{00000000-0005-0000-0000-000075000000}"/>
    <cellStyle name="Input [yellow] 4" xfId="650" xr:uid="{00000000-0005-0000-0000-000076000000}"/>
    <cellStyle name="Link Currency (0)" xfId="102" xr:uid="{00000000-0005-0000-0000-000077000000}"/>
    <cellStyle name="Link Currency (2)" xfId="103" xr:uid="{00000000-0005-0000-0000-000078000000}"/>
    <cellStyle name="Link Units (0)" xfId="104" xr:uid="{00000000-0005-0000-0000-000079000000}"/>
    <cellStyle name="Link Units (1)" xfId="105" xr:uid="{00000000-0005-0000-0000-00007A000000}"/>
    <cellStyle name="Link Units (2)" xfId="106" xr:uid="{00000000-0005-0000-0000-00007B000000}"/>
    <cellStyle name="List Price" xfId="107" xr:uid="{00000000-0005-0000-0000-00007C000000}"/>
    <cellStyle name="Malý nadpis" xfId="108" xr:uid="{00000000-0005-0000-0000-00007D000000}"/>
    <cellStyle name="Měna 10" xfId="110" xr:uid="{00000000-0005-0000-0000-00007E000000}"/>
    <cellStyle name="Měna 10 2" xfId="111" xr:uid="{00000000-0005-0000-0000-00007F000000}"/>
    <cellStyle name="Měna 10 2 2" xfId="112" xr:uid="{00000000-0005-0000-0000-000080000000}"/>
    <cellStyle name="Měna 10 2 2 2" xfId="1625" xr:uid="{00000000-0005-0000-0000-000081000000}"/>
    <cellStyle name="Měna 10 2 3" xfId="1626" xr:uid="{00000000-0005-0000-0000-000082000000}"/>
    <cellStyle name="Měna 10 3" xfId="113" xr:uid="{00000000-0005-0000-0000-000083000000}"/>
    <cellStyle name="Měna 10 3 2" xfId="1627" xr:uid="{00000000-0005-0000-0000-000084000000}"/>
    <cellStyle name="Měna 10 4" xfId="1628" xr:uid="{00000000-0005-0000-0000-000085000000}"/>
    <cellStyle name="Měna 11" xfId="114" xr:uid="{00000000-0005-0000-0000-000086000000}"/>
    <cellStyle name="Měna 11 2" xfId="115" xr:uid="{00000000-0005-0000-0000-000087000000}"/>
    <cellStyle name="Měna 11 2 2" xfId="631" xr:uid="{00000000-0005-0000-0000-000088000000}"/>
    <cellStyle name="Měna 11 3" xfId="116" xr:uid="{00000000-0005-0000-0000-000089000000}"/>
    <cellStyle name="Měna 11 3 2" xfId="644" xr:uid="{00000000-0005-0000-0000-00008A000000}"/>
    <cellStyle name="Měna 11 3 2 2" xfId="1630" xr:uid="{00000000-0005-0000-0000-00008B000000}"/>
    <cellStyle name="Měna 11 3 2 2 2" xfId="1631" xr:uid="{00000000-0005-0000-0000-00008C000000}"/>
    <cellStyle name="Měna 11 3 2 3" xfId="1632" xr:uid="{00000000-0005-0000-0000-00008D000000}"/>
    <cellStyle name="Měna 11 3 2 4" xfId="1633" xr:uid="{00000000-0005-0000-0000-00008E000000}"/>
    <cellStyle name="Měna 11 3 2 5" xfId="2298" xr:uid="{00000000-0005-0000-0000-00008F000000}"/>
    <cellStyle name="Měna 11 3 2 6" xfId="1629" xr:uid="{00000000-0005-0000-0000-000090000000}"/>
    <cellStyle name="Měna 11 3 3" xfId="811" xr:uid="{00000000-0005-0000-0000-000091000000}"/>
    <cellStyle name="Měna 11 3 3 2" xfId="1170" xr:uid="{00000000-0005-0000-0000-000092000000}"/>
    <cellStyle name="Měna 11 3 4" xfId="860" xr:uid="{00000000-0005-0000-0000-000093000000}"/>
    <cellStyle name="Měna 11 3 4 2" xfId="1169" xr:uid="{00000000-0005-0000-0000-000094000000}"/>
    <cellStyle name="Měna 11 3 5" xfId="943" xr:uid="{00000000-0005-0000-0000-000095000000}"/>
    <cellStyle name="Měna 11 3 5 2" xfId="1635" xr:uid="{00000000-0005-0000-0000-000096000000}"/>
    <cellStyle name="Měna 11 3 5 3" xfId="1634" xr:uid="{00000000-0005-0000-0000-000097000000}"/>
    <cellStyle name="Měna 11 3 6" xfId="1010" xr:uid="{00000000-0005-0000-0000-000098000000}"/>
    <cellStyle name="Měna 11 3 7" xfId="1056" xr:uid="{00000000-0005-0000-0000-000099000000}"/>
    <cellStyle name="Měna 11 3 8" xfId="1349" xr:uid="{00000000-0005-0000-0000-00009A000000}"/>
    <cellStyle name="Měna 11 4" xfId="630" xr:uid="{00000000-0005-0000-0000-00009B000000}"/>
    <cellStyle name="Měna 11 4 2" xfId="716" xr:uid="{00000000-0005-0000-0000-00009C000000}"/>
    <cellStyle name="Měna 11 4 2 2" xfId="1636" xr:uid="{00000000-0005-0000-0000-00009D000000}"/>
    <cellStyle name="Měna 11 4 3" xfId="643" xr:uid="{00000000-0005-0000-0000-00009E000000}"/>
    <cellStyle name="Měna 11 4 3 2" xfId="1637" xr:uid="{00000000-0005-0000-0000-00009F000000}"/>
    <cellStyle name="Měna 11 4 4" xfId="1638" xr:uid="{00000000-0005-0000-0000-0000A0000000}"/>
    <cellStyle name="Měna 11 4 5" xfId="1639" xr:uid="{00000000-0005-0000-0000-0000A1000000}"/>
    <cellStyle name="Měna 11 5" xfId="810" xr:uid="{00000000-0005-0000-0000-0000A2000000}"/>
    <cellStyle name="Měna 11 5 2" xfId="1641" xr:uid="{00000000-0005-0000-0000-0000A3000000}"/>
    <cellStyle name="Měna 11 5 3" xfId="2299" xr:uid="{00000000-0005-0000-0000-0000A4000000}"/>
    <cellStyle name="Měna 11 5 4" xfId="1640" xr:uid="{00000000-0005-0000-0000-0000A5000000}"/>
    <cellStyle name="Měna 11 6" xfId="859" xr:uid="{00000000-0005-0000-0000-0000A6000000}"/>
    <cellStyle name="Měna 11 6 2" xfId="1643" xr:uid="{00000000-0005-0000-0000-0000A7000000}"/>
    <cellStyle name="Měna 11 6 3" xfId="1642" xr:uid="{00000000-0005-0000-0000-0000A8000000}"/>
    <cellStyle name="Měna 11 7" xfId="942" xr:uid="{00000000-0005-0000-0000-0000A9000000}"/>
    <cellStyle name="Měna 11 8" xfId="1009" xr:uid="{00000000-0005-0000-0000-0000AA000000}"/>
    <cellStyle name="Měna 11 9" xfId="1055" xr:uid="{00000000-0005-0000-0000-0000AB000000}"/>
    <cellStyle name="Měna 12" xfId="117" xr:uid="{00000000-0005-0000-0000-0000AC000000}"/>
    <cellStyle name="Měna 12 2" xfId="118" xr:uid="{00000000-0005-0000-0000-0000AD000000}"/>
    <cellStyle name="Měna 12 2 2" xfId="645" xr:uid="{00000000-0005-0000-0000-0000AE000000}"/>
    <cellStyle name="Měna 12 2 3" xfId="1347" xr:uid="{00000000-0005-0000-0000-0000AF000000}"/>
    <cellStyle name="Měna 12 2 4" xfId="1418" xr:uid="{00000000-0005-0000-0000-0000B0000000}"/>
    <cellStyle name="Měna 12 3" xfId="119" xr:uid="{00000000-0005-0000-0000-0000B1000000}"/>
    <cellStyle name="Měna 12 3 2" xfId="120" xr:uid="{00000000-0005-0000-0000-0000B2000000}"/>
    <cellStyle name="Měna 12 3 2 2" xfId="1644" xr:uid="{00000000-0005-0000-0000-0000B3000000}"/>
    <cellStyle name="Měna 12 3 3" xfId="1645" xr:uid="{00000000-0005-0000-0000-0000B4000000}"/>
    <cellStyle name="Měna 12 4" xfId="121" xr:uid="{00000000-0005-0000-0000-0000B5000000}"/>
    <cellStyle name="Měna 12 4 2" xfId="122" xr:uid="{00000000-0005-0000-0000-0000B6000000}"/>
    <cellStyle name="Měna 12 4 2 2" xfId="1646" xr:uid="{00000000-0005-0000-0000-0000B7000000}"/>
    <cellStyle name="Měna 12 4 3" xfId="1647" xr:uid="{00000000-0005-0000-0000-0000B8000000}"/>
    <cellStyle name="Měna 12 5" xfId="123" xr:uid="{00000000-0005-0000-0000-0000B9000000}"/>
    <cellStyle name="Měna 12 5 2" xfId="124" xr:uid="{00000000-0005-0000-0000-0000BA000000}"/>
    <cellStyle name="Měna 12 5 2 2" xfId="1648" xr:uid="{00000000-0005-0000-0000-0000BB000000}"/>
    <cellStyle name="Měna 12 5 3" xfId="1649" xr:uid="{00000000-0005-0000-0000-0000BC000000}"/>
    <cellStyle name="Měna 12 6" xfId="125" xr:uid="{00000000-0005-0000-0000-0000BD000000}"/>
    <cellStyle name="Měna 12 6 2" xfId="126" xr:uid="{00000000-0005-0000-0000-0000BE000000}"/>
    <cellStyle name="Měna 12 6 2 2" xfId="127" xr:uid="{00000000-0005-0000-0000-0000BF000000}"/>
    <cellStyle name="Měna 12 6 2 2 2" xfId="1650" xr:uid="{00000000-0005-0000-0000-0000C0000000}"/>
    <cellStyle name="Měna 12 6 2 3" xfId="1651" xr:uid="{00000000-0005-0000-0000-0000C1000000}"/>
    <cellStyle name="Měna 12 6 3" xfId="128" xr:uid="{00000000-0005-0000-0000-0000C2000000}"/>
    <cellStyle name="Měna 12 6 3 2" xfId="1652" xr:uid="{00000000-0005-0000-0000-0000C3000000}"/>
    <cellStyle name="Měna 12 6 4" xfId="1653" xr:uid="{00000000-0005-0000-0000-0000C4000000}"/>
    <cellStyle name="Měna 12 7" xfId="129" xr:uid="{00000000-0005-0000-0000-0000C5000000}"/>
    <cellStyle name="Měna 12 7 2" xfId="1654" xr:uid="{00000000-0005-0000-0000-0000C6000000}"/>
    <cellStyle name="Měna 12 8" xfId="1655" xr:uid="{00000000-0005-0000-0000-0000C7000000}"/>
    <cellStyle name="Měna 13" xfId="130" xr:uid="{00000000-0005-0000-0000-0000C8000000}"/>
    <cellStyle name="Měna 13 2" xfId="131" xr:uid="{00000000-0005-0000-0000-0000C9000000}"/>
    <cellStyle name="Měna 13 2 2" xfId="654" xr:uid="{00000000-0005-0000-0000-0000CA000000}"/>
    <cellStyle name="Měna 13 2 3" xfId="1344" xr:uid="{00000000-0005-0000-0000-0000CB000000}"/>
    <cellStyle name="Měna 13 2 4" xfId="1420" xr:uid="{00000000-0005-0000-0000-0000CC000000}"/>
    <cellStyle name="Měna 13 3" xfId="132" xr:uid="{00000000-0005-0000-0000-0000CD000000}"/>
    <cellStyle name="Měna 13 3 2" xfId="655" xr:uid="{00000000-0005-0000-0000-0000CE000000}"/>
    <cellStyle name="Měna 13 3 3" xfId="1343" xr:uid="{00000000-0005-0000-0000-0000CF000000}"/>
    <cellStyle name="Měna 13 3 4" xfId="1421" xr:uid="{00000000-0005-0000-0000-0000D0000000}"/>
    <cellStyle name="Měna 13 4" xfId="133" xr:uid="{00000000-0005-0000-0000-0000D1000000}"/>
    <cellStyle name="Měna 13 4 2" xfId="134" xr:uid="{00000000-0005-0000-0000-0000D2000000}"/>
    <cellStyle name="Měna 13 4 2 2" xfId="657" xr:uid="{00000000-0005-0000-0000-0000D3000000}"/>
    <cellStyle name="Měna 13 4 2 3" xfId="1341" xr:uid="{00000000-0005-0000-0000-0000D4000000}"/>
    <cellStyle name="Měna 13 4 2 4" xfId="1423" xr:uid="{00000000-0005-0000-0000-0000D5000000}"/>
    <cellStyle name="Měna 13 4 3" xfId="656" xr:uid="{00000000-0005-0000-0000-0000D6000000}"/>
    <cellStyle name="Měna 13 4 4" xfId="1342" xr:uid="{00000000-0005-0000-0000-0000D7000000}"/>
    <cellStyle name="Měna 13 4 5" xfId="1422" xr:uid="{00000000-0005-0000-0000-0000D8000000}"/>
    <cellStyle name="Měna 13 5" xfId="653" xr:uid="{00000000-0005-0000-0000-0000D9000000}"/>
    <cellStyle name="Měna 13 6" xfId="1345" xr:uid="{00000000-0005-0000-0000-0000DA000000}"/>
    <cellStyle name="Měna 13 7" xfId="1419" xr:uid="{00000000-0005-0000-0000-0000DB000000}"/>
    <cellStyle name="Měna 14" xfId="135" xr:uid="{00000000-0005-0000-0000-0000DC000000}"/>
    <cellStyle name="Měna 14 2" xfId="136" xr:uid="{00000000-0005-0000-0000-0000DD000000}"/>
    <cellStyle name="Měna 14 2 2" xfId="662" xr:uid="{00000000-0005-0000-0000-0000DE000000}"/>
    <cellStyle name="Měna 14 2 3" xfId="1339" xr:uid="{00000000-0005-0000-0000-0000DF000000}"/>
    <cellStyle name="Měna 14 2 4" xfId="1425" xr:uid="{00000000-0005-0000-0000-0000E0000000}"/>
    <cellStyle name="Měna 14 3" xfId="137" xr:uid="{00000000-0005-0000-0000-0000E1000000}"/>
    <cellStyle name="Měna 14 3 2" xfId="663" xr:uid="{00000000-0005-0000-0000-0000E2000000}"/>
    <cellStyle name="Měna 14 3 3" xfId="1338" xr:uid="{00000000-0005-0000-0000-0000E3000000}"/>
    <cellStyle name="Měna 14 3 4" xfId="1426" xr:uid="{00000000-0005-0000-0000-0000E4000000}"/>
    <cellStyle name="Měna 14 4" xfId="138" xr:uid="{00000000-0005-0000-0000-0000E5000000}"/>
    <cellStyle name="Měna 14 4 2" xfId="664" xr:uid="{00000000-0005-0000-0000-0000E6000000}"/>
    <cellStyle name="Měna 14 4 3" xfId="1337" xr:uid="{00000000-0005-0000-0000-0000E7000000}"/>
    <cellStyle name="Měna 14 4 4" xfId="1427" xr:uid="{00000000-0005-0000-0000-0000E8000000}"/>
    <cellStyle name="Měna 14 5" xfId="139" xr:uid="{00000000-0005-0000-0000-0000E9000000}"/>
    <cellStyle name="Měna 14 5 2" xfId="140" xr:uid="{00000000-0005-0000-0000-0000EA000000}"/>
    <cellStyle name="Měna 14 5 2 2" xfId="1656" xr:uid="{00000000-0005-0000-0000-0000EB000000}"/>
    <cellStyle name="Měna 14 5 3" xfId="1657" xr:uid="{00000000-0005-0000-0000-0000EC000000}"/>
    <cellStyle name="Měna 14 6" xfId="661" xr:uid="{00000000-0005-0000-0000-0000ED000000}"/>
    <cellStyle name="Měna 14 7" xfId="1340" xr:uid="{00000000-0005-0000-0000-0000EE000000}"/>
    <cellStyle name="Měna 14 8" xfId="1424" xr:uid="{00000000-0005-0000-0000-0000EF000000}"/>
    <cellStyle name="Měna 15" xfId="141" xr:uid="{00000000-0005-0000-0000-0000F0000000}"/>
    <cellStyle name="Měna 15 2" xfId="142" xr:uid="{00000000-0005-0000-0000-0000F1000000}"/>
    <cellStyle name="Měna 15 2 2" xfId="666" xr:uid="{00000000-0005-0000-0000-0000F2000000}"/>
    <cellStyle name="Měna 15 2 3" xfId="1334" xr:uid="{00000000-0005-0000-0000-0000F3000000}"/>
    <cellStyle name="Měna 15 2 4" xfId="1429" xr:uid="{00000000-0005-0000-0000-0000F4000000}"/>
    <cellStyle name="Měna 15 3" xfId="665" xr:uid="{00000000-0005-0000-0000-0000F5000000}"/>
    <cellStyle name="Měna 15 4" xfId="1335" xr:uid="{00000000-0005-0000-0000-0000F6000000}"/>
    <cellStyle name="Měna 15 5" xfId="1428" xr:uid="{00000000-0005-0000-0000-0000F7000000}"/>
    <cellStyle name="Měna 16" xfId="143" xr:uid="{00000000-0005-0000-0000-0000F8000000}"/>
    <cellStyle name="Měna 16 2" xfId="144" xr:uid="{00000000-0005-0000-0000-0000F9000000}"/>
    <cellStyle name="Měna 16 2 2" xfId="668" xr:uid="{00000000-0005-0000-0000-0000FA000000}"/>
    <cellStyle name="Měna 16 2 3" xfId="1332" xr:uid="{00000000-0005-0000-0000-0000FB000000}"/>
    <cellStyle name="Měna 16 2 4" xfId="1431" xr:uid="{00000000-0005-0000-0000-0000FC000000}"/>
    <cellStyle name="Měna 16 3" xfId="145" xr:uid="{00000000-0005-0000-0000-0000FD000000}"/>
    <cellStyle name="Měna 16 3 2" xfId="669" xr:uid="{00000000-0005-0000-0000-0000FE000000}"/>
    <cellStyle name="Měna 16 3 2 2" xfId="1569" xr:uid="{00000000-0005-0000-0000-0000FF000000}"/>
    <cellStyle name="Měna 16 3 3" xfId="1331" xr:uid="{00000000-0005-0000-0000-000000010000}"/>
    <cellStyle name="Měna 16 3 4" xfId="1432" xr:uid="{00000000-0005-0000-0000-000001010000}"/>
    <cellStyle name="Měna 16 4" xfId="146" xr:uid="{00000000-0005-0000-0000-000002010000}"/>
    <cellStyle name="Měna 16 4 2" xfId="147" xr:uid="{00000000-0005-0000-0000-000003010000}"/>
    <cellStyle name="Měna 16 4 2 2" xfId="1658" xr:uid="{00000000-0005-0000-0000-000004010000}"/>
    <cellStyle name="Měna 16 4 3" xfId="1659" xr:uid="{00000000-0005-0000-0000-000005010000}"/>
    <cellStyle name="Měna 16 5" xfId="667" xr:uid="{00000000-0005-0000-0000-000006010000}"/>
    <cellStyle name="Měna 16 6" xfId="1333" xr:uid="{00000000-0005-0000-0000-000007010000}"/>
    <cellStyle name="Měna 16 7" xfId="1430" xr:uid="{00000000-0005-0000-0000-000008010000}"/>
    <cellStyle name="Měna 17" xfId="148" xr:uid="{00000000-0005-0000-0000-000009010000}"/>
    <cellStyle name="Měna 17 2" xfId="149" xr:uid="{00000000-0005-0000-0000-00000A010000}"/>
    <cellStyle name="Měna 17 2 2" xfId="1660" xr:uid="{00000000-0005-0000-0000-00000B010000}"/>
    <cellStyle name="Měna 17 3" xfId="1661" xr:uid="{00000000-0005-0000-0000-00000C010000}"/>
    <cellStyle name="Měna 18" xfId="150" xr:uid="{00000000-0005-0000-0000-00000D010000}"/>
    <cellStyle name="Měna 18 2" xfId="1172" xr:uid="{00000000-0005-0000-0000-00000E010000}"/>
    <cellStyle name="Měna 18 3" xfId="1171" xr:uid="{00000000-0005-0000-0000-00000F010000}"/>
    <cellStyle name="Měna 19" xfId="151" xr:uid="{00000000-0005-0000-0000-000010010000}"/>
    <cellStyle name="Měna 19 2" xfId="152" xr:uid="{00000000-0005-0000-0000-000011010000}"/>
    <cellStyle name="Měna 19 2 2" xfId="1662" xr:uid="{00000000-0005-0000-0000-000012010000}"/>
    <cellStyle name="Měna 19 3" xfId="1663" xr:uid="{00000000-0005-0000-0000-000013010000}"/>
    <cellStyle name="Měna 2" xfId="153" xr:uid="{00000000-0005-0000-0000-000014010000}"/>
    <cellStyle name="Měna 2 2" xfId="154" xr:uid="{00000000-0005-0000-0000-000015010000}"/>
    <cellStyle name="Měna 2 2 2" xfId="671" xr:uid="{00000000-0005-0000-0000-000016010000}"/>
    <cellStyle name="Měna 2 2 2 2" xfId="1664" xr:uid="{00000000-0005-0000-0000-000017010000}"/>
    <cellStyle name="Měna 2 2 3" xfId="1329" xr:uid="{00000000-0005-0000-0000-000018010000}"/>
    <cellStyle name="Měna 2 2 4" xfId="1435" xr:uid="{00000000-0005-0000-0000-000019010000}"/>
    <cellStyle name="Měna 2 3" xfId="155" xr:uid="{00000000-0005-0000-0000-00001A010000}"/>
    <cellStyle name="Měna 2 3 2" xfId="156" xr:uid="{00000000-0005-0000-0000-00001B010000}"/>
    <cellStyle name="Měna 2 3 2 2" xfId="625" xr:uid="{00000000-0005-0000-0000-00001C010000}"/>
    <cellStyle name="Měna 2 3 2 2 2" xfId="703" xr:uid="{00000000-0005-0000-0000-00001D010000}"/>
    <cellStyle name="Měna 2 3 2 2 2 2" xfId="1665" xr:uid="{00000000-0005-0000-0000-00001E010000}"/>
    <cellStyle name="Měna 2 3 2 2 3" xfId="673" xr:uid="{00000000-0005-0000-0000-00001F010000}"/>
    <cellStyle name="Měna 2 3 2 2 3 2" xfId="1666" xr:uid="{00000000-0005-0000-0000-000020010000}"/>
    <cellStyle name="Měna 2 3 2 2 4" xfId="1667" xr:uid="{00000000-0005-0000-0000-000021010000}"/>
    <cellStyle name="Měna 2 3 2 2 5" xfId="1668" xr:uid="{00000000-0005-0000-0000-000022010000}"/>
    <cellStyle name="Měna 2 3 2 3" xfId="814" xr:uid="{00000000-0005-0000-0000-000023010000}"/>
    <cellStyle name="Měna 2 3 2 3 2" xfId="2300" xr:uid="{00000000-0005-0000-0000-000024010000}"/>
    <cellStyle name="Měna 2 3 2 3 3" xfId="1669" xr:uid="{00000000-0005-0000-0000-000025010000}"/>
    <cellStyle name="Měna 2 3 2 4" xfId="870" xr:uid="{00000000-0005-0000-0000-000026010000}"/>
    <cellStyle name="Měna 2 3 2 4 2" xfId="1671" xr:uid="{00000000-0005-0000-0000-000027010000}"/>
    <cellStyle name="Měna 2 3 2 4 3" xfId="1670" xr:uid="{00000000-0005-0000-0000-000028010000}"/>
    <cellStyle name="Měna 2 3 2 5" xfId="950" xr:uid="{00000000-0005-0000-0000-000029010000}"/>
    <cellStyle name="Měna 2 3 2 5 2" xfId="1673" xr:uid="{00000000-0005-0000-0000-00002A010000}"/>
    <cellStyle name="Měna 2 3 2 5 3" xfId="1672" xr:uid="{00000000-0005-0000-0000-00002B010000}"/>
    <cellStyle name="Měna 2 3 2 6" xfId="1013" xr:uid="{00000000-0005-0000-0000-00002C010000}"/>
    <cellStyle name="Měna 2 3 2 7" xfId="1062" xr:uid="{00000000-0005-0000-0000-00002D010000}"/>
    <cellStyle name="Měna 2 3 2 8" xfId="1327" xr:uid="{00000000-0005-0000-0000-00002E010000}"/>
    <cellStyle name="Měna 2 3 3" xfId="624" xr:uid="{00000000-0005-0000-0000-00002F010000}"/>
    <cellStyle name="Měna 2 3 3 2" xfId="702" xr:uid="{00000000-0005-0000-0000-000030010000}"/>
    <cellStyle name="Měna 2 3 3 2 2" xfId="1677" xr:uid="{00000000-0005-0000-0000-000031010000}"/>
    <cellStyle name="Měna 2 3 3 2 3" xfId="1676" xr:uid="{00000000-0005-0000-0000-000032010000}"/>
    <cellStyle name="Měna 2 3 3 3" xfId="672" xr:uid="{00000000-0005-0000-0000-000033010000}"/>
    <cellStyle name="Měna 2 3 3 3 2" xfId="1678" xr:uid="{00000000-0005-0000-0000-000034010000}"/>
    <cellStyle name="Měna 2 3 3 4" xfId="1679" xr:uid="{00000000-0005-0000-0000-000035010000}"/>
    <cellStyle name="Měna 2 3 3 5" xfId="1680" xr:uid="{00000000-0005-0000-0000-000036010000}"/>
    <cellStyle name="Měna 2 3 3 6" xfId="2288" xr:uid="{00000000-0005-0000-0000-000037010000}"/>
    <cellStyle name="Měna 2 3 3 7" xfId="1675" xr:uid="{00000000-0005-0000-0000-000038010000}"/>
    <cellStyle name="Měna 2 3 3 8" xfId="1437" xr:uid="{00000000-0005-0000-0000-000039010000}"/>
    <cellStyle name="Měna 2 3 4" xfId="813" xr:uid="{00000000-0005-0000-0000-00003A010000}"/>
    <cellStyle name="Měna 2 3 4 2" xfId="2301" xr:uid="{00000000-0005-0000-0000-00003B010000}"/>
    <cellStyle name="Měna 2 3 4 3" xfId="1681" xr:uid="{00000000-0005-0000-0000-00003C010000}"/>
    <cellStyle name="Měna 2 3 5" xfId="869" xr:uid="{00000000-0005-0000-0000-00003D010000}"/>
    <cellStyle name="Měna 2 3 5 2" xfId="1682" xr:uid="{00000000-0005-0000-0000-00003E010000}"/>
    <cellStyle name="Měna 2 3 6" xfId="949" xr:uid="{00000000-0005-0000-0000-00003F010000}"/>
    <cellStyle name="Měna 2 3 6 2" xfId="1684" xr:uid="{00000000-0005-0000-0000-000040010000}"/>
    <cellStyle name="Měna 2 3 6 3" xfId="1683" xr:uid="{00000000-0005-0000-0000-000041010000}"/>
    <cellStyle name="Měna 2 3 7" xfId="1012" xr:uid="{00000000-0005-0000-0000-000042010000}"/>
    <cellStyle name="Měna 2 3 8" xfId="1061" xr:uid="{00000000-0005-0000-0000-000043010000}"/>
    <cellStyle name="Měna 2 3 9" xfId="1328" xr:uid="{00000000-0005-0000-0000-000044010000}"/>
    <cellStyle name="Měna 2 4" xfId="670" xr:uid="{00000000-0005-0000-0000-000045010000}"/>
    <cellStyle name="Měna 2 4 2" xfId="1685" xr:uid="{00000000-0005-0000-0000-000046010000}"/>
    <cellStyle name="Měna 2 5" xfId="1330" xr:uid="{00000000-0005-0000-0000-000047010000}"/>
    <cellStyle name="Měna 2 6" xfId="1434" xr:uid="{00000000-0005-0000-0000-000048010000}"/>
    <cellStyle name="Měna 20" xfId="157" xr:uid="{00000000-0005-0000-0000-000049010000}"/>
    <cellStyle name="Měna 20 2" xfId="158" xr:uid="{00000000-0005-0000-0000-00004A010000}"/>
    <cellStyle name="Měna 20 2 2" xfId="675" xr:uid="{00000000-0005-0000-0000-00004B010000}"/>
    <cellStyle name="Měna 20 2 3" xfId="1325" xr:uid="{00000000-0005-0000-0000-00004C010000}"/>
    <cellStyle name="Měna 20 2 4" xfId="1439" xr:uid="{00000000-0005-0000-0000-00004D010000}"/>
    <cellStyle name="Měna 20 3" xfId="674" xr:uid="{00000000-0005-0000-0000-00004E010000}"/>
    <cellStyle name="Měna 20 4" xfId="1326" xr:uid="{00000000-0005-0000-0000-00004F010000}"/>
    <cellStyle name="Měna 20 5" xfId="1438" xr:uid="{00000000-0005-0000-0000-000050010000}"/>
    <cellStyle name="Měna 21" xfId="159" xr:uid="{00000000-0005-0000-0000-000051010000}"/>
    <cellStyle name="Měna 21 2" xfId="622" xr:uid="{00000000-0005-0000-0000-000052010000}"/>
    <cellStyle name="Měna 21 2 2" xfId="695" xr:uid="{00000000-0005-0000-0000-000053010000}"/>
    <cellStyle name="Měna 21 2 3" xfId="676" xr:uid="{00000000-0005-0000-0000-000054010000}"/>
    <cellStyle name="Měna 21 3" xfId="1173" xr:uid="{00000000-0005-0000-0000-000055010000}"/>
    <cellStyle name="Měna 21 3 2" xfId="2302" xr:uid="{00000000-0005-0000-0000-000056010000}"/>
    <cellStyle name="Měna 21 3 3" xfId="1686" xr:uid="{00000000-0005-0000-0000-000057010000}"/>
    <cellStyle name="Měna 21 3 4" xfId="1570" xr:uid="{00000000-0005-0000-0000-000058010000}"/>
    <cellStyle name="Měna 21 4" xfId="1687" xr:uid="{00000000-0005-0000-0000-000059010000}"/>
    <cellStyle name="Měna 21 5" xfId="1440" xr:uid="{00000000-0005-0000-0000-00005A010000}"/>
    <cellStyle name="Měna 22" xfId="109" xr:uid="{00000000-0005-0000-0000-00005B010000}"/>
    <cellStyle name="Měna 22 2" xfId="1689" xr:uid="{00000000-0005-0000-0000-00005C010000}"/>
    <cellStyle name="Měna 22 3" xfId="1690" xr:uid="{00000000-0005-0000-0000-00005D010000}"/>
    <cellStyle name="Měna 22 4" xfId="1691" xr:uid="{00000000-0005-0000-0000-00005E010000}"/>
    <cellStyle name="Měna 22 5" xfId="2303" xr:uid="{00000000-0005-0000-0000-00005F010000}"/>
    <cellStyle name="Měna 22 6" xfId="1688" xr:uid="{00000000-0005-0000-0000-000060010000}"/>
    <cellStyle name="Měna 22 7" xfId="1571" xr:uid="{00000000-0005-0000-0000-000061010000}"/>
    <cellStyle name="Měna 23" xfId="1125" xr:uid="{00000000-0005-0000-0000-000062010000}"/>
    <cellStyle name="Měna 23 2" xfId="1215" xr:uid="{00000000-0005-0000-0000-000063010000}"/>
    <cellStyle name="Měna 23 2 2" xfId="1693" xr:uid="{00000000-0005-0000-0000-000064010000}"/>
    <cellStyle name="Měna 23 3" xfId="2297" xr:uid="{00000000-0005-0000-0000-000065010000}"/>
    <cellStyle name="Měna 23 4" xfId="1692" xr:uid="{00000000-0005-0000-0000-000066010000}"/>
    <cellStyle name="Měna 24" xfId="1694" xr:uid="{00000000-0005-0000-0000-000067010000}"/>
    <cellStyle name="Měna 24 2" xfId="1695" xr:uid="{00000000-0005-0000-0000-000068010000}"/>
    <cellStyle name="Měna 25" xfId="1696" xr:uid="{00000000-0005-0000-0000-000069010000}"/>
    <cellStyle name="Měna 25 2" xfId="1697" xr:uid="{00000000-0005-0000-0000-00006A010000}"/>
    <cellStyle name="Měna 26" xfId="1698" xr:uid="{00000000-0005-0000-0000-00006B010000}"/>
    <cellStyle name="Měna 26 2" xfId="1699" xr:uid="{00000000-0005-0000-0000-00006C010000}"/>
    <cellStyle name="Měna 27" xfId="1700" xr:uid="{00000000-0005-0000-0000-00006D010000}"/>
    <cellStyle name="Měna 28" xfId="1624" xr:uid="{00000000-0005-0000-0000-00006E010000}"/>
    <cellStyle name="Měna 3" xfId="160" xr:uid="{00000000-0005-0000-0000-00006F010000}"/>
    <cellStyle name="Měna 3 10" xfId="1701" xr:uid="{00000000-0005-0000-0000-000070010000}"/>
    <cellStyle name="Měna 3 2" xfId="161" xr:uid="{00000000-0005-0000-0000-000071010000}"/>
    <cellStyle name="Měna 3 2 2" xfId="678" xr:uid="{00000000-0005-0000-0000-000072010000}"/>
    <cellStyle name="Měna 3 2 2 2" xfId="1702" xr:uid="{00000000-0005-0000-0000-000073010000}"/>
    <cellStyle name="Měna 3 2 3" xfId="1323" xr:uid="{00000000-0005-0000-0000-000074010000}"/>
    <cellStyle name="Měna 3 2 4" xfId="1441" xr:uid="{00000000-0005-0000-0000-000075010000}"/>
    <cellStyle name="Měna 3 3" xfId="162" xr:uid="{00000000-0005-0000-0000-000076010000}"/>
    <cellStyle name="Měna 3 3 2" xfId="679" xr:uid="{00000000-0005-0000-0000-000077010000}"/>
    <cellStyle name="Měna 3 3 2 2" xfId="1703" xr:uid="{00000000-0005-0000-0000-000078010000}"/>
    <cellStyle name="Měna 3 3 3" xfId="1322" xr:uid="{00000000-0005-0000-0000-000079010000}"/>
    <cellStyle name="Měna 3 3 4" xfId="1442" xr:uid="{00000000-0005-0000-0000-00007A010000}"/>
    <cellStyle name="Měna 3 4" xfId="163" xr:uid="{00000000-0005-0000-0000-00007B010000}"/>
    <cellStyle name="Měna 3 4 2" xfId="164" xr:uid="{00000000-0005-0000-0000-00007C010000}"/>
    <cellStyle name="Měna 3 4 2 2" xfId="165" xr:uid="{00000000-0005-0000-0000-00007D010000}"/>
    <cellStyle name="Měna 3 4 2 2 2" xfId="166" xr:uid="{00000000-0005-0000-0000-00007E010000}"/>
    <cellStyle name="Měna 3 4 2 2 2 2" xfId="1704" xr:uid="{00000000-0005-0000-0000-00007F010000}"/>
    <cellStyle name="Měna 3 4 2 2 3" xfId="1705" xr:uid="{00000000-0005-0000-0000-000080010000}"/>
    <cellStyle name="Měna 3 4 2 3" xfId="167" xr:uid="{00000000-0005-0000-0000-000081010000}"/>
    <cellStyle name="Měna 3 4 2 3 2" xfId="681" xr:uid="{00000000-0005-0000-0000-000082010000}"/>
    <cellStyle name="Měna 3 4 2 3 3" xfId="1319" xr:uid="{00000000-0005-0000-0000-000083010000}"/>
    <cellStyle name="Měna 3 4 2 3 4" xfId="1445" xr:uid="{00000000-0005-0000-0000-000084010000}"/>
    <cellStyle name="Měna 3 4 2 4" xfId="1320" xr:uid="{00000000-0005-0000-0000-000085010000}"/>
    <cellStyle name="Měna 3 4 2 4 2" xfId="1706" xr:uid="{00000000-0005-0000-0000-000086010000}"/>
    <cellStyle name="Měna 3 4 3" xfId="168" xr:uid="{00000000-0005-0000-0000-000087010000}"/>
    <cellStyle name="Měna 3 4 3 2" xfId="169" xr:uid="{00000000-0005-0000-0000-000088010000}"/>
    <cellStyle name="Měna 3 4 3 2 2" xfId="1707" xr:uid="{00000000-0005-0000-0000-000089010000}"/>
    <cellStyle name="Měna 3 4 3 3" xfId="1708" xr:uid="{00000000-0005-0000-0000-00008A010000}"/>
    <cellStyle name="Měna 3 4 4" xfId="680" xr:uid="{00000000-0005-0000-0000-00008B010000}"/>
    <cellStyle name="Měna 3 4 5" xfId="1321" xr:uid="{00000000-0005-0000-0000-00008C010000}"/>
    <cellStyle name="Měna 3 4 6" xfId="1443" xr:uid="{00000000-0005-0000-0000-00008D010000}"/>
    <cellStyle name="Měna 3 5" xfId="170" xr:uid="{00000000-0005-0000-0000-00008E010000}"/>
    <cellStyle name="Měna 3 5 2" xfId="171" xr:uid="{00000000-0005-0000-0000-00008F010000}"/>
    <cellStyle name="Měna 3 5 2 2" xfId="1709" xr:uid="{00000000-0005-0000-0000-000090010000}"/>
    <cellStyle name="Měna 3 5 3" xfId="1710" xr:uid="{00000000-0005-0000-0000-000091010000}"/>
    <cellStyle name="Měna 3 6" xfId="172" xr:uid="{00000000-0005-0000-0000-000092010000}"/>
    <cellStyle name="Měna 3 6 2" xfId="173" xr:uid="{00000000-0005-0000-0000-000093010000}"/>
    <cellStyle name="Měna 3 6 2 2" xfId="1711" xr:uid="{00000000-0005-0000-0000-000094010000}"/>
    <cellStyle name="Měna 3 6 3" xfId="1712" xr:uid="{00000000-0005-0000-0000-000095010000}"/>
    <cellStyle name="Měna 3 7" xfId="174" xr:uid="{00000000-0005-0000-0000-000096010000}"/>
    <cellStyle name="Měna 3 7 2" xfId="175" xr:uid="{00000000-0005-0000-0000-000097010000}"/>
    <cellStyle name="Měna 3 7 2 2" xfId="1713" xr:uid="{00000000-0005-0000-0000-000098010000}"/>
    <cellStyle name="Měna 3 7 3" xfId="1714" xr:uid="{00000000-0005-0000-0000-000099010000}"/>
    <cellStyle name="Měna 3 8" xfId="616" xr:uid="{00000000-0005-0000-0000-00009A010000}"/>
    <cellStyle name="Měna 3 8 2" xfId="1715" xr:uid="{00000000-0005-0000-0000-00009B010000}"/>
    <cellStyle name="Měna 3 9" xfId="1324" xr:uid="{00000000-0005-0000-0000-00009C010000}"/>
    <cellStyle name="Měna 3 9 2" xfId="1716" xr:uid="{00000000-0005-0000-0000-00009D010000}"/>
    <cellStyle name="Měna 4" xfId="176" xr:uid="{00000000-0005-0000-0000-00009E010000}"/>
    <cellStyle name="Měna 4 2" xfId="686" xr:uid="{00000000-0005-0000-0000-00009F010000}"/>
    <cellStyle name="Měna 4 2 2" xfId="1717" xr:uid="{00000000-0005-0000-0000-0000A0010000}"/>
    <cellStyle name="Měna 4 3" xfId="1317" xr:uid="{00000000-0005-0000-0000-0000A1010000}"/>
    <cellStyle name="Měna 4 3 2" xfId="1718" xr:uid="{00000000-0005-0000-0000-0000A2010000}"/>
    <cellStyle name="Měna 4 4" xfId="1446" xr:uid="{00000000-0005-0000-0000-0000A3010000}"/>
    <cellStyle name="Měna 5" xfId="177" xr:uid="{00000000-0005-0000-0000-0000A4010000}"/>
    <cellStyle name="Měna 5 2" xfId="178" xr:uid="{00000000-0005-0000-0000-0000A5010000}"/>
    <cellStyle name="Měna 5 2 2" xfId="688" xr:uid="{00000000-0005-0000-0000-0000A6010000}"/>
    <cellStyle name="Měna 5 2 3" xfId="1315" xr:uid="{00000000-0005-0000-0000-0000A7010000}"/>
    <cellStyle name="Měna 5 2 4" xfId="1448" xr:uid="{00000000-0005-0000-0000-0000A8010000}"/>
    <cellStyle name="Měna 5 3" xfId="687" xr:uid="{00000000-0005-0000-0000-0000A9010000}"/>
    <cellStyle name="Měna 5 3 2" xfId="1719" xr:uid="{00000000-0005-0000-0000-0000AA010000}"/>
    <cellStyle name="Měna 5 4" xfId="1316" xr:uid="{00000000-0005-0000-0000-0000AB010000}"/>
    <cellStyle name="Měna 5 5" xfId="1447" xr:uid="{00000000-0005-0000-0000-0000AC010000}"/>
    <cellStyle name="Měna 6" xfId="179" xr:uid="{00000000-0005-0000-0000-0000AD010000}"/>
    <cellStyle name="Měna 6 2" xfId="180" xr:uid="{00000000-0005-0000-0000-0000AE010000}"/>
    <cellStyle name="Měna 6 2 2" xfId="181" xr:uid="{00000000-0005-0000-0000-0000AF010000}"/>
    <cellStyle name="Měna 6 2 2 2" xfId="1720" xr:uid="{00000000-0005-0000-0000-0000B0010000}"/>
    <cellStyle name="Měna 6 2 3" xfId="1721" xr:uid="{00000000-0005-0000-0000-0000B1010000}"/>
    <cellStyle name="Měna 6 3" xfId="182" xr:uid="{00000000-0005-0000-0000-0000B2010000}"/>
    <cellStyle name="Měna 6 3 2" xfId="183" xr:uid="{00000000-0005-0000-0000-0000B3010000}"/>
    <cellStyle name="Měna 6 3 2 2" xfId="1722" xr:uid="{00000000-0005-0000-0000-0000B4010000}"/>
    <cellStyle name="Měna 6 3 3" xfId="1723" xr:uid="{00000000-0005-0000-0000-0000B5010000}"/>
    <cellStyle name="Měna 6 4" xfId="184" xr:uid="{00000000-0005-0000-0000-0000B6010000}"/>
    <cellStyle name="Měna 6 4 2" xfId="185" xr:uid="{00000000-0005-0000-0000-0000B7010000}"/>
    <cellStyle name="Měna 6 4 2 2" xfId="1724" xr:uid="{00000000-0005-0000-0000-0000B8010000}"/>
    <cellStyle name="Měna 6 4 3" xfId="1725" xr:uid="{00000000-0005-0000-0000-0000B9010000}"/>
    <cellStyle name="Měna 6 5" xfId="186" xr:uid="{00000000-0005-0000-0000-0000BA010000}"/>
    <cellStyle name="Měna 6 5 2" xfId="1726" xr:uid="{00000000-0005-0000-0000-0000BB010000}"/>
    <cellStyle name="Měna 6 6" xfId="614" xr:uid="{00000000-0005-0000-0000-0000BC010000}"/>
    <cellStyle name="Měna 6 6 2" xfId="2289" xr:uid="{00000000-0005-0000-0000-0000BD010000}"/>
    <cellStyle name="Měna 6 6 3" xfId="1727" xr:uid="{00000000-0005-0000-0000-0000BE010000}"/>
    <cellStyle name="Měna 6 7" xfId="1728" xr:uid="{00000000-0005-0000-0000-0000BF010000}"/>
    <cellStyle name="Měna 6 8" xfId="1729" xr:uid="{00000000-0005-0000-0000-0000C0010000}"/>
    <cellStyle name="Měna 6 9" xfId="1730" xr:uid="{00000000-0005-0000-0000-0000C1010000}"/>
    <cellStyle name="Měna 7" xfId="187" xr:uid="{00000000-0005-0000-0000-0000C2010000}"/>
    <cellStyle name="Měna 7 2" xfId="188" xr:uid="{00000000-0005-0000-0000-0000C3010000}"/>
    <cellStyle name="Měna 7 2 2" xfId="690" xr:uid="{00000000-0005-0000-0000-0000C4010000}"/>
    <cellStyle name="Měna 7 2 3" xfId="1313" xr:uid="{00000000-0005-0000-0000-0000C5010000}"/>
    <cellStyle name="Měna 7 2 4" xfId="1450" xr:uid="{00000000-0005-0000-0000-0000C6010000}"/>
    <cellStyle name="Měna 7 3" xfId="689" xr:uid="{00000000-0005-0000-0000-0000C7010000}"/>
    <cellStyle name="Měna 7 4" xfId="1314" xr:uid="{00000000-0005-0000-0000-0000C8010000}"/>
    <cellStyle name="Měna 7 5" xfId="1449" xr:uid="{00000000-0005-0000-0000-0000C9010000}"/>
    <cellStyle name="Měna 8" xfId="189" xr:uid="{00000000-0005-0000-0000-0000CA010000}"/>
    <cellStyle name="Měna 8 2" xfId="190" xr:uid="{00000000-0005-0000-0000-0000CB010000}"/>
    <cellStyle name="Měna 8 2 2" xfId="1731" xr:uid="{00000000-0005-0000-0000-0000CC010000}"/>
    <cellStyle name="Měna 8 3" xfId="1732" xr:uid="{00000000-0005-0000-0000-0000CD010000}"/>
    <cellStyle name="Měna 9" xfId="191" xr:uid="{00000000-0005-0000-0000-0000CE010000}"/>
    <cellStyle name="Měna 9 2" xfId="192" xr:uid="{00000000-0005-0000-0000-0000CF010000}"/>
    <cellStyle name="Měna 9 2 2" xfId="193" xr:uid="{00000000-0005-0000-0000-0000D0010000}"/>
    <cellStyle name="Měna 9 2 2 2" xfId="1733" xr:uid="{00000000-0005-0000-0000-0000D1010000}"/>
    <cellStyle name="Měna 9 2 3" xfId="1734" xr:uid="{00000000-0005-0000-0000-0000D2010000}"/>
    <cellStyle name="Měna 9 3" xfId="194" xr:uid="{00000000-0005-0000-0000-0000D3010000}"/>
    <cellStyle name="Měna 9 3 2" xfId="195" xr:uid="{00000000-0005-0000-0000-0000D4010000}"/>
    <cellStyle name="Měna 9 3 2 2" xfId="196" xr:uid="{00000000-0005-0000-0000-0000D5010000}"/>
    <cellStyle name="Měna 9 3 2 2 2" xfId="1735" xr:uid="{00000000-0005-0000-0000-0000D6010000}"/>
    <cellStyle name="Měna 9 3 2 3" xfId="1736" xr:uid="{00000000-0005-0000-0000-0000D7010000}"/>
    <cellStyle name="Měna 9 3 3" xfId="691" xr:uid="{00000000-0005-0000-0000-0000D8010000}"/>
    <cellStyle name="Měna 9 3 4" xfId="1312" xr:uid="{00000000-0005-0000-0000-0000D9010000}"/>
    <cellStyle name="Měna 9 3 5" xfId="1453" xr:uid="{00000000-0005-0000-0000-0000DA010000}"/>
    <cellStyle name="Měna 9 4" xfId="197" xr:uid="{00000000-0005-0000-0000-0000DB010000}"/>
    <cellStyle name="Měna 9 4 2" xfId="1737" xr:uid="{00000000-0005-0000-0000-0000DC010000}"/>
    <cellStyle name="Měna 9 5" xfId="1738" xr:uid="{00000000-0005-0000-0000-0000DD010000}"/>
    <cellStyle name="měny 2" xfId="198" xr:uid="{00000000-0005-0000-0000-0000DE010000}"/>
    <cellStyle name="měny 2 2" xfId="199" xr:uid="{00000000-0005-0000-0000-0000DF010000}"/>
    <cellStyle name="měny 2 2 2" xfId="200" xr:uid="{00000000-0005-0000-0000-0000E0010000}"/>
    <cellStyle name="měny 2 2 3" xfId="201" xr:uid="{00000000-0005-0000-0000-0000E1010000}"/>
    <cellStyle name="měny 2 2 4" xfId="526" xr:uid="{00000000-0005-0000-0000-0000E2010000}"/>
    <cellStyle name="měny 2 2 4 2" xfId="1175" xr:uid="{00000000-0005-0000-0000-0000E3010000}"/>
    <cellStyle name="měny 2 2 4 3" xfId="1174" xr:uid="{00000000-0005-0000-0000-0000E4010000}"/>
    <cellStyle name="měny 2 3" xfId="202" xr:uid="{00000000-0005-0000-0000-0000E5010000}"/>
    <cellStyle name="měny 2 4" xfId="203" xr:uid="{00000000-0005-0000-0000-0000E6010000}"/>
    <cellStyle name="měny 2 4 2" xfId="1739" xr:uid="{00000000-0005-0000-0000-0000E7010000}"/>
    <cellStyle name="měny 2 5" xfId="1740" xr:uid="{00000000-0005-0000-0000-0000E8010000}"/>
    <cellStyle name="měny 3" xfId="204" xr:uid="{00000000-0005-0000-0000-0000E9010000}"/>
    <cellStyle name="měny 3 2" xfId="205" xr:uid="{00000000-0005-0000-0000-0000EA010000}"/>
    <cellStyle name="měny 3 2 2" xfId="206" xr:uid="{00000000-0005-0000-0000-0000EB010000}"/>
    <cellStyle name="měny 3 2 2 2" xfId="1741" xr:uid="{00000000-0005-0000-0000-0000EC010000}"/>
    <cellStyle name="měny 3 2 3" xfId="1742" xr:uid="{00000000-0005-0000-0000-0000ED010000}"/>
    <cellStyle name="měny 3 3" xfId="207" xr:uid="{00000000-0005-0000-0000-0000EE010000}"/>
    <cellStyle name="měny 3 3 2" xfId="1743" xr:uid="{00000000-0005-0000-0000-0000EF010000}"/>
    <cellStyle name="měny 3 4" xfId="1744" xr:uid="{00000000-0005-0000-0000-0000F0010000}"/>
    <cellStyle name="měny 4" xfId="208" xr:uid="{00000000-0005-0000-0000-0000F1010000}"/>
    <cellStyle name="měny 4 2" xfId="209" xr:uid="{00000000-0005-0000-0000-0000F2010000}"/>
    <cellStyle name="měny 4 2 2" xfId="1745" xr:uid="{00000000-0005-0000-0000-0000F3010000}"/>
    <cellStyle name="měny 4 3" xfId="1746" xr:uid="{00000000-0005-0000-0000-0000F4010000}"/>
    <cellStyle name="měny 5" xfId="210" xr:uid="{00000000-0005-0000-0000-0000F5010000}"/>
    <cellStyle name="měny 5 2" xfId="692" xr:uid="{00000000-0005-0000-0000-0000F6010000}"/>
    <cellStyle name="měny 5 3" xfId="1311" xr:uid="{00000000-0005-0000-0000-0000F7010000}"/>
    <cellStyle name="měny 5 4" xfId="1457" xr:uid="{00000000-0005-0000-0000-0000F8010000}"/>
    <cellStyle name="měny 6" xfId="211" xr:uid="{00000000-0005-0000-0000-0000F9010000}"/>
    <cellStyle name="měny 6 2" xfId="607" xr:uid="{00000000-0005-0000-0000-0000FA010000}"/>
    <cellStyle name="meny_laroux" xfId="212" xr:uid="{00000000-0005-0000-0000-0000FB010000}"/>
    <cellStyle name="Millares [0]_Di9L0p5bavC9Lhwa3ve6ibtON" xfId="213" xr:uid="{00000000-0005-0000-0000-0000FC010000}"/>
    <cellStyle name="Millares_Di9L0p5bavC9Lhwa3ve6ibtON" xfId="214" xr:uid="{00000000-0005-0000-0000-0000FD010000}"/>
    <cellStyle name="miny_laroux" xfId="215" xr:uid="{00000000-0005-0000-0000-0000FE010000}"/>
    <cellStyle name="MJPolozky" xfId="216" xr:uid="{00000000-0005-0000-0000-0000FF010000}"/>
    <cellStyle name="MnozstviPolozky" xfId="217" xr:uid="{00000000-0005-0000-0000-000000020000}"/>
    <cellStyle name="Model" xfId="218" xr:uid="{00000000-0005-0000-0000-000001020000}"/>
    <cellStyle name="Moneda [0]_Di9L0p5bavC9Lhwa3ve6ibtON" xfId="219" xr:uid="{00000000-0005-0000-0000-000002020000}"/>
    <cellStyle name="Moneda_Di9L0p5bavC9Lhwa3ve6ibtON" xfId="220" xr:uid="{00000000-0005-0000-0000-000003020000}"/>
    <cellStyle name="Název skupiny" xfId="221" xr:uid="{00000000-0005-0000-0000-000004020000}"/>
    <cellStyle name="NazevOddilu" xfId="222" xr:uid="{00000000-0005-0000-0000-000005020000}"/>
    <cellStyle name="NazevPolozky" xfId="223" xr:uid="{00000000-0005-0000-0000-000006020000}"/>
    <cellStyle name="NazevSouctuOddilu" xfId="224" xr:uid="{00000000-0005-0000-0000-000007020000}"/>
    <cellStyle name="no dec" xfId="225" xr:uid="{00000000-0005-0000-0000-000008020000}"/>
    <cellStyle name="Normal - Style1" xfId="226" xr:uid="{00000000-0005-0000-0000-000009020000}"/>
    <cellStyle name="Normal - Style1 2" xfId="227" xr:uid="{00000000-0005-0000-0000-00000A020000}"/>
    <cellStyle name="Normal - Style1 2 2" xfId="1132" xr:uid="{00000000-0005-0000-0000-00000B020000}"/>
    <cellStyle name="Normal - Style1 2 3" xfId="1131" xr:uid="{00000000-0005-0000-0000-00000C020000}"/>
    <cellStyle name="Normal - Style1 3" xfId="228" xr:uid="{00000000-0005-0000-0000-00000D020000}"/>
    <cellStyle name="Normal - Style1 4" xfId="554" xr:uid="{00000000-0005-0000-0000-00000E020000}"/>
    <cellStyle name="Normal_# 41-Market &amp;Trends" xfId="229" xr:uid="{00000000-0005-0000-0000-00000F020000}"/>
    <cellStyle name="Normální" xfId="0" builtinId="0"/>
    <cellStyle name="Normální 10" xfId="230" xr:uid="{00000000-0005-0000-0000-000011020000}"/>
    <cellStyle name="Normální 10 2" xfId="231" xr:uid="{00000000-0005-0000-0000-000012020000}"/>
    <cellStyle name="Normální 10 2 2" xfId="232" xr:uid="{00000000-0005-0000-0000-000013020000}"/>
    <cellStyle name="Normální 10 2 3" xfId="697" xr:uid="{00000000-0005-0000-0000-000014020000}"/>
    <cellStyle name="Normální 10 2 4" xfId="1309" xr:uid="{00000000-0005-0000-0000-000015020000}"/>
    <cellStyle name="Normální 10 2 5" xfId="1463" xr:uid="{00000000-0005-0000-0000-000016020000}"/>
    <cellStyle name="Normální 10 3" xfId="233" xr:uid="{00000000-0005-0000-0000-000017020000}"/>
    <cellStyle name="Normální 10 3 2" xfId="234" xr:uid="{00000000-0005-0000-0000-000018020000}"/>
    <cellStyle name="Normální 10 3 2 2" xfId="1747" xr:uid="{00000000-0005-0000-0000-000019020000}"/>
    <cellStyle name="Normální 10 3 3" xfId="1748" xr:uid="{00000000-0005-0000-0000-00001A020000}"/>
    <cellStyle name="Normální 10 4" xfId="235" xr:uid="{00000000-0005-0000-0000-00001B020000}"/>
    <cellStyle name="Normální 10 5" xfId="696" xr:uid="{00000000-0005-0000-0000-00001C020000}"/>
    <cellStyle name="Normální 10 6" xfId="1310" xr:uid="{00000000-0005-0000-0000-00001D020000}"/>
    <cellStyle name="Normální 10 7" xfId="1462" xr:uid="{00000000-0005-0000-0000-00001E020000}"/>
    <cellStyle name="Normální 100" xfId="1749" xr:uid="{00000000-0005-0000-0000-00001F020000}"/>
    <cellStyle name="Normální 100 2" xfId="1750" xr:uid="{00000000-0005-0000-0000-000020020000}"/>
    <cellStyle name="Normální 100 3" xfId="1751" xr:uid="{00000000-0005-0000-0000-000021020000}"/>
    <cellStyle name="Normální 101" xfId="1752" xr:uid="{00000000-0005-0000-0000-000022020000}"/>
    <cellStyle name="Normální 101 2" xfId="1753" xr:uid="{00000000-0005-0000-0000-000023020000}"/>
    <cellStyle name="Normální 102" xfId="1754" xr:uid="{00000000-0005-0000-0000-000024020000}"/>
    <cellStyle name="Normální 102 2" xfId="1755" xr:uid="{00000000-0005-0000-0000-000025020000}"/>
    <cellStyle name="Normální 102 2 2" xfId="1756" xr:uid="{00000000-0005-0000-0000-000026020000}"/>
    <cellStyle name="Normální 102 3" xfId="1757" xr:uid="{00000000-0005-0000-0000-000027020000}"/>
    <cellStyle name="Normální 103" xfId="1758" xr:uid="{00000000-0005-0000-0000-000028020000}"/>
    <cellStyle name="normální 104" xfId="2482" xr:uid="{00000000-0005-0000-0000-000029020000}"/>
    <cellStyle name="Normální 105" xfId="2483" xr:uid="{00000000-0005-0000-0000-00002A020000}"/>
    <cellStyle name="Normální 11" xfId="236" xr:uid="{00000000-0005-0000-0000-00002B020000}"/>
    <cellStyle name="Normální 11 10" xfId="237" xr:uid="{00000000-0005-0000-0000-00002C020000}"/>
    <cellStyle name="Normální 11 11" xfId="698" xr:uid="{00000000-0005-0000-0000-00002D020000}"/>
    <cellStyle name="Normální 11 12" xfId="1308" xr:uid="{00000000-0005-0000-0000-00002E020000}"/>
    <cellStyle name="Normální 11 13" xfId="1464" xr:uid="{00000000-0005-0000-0000-00002F020000}"/>
    <cellStyle name="Normální 11 2" xfId="238" xr:uid="{00000000-0005-0000-0000-000030020000}"/>
    <cellStyle name="Normální 11 2 2" xfId="239" xr:uid="{00000000-0005-0000-0000-000031020000}"/>
    <cellStyle name="Normální 11 2 2 2" xfId="700" xr:uid="{00000000-0005-0000-0000-000032020000}"/>
    <cellStyle name="Normální 11 2 2 3" xfId="1307" xr:uid="{00000000-0005-0000-0000-000033020000}"/>
    <cellStyle name="Normální 11 2 2 4" xfId="1466" xr:uid="{00000000-0005-0000-0000-000034020000}"/>
    <cellStyle name="Normální 11 2 3" xfId="240" xr:uid="{00000000-0005-0000-0000-000035020000}"/>
    <cellStyle name="Normální 11 2 4" xfId="557" xr:uid="{00000000-0005-0000-0000-000036020000}"/>
    <cellStyle name="Normální 11 2 4 2" xfId="1306" xr:uid="{00000000-0005-0000-0000-000037020000}"/>
    <cellStyle name="Normální 11 2 4 3" xfId="1572" xr:uid="{00000000-0005-0000-0000-000038020000}"/>
    <cellStyle name="Normální 11 2 5" xfId="699" xr:uid="{00000000-0005-0000-0000-000039020000}"/>
    <cellStyle name="Normální 11 2 6" xfId="1465" xr:uid="{00000000-0005-0000-0000-00003A020000}"/>
    <cellStyle name="Normální 11 3" xfId="241" xr:uid="{00000000-0005-0000-0000-00003B020000}"/>
    <cellStyle name="Normální 11 3 2" xfId="701" xr:uid="{00000000-0005-0000-0000-00003C020000}"/>
    <cellStyle name="Normální 11 3 2 2" xfId="1573" xr:uid="{00000000-0005-0000-0000-00003D020000}"/>
    <cellStyle name="Normální 11 3 3" xfId="1305" xr:uid="{00000000-0005-0000-0000-00003E020000}"/>
    <cellStyle name="Normální 11 3 4" xfId="1467" xr:uid="{00000000-0005-0000-0000-00003F020000}"/>
    <cellStyle name="Normální 11 4" xfId="242" xr:uid="{00000000-0005-0000-0000-000040020000}"/>
    <cellStyle name="Normální 11 4 2" xfId="243" xr:uid="{00000000-0005-0000-0000-000041020000}"/>
    <cellStyle name="Normální 11 4 2 2" xfId="1759" xr:uid="{00000000-0005-0000-0000-000042020000}"/>
    <cellStyle name="Normální 11 4 3" xfId="1760" xr:uid="{00000000-0005-0000-0000-000043020000}"/>
    <cellStyle name="normální 11 5" xfId="244" xr:uid="{00000000-0005-0000-0000-000044020000}"/>
    <cellStyle name="normální 11 5 2" xfId="245" xr:uid="{00000000-0005-0000-0000-000045020000}"/>
    <cellStyle name="normální 11 5 2 2" xfId="1761" xr:uid="{00000000-0005-0000-0000-000046020000}"/>
    <cellStyle name="normální 11 5 3" xfId="1762" xr:uid="{00000000-0005-0000-0000-000047020000}"/>
    <cellStyle name="normální 11 6" xfId="246" xr:uid="{00000000-0005-0000-0000-000048020000}"/>
    <cellStyle name="normální 11 6 2" xfId="247" xr:uid="{00000000-0005-0000-0000-000049020000}"/>
    <cellStyle name="normální 11 6 2 2" xfId="1763" xr:uid="{00000000-0005-0000-0000-00004A020000}"/>
    <cellStyle name="normální 11 6 3" xfId="1764" xr:uid="{00000000-0005-0000-0000-00004B020000}"/>
    <cellStyle name="normální 11 7" xfId="248" xr:uid="{00000000-0005-0000-0000-00004C020000}"/>
    <cellStyle name="normální 11 7 2" xfId="249" xr:uid="{00000000-0005-0000-0000-00004D020000}"/>
    <cellStyle name="normální 11 7 2 2" xfId="1765" xr:uid="{00000000-0005-0000-0000-00004E020000}"/>
    <cellStyle name="normální 11 7 3" xfId="1766" xr:uid="{00000000-0005-0000-0000-00004F020000}"/>
    <cellStyle name="Normální 11 8" xfId="250" xr:uid="{00000000-0005-0000-0000-000050020000}"/>
    <cellStyle name="Normální 11 9" xfId="251" xr:uid="{00000000-0005-0000-0000-000051020000}"/>
    <cellStyle name="normální 12" xfId="252" xr:uid="{00000000-0005-0000-0000-000052020000}"/>
    <cellStyle name="Normální 12 2" xfId="253" xr:uid="{00000000-0005-0000-0000-000053020000}"/>
    <cellStyle name="Normální 12 2 10" xfId="1768" xr:uid="{00000000-0005-0000-0000-000054020000}"/>
    <cellStyle name="normální 12 2 11" xfId="1532" xr:uid="{00000000-0005-0000-0000-000055020000}"/>
    <cellStyle name="normální 12 2 12" xfId="2440" xr:uid="{00000000-0005-0000-0000-000056020000}"/>
    <cellStyle name="normální 12 2 13" xfId="2379" xr:uid="{00000000-0005-0000-0000-000057020000}"/>
    <cellStyle name="normální 12 2 14" xfId="2406" xr:uid="{00000000-0005-0000-0000-000058020000}"/>
    <cellStyle name="normální 12 2 15" xfId="1408" xr:uid="{00000000-0005-0000-0000-000059020000}"/>
    <cellStyle name="normální 12 2 16" xfId="1623" xr:uid="{00000000-0005-0000-0000-00005A020000}"/>
    <cellStyle name="normální 12 2 17" xfId="2463" xr:uid="{00000000-0005-0000-0000-00005B020000}"/>
    <cellStyle name="normální 12 2 18" xfId="2459" xr:uid="{00000000-0005-0000-0000-00005C020000}"/>
    <cellStyle name="normální 12 2 19" xfId="1612" xr:uid="{00000000-0005-0000-0000-00005D020000}"/>
    <cellStyle name="normální 12 2 2" xfId="254" xr:uid="{00000000-0005-0000-0000-00005E020000}"/>
    <cellStyle name="normální 12 2 20" xfId="2416" xr:uid="{00000000-0005-0000-0000-00005F020000}"/>
    <cellStyle name="normální 12 2 21" xfId="2369" xr:uid="{00000000-0005-0000-0000-000060020000}"/>
    <cellStyle name="normální 12 2 22" xfId="1411" xr:uid="{00000000-0005-0000-0000-000061020000}"/>
    <cellStyle name="normální 12 2 23" xfId="2460" xr:uid="{00000000-0005-0000-0000-000062020000}"/>
    <cellStyle name="normální 12 2 24" xfId="2410" xr:uid="{00000000-0005-0000-0000-000063020000}"/>
    <cellStyle name="normální 12 2 25" xfId="1413" xr:uid="{00000000-0005-0000-0000-000064020000}"/>
    <cellStyle name="normální 12 2 26" xfId="1417" xr:uid="{00000000-0005-0000-0000-000065020000}"/>
    <cellStyle name="normální 12 2 27" xfId="1546" xr:uid="{00000000-0005-0000-0000-000066020000}"/>
    <cellStyle name="normální 12 2 28" xfId="1460" xr:uid="{00000000-0005-0000-0000-000067020000}"/>
    <cellStyle name="normální 12 2 29" xfId="2419" xr:uid="{00000000-0005-0000-0000-000068020000}"/>
    <cellStyle name="Normální 12 2 3" xfId="255" xr:uid="{00000000-0005-0000-0000-000069020000}"/>
    <cellStyle name="Normální 12 2 3 2" xfId="1769" xr:uid="{00000000-0005-0000-0000-00006A020000}"/>
    <cellStyle name="normální 12 2 30" xfId="1674" xr:uid="{00000000-0005-0000-0000-00006B020000}"/>
    <cellStyle name="normální 12 2 31" xfId="1611" xr:uid="{00000000-0005-0000-0000-00006C020000}"/>
    <cellStyle name="normální 12 2 32" xfId="2371" xr:uid="{00000000-0005-0000-0000-00006D020000}"/>
    <cellStyle name="normální 12 2 33" xfId="1620" xr:uid="{00000000-0005-0000-0000-00006E020000}"/>
    <cellStyle name="normální 12 2 34" xfId="1609" xr:uid="{00000000-0005-0000-0000-00006F020000}"/>
    <cellStyle name="normální 12 2 35" xfId="1455" xr:uid="{00000000-0005-0000-0000-000070020000}"/>
    <cellStyle name="normální 12 2 4" xfId="588" xr:uid="{00000000-0005-0000-0000-000071020000}"/>
    <cellStyle name="Normální 12 2 4 10" xfId="1224" xr:uid="{00000000-0005-0000-0000-000072020000}"/>
    <cellStyle name="normální 12 2 4 2" xfId="1180" xr:uid="{00000000-0005-0000-0000-000073020000}"/>
    <cellStyle name="Normální 12 2 4 3" xfId="1179" xr:uid="{00000000-0005-0000-0000-000074020000}"/>
    <cellStyle name="Normální 12 2 4 4" xfId="1155" xr:uid="{00000000-0005-0000-0000-000075020000}"/>
    <cellStyle name="Normální 12 2 4 5" xfId="1113" xr:uid="{00000000-0005-0000-0000-000076020000}"/>
    <cellStyle name="Normální 12 2 4 6" xfId="1206" xr:uid="{00000000-0005-0000-0000-000077020000}"/>
    <cellStyle name="Normální 12 2 4 7" xfId="1197" xr:uid="{00000000-0005-0000-0000-000078020000}"/>
    <cellStyle name="Normální 12 2 4 8" xfId="1220" xr:uid="{00000000-0005-0000-0000-000079020000}"/>
    <cellStyle name="Normální 12 2 4 9" xfId="1212" xr:uid="{00000000-0005-0000-0000-00007A020000}"/>
    <cellStyle name="Normální 12 2 5" xfId="1181" xr:uid="{00000000-0005-0000-0000-00007B020000}"/>
    <cellStyle name="Normální 12 2 6" xfId="1182" xr:uid="{00000000-0005-0000-0000-00007C020000}"/>
    <cellStyle name="Normální 12 2 7" xfId="1770" xr:uid="{00000000-0005-0000-0000-00007D020000}"/>
    <cellStyle name="Normální 12 2 8" xfId="1771" xr:uid="{00000000-0005-0000-0000-00007E020000}"/>
    <cellStyle name="Normální 12 2 9" xfId="1772" xr:uid="{00000000-0005-0000-0000-00007F020000}"/>
    <cellStyle name="Normální 12 3" xfId="602" xr:uid="{00000000-0005-0000-0000-000080020000}"/>
    <cellStyle name="Normální 12 4" xfId="601" xr:uid="{00000000-0005-0000-0000-000081020000}"/>
    <cellStyle name="Normální 12 5" xfId="1177" xr:uid="{00000000-0005-0000-0000-000082020000}"/>
    <cellStyle name="Normální 12 6" xfId="1178" xr:uid="{00000000-0005-0000-0000-000083020000}"/>
    <cellStyle name="Normální 12 7" xfId="1767" xr:uid="{00000000-0005-0000-0000-000084020000}"/>
    <cellStyle name="normální 13" xfId="256" xr:uid="{00000000-0005-0000-0000-000085020000}"/>
    <cellStyle name="Normální 13 10" xfId="599" xr:uid="{00000000-0005-0000-0000-000086020000}"/>
    <cellStyle name="Normální 13 10 2" xfId="1575" xr:uid="{00000000-0005-0000-0000-000087020000}"/>
    <cellStyle name="normální 13 11" xfId="1184" xr:uid="{00000000-0005-0000-0000-000088020000}"/>
    <cellStyle name="normální 13 11 2" xfId="2481" xr:uid="{00000000-0005-0000-0000-000089020000}"/>
    <cellStyle name="Normální 13 12" xfId="1183" xr:uid="{00000000-0005-0000-0000-00008A020000}"/>
    <cellStyle name="Normální 13 13" xfId="1176" xr:uid="{00000000-0005-0000-0000-00008B020000}"/>
    <cellStyle name="Normální 13 14" xfId="1368" xr:uid="{00000000-0005-0000-0000-00008C020000}"/>
    <cellStyle name="Normální 13 15" xfId="1470" xr:uid="{00000000-0005-0000-0000-00008D020000}"/>
    <cellStyle name="normální 13 2" xfId="257" xr:uid="{00000000-0005-0000-0000-00008E020000}"/>
    <cellStyle name="Normální 13 2 10" xfId="1136" xr:uid="{00000000-0005-0000-0000-00008F020000}"/>
    <cellStyle name="normální 13 2 2" xfId="258" xr:uid="{00000000-0005-0000-0000-000090020000}"/>
    <cellStyle name="normální 13 2 2 2" xfId="705" xr:uid="{00000000-0005-0000-0000-000091020000}"/>
    <cellStyle name="normální 13 2 2 2 2" xfId="2306" xr:uid="{00000000-0005-0000-0000-000092020000}"/>
    <cellStyle name="normální 13 2 2 3" xfId="817" xr:uid="{00000000-0005-0000-0000-000093020000}"/>
    <cellStyle name="normální 13 2 2 4" xfId="879" xr:uid="{00000000-0005-0000-0000-000094020000}"/>
    <cellStyle name="normální 13 2 2 5" xfId="960" xr:uid="{00000000-0005-0000-0000-000095020000}"/>
    <cellStyle name="normální 13 2 2 6" xfId="1016" xr:uid="{00000000-0005-0000-0000-000096020000}"/>
    <cellStyle name="normální 13 2 2 7" xfId="1067" xr:uid="{00000000-0005-0000-0000-000097020000}"/>
    <cellStyle name="normální 13 2 2 8" xfId="1303" xr:uid="{00000000-0005-0000-0000-000098020000}"/>
    <cellStyle name="normální 13 2 3" xfId="704" xr:uid="{00000000-0005-0000-0000-000099020000}"/>
    <cellStyle name="normální 13 2 3 2" xfId="2305" xr:uid="{00000000-0005-0000-0000-00009A020000}"/>
    <cellStyle name="normální 13 2 4" xfId="816" xr:uid="{00000000-0005-0000-0000-00009B020000}"/>
    <cellStyle name="normální 13 2 5" xfId="878" xr:uid="{00000000-0005-0000-0000-00009C020000}"/>
    <cellStyle name="normální 13 2 6" xfId="959" xr:uid="{00000000-0005-0000-0000-00009D020000}"/>
    <cellStyle name="normální 13 2 7" xfId="1015" xr:uid="{00000000-0005-0000-0000-00009E020000}"/>
    <cellStyle name="normální 13 2 8" xfId="1066" xr:uid="{00000000-0005-0000-0000-00009F020000}"/>
    <cellStyle name="Normální 13 2 9" xfId="1134" xr:uid="{00000000-0005-0000-0000-0000A0020000}"/>
    <cellStyle name="normální 13 2 9 2" xfId="1304" xr:uid="{00000000-0005-0000-0000-0000A1020000}"/>
    <cellStyle name="normální 13 3" xfId="259" xr:uid="{00000000-0005-0000-0000-0000A2020000}"/>
    <cellStyle name="normální 13 3 2" xfId="260" xr:uid="{00000000-0005-0000-0000-0000A3020000}"/>
    <cellStyle name="normální 13 3 2 2" xfId="1773" xr:uid="{00000000-0005-0000-0000-0000A4020000}"/>
    <cellStyle name="normální 13 3 3" xfId="1774" xr:uid="{00000000-0005-0000-0000-0000A5020000}"/>
    <cellStyle name="normální 13 4" xfId="261" xr:uid="{00000000-0005-0000-0000-0000A6020000}"/>
    <cellStyle name="Normální 13 5" xfId="262" xr:uid="{00000000-0005-0000-0000-0000A7020000}"/>
    <cellStyle name="Normální 13 5 2" xfId="706" xr:uid="{00000000-0005-0000-0000-0000A8020000}"/>
    <cellStyle name="Normální 13 5 3" xfId="1302" xr:uid="{00000000-0005-0000-0000-0000A9020000}"/>
    <cellStyle name="Normální 13 5 4" xfId="1472" xr:uid="{00000000-0005-0000-0000-0000AA020000}"/>
    <cellStyle name="Normální 13 6" xfId="263" xr:uid="{00000000-0005-0000-0000-0000AB020000}"/>
    <cellStyle name="Normální 13 6 2" xfId="1301" xr:uid="{00000000-0005-0000-0000-0000AC020000}"/>
    <cellStyle name="Normální 13 6 3" xfId="1576" xr:uid="{00000000-0005-0000-0000-0000AD020000}"/>
    <cellStyle name="Normální 13 7" xfId="264" xr:uid="{00000000-0005-0000-0000-0000AE020000}"/>
    <cellStyle name="Normální 13 7 2" xfId="1577" xr:uid="{00000000-0005-0000-0000-0000AF020000}"/>
    <cellStyle name="Normální 13 8" xfId="265" xr:uid="{00000000-0005-0000-0000-0000B0020000}"/>
    <cellStyle name="Normální 13 8 2" xfId="1578" xr:uid="{00000000-0005-0000-0000-0000B1020000}"/>
    <cellStyle name="Normální 13 9" xfId="600" xr:uid="{00000000-0005-0000-0000-0000B2020000}"/>
    <cellStyle name="Normální 13 9 2" xfId="1579" xr:uid="{00000000-0005-0000-0000-0000B3020000}"/>
    <cellStyle name="normální 14" xfId="266" xr:uid="{00000000-0005-0000-0000-0000B4020000}"/>
    <cellStyle name="normální 14 2" xfId="267" xr:uid="{00000000-0005-0000-0000-0000B5020000}"/>
    <cellStyle name="normální 14 2 2" xfId="1775" xr:uid="{00000000-0005-0000-0000-0000B6020000}"/>
    <cellStyle name="normální 14 3" xfId="1776" xr:uid="{00000000-0005-0000-0000-0000B7020000}"/>
    <cellStyle name="normální 15" xfId="268" xr:uid="{00000000-0005-0000-0000-0000B8020000}"/>
    <cellStyle name="normální 15 2" xfId="269" xr:uid="{00000000-0005-0000-0000-0000B9020000}"/>
    <cellStyle name="normální 15 3" xfId="270" xr:uid="{00000000-0005-0000-0000-0000BA020000}"/>
    <cellStyle name="normální 15 3 2" xfId="271" xr:uid="{00000000-0005-0000-0000-0000BB020000}"/>
    <cellStyle name="normální 15 3 2 2" xfId="1777" xr:uid="{00000000-0005-0000-0000-0000BC020000}"/>
    <cellStyle name="normální 15 3 3" xfId="1778" xr:uid="{00000000-0005-0000-0000-0000BD020000}"/>
    <cellStyle name="normální 15 4" xfId="272" xr:uid="{00000000-0005-0000-0000-0000BE020000}"/>
    <cellStyle name="normální 15 4 2" xfId="1779" xr:uid="{00000000-0005-0000-0000-0000BF020000}"/>
    <cellStyle name="normální 15 5" xfId="1780" xr:uid="{00000000-0005-0000-0000-0000C0020000}"/>
    <cellStyle name="Normální 16" xfId="273" xr:uid="{00000000-0005-0000-0000-0000C1020000}"/>
    <cellStyle name="Normální 16 10" xfId="646" xr:uid="{00000000-0005-0000-0000-0000C2020000}"/>
    <cellStyle name="Normální 16 11" xfId="818" xr:uid="{00000000-0005-0000-0000-0000C3020000}"/>
    <cellStyle name="Normální 16 12" xfId="887" xr:uid="{00000000-0005-0000-0000-0000C4020000}"/>
    <cellStyle name="Normální 16 13" xfId="963" xr:uid="{00000000-0005-0000-0000-0000C5020000}"/>
    <cellStyle name="Normální 16 14" xfId="1017" xr:uid="{00000000-0005-0000-0000-0000C6020000}"/>
    <cellStyle name="Normální 16 15" xfId="1072" xr:uid="{00000000-0005-0000-0000-0000C7020000}"/>
    <cellStyle name="Normální 16 16" xfId="1300" xr:uid="{00000000-0005-0000-0000-0000C8020000}"/>
    <cellStyle name="normální 16 2" xfId="274" xr:uid="{00000000-0005-0000-0000-0000C9020000}"/>
    <cellStyle name="normální 16 3" xfId="275" xr:uid="{00000000-0005-0000-0000-0000CA020000}"/>
    <cellStyle name="normální 16 3 2" xfId="276" xr:uid="{00000000-0005-0000-0000-0000CB020000}"/>
    <cellStyle name="normální 16 3 2 2" xfId="1781" xr:uid="{00000000-0005-0000-0000-0000CC020000}"/>
    <cellStyle name="normální 16 3 3" xfId="1782" xr:uid="{00000000-0005-0000-0000-0000CD020000}"/>
    <cellStyle name="Normální 16 4" xfId="277" xr:uid="{00000000-0005-0000-0000-0000CE020000}"/>
    <cellStyle name="Normální 16 4 2" xfId="708" xr:uid="{00000000-0005-0000-0000-0000CF020000}"/>
    <cellStyle name="Normální 16 4 2 2" xfId="2308" xr:uid="{00000000-0005-0000-0000-0000D0020000}"/>
    <cellStyle name="Normální 16 4 3" xfId="819" xr:uid="{00000000-0005-0000-0000-0000D1020000}"/>
    <cellStyle name="Normální 16 4 4" xfId="889" xr:uid="{00000000-0005-0000-0000-0000D2020000}"/>
    <cellStyle name="Normální 16 4 5" xfId="964" xr:uid="{00000000-0005-0000-0000-0000D3020000}"/>
    <cellStyle name="Normální 16 4 6" xfId="1018" xr:uid="{00000000-0005-0000-0000-0000D4020000}"/>
    <cellStyle name="Normální 16 4 7" xfId="1073" xr:uid="{00000000-0005-0000-0000-0000D5020000}"/>
    <cellStyle name="Normální 16 4 8" xfId="1299" xr:uid="{00000000-0005-0000-0000-0000D6020000}"/>
    <cellStyle name="Normální 16 5" xfId="707" xr:uid="{00000000-0005-0000-0000-0000D7020000}"/>
    <cellStyle name="Normální 16 5 2" xfId="2307" xr:uid="{00000000-0005-0000-0000-0000D8020000}"/>
    <cellStyle name="Normální 16 6" xfId="648" xr:uid="{00000000-0005-0000-0000-0000D9020000}"/>
    <cellStyle name="Normální 16 6 2" xfId="2304" xr:uid="{00000000-0005-0000-0000-0000DA020000}"/>
    <cellStyle name="Normální 16 7" xfId="693" xr:uid="{00000000-0005-0000-0000-0000DB020000}"/>
    <cellStyle name="Normální 16 8" xfId="647" xr:uid="{00000000-0005-0000-0000-0000DC020000}"/>
    <cellStyle name="Normální 16 9" xfId="694" xr:uid="{00000000-0005-0000-0000-0000DD020000}"/>
    <cellStyle name="Normální 17" xfId="278" xr:uid="{00000000-0005-0000-0000-0000DE020000}"/>
    <cellStyle name="Normální 17 10" xfId="1380" xr:uid="{00000000-0005-0000-0000-0000DF020000}"/>
    <cellStyle name="normální 17 11" xfId="1473" xr:uid="{00000000-0005-0000-0000-0000E0020000}"/>
    <cellStyle name="normální 17 12" xfId="1527" xr:uid="{00000000-0005-0000-0000-0000E1020000}"/>
    <cellStyle name="normální 17 13" xfId="2466" xr:uid="{00000000-0005-0000-0000-0000E2020000}"/>
    <cellStyle name="normální 17 14" xfId="1981" xr:uid="{00000000-0005-0000-0000-0000E3020000}"/>
    <cellStyle name="normální 17 15" xfId="2404" xr:uid="{00000000-0005-0000-0000-0000E4020000}"/>
    <cellStyle name="normální 17 16" xfId="1409" xr:uid="{00000000-0005-0000-0000-0000E5020000}"/>
    <cellStyle name="normální 17 17" xfId="1517" xr:uid="{00000000-0005-0000-0000-0000E6020000}"/>
    <cellStyle name="normální 17 18" xfId="1444" xr:uid="{00000000-0005-0000-0000-0000E7020000}"/>
    <cellStyle name="normální 17 19" xfId="1433" xr:uid="{00000000-0005-0000-0000-0000E8020000}"/>
    <cellStyle name="normální 17 2" xfId="279" xr:uid="{00000000-0005-0000-0000-0000E9020000}"/>
    <cellStyle name="normální 17 2 2" xfId="280" xr:uid="{00000000-0005-0000-0000-0000EA020000}"/>
    <cellStyle name="normální 17 2 2 2" xfId="1783" xr:uid="{00000000-0005-0000-0000-0000EB020000}"/>
    <cellStyle name="normální 17 2 3" xfId="1784" xr:uid="{00000000-0005-0000-0000-0000EC020000}"/>
    <cellStyle name="normální 17 20" xfId="2394" xr:uid="{00000000-0005-0000-0000-0000ED020000}"/>
    <cellStyle name="normální 17 21" xfId="2377" xr:uid="{00000000-0005-0000-0000-0000EE020000}"/>
    <cellStyle name="normální 17 22" xfId="2443" xr:uid="{00000000-0005-0000-0000-0000EF020000}"/>
    <cellStyle name="normální 17 23" xfId="1436" xr:uid="{00000000-0005-0000-0000-0000F0020000}"/>
    <cellStyle name="normální 17 24" xfId="2376" xr:uid="{00000000-0005-0000-0000-0000F1020000}"/>
    <cellStyle name="normální 17 25" xfId="1403" xr:uid="{00000000-0005-0000-0000-0000F2020000}"/>
    <cellStyle name="normální 17 26" xfId="1469" xr:uid="{00000000-0005-0000-0000-0000F3020000}"/>
    <cellStyle name="normální 17 27" xfId="1583" xr:uid="{00000000-0005-0000-0000-0000F4020000}"/>
    <cellStyle name="normální 17 28" xfId="2467" xr:uid="{00000000-0005-0000-0000-0000F5020000}"/>
    <cellStyle name="normální 17 29" xfId="2398" xr:uid="{00000000-0005-0000-0000-0000F6020000}"/>
    <cellStyle name="normální 17 3" xfId="281" xr:uid="{00000000-0005-0000-0000-0000F7020000}"/>
    <cellStyle name="normální 17 3 2" xfId="710" xr:uid="{00000000-0005-0000-0000-0000F8020000}"/>
    <cellStyle name="normální 17 3 3" xfId="1297" xr:uid="{00000000-0005-0000-0000-0000F9020000}"/>
    <cellStyle name="normální 17 3 4" xfId="1474" xr:uid="{00000000-0005-0000-0000-0000FA020000}"/>
    <cellStyle name="normální 17 30" xfId="2366" xr:uid="{00000000-0005-0000-0000-0000FB020000}"/>
    <cellStyle name="normální 17 31" xfId="2413" xr:uid="{00000000-0005-0000-0000-0000FC020000}"/>
    <cellStyle name="normální 17 32" xfId="2395" xr:uid="{00000000-0005-0000-0000-0000FD020000}"/>
    <cellStyle name="normální 17 33" xfId="1541" xr:uid="{00000000-0005-0000-0000-0000FE020000}"/>
    <cellStyle name="normální 17 34" xfId="1461" xr:uid="{00000000-0005-0000-0000-0000FF020000}"/>
    <cellStyle name="normální 17 35" xfId="1618" xr:uid="{00000000-0005-0000-0000-000000030000}"/>
    <cellStyle name="normální 17 36" xfId="1471" xr:uid="{00000000-0005-0000-0000-000001030000}"/>
    <cellStyle name="Normální 17 4" xfId="282" xr:uid="{00000000-0005-0000-0000-000002030000}"/>
    <cellStyle name="Normální 17 4 2" xfId="1785" xr:uid="{00000000-0005-0000-0000-000003030000}"/>
    <cellStyle name="Normální 17 5" xfId="283" xr:uid="{00000000-0005-0000-0000-000004030000}"/>
    <cellStyle name="Normální 17 5 2" xfId="1786" xr:uid="{00000000-0005-0000-0000-000005030000}"/>
    <cellStyle name="normální 17 6" xfId="598" xr:uid="{00000000-0005-0000-0000-000006030000}"/>
    <cellStyle name="normální 17 6 2" xfId="1296" xr:uid="{00000000-0005-0000-0000-000007030000}"/>
    <cellStyle name="normální 17 6 2 2" xfId="2309" xr:uid="{00000000-0005-0000-0000-000008030000}"/>
    <cellStyle name="Normální 17 6 3" xfId="1787" xr:uid="{00000000-0005-0000-0000-000009030000}"/>
    <cellStyle name="normální 17 6 4" xfId="1580" xr:uid="{00000000-0005-0000-0000-00000A030000}"/>
    <cellStyle name="normální 17 7" xfId="709" xr:uid="{00000000-0005-0000-0000-00000B030000}"/>
    <cellStyle name="Normální 17 7 2" xfId="1185" xr:uid="{00000000-0005-0000-0000-00000C030000}"/>
    <cellStyle name="Normální 17 8" xfId="1298" xr:uid="{00000000-0005-0000-0000-00000D030000}"/>
    <cellStyle name="Normální 17 9" xfId="1336" xr:uid="{00000000-0005-0000-0000-00000E030000}"/>
    <cellStyle name="Normální 18" xfId="284" xr:uid="{00000000-0005-0000-0000-00000F030000}"/>
    <cellStyle name="Normální 18 10" xfId="1243" xr:uid="{00000000-0005-0000-0000-000010030000}"/>
    <cellStyle name="normální 18 11" xfId="1475" xr:uid="{00000000-0005-0000-0000-000011030000}"/>
    <cellStyle name="normální 18 12" xfId="1613" xr:uid="{00000000-0005-0000-0000-000012030000}"/>
    <cellStyle name="normální 18 13" xfId="1456" xr:uid="{00000000-0005-0000-0000-000013030000}"/>
    <cellStyle name="normální 18 14" xfId="1581" xr:uid="{00000000-0005-0000-0000-000014030000}"/>
    <cellStyle name="normální 18 15" xfId="2469" xr:uid="{00000000-0005-0000-0000-000015030000}"/>
    <cellStyle name="normální 18 16" xfId="2470" xr:uid="{00000000-0005-0000-0000-000016030000}"/>
    <cellStyle name="normální 18 17" xfId="2471" xr:uid="{00000000-0005-0000-0000-000017030000}"/>
    <cellStyle name="normální 18 18" xfId="2448" xr:uid="{00000000-0005-0000-0000-000018030000}"/>
    <cellStyle name="normální 18 19" xfId="2473" xr:uid="{00000000-0005-0000-0000-000019030000}"/>
    <cellStyle name="normální 18 2" xfId="285" xr:uid="{00000000-0005-0000-0000-00001A030000}"/>
    <cellStyle name="normální 18 2 2" xfId="286" xr:uid="{00000000-0005-0000-0000-00001B030000}"/>
    <cellStyle name="normální 18 2 2 2" xfId="1788" xr:uid="{00000000-0005-0000-0000-00001C030000}"/>
    <cellStyle name="normální 18 2 3" xfId="1789" xr:uid="{00000000-0005-0000-0000-00001D030000}"/>
    <cellStyle name="normální 18 20" xfId="2405" xr:uid="{00000000-0005-0000-0000-00001E030000}"/>
    <cellStyle name="normální 18 21" xfId="1540" xr:uid="{00000000-0005-0000-0000-00001F030000}"/>
    <cellStyle name="normální 18 22" xfId="1516" xr:uid="{00000000-0005-0000-0000-000020030000}"/>
    <cellStyle name="normální 18 23" xfId="1468" xr:uid="{00000000-0005-0000-0000-000021030000}"/>
    <cellStyle name="normální 18 24" xfId="2446" xr:uid="{00000000-0005-0000-0000-000022030000}"/>
    <cellStyle name="normální 18 25" xfId="1521" xr:uid="{00000000-0005-0000-0000-000023030000}"/>
    <cellStyle name="normální 18 26" xfId="1621" xr:uid="{00000000-0005-0000-0000-000024030000}"/>
    <cellStyle name="normální 18 27" xfId="1564" xr:uid="{00000000-0005-0000-0000-000025030000}"/>
    <cellStyle name="normální 18 28" xfId="1402" xr:uid="{00000000-0005-0000-0000-000026030000}"/>
    <cellStyle name="normální 18 29" xfId="2385" xr:uid="{00000000-0005-0000-0000-000027030000}"/>
    <cellStyle name="normální 18 3" xfId="287" xr:uid="{00000000-0005-0000-0000-000028030000}"/>
    <cellStyle name="normální 18 3 2" xfId="1187" xr:uid="{00000000-0005-0000-0000-000029030000}"/>
    <cellStyle name="normální 18 30" xfId="2480" xr:uid="{00000000-0005-0000-0000-00002A030000}"/>
    <cellStyle name="normální 18 31" xfId="2454" xr:uid="{00000000-0005-0000-0000-00002B030000}"/>
    <cellStyle name="normální 18 32" xfId="1416" xr:uid="{00000000-0005-0000-0000-00002C030000}"/>
    <cellStyle name="normální 18 33" xfId="2384" xr:uid="{00000000-0005-0000-0000-00002D030000}"/>
    <cellStyle name="normální 18 34" xfId="1407" xr:uid="{00000000-0005-0000-0000-00002E030000}"/>
    <cellStyle name="normální 18 35" xfId="1405" xr:uid="{00000000-0005-0000-0000-00002F030000}"/>
    <cellStyle name="normální 18 36" xfId="1477" xr:uid="{00000000-0005-0000-0000-000030030000}"/>
    <cellStyle name="Normální 18 4" xfId="288" xr:uid="{00000000-0005-0000-0000-000031030000}"/>
    <cellStyle name="Normální 18 4 2" xfId="1790" xr:uid="{00000000-0005-0000-0000-000032030000}"/>
    <cellStyle name="normální 18 5" xfId="597" xr:uid="{00000000-0005-0000-0000-000033030000}"/>
    <cellStyle name="normální 18 5 2" xfId="2290" xr:uid="{00000000-0005-0000-0000-000034030000}"/>
    <cellStyle name="Normální 18 5 3" xfId="1791" xr:uid="{00000000-0005-0000-0000-000035030000}"/>
    <cellStyle name="normální 18 6" xfId="596" xr:uid="{00000000-0005-0000-0000-000036030000}"/>
    <cellStyle name="normální 18 6 2" xfId="2291" xr:uid="{00000000-0005-0000-0000-000037030000}"/>
    <cellStyle name="Normální 18 6 3" xfId="1792" xr:uid="{00000000-0005-0000-0000-000038030000}"/>
    <cellStyle name="Normální 18 7" xfId="1188" xr:uid="{00000000-0005-0000-0000-000039030000}"/>
    <cellStyle name="normální 18 8" xfId="1186" xr:uid="{00000000-0005-0000-0000-00003A030000}"/>
    <cellStyle name="Normální 18 8 2" xfId="1346" xr:uid="{00000000-0005-0000-0000-00003B030000}"/>
    <cellStyle name="Normální 18 9" xfId="1385" xr:uid="{00000000-0005-0000-0000-00003C030000}"/>
    <cellStyle name="Normální 19" xfId="289" xr:uid="{00000000-0005-0000-0000-00003D030000}"/>
    <cellStyle name="Normální 19 10" xfId="1378" xr:uid="{00000000-0005-0000-0000-00003E030000}"/>
    <cellStyle name="normální 19 11" xfId="1478" xr:uid="{00000000-0005-0000-0000-00003F030000}"/>
    <cellStyle name="normální 19 12" xfId="1525" xr:uid="{00000000-0005-0000-0000-000040030000}"/>
    <cellStyle name="normální 19 13" xfId="2436" xr:uid="{00000000-0005-0000-0000-000041030000}"/>
    <cellStyle name="normální 19 14" xfId="2380" xr:uid="{00000000-0005-0000-0000-000042030000}"/>
    <cellStyle name="normální 19 15" xfId="2403" xr:uid="{00000000-0005-0000-0000-000043030000}"/>
    <cellStyle name="normální 19 16" xfId="1412" xr:uid="{00000000-0005-0000-0000-000044030000}"/>
    <cellStyle name="normální 19 17" xfId="1410" xr:uid="{00000000-0005-0000-0000-000045030000}"/>
    <cellStyle name="normální 19 18" xfId="2432" xr:uid="{00000000-0005-0000-0000-000046030000}"/>
    <cellStyle name="normální 19 19" xfId="2439" xr:uid="{00000000-0005-0000-0000-000047030000}"/>
    <cellStyle name="normální 19 2" xfId="290" xr:uid="{00000000-0005-0000-0000-000048030000}"/>
    <cellStyle name="normální 19 2 2" xfId="291" xr:uid="{00000000-0005-0000-0000-000049030000}"/>
    <cellStyle name="normální 19 2 2 2" xfId="1793" xr:uid="{00000000-0005-0000-0000-00004A030000}"/>
    <cellStyle name="normální 19 2 3" xfId="1794" xr:uid="{00000000-0005-0000-0000-00004B030000}"/>
    <cellStyle name="normální 19 20" xfId="2390" xr:uid="{00000000-0005-0000-0000-00004C030000}"/>
    <cellStyle name="normální 19 21" xfId="2375" xr:uid="{00000000-0005-0000-0000-00004D030000}"/>
    <cellStyle name="normální 19 22" xfId="1533" xr:uid="{00000000-0005-0000-0000-00004E030000}"/>
    <cellStyle name="normální 19 23" xfId="2430" xr:uid="{00000000-0005-0000-0000-00004F030000}"/>
    <cellStyle name="normální 19 24" xfId="2458" xr:uid="{00000000-0005-0000-0000-000050030000}"/>
    <cellStyle name="normální 19 25" xfId="2444" xr:uid="{00000000-0005-0000-0000-000051030000}"/>
    <cellStyle name="normální 19 26" xfId="2438" xr:uid="{00000000-0005-0000-0000-000052030000}"/>
    <cellStyle name="normální 19 27" xfId="2425" xr:uid="{00000000-0005-0000-0000-000053030000}"/>
    <cellStyle name="normální 19 28" xfId="2393" xr:uid="{00000000-0005-0000-0000-000054030000}"/>
    <cellStyle name="normální 19 29" xfId="2408" xr:uid="{00000000-0005-0000-0000-000055030000}"/>
    <cellStyle name="normální 19 3" xfId="292" xr:uid="{00000000-0005-0000-0000-000056030000}"/>
    <cellStyle name="normální 19 30" xfId="2455" xr:uid="{00000000-0005-0000-0000-000057030000}"/>
    <cellStyle name="normální 19 31" xfId="2412" xr:uid="{00000000-0005-0000-0000-000058030000}"/>
    <cellStyle name="normální 19 32" xfId="1520" xr:uid="{00000000-0005-0000-0000-000059030000}"/>
    <cellStyle name="normální 19 33" xfId="1414" xr:uid="{00000000-0005-0000-0000-00005A030000}"/>
    <cellStyle name="normální 19 34" xfId="1552" xr:uid="{00000000-0005-0000-0000-00005B030000}"/>
    <cellStyle name="normální 19 35" xfId="2367" xr:uid="{00000000-0005-0000-0000-00005C030000}"/>
    <cellStyle name="normální 19 36" xfId="2452" xr:uid="{00000000-0005-0000-0000-00005D030000}"/>
    <cellStyle name="Normální 19 4" xfId="293" xr:uid="{00000000-0005-0000-0000-00005E030000}"/>
    <cellStyle name="Normální 19 4 2" xfId="1795" xr:uid="{00000000-0005-0000-0000-00005F030000}"/>
    <cellStyle name="normální 19 5" xfId="652" xr:uid="{00000000-0005-0000-0000-000060030000}"/>
    <cellStyle name="normální 19 5 2" xfId="2310" xr:uid="{00000000-0005-0000-0000-000061030000}"/>
    <cellStyle name="Normální 19 5 3" xfId="1796" xr:uid="{00000000-0005-0000-0000-000062030000}"/>
    <cellStyle name="Normální 19 6" xfId="1189" xr:uid="{00000000-0005-0000-0000-000063030000}"/>
    <cellStyle name="Normální 19 7" xfId="1348" xr:uid="{00000000-0005-0000-0000-000064030000}"/>
    <cellStyle name="Normální 19 8" xfId="1393" xr:uid="{00000000-0005-0000-0000-000065030000}"/>
    <cellStyle name="Normální 19 9" xfId="1360" xr:uid="{00000000-0005-0000-0000-000066030000}"/>
    <cellStyle name="Normální 2" xfId="294" xr:uid="{00000000-0005-0000-0000-000067030000}"/>
    <cellStyle name="normální 2 10" xfId="295" xr:uid="{00000000-0005-0000-0000-000068030000}"/>
    <cellStyle name="normální 2 10 2" xfId="1139" xr:uid="{00000000-0005-0000-0000-000069030000}"/>
    <cellStyle name="Normální 2 10 3" xfId="1138" xr:uid="{00000000-0005-0000-0000-00006A030000}"/>
    <cellStyle name="Normální 2 10 4" xfId="1133" xr:uid="{00000000-0005-0000-0000-00006B030000}"/>
    <cellStyle name="Normální 2 10 5" xfId="1137" xr:uid="{00000000-0005-0000-0000-00006C030000}"/>
    <cellStyle name="Normální 2 100" xfId="1288" xr:uid="{00000000-0005-0000-0000-00006D030000}"/>
    <cellStyle name="Normální 2 101" xfId="1390" xr:uid="{00000000-0005-0000-0000-00006E030000}"/>
    <cellStyle name="Normální 2 102" xfId="1363" xr:uid="{00000000-0005-0000-0000-00006F030000}"/>
    <cellStyle name="Normální 2 103" xfId="1354" xr:uid="{00000000-0005-0000-0000-000070030000}"/>
    <cellStyle name="Normální 2 104" xfId="1479" xr:uid="{00000000-0005-0000-0000-000071030000}"/>
    <cellStyle name="Normální 2 105" xfId="1524" xr:uid="{00000000-0005-0000-0000-000072030000}"/>
    <cellStyle name="Normální 2 106" xfId="2435" xr:uid="{00000000-0005-0000-0000-000073030000}"/>
    <cellStyle name="Normální 2 107" xfId="1568" xr:uid="{00000000-0005-0000-0000-000074030000}"/>
    <cellStyle name="Normální 2 108" xfId="2401" xr:uid="{00000000-0005-0000-0000-000075030000}"/>
    <cellStyle name="Normální 2 109" xfId="2389" xr:uid="{00000000-0005-0000-0000-000076030000}"/>
    <cellStyle name="Normální 2 11" xfId="296" xr:uid="{00000000-0005-0000-0000-000077030000}"/>
    <cellStyle name="Normální 2 11 2" xfId="1480" xr:uid="{00000000-0005-0000-0000-000078030000}"/>
    <cellStyle name="Normální 2 110" xfId="1574" xr:uid="{00000000-0005-0000-0000-000079030000}"/>
    <cellStyle name="Normální 2 111" xfId="2381" xr:uid="{00000000-0005-0000-0000-00007A030000}"/>
    <cellStyle name="Normální 2 112" xfId="2397" xr:uid="{00000000-0005-0000-0000-00007B030000}"/>
    <cellStyle name="Normální 2 113" xfId="2428" xr:uid="{00000000-0005-0000-0000-00007C030000}"/>
    <cellStyle name="Normální 2 114" xfId="2391" xr:uid="{00000000-0005-0000-0000-00007D030000}"/>
    <cellStyle name="Normální 2 115" xfId="2414" xr:uid="{00000000-0005-0000-0000-00007E030000}"/>
    <cellStyle name="Normální 2 116" xfId="2457" xr:uid="{00000000-0005-0000-0000-00007F030000}"/>
    <cellStyle name="Normální 2 117" xfId="1539" xr:uid="{00000000-0005-0000-0000-000080030000}"/>
    <cellStyle name="Normální 2 118" xfId="2392" xr:uid="{00000000-0005-0000-0000-000081030000}"/>
    <cellStyle name="Normální 2 119" xfId="1544" xr:uid="{00000000-0005-0000-0000-000082030000}"/>
    <cellStyle name="Normální 2 12" xfId="297" xr:uid="{00000000-0005-0000-0000-000083030000}"/>
    <cellStyle name="Normální 2 12 2" xfId="595" xr:uid="{00000000-0005-0000-0000-000084030000}"/>
    <cellStyle name="Normální 2 12 3" xfId="1481" xr:uid="{00000000-0005-0000-0000-000085030000}"/>
    <cellStyle name="Normální 2 120" xfId="2400" xr:uid="{00000000-0005-0000-0000-000086030000}"/>
    <cellStyle name="Normální 2 121" xfId="2373" xr:uid="{00000000-0005-0000-0000-000087030000}"/>
    <cellStyle name="Normální 2 122" xfId="2427" xr:uid="{00000000-0005-0000-0000-000088030000}"/>
    <cellStyle name="Normální 2 123" xfId="2421" xr:uid="{00000000-0005-0000-0000-000089030000}"/>
    <cellStyle name="Normální 2 124" xfId="1523" xr:uid="{00000000-0005-0000-0000-00008A030000}"/>
    <cellStyle name="Normální 2 125" xfId="2441" xr:uid="{00000000-0005-0000-0000-00008B030000}"/>
    <cellStyle name="Normální 2 126" xfId="2386" xr:uid="{00000000-0005-0000-0000-00008C030000}"/>
    <cellStyle name="Normální 2 127" xfId="1619" xr:uid="{00000000-0005-0000-0000-00008D030000}"/>
    <cellStyle name="Normální 2 128" xfId="1565" xr:uid="{00000000-0005-0000-0000-00008E030000}"/>
    <cellStyle name="Normální 2 129" xfId="1522" xr:uid="{00000000-0005-0000-0000-00008F030000}"/>
    <cellStyle name="Normální 2 13" xfId="298" xr:uid="{00000000-0005-0000-0000-000090030000}"/>
    <cellStyle name="Normální 2 13 2" xfId="1482" xr:uid="{00000000-0005-0000-0000-000091030000}"/>
    <cellStyle name="Normální 2 14" xfId="594" xr:uid="{00000000-0005-0000-0000-000092030000}"/>
    <cellStyle name="Normální 2 14 2" xfId="1483" xr:uid="{00000000-0005-0000-0000-000093030000}"/>
    <cellStyle name="Normální 2 15" xfId="593" xr:uid="{00000000-0005-0000-0000-000094030000}"/>
    <cellStyle name="Normální 2 15 2" xfId="1190" xr:uid="{00000000-0005-0000-0000-000095030000}"/>
    <cellStyle name="Normální 2 15 3" xfId="1484" xr:uid="{00000000-0005-0000-0000-000096030000}"/>
    <cellStyle name="Normální 2 16" xfId="592" xr:uid="{00000000-0005-0000-0000-000097030000}"/>
    <cellStyle name="Normální 2 16 2" xfId="1485" xr:uid="{00000000-0005-0000-0000-000098030000}"/>
    <cellStyle name="Normální 2 17" xfId="591" xr:uid="{00000000-0005-0000-0000-000099030000}"/>
    <cellStyle name="Normální 2 17 2" xfId="1486" xr:uid="{00000000-0005-0000-0000-00009A030000}"/>
    <cellStyle name="Normální 2 18" xfId="590" xr:uid="{00000000-0005-0000-0000-00009B030000}"/>
    <cellStyle name="Normální 2 18 2" xfId="1487" xr:uid="{00000000-0005-0000-0000-00009C030000}"/>
    <cellStyle name="Normální 2 19" xfId="589" xr:uid="{00000000-0005-0000-0000-00009D030000}"/>
    <cellStyle name="Normální 2 19 2" xfId="1798" xr:uid="{00000000-0005-0000-0000-00009E030000}"/>
    <cellStyle name="Normální 2 19 3" xfId="1797" xr:uid="{00000000-0005-0000-0000-00009F030000}"/>
    <cellStyle name="Normální 2 19 4" xfId="1488" xr:uid="{00000000-0005-0000-0000-0000A0030000}"/>
    <cellStyle name="Normální 2 2" xfId="299" xr:uid="{00000000-0005-0000-0000-0000A1030000}"/>
    <cellStyle name="Normální 2 2 10" xfId="638" xr:uid="{00000000-0005-0000-0000-0000A2030000}"/>
    <cellStyle name="Normální 2 2 10 2" xfId="1799" xr:uid="{00000000-0005-0000-0000-0000A3030000}"/>
    <cellStyle name="Normální 2 2 11" xfId="1293" xr:uid="{00000000-0005-0000-0000-0000A4030000}"/>
    <cellStyle name="Normální 2 2 12" xfId="1489" xr:uid="{00000000-0005-0000-0000-0000A5030000}"/>
    <cellStyle name="normální 2 2 2" xfId="300" xr:uid="{00000000-0005-0000-0000-0000A6030000}"/>
    <cellStyle name="normální 2 2 2 10" xfId="301" xr:uid="{00000000-0005-0000-0000-0000A7030000}"/>
    <cellStyle name="normální 2 2 2 10 2" xfId="1192" xr:uid="{00000000-0005-0000-0000-0000A8030000}"/>
    <cellStyle name="normální 2 2 2 10 3" xfId="1191" xr:uid="{00000000-0005-0000-0000-0000A9030000}"/>
    <cellStyle name="normální 2 2 2 11" xfId="1193" xr:uid="{00000000-0005-0000-0000-0000AA030000}"/>
    <cellStyle name="normální 2 2 2 2" xfId="302" xr:uid="{00000000-0005-0000-0000-0000AB030000}"/>
    <cellStyle name="normální 2 2 2 2 2" xfId="1194" xr:uid="{00000000-0005-0000-0000-0000AC030000}"/>
    <cellStyle name="Normální 2 2 2 3" xfId="303" xr:uid="{00000000-0005-0000-0000-0000AD030000}"/>
    <cellStyle name="Normální 2 2 2 3 10" xfId="2451" xr:uid="{00000000-0005-0000-0000-0000AE030000}"/>
    <cellStyle name="Normální 2 2 2 3 2" xfId="713" xr:uid="{00000000-0005-0000-0000-0000AF030000}"/>
    <cellStyle name="normální 2 2 2 3 3" xfId="1141" xr:uid="{00000000-0005-0000-0000-0000B0030000}"/>
    <cellStyle name="Normální 2 2 2 3 3 2" xfId="1292" xr:uid="{00000000-0005-0000-0000-0000B1030000}"/>
    <cellStyle name="normální 2 2 2 3 4" xfId="1129" xr:uid="{00000000-0005-0000-0000-0000B2030000}"/>
    <cellStyle name="normální 2 2 2 3 5" xfId="1140" xr:uid="{00000000-0005-0000-0000-0000B3030000}"/>
    <cellStyle name="Normální 2 2 2 3 6" xfId="1490" xr:uid="{00000000-0005-0000-0000-0000B4030000}"/>
    <cellStyle name="Normální 2 2 2 3 7" xfId="1610" xr:uid="{00000000-0005-0000-0000-0000B5030000}"/>
    <cellStyle name="Normální 2 2 2 3 8" xfId="2434" xr:uid="{00000000-0005-0000-0000-0000B6030000}"/>
    <cellStyle name="Normální 2 2 2 3 9" xfId="2346" xr:uid="{00000000-0005-0000-0000-0000B7030000}"/>
    <cellStyle name="Normální 2 2 2 4" xfId="304" xr:uid="{00000000-0005-0000-0000-0000B8030000}"/>
    <cellStyle name="Normální 2 2 2 4 2" xfId="714" xr:uid="{00000000-0005-0000-0000-0000B9030000}"/>
    <cellStyle name="Normální 2 2 2 4 3" xfId="1291" xr:uid="{00000000-0005-0000-0000-0000BA030000}"/>
    <cellStyle name="Normální 2 2 2 4 4" xfId="1491" xr:uid="{00000000-0005-0000-0000-0000BB030000}"/>
    <cellStyle name="Normální 2 2 2 5" xfId="305" xr:uid="{00000000-0005-0000-0000-0000BC030000}"/>
    <cellStyle name="Normální 2 2 2 5 2" xfId="715" xr:uid="{00000000-0005-0000-0000-0000BD030000}"/>
    <cellStyle name="Normální 2 2 2 5 3" xfId="1290" xr:uid="{00000000-0005-0000-0000-0000BE030000}"/>
    <cellStyle name="Normální 2 2 2 5 4" xfId="1492" xr:uid="{00000000-0005-0000-0000-0000BF030000}"/>
    <cellStyle name="normální 2 2 2 6" xfId="306" xr:uid="{00000000-0005-0000-0000-0000C0030000}"/>
    <cellStyle name="normální 2 2 2 7" xfId="307" xr:uid="{00000000-0005-0000-0000-0000C1030000}"/>
    <cellStyle name="normální 2 2 2 7 2" xfId="1800" xr:uid="{00000000-0005-0000-0000-0000C2030000}"/>
    <cellStyle name="normální 2 2 2 7 3" xfId="1801" xr:uid="{00000000-0005-0000-0000-0000C3030000}"/>
    <cellStyle name="normální 2 2 2 8" xfId="308" xr:uid="{00000000-0005-0000-0000-0000C4030000}"/>
    <cellStyle name="normální 2 2 2 8 2" xfId="1802" xr:uid="{00000000-0005-0000-0000-0000C5030000}"/>
    <cellStyle name="normální 2 2 2 8 3" xfId="1803" xr:uid="{00000000-0005-0000-0000-0000C6030000}"/>
    <cellStyle name="normální 2 2 2 9" xfId="309" xr:uid="{00000000-0005-0000-0000-0000C7030000}"/>
    <cellStyle name="normální 2 2 2 9 2" xfId="1196" xr:uid="{00000000-0005-0000-0000-0000C8030000}"/>
    <cellStyle name="normální 2 2 2 9 3" xfId="1195" xr:uid="{00000000-0005-0000-0000-0000C9030000}"/>
    <cellStyle name="normální 2 2 3" xfId="310" xr:uid="{00000000-0005-0000-0000-0000CA030000}"/>
    <cellStyle name="normální 2 2 4" xfId="311" xr:uid="{00000000-0005-0000-0000-0000CB030000}"/>
    <cellStyle name="normální 2 2 5" xfId="312" xr:uid="{00000000-0005-0000-0000-0000CC030000}"/>
    <cellStyle name="normální 2 2 6" xfId="313" xr:uid="{00000000-0005-0000-0000-0000CD030000}"/>
    <cellStyle name="normální 2 2 7" xfId="314" xr:uid="{00000000-0005-0000-0000-0000CE030000}"/>
    <cellStyle name="normální 2 2 8" xfId="315" xr:uid="{00000000-0005-0000-0000-0000CF030000}"/>
    <cellStyle name="Normální 2 2 9" xfId="712" xr:uid="{00000000-0005-0000-0000-0000D0030000}"/>
    <cellStyle name="Normální 2 2 9 2" xfId="1804" xr:uid="{00000000-0005-0000-0000-0000D1030000}"/>
    <cellStyle name="Normální 2 20" xfId="587" xr:uid="{00000000-0005-0000-0000-0000D2030000}"/>
    <cellStyle name="Normální 2 20 2" xfId="1806" xr:uid="{00000000-0005-0000-0000-0000D3030000}"/>
    <cellStyle name="Normální 2 20 3" xfId="1805" xr:uid="{00000000-0005-0000-0000-0000D4030000}"/>
    <cellStyle name="Normální 2 20 4" xfId="1494" xr:uid="{00000000-0005-0000-0000-0000D5030000}"/>
    <cellStyle name="Normální 2 21" xfId="586" xr:uid="{00000000-0005-0000-0000-0000D6030000}"/>
    <cellStyle name="Normální 2 21 2" xfId="1808" xr:uid="{00000000-0005-0000-0000-0000D7030000}"/>
    <cellStyle name="Normální 2 21 3" xfId="1807" xr:uid="{00000000-0005-0000-0000-0000D8030000}"/>
    <cellStyle name="Normální 2 21 4" xfId="1495" xr:uid="{00000000-0005-0000-0000-0000D9030000}"/>
    <cellStyle name="Normální 2 22" xfId="585" xr:uid="{00000000-0005-0000-0000-0000DA030000}"/>
    <cellStyle name="Normální 2 22 2" xfId="1810" xr:uid="{00000000-0005-0000-0000-0000DB030000}"/>
    <cellStyle name="Normální 2 22 3" xfId="1811" xr:uid="{00000000-0005-0000-0000-0000DC030000}"/>
    <cellStyle name="Normální 2 22 4" xfId="1809" xr:uid="{00000000-0005-0000-0000-0000DD030000}"/>
    <cellStyle name="Normální 2 22 5" xfId="1496" xr:uid="{00000000-0005-0000-0000-0000DE030000}"/>
    <cellStyle name="Normální 2 23" xfId="584" xr:uid="{00000000-0005-0000-0000-0000DF030000}"/>
    <cellStyle name="Normální 2 23 2" xfId="1812" xr:uid="{00000000-0005-0000-0000-0000E0030000}"/>
    <cellStyle name="Normální 2 23 3" xfId="1497" xr:uid="{00000000-0005-0000-0000-0000E1030000}"/>
    <cellStyle name="Normální 2 24" xfId="583" xr:uid="{00000000-0005-0000-0000-0000E2030000}"/>
    <cellStyle name="Normální 2 24 2" xfId="1813" xr:uid="{00000000-0005-0000-0000-0000E3030000}"/>
    <cellStyle name="Normální 2 24 3" xfId="1498" xr:uid="{00000000-0005-0000-0000-0000E4030000}"/>
    <cellStyle name="Normální 2 25" xfId="582" xr:uid="{00000000-0005-0000-0000-0000E5030000}"/>
    <cellStyle name="Normální 2 25 2" xfId="1814" xr:uid="{00000000-0005-0000-0000-0000E6030000}"/>
    <cellStyle name="Normální 2 25 3" xfId="1499" xr:uid="{00000000-0005-0000-0000-0000E7030000}"/>
    <cellStyle name="Normální 2 26" xfId="581" xr:uid="{00000000-0005-0000-0000-0000E8030000}"/>
    <cellStyle name="Normální 2 26 2" xfId="1500" xr:uid="{00000000-0005-0000-0000-0000E9030000}"/>
    <cellStyle name="Normální 2 27" xfId="580" xr:uid="{00000000-0005-0000-0000-0000EA030000}"/>
    <cellStyle name="Normální 2 27 2" xfId="1501" xr:uid="{00000000-0005-0000-0000-0000EB030000}"/>
    <cellStyle name="Normální 2 28" xfId="579" xr:uid="{00000000-0005-0000-0000-0000EC030000}"/>
    <cellStyle name="Normální 2 28 2" xfId="1816" xr:uid="{00000000-0005-0000-0000-0000ED030000}"/>
    <cellStyle name="Normální 2 28 3" xfId="1815" xr:uid="{00000000-0005-0000-0000-0000EE030000}"/>
    <cellStyle name="Normální 2 28 4" xfId="1502" xr:uid="{00000000-0005-0000-0000-0000EF030000}"/>
    <cellStyle name="Normální 2 29" xfId="578" xr:uid="{00000000-0005-0000-0000-0000F0030000}"/>
    <cellStyle name="Normální 2 29 2" xfId="1818" xr:uid="{00000000-0005-0000-0000-0000F1030000}"/>
    <cellStyle name="Normální 2 29 3" xfId="1819" xr:uid="{00000000-0005-0000-0000-0000F2030000}"/>
    <cellStyle name="Normální 2 29 4" xfId="1817" xr:uid="{00000000-0005-0000-0000-0000F3030000}"/>
    <cellStyle name="Normální 2 29 5" xfId="1503" xr:uid="{00000000-0005-0000-0000-0000F4030000}"/>
    <cellStyle name="Normální 2 3" xfId="316" xr:uid="{00000000-0005-0000-0000-0000F5030000}"/>
    <cellStyle name="Normální 2 3 10" xfId="577" xr:uid="{00000000-0005-0000-0000-0000F6030000}"/>
    <cellStyle name="Normální 2 3 11" xfId="576" xr:uid="{00000000-0005-0000-0000-0000F7030000}"/>
    <cellStyle name="Normální 2 3 11 2" xfId="1504" xr:uid="{00000000-0005-0000-0000-0000F8030000}"/>
    <cellStyle name="normální 2 3 2" xfId="317" xr:uid="{00000000-0005-0000-0000-0000F9030000}"/>
    <cellStyle name="Normální 2 3 3" xfId="575" xr:uid="{00000000-0005-0000-0000-0000FA030000}"/>
    <cellStyle name="Normální 2 3 4" xfId="574" xr:uid="{00000000-0005-0000-0000-0000FB030000}"/>
    <cellStyle name="Normální 2 3 5" xfId="573" xr:uid="{00000000-0005-0000-0000-0000FC030000}"/>
    <cellStyle name="Normální 2 3 6" xfId="572" xr:uid="{00000000-0005-0000-0000-0000FD030000}"/>
    <cellStyle name="Normální 2 3 7" xfId="571" xr:uid="{00000000-0005-0000-0000-0000FE030000}"/>
    <cellStyle name="Normální 2 3 8" xfId="570" xr:uid="{00000000-0005-0000-0000-0000FF030000}"/>
    <cellStyle name="Normální 2 3 9" xfId="569" xr:uid="{00000000-0005-0000-0000-000000040000}"/>
    <cellStyle name="Normální 2 30" xfId="568" xr:uid="{00000000-0005-0000-0000-000001040000}"/>
    <cellStyle name="Normální 2 30 2" xfId="1820" xr:uid="{00000000-0005-0000-0000-000002040000}"/>
    <cellStyle name="Normální 2 30 3" xfId="1505" xr:uid="{00000000-0005-0000-0000-000003040000}"/>
    <cellStyle name="Normální 2 31" xfId="567" xr:uid="{00000000-0005-0000-0000-000004040000}"/>
    <cellStyle name="Normální 2 31 2" xfId="1506" xr:uid="{00000000-0005-0000-0000-000005040000}"/>
    <cellStyle name="Normální 2 32" xfId="566" xr:uid="{00000000-0005-0000-0000-000006040000}"/>
    <cellStyle name="Normální 2 32 2" xfId="1507" xr:uid="{00000000-0005-0000-0000-000007040000}"/>
    <cellStyle name="Normální 2 33" xfId="565" xr:uid="{00000000-0005-0000-0000-000008040000}"/>
    <cellStyle name="Normální 2 33 2" xfId="1508" xr:uid="{00000000-0005-0000-0000-000009040000}"/>
    <cellStyle name="Normální 2 34" xfId="564" xr:uid="{00000000-0005-0000-0000-00000A040000}"/>
    <cellStyle name="Normální 2 34 2" xfId="1821" xr:uid="{00000000-0005-0000-0000-00000B040000}"/>
    <cellStyle name="Normální 2 34 3" xfId="1509" xr:uid="{00000000-0005-0000-0000-00000C040000}"/>
    <cellStyle name="Normální 2 35" xfId="563" xr:uid="{00000000-0005-0000-0000-00000D040000}"/>
    <cellStyle name="Normální 2 35 2" xfId="1822" xr:uid="{00000000-0005-0000-0000-00000E040000}"/>
    <cellStyle name="Normální 2 35 3" xfId="1510" xr:uid="{00000000-0005-0000-0000-00000F040000}"/>
    <cellStyle name="Normální 2 36" xfId="562" xr:uid="{00000000-0005-0000-0000-000010040000}"/>
    <cellStyle name="Normální 2 36 2" xfId="1511" xr:uid="{00000000-0005-0000-0000-000011040000}"/>
    <cellStyle name="Normální 2 37" xfId="561" xr:uid="{00000000-0005-0000-0000-000012040000}"/>
    <cellStyle name="Normální 2 37 2" xfId="1512" xr:uid="{00000000-0005-0000-0000-000013040000}"/>
    <cellStyle name="Normální 2 38" xfId="560" xr:uid="{00000000-0005-0000-0000-000014040000}"/>
    <cellStyle name="Normální 2 38 2" xfId="1823" xr:uid="{00000000-0005-0000-0000-000015040000}"/>
    <cellStyle name="Normální 2 38 3" xfId="1513" xr:uid="{00000000-0005-0000-0000-000016040000}"/>
    <cellStyle name="Normální 2 39" xfId="559" xr:uid="{00000000-0005-0000-0000-000017040000}"/>
    <cellStyle name="Normální 2 39 2" xfId="1825" xr:uid="{00000000-0005-0000-0000-000018040000}"/>
    <cellStyle name="Normální 2 39 3" xfId="1824" xr:uid="{00000000-0005-0000-0000-000019040000}"/>
    <cellStyle name="Normální 2 39 4" xfId="1514" xr:uid="{00000000-0005-0000-0000-00001A040000}"/>
    <cellStyle name="normální 2 4" xfId="318" xr:uid="{00000000-0005-0000-0000-00001B040000}"/>
    <cellStyle name="normální 2 4 2" xfId="319" xr:uid="{00000000-0005-0000-0000-00001C040000}"/>
    <cellStyle name="normální 2 4 2 2" xfId="1144" xr:uid="{00000000-0005-0000-0000-00001D040000}"/>
    <cellStyle name="normální 2 4 2 3" xfId="1143" xr:uid="{00000000-0005-0000-0000-00001E040000}"/>
    <cellStyle name="normální 2 4 3" xfId="320" xr:uid="{00000000-0005-0000-0000-00001F040000}"/>
    <cellStyle name="normální 2 4 4" xfId="321" xr:uid="{00000000-0005-0000-0000-000020040000}"/>
    <cellStyle name="normální 2 4 5" xfId="603" xr:uid="{00000000-0005-0000-0000-000021040000}"/>
    <cellStyle name="Normální 2 40" xfId="558" xr:uid="{00000000-0005-0000-0000-000022040000}"/>
    <cellStyle name="Normální 2 40 2" xfId="1515" xr:uid="{00000000-0005-0000-0000-000023040000}"/>
    <cellStyle name="Normální 2 41" xfId="634" xr:uid="{00000000-0005-0000-0000-000024040000}"/>
    <cellStyle name="Normální 2 41 2" xfId="1826" xr:uid="{00000000-0005-0000-0000-000025040000}"/>
    <cellStyle name="Normální 2 41 3" xfId="1584" xr:uid="{00000000-0005-0000-0000-000026040000}"/>
    <cellStyle name="Normální 2 42" xfId="677" xr:uid="{00000000-0005-0000-0000-000027040000}"/>
    <cellStyle name="Normální 2 42 2" xfId="1828" xr:uid="{00000000-0005-0000-0000-000028040000}"/>
    <cellStyle name="Normální 2 42 3" xfId="2312" xr:uid="{00000000-0005-0000-0000-000029040000}"/>
    <cellStyle name="Normální 2 42 4" xfId="1827" xr:uid="{00000000-0005-0000-0000-00002A040000}"/>
    <cellStyle name="Normální 2 42 5" xfId="1585" xr:uid="{00000000-0005-0000-0000-00002B040000}"/>
    <cellStyle name="Normální 2 43" xfId="637" xr:uid="{00000000-0005-0000-0000-00002C040000}"/>
    <cellStyle name="Normální 2 43 2" xfId="1586" xr:uid="{00000000-0005-0000-0000-00002D040000}"/>
    <cellStyle name="Normální 2 44" xfId="682" xr:uid="{00000000-0005-0000-0000-00002E040000}"/>
    <cellStyle name="Normální 2 44 2" xfId="1587" xr:uid="{00000000-0005-0000-0000-00002F040000}"/>
    <cellStyle name="Normální 2 45" xfId="641" xr:uid="{00000000-0005-0000-0000-000030040000}"/>
    <cellStyle name="Normální 2 45 2" xfId="1588" xr:uid="{00000000-0005-0000-0000-000031040000}"/>
    <cellStyle name="Normální 2 46" xfId="683" xr:uid="{00000000-0005-0000-0000-000032040000}"/>
    <cellStyle name="Normální 2 46 2" xfId="1829" xr:uid="{00000000-0005-0000-0000-000033040000}"/>
    <cellStyle name="Normální 2 46 3" xfId="1589" xr:uid="{00000000-0005-0000-0000-000034040000}"/>
    <cellStyle name="Normální 2 47" xfId="640" xr:uid="{00000000-0005-0000-0000-000035040000}"/>
    <cellStyle name="Normální 2 47 2" xfId="1831" xr:uid="{00000000-0005-0000-0000-000036040000}"/>
    <cellStyle name="Normální 2 47 3" xfId="2313" xr:uid="{00000000-0005-0000-0000-000037040000}"/>
    <cellStyle name="Normální 2 47 4" xfId="1830" xr:uid="{00000000-0005-0000-0000-000038040000}"/>
    <cellStyle name="Normální 2 47 5" xfId="1590" xr:uid="{00000000-0005-0000-0000-000039040000}"/>
    <cellStyle name="Normální 2 48" xfId="684" xr:uid="{00000000-0005-0000-0000-00003A040000}"/>
    <cellStyle name="Normální 2 48 2" xfId="1833" xr:uid="{00000000-0005-0000-0000-00003B040000}"/>
    <cellStyle name="Normální 2 48 3" xfId="2314" xr:uid="{00000000-0005-0000-0000-00003C040000}"/>
    <cellStyle name="Normální 2 48 4" xfId="1832" xr:uid="{00000000-0005-0000-0000-00003D040000}"/>
    <cellStyle name="Normální 2 48 5" xfId="1591" xr:uid="{00000000-0005-0000-0000-00003E040000}"/>
    <cellStyle name="Normální 2 49" xfId="639" xr:uid="{00000000-0005-0000-0000-00003F040000}"/>
    <cellStyle name="Normální 2 49 2" xfId="1835" xr:uid="{00000000-0005-0000-0000-000040040000}"/>
    <cellStyle name="Normální 2 49 3" xfId="2315" xr:uid="{00000000-0005-0000-0000-000041040000}"/>
    <cellStyle name="Normální 2 49 4" xfId="1834" xr:uid="{00000000-0005-0000-0000-000042040000}"/>
    <cellStyle name="Normální 2 49 5" xfId="1592" xr:uid="{00000000-0005-0000-0000-000043040000}"/>
    <cellStyle name="normální 2 5" xfId="322" xr:uid="{00000000-0005-0000-0000-000044040000}"/>
    <cellStyle name="Normální 2 50" xfId="685" xr:uid="{00000000-0005-0000-0000-000045040000}"/>
    <cellStyle name="Normální 2 50 2" xfId="1837" xr:uid="{00000000-0005-0000-0000-000046040000}"/>
    <cellStyle name="Normální 2 50 3" xfId="1836" xr:uid="{00000000-0005-0000-0000-000047040000}"/>
    <cellStyle name="Normální 2 50 4" xfId="1593" xr:uid="{00000000-0005-0000-0000-000048040000}"/>
    <cellStyle name="Normální 2 51" xfId="636" xr:uid="{00000000-0005-0000-0000-000049040000}"/>
    <cellStyle name="Normální 2 51 2" xfId="1839" xr:uid="{00000000-0005-0000-0000-00004A040000}"/>
    <cellStyle name="Normální 2 51 3" xfId="2316" xr:uid="{00000000-0005-0000-0000-00004B040000}"/>
    <cellStyle name="Normální 2 51 4" xfId="1838" xr:uid="{00000000-0005-0000-0000-00004C040000}"/>
    <cellStyle name="Normální 2 51 5" xfId="1594" xr:uid="{00000000-0005-0000-0000-00004D040000}"/>
    <cellStyle name="Normální 2 52" xfId="642" xr:uid="{00000000-0005-0000-0000-00004E040000}"/>
    <cellStyle name="Normální 2 52 2" xfId="1841" xr:uid="{00000000-0005-0000-0000-00004F040000}"/>
    <cellStyle name="Normální 2 52 3" xfId="2317" xr:uid="{00000000-0005-0000-0000-000050040000}"/>
    <cellStyle name="Normální 2 52 4" xfId="1840" xr:uid="{00000000-0005-0000-0000-000051040000}"/>
    <cellStyle name="Normální 2 52 5" xfId="1595" xr:uid="{00000000-0005-0000-0000-000052040000}"/>
    <cellStyle name="Normální 2 53" xfId="635" xr:uid="{00000000-0005-0000-0000-000053040000}"/>
    <cellStyle name="Normální 2 53 2" xfId="1843" xr:uid="{00000000-0005-0000-0000-000054040000}"/>
    <cellStyle name="Normální 2 53 3" xfId="2318" xr:uid="{00000000-0005-0000-0000-000055040000}"/>
    <cellStyle name="Normální 2 53 4" xfId="1842" xr:uid="{00000000-0005-0000-0000-000056040000}"/>
    <cellStyle name="Normální 2 53 5" xfId="1596" xr:uid="{00000000-0005-0000-0000-000057040000}"/>
    <cellStyle name="Normální 2 54" xfId="820" xr:uid="{00000000-0005-0000-0000-000058040000}"/>
    <cellStyle name="Normální 2 54 2" xfId="1845" xr:uid="{00000000-0005-0000-0000-000059040000}"/>
    <cellStyle name="Normální 2 54 3" xfId="2319" xr:uid="{00000000-0005-0000-0000-00005A040000}"/>
    <cellStyle name="Normální 2 54 4" xfId="1844" xr:uid="{00000000-0005-0000-0000-00005B040000}"/>
    <cellStyle name="Normální 2 54 5" xfId="1597" xr:uid="{00000000-0005-0000-0000-00005C040000}"/>
    <cellStyle name="Normální 2 55" xfId="815" xr:uid="{00000000-0005-0000-0000-00005D040000}"/>
    <cellStyle name="Normální 2 55 2" xfId="1847" xr:uid="{00000000-0005-0000-0000-00005E040000}"/>
    <cellStyle name="Normální 2 55 3" xfId="2320" xr:uid="{00000000-0005-0000-0000-00005F040000}"/>
    <cellStyle name="Normální 2 55 4" xfId="1846" xr:uid="{00000000-0005-0000-0000-000060040000}"/>
    <cellStyle name="Normální 2 55 5" xfId="1598" xr:uid="{00000000-0005-0000-0000-000061040000}"/>
    <cellStyle name="Normální 2 56" xfId="890" xr:uid="{00000000-0005-0000-0000-000062040000}"/>
    <cellStyle name="Normální 2 56 2" xfId="1848" xr:uid="{00000000-0005-0000-0000-000063040000}"/>
    <cellStyle name="Normální 2 56 3" xfId="1599" xr:uid="{00000000-0005-0000-0000-000064040000}"/>
    <cellStyle name="Normální 2 57" xfId="875" xr:uid="{00000000-0005-0000-0000-000065040000}"/>
    <cellStyle name="Normální 2 57 2" xfId="1849" xr:uid="{00000000-0005-0000-0000-000066040000}"/>
    <cellStyle name="Normální 2 57 3" xfId="1600" xr:uid="{00000000-0005-0000-0000-000067040000}"/>
    <cellStyle name="Normální 2 58" xfId="882" xr:uid="{00000000-0005-0000-0000-000068040000}"/>
    <cellStyle name="Normální 2 58 2" xfId="1850" xr:uid="{00000000-0005-0000-0000-000069040000}"/>
    <cellStyle name="Normální 2 58 3" xfId="1601" xr:uid="{00000000-0005-0000-0000-00006A040000}"/>
    <cellStyle name="Normální 2 59" xfId="874" xr:uid="{00000000-0005-0000-0000-00006B040000}"/>
    <cellStyle name="Normální 2 59 2" xfId="1851" xr:uid="{00000000-0005-0000-0000-00006C040000}"/>
    <cellStyle name="Normální 2 59 3" xfId="1602" xr:uid="{00000000-0005-0000-0000-00006D040000}"/>
    <cellStyle name="normální 2 6" xfId="323" xr:uid="{00000000-0005-0000-0000-00006E040000}"/>
    <cellStyle name="Normální 2 60" xfId="888" xr:uid="{00000000-0005-0000-0000-00006F040000}"/>
    <cellStyle name="Normální 2 60 2" xfId="1852" xr:uid="{00000000-0005-0000-0000-000070040000}"/>
    <cellStyle name="Normální 2 60 3" xfId="1603" xr:uid="{00000000-0005-0000-0000-000071040000}"/>
    <cellStyle name="Normální 2 61" xfId="876" xr:uid="{00000000-0005-0000-0000-000072040000}"/>
    <cellStyle name="Normální 2 61 2" xfId="1853" xr:uid="{00000000-0005-0000-0000-000073040000}"/>
    <cellStyle name="Normální 2 61 3" xfId="1604" xr:uid="{00000000-0005-0000-0000-000074040000}"/>
    <cellStyle name="Normální 2 62" xfId="885" xr:uid="{00000000-0005-0000-0000-000075040000}"/>
    <cellStyle name="Normální 2 62 2" xfId="1854" xr:uid="{00000000-0005-0000-0000-000076040000}"/>
    <cellStyle name="Normální 2 62 3" xfId="1605" xr:uid="{00000000-0005-0000-0000-000077040000}"/>
    <cellStyle name="Normální 2 63" xfId="877" xr:uid="{00000000-0005-0000-0000-000078040000}"/>
    <cellStyle name="Normální 2 63 2" xfId="1855" xr:uid="{00000000-0005-0000-0000-000079040000}"/>
    <cellStyle name="Normální 2 63 3" xfId="1606" xr:uid="{00000000-0005-0000-0000-00007A040000}"/>
    <cellStyle name="Normální 2 64" xfId="886" xr:uid="{00000000-0005-0000-0000-00007B040000}"/>
    <cellStyle name="Normální 2 64 2" xfId="1856" xr:uid="{00000000-0005-0000-0000-00007C040000}"/>
    <cellStyle name="Normální 2 64 3" xfId="1607" xr:uid="{00000000-0005-0000-0000-00007D040000}"/>
    <cellStyle name="Normální 2 65" xfId="871" xr:uid="{00000000-0005-0000-0000-00007E040000}"/>
    <cellStyle name="Normální 2 65 2" xfId="1858" xr:uid="{00000000-0005-0000-0000-00007F040000}"/>
    <cellStyle name="Normální 2 65 3" xfId="1857" xr:uid="{00000000-0005-0000-0000-000080040000}"/>
    <cellStyle name="Normální 2 66" xfId="880" xr:uid="{00000000-0005-0000-0000-000081040000}"/>
    <cellStyle name="Normální 2 66 2" xfId="1860" xr:uid="{00000000-0005-0000-0000-000082040000}"/>
    <cellStyle name="Normální 2 66 3" xfId="1859" xr:uid="{00000000-0005-0000-0000-000083040000}"/>
    <cellStyle name="Normální 2 67" xfId="850" xr:uid="{00000000-0005-0000-0000-000084040000}"/>
    <cellStyle name="Normální 2 67 2" xfId="1862" xr:uid="{00000000-0005-0000-0000-000085040000}"/>
    <cellStyle name="Normální 2 67 3" xfId="1861" xr:uid="{00000000-0005-0000-0000-000086040000}"/>
    <cellStyle name="Normální 2 68" xfId="881" xr:uid="{00000000-0005-0000-0000-000087040000}"/>
    <cellStyle name="Normální 2 68 2" xfId="1864" xr:uid="{00000000-0005-0000-0000-000088040000}"/>
    <cellStyle name="Normální 2 68 3" xfId="1863" xr:uid="{00000000-0005-0000-0000-000089040000}"/>
    <cellStyle name="Normální 2 69" xfId="873" xr:uid="{00000000-0005-0000-0000-00008A040000}"/>
    <cellStyle name="Normální 2 69 2" xfId="1866" xr:uid="{00000000-0005-0000-0000-00008B040000}"/>
    <cellStyle name="Normální 2 69 3" xfId="1865" xr:uid="{00000000-0005-0000-0000-00008C040000}"/>
    <cellStyle name="normální 2 7" xfId="324" xr:uid="{00000000-0005-0000-0000-00008D040000}"/>
    <cellStyle name="normální 2 7 2" xfId="1148" xr:uid="{00000000-0005-0000-0000-00008E040000}"/>
    <cellStyle name="Normální 2 7 3" xfId="1147" xr:uid="{00000000-0005-0000-0000-00008F040000}"/>
    <cellStyle name="Normální 2 7 3 2" xfId="1867" xr:uid="{00000000-0005-0000-0000-000090040000}"/>
    <cellStyle name="Normální 2 7 4" xfId="1128" xr:uid="{00000000-0005-0000-0000-000091040000}"/>
    <cellStyle name="Normální 2 7 4 2" xfId="1868" xr:uid="{00000000-0005-0000-0000-000092040000}"/>
    <cellStyle name="Normální 2 7 5" xfId="1142" xr:uid="{00000000-0005-0000-0000-000093040000}"/>
    <cellStyle name="Normální 2 70" xfId="883" xr:uid="{00000000-0005-0000-0000-000094040000}"/>
    <cellStyle name="Normální 2 70 2" xfId="1870" xr:uid="{00000000-0005-0000-0000-000095040000}"/>
    <cellStyle name="Normální 2 70 3" xfId="1869" xr:uid="{00000000-0005-0000-0000-000096040000}"/>
    <cellStyle name="Normální 2 71" xfId="872" xr:uid="{00000000-0005-0000-0000-000097040000}"/>
    <cellStyle name="Normální 2 71 2" xfId="1871" xr:uid="{00000000-0005-0000-0000-000098040000}"/>
    <cellStyle name="Normální 2 72" xfId="884" xr:uid="{00000000-0005-0000-0000-000099040000}"/>
    <cellStyle name="Normální 2 72 2" xfId="1872" xr:uid="{00000000-0005-0000-0000-00009A040000}"/>
    <cellStyle name="Normální 2 73" xfId="965" xr:uid="{00000000-0005-0000-0000-00009B040000}"/>
    <cellStyle name="Normální 2 73 2" xfId="1873" xr:uid="{00000000-0005-0000-0000-00009C040000}"/>
    <cellStyle name="Normální 2 74" xfId="955" xr:uid="{00000000-0005-0000-0000-00009D040000}"/>
    <cellStyle name="Normální 2 74 2" xfId="1874" xr:uid="{00000000-0005-0000-0000-00009E040000}"/>
    <cellStyle name="Normální 2 75" xfId="962" xr:uid="{00000000-0005-0000-0000-00009F040000}"/>
    <cellStyle name="Normální 2 75 2" xfId="1875" xr:uid="{00000000-0005-0000-0000-0000A0040000}"/>
    <cellStyle name="Normální 2 76" xfId="954" xr:uid="{00000000-0005-0000-0000-0000A1040000}"/>
    <cellStyle name="Normální 2 76 2" xfId="1876" xr:uid="{00000000-0005-0000-0000-0000A2040000}"/>
    <cellStyle name="Normální 2 77" xfId="956" xr:uid="{00000000-0005-0000-0000-0000A3040000}"/>
    <cellStyle name="Normální 2 77 2" xfId="1878" xr:uid="{00000000-0005-0000-0000-0000A4040000}"/>
    <cellStyle name="Normální 2 77 3" xfId="1877" xr:uid="{00000000-0005-0000-0000-0000A5040000}"/>
    <cellStyle name="Normální 2 78" xfId="953" xr:uid="{00000000-0005-0000-0000-0000A6040000}"/>
    <cellStyle name="Normální 2 78 2" xfId="1880" xr:uid="{00000000-0005-0000-0000-0000A7040000}"/>
    <cellStyle name="Normální 2 78 3" xfId="1879" xr:uid="{00000000-0005-0000-0000-0000A8040000}"/>
    <cellStyle name="Normální 2 79" xfId="957" xr:uid="{00000000-0005-0000-0000-0000A9040000}"/>
    <cellStyle name="Normální 2 79 2" xfId="1881" xr:uid="{00000000-0005-0000-0000-0000AA040000}"/>
    <cellStyle name="normální 2 8" xfId="325" xr:uid="{00000000-0005-0000-0000-0000AB040000}"/>
    <cellStyle name="normální 2 8 2" xfId="1150" xr:uid="{00000000-0005-0000-0000-0000AC040000}"/>
    <cellStyle name="Normální 2 8 3" xfId="1149" xr:uid="{00000000-0005-0000-0000-0000AD040000}"/>
    <cellStyle name="Normální 2 8 3 2" xfId="1882" xr:uid="{00000000-0005-0000-0000-0000AE040000}"/>
    <cellStyle name="Normální 2 8 4" xfId="1127" xr:uid="{00000000-0005-0000-0000-0000AF040000}"/>
    <cellStyle name="Normální 2 8 4 2" xfId="1883" xr:uid="{00000000-0005-0000-0000-0000B0040000}"/>
    <cellStyle name="Normální 2 8 5" xfId="1145" xr:uid="{00000000-0005-0000-0000-0000B1040000}"/>
    <cellStyle name="Normální 2 80" xfId="952" xr:uid="{00000000-0005-0000-0000-0000B2040000}"/>
    <cellStyle name="Normální 2 80 2" xfId="1884" xr:uid="{00000000-0005-0000-0000-0000B3040000}"/>
    <cellStyle name="Normální 2 81" xfId="958" xr:uid="{00000000-0005-0000-0000-0000B4040000}"/>
    <cellStyle name="Normální 2 81 2" xfId="1885" xr:uid="{00000000-0005-0000-0000-0000B5040000}"/>
    <cellStyle name="Normální 2 82" xfId="951" xr:uid="{00000000-0005-0000-0000-0000B6040000}"/>
    <cellStyle name="Normální 2 82 2" xfId="1886" xr:uid="{00000000-0005-0000-0000-0000B7040000}"/>
    <cellStyle name="Normální 2 83" xfId="961" xr:uid="{00000000-0005-0000-0000-0000B8040000}"/>
    <cellStyle name="Normální 2 83 2" xfId="1887" xr:uid="{00000000-0005-0000-0000-0000B9040000}"/>
    <cellStyle name="Normální 2 84" xfId="1019" xr:uid="{00000000-0005-0000-0000-0000BA040000}"/>
    <cellStyle name="Normální 2 84 2" xfId="1888" xr:uid="{00000000-0005-0000-0000-0000BB040000}"/>
    <cellStyle name="Normální 2 85" xfId="1014" xr:uid="{00000000-0005-0000-0000-0000BC040000}"/>
    <cellStyle name="Normální 2 85 2" xfId="1890" xr:uid="{00000000-0005-0000-0000-0000BD040000}"/>
    <cellStyle name="Normální 2 85 3" xfId="1889" xr:uid="{00000000-0005-0000-0000-0000BE040000}"/>
    <cellStyle name="Normální 2 86" xfId="1074" xr:uid="{00000000-0005-0000-0000-0000BF040000}"/>
    <cellStyle name="Normální 2 86 2" xfId="1891" xr:uid="{00000000-0005-0000-0000-0000C0040000}"/>
    <cellStyle name="Normální 2 87" xfId="1064" xr:uid="{00000000-0005-0000-0000-0000C1040000}"/>
    <cellStyle name="Normální 2 87 2" xfId="1892" xr:uid="{00000000-0005-0000-0000-0000C2040000}"/>
    <cellStyle name="Normální 2 88" xfId="1069" xr:uid="{00000000-0005-0000-0000-0000C3040000}"/>
    <cellStyle name="Normální 2 88 2" xfId="1893" xr:uid="{00000000-0005-0000-0000-0000C4040000}"/>
    <cellStyle name="Normální 2 89" xfId="1050" xr:uid="{00000000-0005-0000-0000-0000C5040000}"/>
    <cellStyle name="Normální 2 89 2" xfId="1894" xr:uid="{00000000-0005-0000-0000-0000C6040000}"/>
    <cellStyle name="normální 2 9" xfId="326" xr:uid="{00000000-0005-0000-0000-0000C7040000}"/>
    <cellStyle name="normální 2 9 2" xfId="1152" xr:uid="{00000000-0005-0000-0000-0000C8040000}"/>
    <cellStyle name="Normální 2 9 3" xfId="1151" xr:uid="{00000000-0005-0000-0000-0000C9040000}"/>
    <cellStyle name="Normální 2 9 4" xfId="1126" xr:uid="{00000000-0005-0000-0000-0000CA040000}"/>
    <cellStyle name="Normální 2 9 5" xfId="1146" xr:uid="{00000000-0005-0000-0000-0000CB040000}"/>
    <cellStyle name="Normální 2 90" xfId="1068" xr:uid="{00000000-0005-0000-0000-0000CC040000}"/>
    <cellStyle name="Normální 2 90 2" xfId="1895" xr:uid="{00000000-0005-0000-0000-0000CD040000}"/>
    <cellStyle name="Normální 2 91" xfId="1063" xr:uid="{00000000-0005-0000-0000-0000CE040000}"/>
    <cellStyle name="Normální 2 91 2" xfId="1896" xr:uid="{00000000-0005-0000-0000-0000CF040000}"/>
    <cellStyle name="Normální 2 92" xfId="1070" xr:uid="{00000000-0005-0000-0000-0000D0040000}"/>
    <cellStyle name="Normální 2 92 2" xfId="1897" xr:uid="{00000000-0005-0000-0000-0000D1040000}"/>
    <cellStyle name="Normální 2 93" xfId="1065" xr:uid="{00000000-0005-0000-0000-0000D2040000}"/>
    <cellStyle name="Normální 2 93 2" xfId="1898" xr:uid="{00000000-0005-0000-0000-0000D3040000}"/>
    <cellStyle name="Normální 2 94" xfId="1071" xr:uid="{00000000-0005-0000-0000-0000D4040000}"/>
    <cellStyle name="Normální 2 94 2" xfId="1899" xr:uid="{00000000-0005-0000-0000-0000D5040000}"/>
    <cellStyle name="Normální 2 95" xfId="1294" xr:uid="{00000000-0005-0000-0000-0000D6040000}"/>
    <cellStyle name="Normální 2 95 2" xfId="1900" xr:uid="{00000000-0005-0000-0000-0000D7040000}"/>
    <cellStyle name="Normální 2 96" xfId="1351" xr:uid="{00000000-0005-0000-0000-0000D8040000}"/>
    <cellStyle name="Normální 2 97" xfId="1364" xr:uid="{00000000-0005-0000-0000-0000D9040000}"/>
    <cellStyle name="Normální 2 98" xfId="1350" xr:uid="{00000000-0005-0000-0000-0000DA040000}"/>
    <cellStyle name="Normální 2 99" xfId="1365" xr:uid="{00000000-0005-0000-0000-0000DB040000}"/>
    <cellStyle name="Normální 20" xfId="327" xr:uid="{00000000-0005-0000-0000-0000DC040000}"/>
    <cellStyle name="Normální 20 10" xfId="1377" xr:uid="{00000000-0005-0000-0000-0000DD040000}"/>
    <cellStyle name="normální 20 11" xfId="1518" xr:uid="{00000000-0005-0000-0000-0000DE040000}"/>
    <cellStyle name="normální 20 12" xfId="1493" xr:uid="{00000000-0005-0000-0000-0000DF040000}"/>
    <cellStyle name="normální 20 13" xfId="2429" xr:uid="{00000000-0005-0000-0000-0000E0040000}"/>
    <cellStyle name="normální 20 14" xfId="1977" xr:uid="{00000000-0005-0000-0000-0000E1040000}"/>
    <cellStyle name="normální 20 15" xfId="2450" xr:uid="{00000000-0005-0000-0000-0000E2040000}"/>
    <cellStyle name="normální 20 16" xfId="1406" xr:uid="{00000000-0005-0000-0000-0000E3040000}"/>
    <cellStyle name="normální 20 17" xfId="2424" xr:uid="{00000000-0005-0000-0000-0000E4040000}"/>
    <cellStyle name="normální 20 18" xfId="2382" xr:uid="{00000000-0005-0000-0000-0000E5040000}"/>
    <cellStyle name="normální 20 19" xfId="2399" xr:uid="{00000000-0005-0000-0000-0000E6040000}"/>
    <cellStyle name="normální 20 2" xfId="328" xr:uid="{00000000-0005-0000-0000-0000E7040000}"/>
    <cellStyle name="normální 20 2 2" xfId="329" xr:uid="{00000000-0005-0000-0000-0000E8040000}"/>
    <cellStyle name="normální 20 2 2 2" xfId="1901" xr:uid="{00000000-0005-0000-0000-0000E9040000}"/>
    <cellStyle name="normální 20 2 3" xfId="1902" xr:uid="{00000000-0005-0000-0000-0000EA040000}"/>
    <cellStyle name="normální 20 20" xfId="2368" xr:uid="{00000000-0005-0000-0000-0000EB040000}"/>
    <cellStyle name="normální 20 21" xfId="2464" xr:uid="{00000000-0005-0000-0000-0000EC040000}"/>
    <cellStyle name="normální 20 22" xfId="2461" xr:uid="{00000000-0005-0000-0000-0000ED040000}"/>
    <cellStyle name="normální 20 23" xfId="1582" xr:uid="{00000000-0005-0000-0000-0000EE040000}"/>
    <cellStyle name="normální 20 24" xfId="2472" xr:uid="{00000000-0005-0000-0000-0000EF040000}"/>
    <cellStyle name="normální 20 25" xfId="2474" xr:uid="{00000000-0005-0000-0000-0000F0040000}"/>
    <cellStyle name="normální 20 26" xfId="2476" xr:uid="{00000000-0005-0000-0000-0000F1040000}"/>
    <cellStyle name="normální 20 27" xfId="2477" xr:uid="{00000000-0005-0000-0000-0000F2040000}"/>
    <cellStyle name="normální 20 28" xfId="2478" xr:uid="{00000000-0005-0000-0000-0000F3040000}"/>
    <cellStyle name="normální 20 29" xfId="1551" xr:uid="{00000000-0005-0000-0000-0000F4040000}"/>
    <cellStyle name="normální 20 3" xfId="330" xr:uid="{00000000-0005-0000-0000-0000F5040000}"/>
    <cellStyle name="normální 20 3 2" xfId="718" xr:uid="{00000000-0005-0000-0000-0000F6040000}"/>
    <cellStyle name="normální 20 3 3" xfId="1286" xr:uid="{00000000-0005-0000-0000-0000F7040000}"/>
    <cellStyle name="normální 20 3 4" xfId="1519" xr:uid="{00000000-0005-0000-0000-0000F8040000}"/>
    <cellStyle name="normální 20 30" xfId="2223" xr:uid="{00000000-0005-0000-0000-0000F9040000}"/>
    <cellStyle name="normální 20 31" xfId="2456" xr:uid="{00000000-0005-0000-0000-0000FA040000}"/>
    <cellStyle name="normální 20 32" xfId="2465" xr:uid="{00000000-0005-0000-0000-0000FB040000}"/>
    <cellStyle name="normální 20 33" xfId="2462" xr:uid="{00000000-0005-0000-0000-0000FC040000}"/>
    <cellStyle name="normální 20 34" xfId="1549" xr:uid="{00000000-0005-0000-0000-0000FD040000}"/>
    <cellStyle name="normální 20 35" xfId="2420" xr:uid="{00000000-0005-0000-0000-0000FE040000}"/>
    <cellStyle name="normální 20 36" xfId="1616" xr:uid="{00000000-0005-0000-0000-0000FF040000}"/>
    <cellStyle name="Normální 20 4" xfId="331" xr:uid="{00000000-0005-0000-0000-000000050000}"/>
    <cellStyle name="Normální 20 4 2" xfId="1903" xr:uid="{00000000-0005-0000-0000-000001050000}"/>
    <cellStyle name="normální 20 5" xfId="604" xr:uid="{00000000-0005-0000-0000-000002050000}"/>
    <cellStyle name="normální 20 5 2" xfId="1285" xr:uid="{00000000-0005-0000-0000-000003050000}"/>
    <cellStyle name="normální 20 5 2 2" xfId="2322" xr:uid="{00000000-0005-0000-0000-000004050000}"/>
    <cellStyle name="Normální 20 5 3" xfId="1904" xr:uid="{00000000-0005-0000-0000-000005050000}"/>
    <cellStyle name="normální 20 5 4" xfId="1608" xr:uid="{00000000-0005-0000-0000-000006050000}"/>
    <cellStyle name="normální 20 6" xfId="717" xr:uid="{00000000-0005-0000-0000-000007050000}"/>
    <cellStyle name="Normální 20 6 2" xfId="1198" xr:uid="{00000000-0005-0000-0000-000008050000}"/>
    <cellStyle name="Normální 20 7" xfId="1287" xr:uid="{00000000-0005-0000-0000-000009050000}"/>
    <cellStyle name="Normální 20 8" xfId="1353" xr:uid="{00000000-0005-0000-0000-00000A050000}"/>
    <cellStyle name="Normální 20 9" xfId="1400" xr:uid="{00000000-0005-0000-0000-00000B050000}"/>
    <cellStyle name="Normální 21" xfId="332" xr:uid="{00000000-0005-0000-0000-00000C050000}"/>
    <cellStyle name="Normální 21 10" xfId="521" xr:uid="{00000000-0005-0000-0000-00000D050000}"/>
    <cellStyle name="Normální 21 10 2" xfId="1905" xr:uid="{00000000-0005-0000-0000-00000E050000}"/>
    <cellStyle name="Normální 21 11" xfId="821" xr:uid="{00000000-0005-0000-0000-00000F050000}"/>
    <cellStyle name="Normální 21 11 2" xfId="1199" xr:uid="{00000000-0005-0000-0000-000010050000}"/>
    <cellStyle name="Normální 21 12" xfId="891" xr:uid="{00000000-0005-0000-0000-000011050000}"/>
    <cellStyle name="Normální 21 12 2" xfId="2323" xr:uid="{00000000-0005-0000-0000-000012050000}"/>
    <cellStyle name="Normální 21 12 3" xfId="1906" xr:uid="{00000000-0005-0000-0000-000013050000}"/>
    <cellStyle name="Normální 21 13" xfId="970" xr:uid="{00000000-0005-0000-0000-000014050000}"/>
    <cellStyle name="Normální 21 14" xfId="1020" xr:uid="{00000000-0005-0000-0000-000015050000}"/>
    <cellStyle name="Normální 21 15" xfId="1077" xr:uid="{00000000-0005-0000-0000-000016050000}"/>
    <cellStyle name="Normální 21 16" xfId="1284" xr:uid="{00000000-0005-0000-0000-000017050000}"/>
    <cellStyle name="normální 21 2" xfId="333" xr:uid="{00000000-0005-0000-0000-000018050000}"/>
    <cellStyle name="normální 21 2 2" xfId="334" xr:uid="{00000000-0005-0000-0000-000019050000}"/>
    <cellStyle name="normální 21 2 2 2" xfId="1907" xr:uid="{00000000-0005-0000-0000-00001A050000}"/>
    <cellStyle name="normální 21 2 3" xfId="1908" xr:uid="{00000000-0005-0000-0000-00001B050000}"/>
    <cellStyle name="Normální 21 3" xfId="335" xr:uid="{00000000-0005-0000-0000-00001C050000}"/>
    <cellStyle name="Normální 21 3 2" xfId="720" xr:uid="{00000000-0005-0000-0000-00001D050000}"/>
    <cellStyle name="Normální 21 3 2 2" xfId="2324" xr:uid="{00000000-0005-0000-0000-00001E050000}"/>
    <cellStyle name="Normální 21 3 3" xfId="822" xr:uid="{00000000-0005-0000-0000-00001F050000}"/>
    <cellStyle name="Normální 21 3 4" xfId="893" xr:uid="{00000000-0005-0000-0000-000020050000}"/>
    <cellStyle name="Normální 21 3 5" xfId="971" xr:uid="{00000000-0005-0000-0000-000021050000}"/>
    <cellStyle name="Normální 21 3 6" xfId="1021" xr:uid="{00000000-0005-0000-0000-000022050000}"/>
    <cellStyle name="Normální 21 3 7" xfId="1078" xr:uid="{00000000-0005-0000-0000-000023050000}"/>
    <cellStyle name="Normální 21 3 8" xfId="1283" xr:uid="{00000000-0005-0000-0000-000024050000}"/>
    <cellStyle name="Normální 21 4" xfId="336" xr:uid="{00000000-0005-0000-0000-000025050000}"/>
    <cellStyle name="Normální 21 4 2" xfId="1909" xr:uid="{00000000-0005-0000-0000-000026050000}"/>
    <cellStyle name="Normální 21 4 3" xfId="1910" xr:uid="{00000000-0005-0000-0000-000027050000}"/>
    <cellStyle name="Normální 21 5" xfId="337" xr:uid="{00000000-0005-0000-0000-000028050000}"/>
    <cellStyle name="Normální 21 5 2" xfId="1281" xr:uid="{00000000-0005-0000-0000-000029050000}"/>
    <cellStyle name="Normální 21 6" xfId="338" xr:uid="{00000000-0005-0000-0000-00002A050000}"/>
    <cellStyle name="Normální 21 6 2" xfId="1911" xr:uid="{00000000-0005-0000-0000-00002B050000}"/>
    <cellStyle name="Normální 21 7" xfId="556" xr:uid="{00000000-0005-0000-0000-00002C050000}"/>
    <cellStyle name="Normální 21 7 2" xfId="1912" xr:uid="{00000000-0005-0000-0000-00002D050000}"/>
    <cellStyle name="Normální 21 8" xfId="520" xr:uid="{00000000-0005-0000-0000-00002E050000}"/>
    <cellStyle name="Normální 21 8 2" xfId="1913" xr:uid="{00000000-0005-0000-0000-00002F050000}"/>
    <cellStyle name="Normální 21 9" xfId="611" xr:uid="{00000000-0005-0000-0000-000030050000}"/>
    <cellStyle name="Normální 21 9 2" xfId="1914" xr:uid="{00000000-0005-0000-0000-000031050000}"/>
    <cellStyle name="Normální 22" xfId="339" xr:uid="{00000000-0005-0000-0000-000032050000}"/>
    <cellStyle name="Normální 22 10" xfId="519" xr:uid="{00000000-0005-0000-0000-000033050000}"/>
    <cellStyle name="Normální 22 10 2" xfId="1915" xr:uid="{00000000-0005-0000-0000-000034050000}"/>
    <cellStyle name="Normální 22 11" xfId="823" xr:uid="{00000000-0005-0000-0000-000035050000}"/>
    <cellStyle name="Normální 22 11 2" xfId="1201" xr:uid="{00000000-0005-0000-0000-000036050000}"/>
    <cellStyle name="Normální 22 12" xfId="895" xr:uid="{00000000-0005-0000-0000-000037050000}"/>
    <cellStyle name="Normální 22 12 2" xfId="2325" xr:uid="{00000000-0005-0000-0000-000038050000}"/>
    <cellStyle name="Normální 22 12 3" xfId="1916" xr:uid="{00000000-0005-0000-0000-000039050000}"/>
    <cellStyle name="Normální 22 13" xfId="972" xr:uid="{00000000-0005-0000-0000-00003A050000}"/>
    <cellStyle name="Normální 22 14" xfId="1022" xr:uid="{00000000-0005-0000-0000-00003B050000}"/>
    <cellStyle name="Normální 22 15" xfId="1079" xr:uid="{00000000-0005-0000-0000-00003C050000}"/>
    <cellStyle name="Normální 22 16" xfId="1280" xr:uid="{00000000-0005-0000-0000-00003D050000}"/>
    <cellStyle name="normální 22 2" xfId="340" xr:uid="{00000000-0005-0000-0000-00003E050000}"/>
    <cellStyle name="normální 22 2 2" xfId="341" xr:uid="{00000000-0005-0000-0000-00003F050000}"/>
    <cellStyle name="normální 22 2 2 2" xfId="1917" xr:uid="{00000000-0005-0000-0000-000040050000}"/>
    <cellStyle name="normální 22 2 3" xfId="1918" xr:uid="{00000000-0005-0000-0000-000041050000}"/>
    <cellStyle name="Normální 22 3" xfId="342" xr:uid="{00000000-0005-0000-0000-000042050000}"/>
    <cellStyle name="Normální 22 3 2" xfId="722" xr:uid="{00000000-0005-0000-0000-000043050000}"/>
    <cellStyle name="Normální 22 3 2 2" xfId="2326" xr:uid="{00000000-0005-0000-0000-000044050000}"/>
    <cellStyle name="Normální 22 3 3" xfId="824" xr:uid="{00000000-0005-0000-0000-000045050000}"/>
    <cellStyle name="Normální 22 3 4" xfId="898" xr:uid="{00000000-0005-0000-0000-000046050000}"/>
    <cellStyle name="Normální 22 3 5" xfId="974" xr:uid="{00000000-0005-0000-0000-000047050000}"/>
    <cellStyle name="Normální 22 3 6" xfId="1023" xr:uid="{00000000-0005-0000-0000-000048050000}"/>
    <cellStyle name="Normální 22 3 7" xfId="1082" xr:uid="{00000000-0005-0000-0000-000049050000}"/>
    <cellStyle name="Normální 22 3 8" xfId="1279" xr:uid="{00000000-0005-0000-0000-00004A050000}"/>
    <cellStyle name="Normální 22 4" xfId="343" xr:uid="{00000000-0005-0000-0000-00004B050000}"/>
    <cellStyle name="Normální 22 4 2" xfId="1919" xr:uid="{00000000-0005-0000-0000-00004C050000}"/>
    <cellStyle name="Normální 22 4 3" xfId="1920" xr:uid="{00000000-0005-0000-0000-00004D050000}"/>
    <cellStyle name="Normální 22 5" xfId="344" xr:uid="{00000000-0005-0000-0000-00004E050000}"/>
    <cellStyle name="Normální 22 5 2" xfId="1278" xr:uid="{00000000-0005-0000-0000-00004F050000}"/>
    <cellStyle name="Normální 22 6" xfId="345" xr:uid="{00000000-0005-0000-0000-000050050000}"/>
    <cellStyle name="Normální 22 6 2" xfId="1921" xr:uid="{00000000-0005-0000-0000-000051050000}"/>
    <cellStyle name="Normální 22 7" xfId="555" xr:uid="{00000000-0005-0000-0000-000052050000}"/>
    <cellStyle name="Normální 22 7 2" xfId="1922" xr:uid="{00000000-0005-0000-0000-000053050000}"/>
    <cellStyle name="Normální 22 8" xfId="518" xr:uid="{00000000-0005-0000-0000-000054050000}"/>
    <cellStyle name="Normální 22 8 2" xfId="1923" xr:uid="{00000000-0005-0000-0000-000055050000}"/>
    <cellStyle name="Normální 22 9" xfId="613" xr:uid="{00000000-0005-0000-0000-000056050000}"/>
    <cellStyle name="Normální 22 9 2" xfId="1924" xr:uid="{00000000-0005-0000-0000-000057050000}"/>
    <cellStyle name="Normální 23" xfId="346" xr:uid="{00000000-0005-0000-0000-000058050000}"/>
    <cellStyle name="Normální 23 10" xfId="1389" xr:uid="{00000000-0005-0000-0000-000059050000}"/>
    <cellStyle name="normální 23 2" xfId="347" xr:uid="{00000000-0005-0000-0000-00005A050000}"/>
    <cellStyle name="normální 23 2 2" xfId="1925" xr:uid="{00000000-0005-0000-0000-00005B050000}"/>
    <cellStyle name="Normální 23 3" xfId="348" xr:uid="{00000000-0005-0000-0000-00005C050000}"/>
    <cellStyle name="Normální 23 3 2" xfId="1926" xr:uid="{00000000-0005-0000-0000-00005D050000}"/>
    <cellStyle name="normální 23 4" xfId="605" xr:uid="{00000000-0005-0000-0000-00005E050000}"/>
    <cellStyle name="Normální 23 5" xfId="1277" xr:uid="{00000000-0005-0000-0000-00005F050000}"/>
    <cellStyle name="Normální 23 6" xfId="1355" xr:uid="{00000000-0005-0000-0000-000060050000}"/>
    <cellStyle name="Normální 23 7" xfId="1392" xr:uid="{00000000-0005-0000-0000-000061050000}"/>
    <cellStyle name="Normální 23 8" xfId="1388" xr:uid="{00000000-0005-0000-0000-000062050000}"/>
    <cellStyle name="Normální 23 9" xfId="1295" xr:uid="{00000000-0005-0000-0000-000063050000}"/>
    <cellStyle name="Normální 24" xfId="349" xr:uid="{00000000-0005-0000-0000-000064050000}"/>
    <cellStyle name="Normální 24 10" xfId="1396" xr:uid="{00000000-0005-0000-0000-000065050000}"/>
    <cellStyle name="normální 24 2" xfId="350" xr:uid="{00000000-0005-0000-0000-000066050000}"/>
    <cellStyle name="normální 24 2 2" xfId="1927" xr:uid="{00000000-0005-0000-0000-000067050000}"/>
    <cellStyle name="Normální 24 3" xfId="351" xr:uid="{00000000-0005-0000-0000-000068050000}"/>
    <cellStyle name="Normální 24 3 2" xfId="1928" xr:uid="{00000000-0005-0000-0000-000069050000}"/>
    <cellStyle name="normální 24 4" xfId="606" xr:uid="{00000000-0005-0000-0000-00006A050000}"/>
    <cellStyle name="Normální 24 5" xfId="1276" xr:uid="{00000000-0005-0000-0000-00006B050000}"/>
    <cellStyle name="Normální 24 6" xfId="1356" xr:uid="{00000000-0005-0000-0000-00006C050000}"/>
    <cellStyle name="Normální 24 7" xfId="1362" xr:uid="{00000000-0005-0000-0000-00006D050000}"/>
    <cellStyle name="Normální 24 8" xfId="1289" xr:uid="{00000000-0005-0000-0000-00006E050000}"/>
    <cellStyle name="Normální 24 9" xfId="1382" xr:uid="{00000000-0005-0000-0000-00006F050000}"/>
    <cellStyle name="Normální 25" xfId="352" xr:uid="{00000000-0005-0000-0000-000070050000}"/>
    <cellStyle name="Normální 25 10" xfId="1391" xr:uid="{00000000-0005-0000-0000-000071050000}"/>
    <cellStyle name="normální 25 2" xfId="353" xr:uid="{00000000-0005-0000-0000-000072050000}"/>
    <cellStyle name="normální 25 2 2" xfId="1929" xr:uid="{00000000-0005-0000-0000-000073050000}"/>
    <cellStyle name="Normální 25 3" xfId="354" xr:uid="{00000000-0005-0000-0000-000074050000}"/>
    <cellStyle name="Normální 25 3 2" xfId="1930" xr:uid="{00000000-0005-0000-0000-000075050000}"/>
    <cellStyle name="normální 25 4" xfId="608" xr:uid="{00000000-0005-0000-0000-000076050000}"/>
    <cellStyle name="Normální 25 5" xfId="1275" xr:uid="{00000000-0005-0000-0000-000077050000}"/>
    <cellStyle name="Normální 25 6" xfId="1357" xr:uid="{00000000-0005-0000-0000-000078050000}"/>
    <cellStyle name="Normální 25 7" xfId="1398" xr:uid="{00000000-0005-0000-0000-000079050000}"/>
    <cellStyle name="Normální 25 8" xfId="1230" xr:uid="{00000000-0005-0000-0000-00007A050000}"/>
    <cellStyle name="Normální 25 9" xfId="1375" xr:uid="{00000000-0005-0000-0000-00007B050000}"/>
    <cellStyle name="Normální 26" xfId="355" xr:uid="{00000000-0005-0000-0000-00007C050000}"/>
    <cellStyle name="Normální 26 2" xfId="356" xr:uid="{00000000-0005-0000-0000-00007D050000}"/>
    <cellStyle name="Normální 26 2 2" xfId="1931" xr:uid="{00000000-0005-0000-0000-00007E050000}"/>
    <cellStyle name="Normální 26 3" xfId="1932" xr:uid="{00000000-0005-0000-0000-00007F050000}"/>
    <cellStyle name="Normální 27" xfId="357" xr:uid="{00000000-0005-0000-0000-000080050000}"/>
    <cellStyle name="Normální 27 10" xfId="1399" xr:uid="{00000000-0005-0000-0000-000081050000}"/>
    <cellStyle name="normální 27 2" xfId="358" xr:uid="{00000000-0005-0000-0000-000082050000}"/>
    <cellStyle name="normální 27 2 2" xfId="1933" xr:uid="{00000000-0005-0000-0000-000083050000}"/>
    <cellStyle name="Normální 27 3" xfId="359" xr:uid="{00000000-0005-0000-0000-000084050000}"/>
    <cellStyle name="Normální 27 3 2" xfId="1934" xr:uid="{00000000-0005-0000-0000-000085050000}"/>
    <cellStyle name="normální 27 4" xfId="609" xr:uid="{00000000-0005-0000-0000-000086050000}"/>
    <cellStyle name="Normální 27 5" xfId="1274" xr:uid="{00000000-0005-0000-0000-000087050000}"/>
    <cellStyle name="Normální 27 6" xfId="1358" xr:uid="{00000000-0005-0000-0000-000088050000}"/>
    <cellStyle name="Normální 27 7" xfId="1397" xr:uid="{00000000-0005-0000-0000-000089050000}"/>
    <cellStyle name="Normální 27 8" xfId="1231" xr:uid="{00000000-0005-0000-0000-00008A050000}"/>
    <cellStyle name="Normální 27 9" xfId="1374" xr:uid="{00000000-0005-0000-0000-00008B050000}"/>
    <cellStyle name="Normální 28" xfId="360" xr:uid="{00000000-0005-0000-0000-00008C050000}"/>
    <cellStyle name="Normální 28 2" xfId="361" xr:uid="{00000000-0005-0000-0000-00008D050000}"/>
    <cellStyle name="Normální 28 2 2" xfId="1935" xr:uid="{00000000-0005-0000-0000-00008E050000}"/>
    <cellStyle name="Normální 28 3" xfId="362" xr:uid="{00000000-0005-0000-0000-00008F050000}"/>
    <cellStyle name="Normální 28 3 2" xfId="1936" xr:uid="{00000000-0005-0000-0000-000090050000}"/>
    <cellStyle name="Normální 28 4" xfId="610" xr:uid="{00000000-0005-0000-0000-000091050000}"/>
    <cellStyle name="Normální 29" xfId="363" xr:uid="{00000000-0005-0000-0000-000092050000}"/>
    <cellStyle name="Normální 29 10" xfId="1083" xr:uid="{00000000-0005-0000-0000-000093050000}"/>
    <cellStyle name="Normální 29 2" xfId="364" xr:uid="{00000000-0005-0000-0000-000094050000}"/>
    <cellStyle name="Normální 29 2 2" xfId="725" xr:uid="{00000000-0005-0000-0000-000095050000}"/>
    <cellStyle name="Normální 29 2 2 2" xfId="2328" xr:uid="{00000000-0005-0000-0000-000096050000}"/>
    <cellStyle name="Normální 29 2 3" xfId="826" xr:uid="{00000000-0005-0000-0000-000097050000}"/>
    <cellStyle name="Normální 29 2 4" xfId="904" xr:uid="{00000000-0005-0000-0000-000098050000}"/>
    <cellStyle name="Normální 29 2 5" xfId="976" xr:uid="{00000000-0005-0000-0000-000099050000}"/>
    <cellStyle name="Normální 29 2 6" xfId="1025" xr:uid="{00000000-0005-0000-0000-00009A050000}"/>
    <cellStyle name="Normální 29 2 7" xfId="1084" xr:uid="{00000000-0005-0000-0000-00009B050000}"/>
    <cellStyle name="Normální 29 2 8" xfId="1273" xr:uid="{00000000-0005-0000-0000-00009C050000}"/>
    <cellStyle name="Normální 29 3" xfId="365" xr:uid="{00000000-0005-0000-0000-00009D050000}"/>
    <cellStyle name="Normální 29 3 2" xfId="1937" xr:uid="{00000000-0005-0000-0000-00009E050000}"/>
    <cellStyle name="Normální 29 4" xfId="612" xr:uid="{00000000-0005-0000-0000-00009F050000}"/>
    <cellStyle name="Normální 29 4 2" xfId="1272" xr:uid="{00000000-0005-0000-0000-0000A0050000}"/>
    <cellStyle name="Normální 29 5" xfId="724" xr:uid="{00000000-0005-0000-0000-0000A1050000}"/>
    <cellStyle name="Normální 29 5 2" xfId="2327" xr:uid="{00000000-0005-0000-0000-0000A2050000}"/>
    <cellStyle name="Normální 29 6" xfId="825" xr:uid="{00000000-0005-0000-0000-0000A3050000}"/>
    <cellStyle name="Normální 29 7" xfId="903" xr:uid="{00000000-0005-0000-0000-0000A4050000}"/>
    <cellStyle name="Normální 29 8" xfId="975" xr:uid="{00000000-0005-0000-0000-0000A5050000}"/>
    <cellStyle name="Normální 29 9" xfId="1024" xr:uid="{00000000-0005-0000-0000-0000A6050000}"/>
    <cellStyle name="Normální 3" xfId="366" xr:uid="{00000000-0005-0000-0000-0000A7050000}"/>
    <cellStyle name="normální 3 10" xfId="367" xr:uid="{00000000-0005-0000-0000-0000A8050000}"/>
    <cellStyle name="Normální 3 100" xfId="1156" xr:uid="{00000000-0005-0000-0000-0000A9050000}"/>
    <cellStyle name="Normální 3 100 2" xfId="1361" xr:uid="{00000000-0005-0000-0000-0000AA050000}"/>
    <cellStyle name="Normální 3 100 3" xfId="1938" xr:uid="{00000000-0005-0000-0000-0000AB050000}"/>
    <cellStyle name="Normální 3 101" xfId="1135" xr:uid="{00000000-0005-0000-0000-0000AC050000}"/>
    <cellStyle name="Normální 3 101 2" xfId="1379" xr:uid="{00000000-0005-0000-0000-0000AD050000}"/>
    <cellStyle name="Normální 3 101 3" xfId="1939" xr:uid="{00000000-0005-0000-0000-0000AE050000}"/>
    <cellStyle name="Normální 3 102" xfId="1207" xr:uid="{00000000-0005-0000-0000-0000AF050000}"/>
    <cellStyle name="Normální 3 102 2" xfId="1282" xr:uid="{00000000-0005-0000-0000-0000B0050000}"/>
    <cellStyle name="Normální 3 102 3" xfId="1940" xr:uid="{00000000-0005-0000-0000-0000B1050000}"/>
    <cellStyle name="Normální 3 103" xfId="1216" xr:uid="{00000000-0005-0000-0000-0000B2050000}"/>
    <cellStyle name="Normální 3 103 2" xfId="1384" xr:uid="{00000000-0005-0000-0000-0000B3050000}"/>
    <cellStyle name="Normální 3 104" xfId="1222" xr:uid="{00000000-0005-0000-0000-0000B4050000}"/>
    <cellStyle name="Normální 3 104 2" xfId="1395" xr:uid="{00000000-0005-0000-0000-0000B5050000}"/>
    <cellStyle name="Normální 3 105" xfId="1211" xr:uid="{00000000-0005-0000-0000-0000B6050000}"/>
    <cellStyle name="Normální 3 105 2" xfId="1387" xr:uid="{00000000-0005-0000-0000-0000B7050000}"/>
    <cellStyle name="Normální 3 106" xfId="1225" xr:uid="{00000000-0005-0000-0000-0000B8050000}"/>
    <cellStyle name="Normální 3 106 2" xfId="1352" xr:uid="{00000000-0005-0000-0000-0000B9050000}"/>
    <cellStyle name="Normální 3 107" xfId="1209" xr:uid="{00000000-0005-0000-0000-0000BA050000}"/>
    <cellStyle name="Normální 3 108" xfId="1218" xr:uid="{00000000-0005-0000-0000-0000BB050000}"/>
    <cellStyle name="Normální 3 109" xfId="1214" xr:uid="{00000000-0005-0000-0000-0000BC050000}"/>
    <cellStyle name="Normální 3 11" xfId="368" xr:uid="{00000000-0005-0000-0000-0000BD050000}"/>
    <cellStyle name="Normální 3 11 2" xfId="552" xr:uid="{00000000-0005-0000-0000-0000BE050000}"/>
    <cellStyle name="Normální 3 11 2 2" xfId="782" xr:uid="{00000000-0005-0000-0000-0000BF050000}"/>
    <cellStyle name="Normální 3 11 2 2 2" xfId="1941" xr:uid="{00000000-0005-0000-0000-0000C0050000}"/>
    <cellStyle name="Normální 3 11 2 3" xfId="726" xr:uid="{00000000-0005-0000-0000-0000C1050000}"/>
    <cellStyle name="Normální 3 11 3" xfId="1270" xr:uid="{00000000-0005-0000-0000-0000C2050000}"/>
    <cellStyle name="Normální 3 11 4" xfId="1529" xr:uid="{00000000-0005-0000-0000-0000C3050000}"/>
    <cellStyle name="Normální 3 110" xfId="1210" xr:uid="{00000000-0005-0000-0000-0000C4050000}"/>
    <cellStyle name="Normální 3 111" xfId="1528" xr:uid="{00000000-0005-0000-0000-0000C5050000}"/>
    <cellStyle name="Normální 3 112" xfId="1476" xr:uid="{00000000-0005-0000-0000-0000C6050000}"/>
    <cellStyle name="Normální 3 113" xfId="2426" xr:uid="{00000000-0005-0000-0000-0000C7050000}"/>
    <cellStyle name="Normální 3 114" xfId="1972" xr:uid="{00000000-0005-0000-0000-0000C8050000}"/>
    <cellStyle name="Normální 3 115" xfId="2449" xr:uid="{00000000-0005-0000-0000-0000C9050000}"/>
    <cellStyle name="Normální 3 116" xfId="1985" xr:uid="{00000000-0005-0000-0000-0000CA050000}"/>
    <cellStyle name="Normální 3 117" xfId="1615" xr:uid="{00000000-0005-0000-0000-0000CB050000}"/>
    <cellStyle name="Normální 3 118" xfId="1545" xr:uid="{00000000-0005-0000-0000-0000CC050000}"/>
    <cellStyle name="Normální 3 119" xfId="2468" xr:uid="{00000000-0005-0000-0000-0000CD050000}"/>
    <cellStyle name="Normální 3 12" xfId="369" xr:uid="{00000000-0005-0000-0000-0000CE050000}"/>
    <cellStyle name="Normální 3 12 2" xfId="551" xr:uid="{00000000-0005-0000-0000-0000CF050000}"/>
    <cellStyle name="Normální 3 12 2 2" xfId="783" xr:uid="{00000000-0005-0000-0000-0000D0050000}"/>
    <cellStyle name="Normální 3 12 2 2 2" xfId="1942" xr:uid="{00000000-0005-0000-0000-0000D1050000}"/>
    <cellStyle name="Normální 3 12 2 3" xfId="727" xr:uid="{00000000-0005-0000-0000-0000D2050000}"/>
    <cellStyle name="Normální 3 12 3" xfId="1269" xr:uid="{00000000-0005-0000-0000-0000D3050000}"/>
    <cellStyle name="Normální 3 12 4" xfId="1530" xr:uid="{00000000-0005-0000-0000-0000D4050000}"/>
    <cellStyle name="Normální 3 120" xfId="2417" xr:uid="{00000000-0005-0000-0000-0000D5050000}"/>
    <cellStyle name="Normální 3 121" xfId="2411" xr:uid="{00000000-0005-0000-0000-0000D6050000}"/>
    <cellStyle name="Normální 3 122" xfId="2433" xr:uid="{00000000-0005-0000-0000-0000D7050000}"/>
    <cellStyle name="Normální 3 123" xfId="2402" xr:uid="{00000000-0005-0000-0000-0000D8050000}"/>
    <cellStyle name="Normální 3 124" xfId="2442" xr:uid="{00000000-0005-0000-0000-0000D9050000}"/>
    <cellStyle name="Normální 3 125" xfId="2409" xr:uid="{00000000-0005-0000-0000-0000DA050000}"/>
    <cellStyle name="Normální 3 126" xfId="1454" xr:uid="{00000000-0005-0000-0000-0000DB050000}"/>
    <cellStyle name="Normální 3 127" xfId="1451" xr:uid="{00000000-0005-0000-0000-0000DC050000}"/>
    <cellStyle name="Normální 3 128" xfId="2396" xr:uid="{00000000-0005-0000-0000-0000DD050000}"/>
    <cellStyle name="Normální 3 129" xfId="1415" xr:uid="{00000000-0005-0000-0000-0000DE050000}"/>
    <cellStyle name="Normální 3 13" xfId="370" xr:uid="{00000000-0005-0000-0000-0000DF050000}"/>
    <cellStyle name="Normální 3 130" xfId="1973" xr:uid="{00000000-0005-0000-0000-0000E0050000}"/>
    <cellStyle name="Normální 3 131" xfId="1566" xr:uid="{00000000-0005-0000-0000-0000E1050000}"/>
    <cellStyle name="Normální 3 132" xfId="2407" xr:uid="{00000000-0005-0000-0000-0000E2050000}"/>
    <cellStyle name="Normální 3 133" xfId="2423" xr:uid="{00000000-0005-0000-0000-0000E3050000}"/>
    <cellStyle name="Normální 3 134" xfId="2437" xr:uid="{00000000-0005-0000-0000-0000E4050000}"/>
    <cellStyle name="Normální 3 135" xfId="1560" xr:uid="{00000000-0005-0000-0000-0000E5050000}"/>
    <cellStyle name="Normální 3 136" xfId="2431" xr:uid="{00000000-0005-0000-0000-0000E6050000}"/>
    <cellStyle name="Normální 3 14" xfId="371" xr:uid="{00000000-0005-0000-0000-0000E7050000}"/>
    <cellStyle name="Normální 3 15" xfId="372" xr:uid="{00000000-0005-0000-0000-0000E8050000}"/>
    <cellStyle name="Normální 3 16" xfId="550" xr:uid="{00000000-0005-0000-0000-0000E9050000}"/>
    <cellStyle name="Normální 3 17" xfId="549" xr:uid="{00000000-0005-0000-0000-0000EA050000}"/>
    <cellStyle name="Normální 3 18" xfId="548" xr:uid="{00000000-0005-0000-0000-0000EB050000}"/>
    <cellStyle name="Normální 3 19" xfId="547" xr:uid="{00000000-0005-0000-0000-0000EC050000}"/>
    <cellStyle name="Normální 3 2" xfId="373" xr:uid="{00000000-0005-0000-0000-0000ED050000}"/>
    <cellStyle name="Normální 3 2 2" xfId="374" xr:uid="{00000000-0005-0000-0000-0000EE050000}"/>
    <cellStyle name="Normální 3 2 2 2" xfId="1943" xr:uid="{00000000-0005-0000-0000-0000EF050000}"/>
    <cellStyle name="Normální 3 2 3" xfId="1944" xr:uid="{00000000-0005-0000-0000-0000F0050000}"/>
    <cellStyle name="Normální 3 20" xfId="546" xr:uid="{00000000-0005-0000-0000-0000F1050000}"/>
    <cellStyle name="Normální 3 21" xfId="545" xr:uid="{00000000-0005-0000-0000-0000F2050000}"/>
    <cellStyle name="Normální 3 22" xfId="544" xr:uid="{00000000-0005-0000-0000-0000F3050000}"/>
    <cellStyle name="Normální 3 23" xfId="543" xr:uid="{00000000-0005-0000-0000-0000F4050000}"/>
    <cellStyle name="Normální 3 24" xfId="542" xr:uid="{00000000-0005-0000-0000-0000F5050000}"/>
    <cellStyle name="Normální 3 25" xfId="541" xr:uid="{00000000-0005-0000-0000-0000F6050000}"/>
    <cellStyle name="Normální 3 26" xfId="540" xr:uid="{00000000-0005-0000-0000-0000F7050000}"/>
    <cellStyle name="Normální 3 27" xfId="539" xr:uid="{00000000-0005-0000-0000-0000F8050000}"/>
    <cellStyle name="Normální 3 28" xfId="538" xr:uid="{00000000-0005-0000-0000-0000F9050000}"/>
    <cellStyle name="Normální 3 29" xfId="537" xr:uid="{00000000-0005-0000-0000-0000FA050000}"/>
    <cellStyle name="Normální 3 3" xfId="375" xr:uid="{00000000-0005-0000-0000-0000FB050000}"/>
    <cellStyle name="Normální 3 3 2" xfId="728" xr:uid="{00000000-0005-0000-0000-0000FC050000}"/>
    <cellStyle name="Normální 3 3 3" xfId="1268" xr:uid="{00000000-0005-0000-0000-0000FD050000}"/>
    <cellStyle name="Normální 3 3 4" xfId="1535" xr:uid="{00000000-0005-0000-0000-0000FE050000}"/>
    <cellStyle name="Normální 3 30" xfId="536" xr:uid="{00000000-0005-0000-0000-0000FF050000}"/>
    <cellStyle name="Normální 3 30 2" xfId="1946" xr:uid="{00000000-0005-0000-0000-000000060000}"/>
    <cellStyle name="Normální 3 30 3" xfId="1945" xr:uid="{00000000-0005-0000-0000-000001060000}"/>
    <cellStyle name="Normální 3 31" xfId="535" xr:uid="{00000000-0005-0000-0000-000002060000}"/>
    <cellStyle name="Normální 3 32" xfId="534" xr:uid="{00000000-0005-0000-0000-000003060000}"/>
    <cellStyle name="Normální 3 33" xfId="533" xr:uid="{00000000-0005-0000-0000-000004060000}"/>
    <cellStyle name="Normální 3 34" xfId="532" xr:uid="{00000000-0005-0000-0000-000005060000}"/>
    <cellStyle name="Normální 3 34 2" xfId="1948" xr:uid="{00000000-0005-0000-0000-000006060000}"/>
    <cellStyle name="Normální 3 34 3" xfId="1947" xr:uid="{00000000-0005-0000-0000-000007060000}"/>
    <cellStyle name="Normální 3 35" xfId="531" xr:uid="{00000000-0005-0000-0000-000008060000}"/>
    <cellStyle name="Normální 3 36" xfId="530" xr:uid="{00000000-0005-0000-0000-000009060000}"/>
    <cellStyle name="Normální 3 37" xfId="529" xr:uid="{00000000-0005-0000-0000-00000A060000}"/>
    <cellStyle name="Normální 3 38" xfId="528" xr:uid="{00000000-0005-0000-0000-00000B060000}"/>
    <cellStyle name="Normální 3 39" xfId="527" xr:uid="{00000000-0005-0000-0000-00000C060000}"/>
    <cellStyle name="Normální 3 4" xfId="376" xr:uid="{00000000-0005-0000-0000-00000D060000}"/>
    <cellStyle name="Normální 3 4 2" xfId="729" xr:uid="{00000000-0005-0000-0000-00000E060000}"/>
    <cellStyle name="Normální 3 4 3" xfId="1267" xr:uid="{00000000-0005-0000-0000-00000F060000}"/>
    <cellStyle name="Normální 3 4 4" xfId="1536" xr:uid="{00000000-0005-0000-0000-000010060000}"/>
    <cellStyle name="Normální 3 40" xfId="525" xr:uid="{00000000-0005-0000-0000-000011060000}"/>
    <cellStyle name="Normální 3 41" xfId="524" xr:uid="{00000000-0005-0000-0000-000012060000}"/>
    <cellStyle name="Normální 3 42" xfId="523" xr:uid="{00000000-0005-0000-0000-000013060000}"/>
    <cellStyle name="Normální 3 42 2" xfId="2292" xr:uid="{00000000-0005-0000-0000-000014060000}"/>
    <cellStyle name="Normální 3 42 3" xfId="1949" xr:uid="{00000000-0005-0000-0000-000015060000}"/>
    <cellStyle name="Normální 3 42 4" xfId="1537" xr:uid="{00000000-0005-0000-0000-000016060000}"/>
    <cellStyle name="Normální 3 43" xfId="522" xr:uid="{00000000-0005-0000-0000-000017060000}"/>
    <cellStyle name="Normální 3 43 2" xfId="2293" xr:uid="{00000000-0005-0000-0000-000018060000}"/>
    <cellStyle name="Normální 3 43 3" xfId="1950" xr:uid="{00000000-0005-0000-0000-000019060000}"/>
    <cellStyle name="Normální 3 43 4" xfId="1538" xr:uid="{00000000-0005-0000-0000-00001A060000}"/>
    <cellStyle name="Normální 3 44" xfId="553" xr:uid="{00000000-0005-0000-0000-00001B060000}"/>
    <cellStyle name="Normální 3 45" xfId="516" xr:uid="{00000000-0005-0000-0000-00001C060000}"/>
    <cellStyle name="Normální 3 46" xfId="619" xr:uid="{00000000-0005-0000-0000-00001D060000}"/>
    <cellStyle name="Normální 3 47" xfId="517" xr:uid="{00000000-0005-0000-0000-00001E060000}"/>
    <cellStyle name="Normální 3 48" xfId="779" xr:uid="{00000000-0005-0000-0000-00001F060000}"/>
    <cellStyle name="Normální 3 49" xfId="719" xr:uid="{00000000-0005-0000-0000-000020060000}"/>
    <cellStyle name="normální 3 5" xfId="377" xr:uid="{00000000-0005-0000-0000-000021060000}"/>
    <cellStyle name="Normální 3 5 2" xfId="378" xr:uid="{00000000-0005-0000-0000-000022060000}"/>
    <cellStyle name="Normální 3 5 2 2" xfId="1951" xr:uid="{00000000-0005-0000-0000-000023060000}"/>
    <cellStyle name="normální 3 5 3" xfId="379" xr:uid="{00000000-0005-0000-0000-000024060000}"/>
    <cellStyle name="Normální 3 5 4" xfId="615" xr:uid="{00000000-0005-0000-0000-000025060000}"/>
    <cellStyle name="normální 3 5 5" xfId="1203" xr:uid="{00000000-0005-0000-0000-000026060000}"/>
    <cellStyle name="normální 3 5 6" xfId="1952" xr:uid="{00000000-0005-0000-0000-000027060000}"/>
    <cellStyle name="Normální 3 50" xfId="780" xr:uid="{00000000-0005-0000-0000-000028060000}"/>
    <cellStyle name="Normální 3 50 2" xfId="2329" xr:uid="{00000000-0005-0000-0000-000029060000}"/>
    <cellStyle name="Normální 3 50 3" xfId="1953" xr:uid="{00000000-0005-0000-0000-00002A060000}"/>
    <cellStyle name="Normální 3 51" xfId="721" xr:uid="{00000000-0005-0000-0000-00002B060000}"/>
    <cellStyle name="Normální 3 51 2" xfId="2330" xr:uid="{00000000-0005-0000-0000-00002C060000}"/>
    <cellStyle name="Normální 3 51 3" xfId="1954" xr:uid="{00000000-0005-0000-0000-00002D060000}"/>
    <cellStyle name="Normální 3 52" xfId="781" xr:uid="{00000000-0005-0000-0000-00002E060000}"/>
    <cellStyle name="Normální 3 52 2" xfId="2331" xr:uid="{00000000-0005-0000-0000-00002F060000}"/>
    <cellStyle name="Normální 3 52 3" xfId="1955" xr:uid="{00000000-0005-0000-0000-000030060000}"/>
    <cellStyle name="Normální 3 53" xfId="723" xr:uid="{00000000-0005-0000-0000-000031060000}"/>
    <cellStyle name="Normální 3 53 2" xfId="2332" xr:uid="{00000000-0005-0000-0000-000032060000}"/>
    <cellStyle name="Normální 3 53 3" xfId="1956" xr:uid="{00000000-0005-0000-0000-000033060000}"/>
    <cellStyle name="Normální 3 54" xfId="784" xr:uid="{00000000-0005-0000-0000-000034060000}"/>
    <cellStyle name="Normální 3 54 2" xfId="2333" xr:uid="{00000000-0005-0000-0000-000035060000}"/>
    <cellStyle name="Normální 3 54 3" xfId="1957" xr:uid="{00000000-0005-0000-0000-000036060000}"/>
    <cellStyle name="Normální 3 55" xfId="711" xr:uid="{00000000-0005-0000-0000-000037060000}"/>
    <cellStyle name="Normální 3 55 2" xfId="2334" xr:uid="{00000000-0005-0000-0000-000038060000}"/>
    <cellStyle name="Normální 3 55 3" xfId="1958" xr:uid="{00000000-0005-0000-0000-000039060000}"/>
    <cellStyle name="Normální 3 56" xfId="785" xr:uid="{00000000-0005-0000-0000-00003A060000}"/>
    <cellStyle name="Normální 3 56 2" xfId="2335" xr:uid="{00000000-0005-0000-0000-00003B060000}"/>
    <cellStyle name="Normální 3 56 3" xfId="1959" xr:uid="{00000000-0005-0000-0000-00003C060000}"/>
    <cellStyle name="Normální 3 57" xfId="827" xr:uid="{00000000-0005-0000-0000-00003D060000}"/>
    <cellStyle name="Normální 3 57 2" xfId="2336" xr:uid="{00000000-0005-0000-0000-00003E060000}"/>
    <cellStyle name="Normální 3 57 3" xfId="1960" xr:uid="{00000000-0005-0000-0000-00003F060000}"/>
    <cellStyle name="Normální 3 58" xfId="812" xr:uid="{00000000-0005-0000-0000-000040060000}"/>
    <cellStyle name="Normální 3 58 2" xfId="2337" xr:uid="{00000000-0005-0000-0000-000041060000}"/>
    <cellStyle name="Normální 3 58 3" xfId="1961" xr:uid="{00000000-0005-0000-0000-000042060000}"/>
    <cellStyle name="Normální 3 59" xfId="905" xr:uid="{00000000-0005-0000-0000-000043060000}"/>
    <cellStyle name="Normální 3 59 2" xfId="2338" xr:uid="{00000000-0005-0000-0000-000044060000}"/>
    <cellStyle name="Normální 3 59 3" xfId="1962" xr:uid="{00000000-0005-0000-0000-000045060000}"/>
    <cellStyle name="normální 3 6" xfId="380" xr:uid="{00000000-0005-0000-0000-000046060000}"/>
    <cellStyle name="Normální 3 60" xfId="866" xr:uid="{00000000-0005-0000-0000-000047060000}"/>
    <cellStyle name="Normální 3 60 2" xfId="2339" xr:uid="{00000000-0005-0000-0000-000048060000}"/>
    <cellStyle name="Normální 3 60 3" xfId="1963" xr:uid="{00000000-0005-0000-0000-000049060000}"/>
    <cellStyle name="Normální 3 61" xfId="896" xr:uid="{00000000-0005-0000-0000-00004A060000}"/>
    <cellStyle name="Normální 3 61 2" xfId="1202" xr:uid="{00000000-0005-0000-0000-00004B060000}"/>
    <cellStyle name="Normální 3 61 3" xfId="1614" xr:uid="{00000000-0005-0000-0000-00004C060000}"/>
    <cellStyle name="Normální 3 62" xfId="865" xr:uid="{00000000-0005-0000-0000-00004D060000}"/>
    <cellStyle name="Normální 3 62 2" xfId="1168" xr:uid="{00000000-0005-0000-0000-00004E060000}"/>
    <cellStyle name="Normální 3 62 3" xfId="1567" xr:uid="{00000000-0005-0000-0000-00004F060000}"/>
    <cellStyle name="Normální 3 63" xfId="902" xr:uid="{00000000-0005-0000-0000-000050060000}"/>
    <cellStyle name="Normální 3 63 2" xfId="1964" xr:uid="{00000000-0005-0000-0000-000051060000}"/>
    <cellStyle name="Normální 3 64" xfId="867" xr:uid="{00000000-0005-0000-0000-000052060000}"/>
    <cellStyle name="Normální 3 64 2" xfId="1965" xr:uid="{00000000-0005-0000-0000-000053060000}"/>
    <cellStyle name="Normální 3 65" xfId="900" xr:uid="{00000000-0005-0000-0000-000054060000}"/>
    <cellStyle name="Normální 3 65 2" xfId="1966" xr:uid="{00000000-0005-0000-0000-000055060000}"/>
    <cellStyle name="Normální 3 66" xfId="868" xr:uid="{00000000-0005-0000-0000-000056060000}"/>
    <cellStyle name="Normální 3 66 2" xfId="1967" xr:uid="{00000000-0005-0000-0000-000057060000}"/>
    <cellStyle name="Normální 3 67" xfId="901" xr:uid="{00000000-0005-0000-0000-000058060000}"/>
    <cellStyle name="Normální 3 67 2" xfId="1968" xr:uid="{00000000-0005-0000-0000-000059060000}"/>
    <cellStyle name="Normální 3 68" xfId="861" xr:uid="{00000000-0005-0000-0000-00005A060000}"/>
    <cellStyle name="Normální 3 68 2" xfId="1969" xr:uid="{00000000-0005-0000-0000-00005B060000}"/>
    <cellStyle name="Normální 3 69" xfId="892" xr:uid="{00000000-0005-0000-0000-00005C060000}"/>
    <cellStyle name="Normální 3 69 2" xfId="1970" xr:uid="{00000000-0005-0000-0000-00005D060000}"/>
    <cellStyle name="normální 3 7" xfId="381" xr:uid="{00000000-0005-0000-0000-00005E060000}"/>
    <cellStyle name="Normální 3 70" xfId="864" xr:uid="{00000000-0005-0000-0000-00005F060000}"/>
    <cellStyle name="Normální 3 70 2" xfId="1971" xr:uid="{00000000-0005-0000-0000-000060060000}"/>
    <cellStyle name="Normální 3 71" xfId="894" xr:uid="{00000000-0005-0000-0000-000061060000}"/>
    <cellStyle name="Normální 3 72" xfId="863" xr:uid="{00000000-0005-0000-0000-000062060000}"/>
    <cellStyle name="Normální 3 73" xfId="897" xr:uid="{00000000-0005-0000-0000-000063060000}"/>
    <cellStyle name="Normální 3 74" xfId="862" xr:uid="{00000000-0005-0000-0000-000064060000}"/>
    <cellStyle name="Normální 3 75" xfId="899" xr:uid="{00000000-0005-0000-0000-000065060000}"/>
    <cellStyle name="Normální 3 76" xfId="977" xr:uid="{00000000-0005-0000-0000-000066060000}"/>
    <cellStyle name="Normální 3 77" xfId="948" xr:uid="{00000000-0005-0000-0000-000067060000}"/>
    <cellStyle name="Normální 3 78" xfId="973" xr:uid="{00000000-0005-0000-0000-000068060000}"/>
    <cellStyle name="Normální 3 79" xfId="947" xr:uid="{00000000-0005-0000-0000-000069060000}"/>
    <cellStyle name="normální 3 8" xfId="382" xr:uid="{00000000-0005-0000-0000-00006A060000}"/>
    <cellStyle name="Normální 3 80" xfId="966" xr:uid="{00000000-0005-0000-0000-00006B060000}"/>
    <cellStyle name="Normální 3 81" xfId="946" xr:uid="{00000000-0005-0000-0000-00006C060000}"/>
    <cellStyle name="Normální 3 82" xfId="967" xr:uid="{00000000-0005-0000-0000-00006D060000}"/>
    <cellStyle name="Normální 3 83" xfId="945" xr:uid="{00000000-0005-0000-0000-00006E060000}"/>
    <cellStyle name="Normální 3 84" xfId="968" xr:uid="{00000000-0005-0000-0000-00006F060000}"/>
    <cellStyle name="Normální 3 85" xfId="944" xr:uid="{00000000-0005-0000-0000-000070060000}"/>
    <cellStyle name="Normální 3 86" xfId="969" xr:uid="{00000000-0005-0000-0000-000071060000}"/>
    <cellStyle name="Normální 3 87" xfId="1026" xr:uid="{00000000-0005-0000-0000-000072060000}"/>
    <cellStyle name="Normální 3 88" xfId="1011" xr:uid="{00000000-0005-0000-0000-000073060000}"/>
    <cellStyle name="Normální 3 89" xfId="1085" xr:uid="{00000000-0005-0000-0000-000074060000}"/>
    <cellStyle name="normální 3 9" xfId="383" xr:uid="{00000000-0005-0000-0000-000075060000}"/>
    <cellStyle name="Normální 3 90" xfId="1059" xr:uid="{00000000-0005-0000-0000-000076060000}"/>
    <cellStyle name="Normální 3 91" xfId="1076" xr:uid="{00000000-0005-0000-0000-000077060000}"/>
    <cellStyle name="Normální 3 92" xfId="1058" xr:uid="{00000000-0005-0000-0000-000078060000}"/>
    <cellStyle name="Normální 3 93" xfId="1075" xr:uid="{00000000-0005-0000-0000-000079060000}"/>
    <cellStyle name="Normální 3 94" xfId="1057" xr:uid="{00000000-0005-0000-0000-00007A060000}"/>
    <cellStyle name="Normální 3 95" xfId="1080" xr:uid="{00000000-0005-0000-0000-00007B060000}"/>
    <cellStyle name="Normální 3 96" xfId="1060" xr:uid="{00000000-0005-0000-0000-00007C060000}"/>
    <cellStyle name="Normální 3 97" xfId="1081" xr:uid="{00000000-0005-0000-0000-00007D060000}"/>
    <cellStyle name="Normální 3 97 2" xfId="1974" xr:uid="{00000000-0005-0000-0000-00007E060000}"/>
    <cellStyle name="Normální 3 98" xfId="1122" xr:uid="{00000000-0005-0000-0000-00007F060000}"/>
    <cellStyle name="Normální 3 98 2" xfId="1271" xr:uid="{00000000-0005-0000-0000-000080060000}"/>
    <cellStyle name="Normální 3 98 3" xfId="1975" xr:uid="{00000000-0005-0000-0000-000081060000}"/>
    <cellStyle name="Normální 3 99" xfId="1130" xr:uid="{00000000-0005-0000-0000-000082060000}"/>
    <cellStyle name="Normální 3 99 2" xfId="1359" xr:uid="{00000000-0005-0000-0000-000083060000}"/>
    <cellStyle name="Normální 3 99 3" xfId="1976" xr:uid="{00000000-0005-0000-0000-000084060000}"/>
    <cellStyle name="Normální 30" xfId="384" xr:uid="{00000000-0005-0000-0000-000085060000}"/>
    <cellStyle name="Normální 30 10" xfId="1086" xr:uid="{00000000-0005-0000-0000-000086060000}"/>
    <cellStyle name="Normální 30 2" xfId="385" xr:uid="{00000000-0005-0000-0000-000087060000}"/>
    <cellStyle name="Normální 30 2 2" xfId="731" xr:uid="{00000000-0005-0000-0000-000088060000}"/>
    <cellStyle name="Normální 30 2 2 2" xfId="2341" xr:uid="{00000000-0005-0000-0000-000089060000}"/>
    <cellStyle name="Normální 30 2 3" xfId="829" xr:uid="{00000000-0005-0000-0000-00008A060000}"/>
    <cellStyle name="Normální 30 2 4" xfId="907" xr:uid="{00000000-0005-0000-0000-00008B060000}"/>
    <cellStyle name="Normální 30 2 5" xfId="979" xr:uid="{00000000-0005-0000-0000-00008C060000}"/>
    <cellStyle name="Normální 30 2 6" xfId="1028" xr:uid="{00000000-0005-0000-0000-00008D060000}"/>
    <cellStyle name="Normální 30 2 7" xfId="1087" xr:uid="{00000000-0005-0000-0000-00008E060000}"/>
    <cellStyle name="Normální 30 2 8" xfId="1266" xr:uid="{00000000-0005-0000-0000-00008F060000}"/>
    <cellStyle name="Normální 30 3" xfId="386" xr:uid="{00000000-0005-0000-0000-000090060000}"/>
    <cellStyle name="Normální 30 3 2" xfId="1978" xr:uid="{00000000-0005-0000-0000-000091060000}"/>
    <cellStyle name="Normální 30 4" xfId="617" xr:uid="{00000000-0005-0000-0000-000092060000}"/>
    <cellStyle name="Normální 30 4 2" xfId="1265" xr:uid="{00000000-0005-0000-0000-000093060000}"/>
    <cellStyle name="Normální 30 5" xfId="730" xr:uid="{00000000-0005-0000-0000-000094060000}"/>
    <cellStyle name="Normální 30 5 2" xfId="2340" xr:uid="{00000000-0005-0000-0000-000095060000}"/>
    <cellStyle name="Normální 30 6" xfId="828" xr:uid="{00000000-0005-0000-0000-000096060000}"/>
    <cellStyle name="Normální 30 7" xfId="906" xr:uid="{00000000-0005-0000-0000-000097060000}"/>
    <cellStyle name="Normální 30 8" xfId="978" xr:uid="{00000000-0005-0000-0000-000098060000}"/>
    <cellStyle name="Normální 30 9" xfId="1027" xr:uid="{00000000-0005-0000-0000-000099060000}"/>
    <cellStyle name="Normální 31" xfId="387" xr:uid="{00000000-0005-0000-0000-00009A060000}"/>
    <cellStyle name="Normální 31 10" xfId="1088" xr:uid="{00000000-0005-0000-0000-00009B060000}"/>
    <cellStyle name="Normální 31 2" xfId="388" xr:uid="{00000000-0005-0000-0000-00009C060000}"/>
    <cellStyle name="Normální 31 2 2" xfId="733" xr:uid="{00000000-0005-0000-0000-00009D060000}"/>
    <cellStyle name="Normální 31 2 2 2" xfId="2343" xr:uid="{00000000-0005-0000-0000-00009E060000}"/>
    <cellStyle name="Normální 31 2 3" xfId="831" xr:uid="{00000000-0005-0000-0000-00009F060000}"/>
    <cellStyle name="Normální 31 2 4" xfId="909" xr:uid="{00000000-0005-0000-0000-0000A0060000}"/>
    <cellStyle name="Normální 31 2 5" xfId="981" xr:uid="{00000000-0005-0000-0000-0000A1060000}"/>
    <cellStyle name="Normální 31 2 6" xfId="1030" xr:uid="{00000000-0005-0000-0000-0000A2060000}"/>
    <cellStyle name="Normální 31 2 7" xfId="1089" xr:uid="{00000000-0005-0000-0000-0000A3060000}"/>
    <cellStyle name="Normální 31 2 8" xfId="1264" xr:uid="{00000000-0005-0000-0000-0000A4060000}"/>
    <cellStyle name="Normální 31 3" xfId="389" xr:uid="{00000000-0005-0000-0000-0000A5060000}"/>
    <cellStyle name="Normální 31 3 2" xfId="1979" xr:uid="{00000000-0005-0000-0000-0000A6060000}"/>
    <cellStyle name="Normální 31 4" xfId="618" xr:uid="{00000000-0005-0000-0000-0000A7060000}"/>
    <cellStyle name="Normální 31 4 2" xfId="1263" xr:uid="{00000000-0005-0000-0000-0000A8060000}"/>
    <cellStyle name="Normální 31 5" xfId="732" xr:uid="{00000000-0005-0000-0000-0000A9060000}"/>
    <cellStyle name="Normální 31 5 2" xfId="2342" xr:uid="{00000000-0005-0000-0000-0000AA060000}"/>
    <cellStyle name="Normální 31 6" xfId="830" xr:uid="{00000000-0005-0000-0000-0000AB060000}"/>
    <cellStyle name="Normální 31 7" xfId="908" xr:uid="{00000000-0005-0000-0000-0000AC060000}"/>
    <cellStyle name="Normální 31 8" xfId="980" xr:uid="{00000000-0005-0000-0000-0000AD060000}"/>
    <cellStyle name="Normální 31 9" xfId="1029" xr:uid="{00000000-0005-0000-0000-0000AE060000}"/>
    <cellStyle name="Normální 32" xfId="390" xr:uid="{00000000-0005-0000-0000-0000AF060000}"/>
    <cellStyle name="Normální 32 2" xfId="391" xr:uid="{00000000-0005-0000-0000-0000B0060000}"/>
    <cellStyle name="Normální 32 2 2" xfId="735" xr:uid="{00000000-0005-0000-0000-0000B1060000}"/>
    <cellStyle name="Normální 32 2 3" xfId="1262" xr:uid="{00000000-0005-0000-0000-0000B2060000}"/>
    <cellStyle name="Normální 32 2 4" xfId="1543" xr:uid="{00000000-0005-0000-0000-0000B3060000}"/>
    <cellStyle name="Normální 32 3" xfId="392" xr:uid="{00000000-0005-0000-0000-0000B4060000}"/>
    <cellStyle name="Normální 32 3 2" xfId="1980" xr:uid="{00000000-0005-0000-0000-0000B5060000}"/>
    <cellStyle name="Normální 32 4" xfId="620" xr:uid="{00000000-0005-0000-0000-0000B6060000}"/>
    <cellStyle name="Normální 32 4 2" xfId="1261" xr:uid="{00000000-0005-0000-0000-0000B7060000}"/>
    <cellStyle name="Normální 32 4 3" xfId="1617" xr:uid="{00000000-0005-0000-0000-0000B8060000}"/>
    <cellStyle name="Normální 32 5" xfId="734" xr:uid="{00000000-0005-0000-0000-0000B9060000}"/>
    <cellStyle name="Normální 32 6" xfId="1542" xr:uid="{00000000-0005-0000-0000-0000BA060000}"/>
    <cellStyle name="Normální 33" xfId="393" xr:uid="{00000000-0005-0000-0000-0000BB060000}"/>
    <cellStyle name="Normální 33 10" xfId="1090" xr:uid="{00000000-0005-0000-0000-0000BC060000}"/>
    <cellStyle name="Normální 33 2" xfId="394" xr:uid="{00000000-0005-0000-0000-0000BD060000}"/>
    <cellStyle name="Normální 33 2 2" xfId="737" xr:uid="{00000000-0005-0000-0000-0000BE060000}"/>
    <cellStyle name="Normální 33 2 2 2" xfId="2345" xr:uid="{00000000-0005-0000-0000-0000BF060000}"/>
    <cellStyle name="Normální 33 2 3" xfId="833" xr:uid="{00000000-0005-0000-0000-0000C0060000}"/>
    <cellStyle name="Normální 33 2 4" xfId="911" xr:uid="{00000000-0005-0000-0000-0000C1060000}"/>
    <cellStyle name="Normální 33 2 5" xfId="985" xr:uid="{00000000-0005-0000-0000-0000C2060000}"/>
    <cellStyle name="Normální 33 2 6" xfId="1032" xr:uid="{00000000-0005-0000-0000-0000C3060000}"/>
    <cellStyle name="Normální 33 2 7" xfId="1091" xr:uid="{00000000-0005-0000-0000-0000C4060000}"/>
    <cellStyle name="Normální 33 2 8" xfId="1260" xr:uid="{00000000-0005-0000-0000-0000C5060000}"/>
    <cellStyle name="Normální 33 3" xfId="395" xr:uid="{00000000-0005-0000-0000-0000C6060000}"/>
    <cellStyle name="Normální 33 3 2" xfId="1982" xr:uid="{00000000-0005-0000-0000-0000C7060000}"/>
    <cellStyle name="Normální 33 4" xfId="621" xr:uid="{00000000-0005-0000-0000-0000C8060000}"/>
    <cellStyle name="Normální 33 4 2" xfId="1259" xr:uid="{00000000-0005-0000-0000-0000C9060000}"/>
    <cellStyle name="Normální 33 5" xfId="736" xr:uid="{00000000-0005-0000-0000-0000CA060000}"/>
    <cellStyle name="Normální 33 5 2" xfId="2344" xr:uid="{00000000-0005-0000-0000-0000CB060000}"/>
    <cellStyle name="Normální 33 6" xfId="832" xr:uid="{00000000-0005-0000-0000-0000CC060000}"/>
    <cellStyle name="Normální 33 7" xfId="910" xr:uid="{00000000-0005-0000-0000-0000CD060000}"/>
    <cellStyle name="Normální 33 8" xfId="984" xr:uid="{00000000-0005-0000-0000-0000CE060000}"/>
    <cellStyle name="Normální 33 9" xfId="1031" xr:uid="{00000000-0005-0000-0000-0000CF060000}"/>
    <cellStyle name="Normální 34" xfId="396" xr:uid="{00000000-0005-0000-0000-0000D0060000}"/>
    <cellStyle name="Normální 34 10" xfId="1093" xr:uid="{00000000-0005-0000-0000-0000D1060000}"/>
    <cellStyle name="Normální 34 2" xfId="397" xr:uid="{00000000-0005-0000-0000-0000D2060000}"/>
    <cellStyle name="Normální 34 2 2" xfId="739" xr:uid="{00000000-0005-0000-0000-0000D3060000}"/>
    <cellStyle name="Normální 34 2 2 2" xfId="2348" xr:uid="{00000000-0005-0000-0000-0000D4060000}"/>
    <cellStyle name="Normální 34 2 3" xfId="835" xr:uid="{00000000-0005-0000-0000-0000D5060000}"/>
    <cellStyle name="Normální 34 2 4" xfId="913" xr:uid="{00000000-0005-0000-0000-0000D6060000}"/>
    <cellStyle name="Normální 34 2 5" xfId="987" xr:uid="{00000000-0005-0000-0000-0000D7060000}"/>
    <cellStyle name="Normální 34 2 6" xfId="1034" xr:uid="{00000000-0005-0000-0000-0000D8060000}"/>
    <cellStyle name="Normální 34 2 7" xfId="1094" xr:uid="{00000000-0005-0000-0000-0000D9060000}"/>
    <cellStyle name="Normální 34 2 8" xfId="1258" xr:uid="{00000000-0005-0000-0000-0000DA060000}"/>
    <cellStyle name="Normální 34 3" xfId="398" xr:uid="{00000000-0005-0000-0000-0000DB060000}"/>
    <cellStyle name="Normální 34 3 2" xfId="1983" xr:uid="{00000000-0005-0000-0000-0000DC060000}"/>
    <cellStyle name="Normální 34 4" xfId="623" xr:uid="{00000000-0005-0000-0000-0000DD060000}"/>
    <cellStyle name="Normální 34 4 2" xfId="1257" xr:uid="{00000000-0005-0000-0000-0000DE060000}"/>
    <cellStyle name="Normální 34 5" xfId="738" xr:uid="{00000000-0005-0000-0000-0000DF060000}"/>
    <cellStyle name="Normální 34 5 2" xfId="2347" xr:uid="{00000000-0005-0000-0000-0000E0060000}"/>
    <cellStyle name="Normální 34 6" xfId="834" xr:uid="{00000000-0005-0000-0000-0000E1060000}"/>
    <cellStyle name="Normální 34 7" xfId="912" xr:uid="{00000000-0005-0000-0000-0000E2060000}"/>
    <cellStyle name="Normální 34 8" xfId="986" xr:uid="{00000000-0005-0000-0000-0000E3060000}"/>
    <cellStyle name="Normální 34 9" xfId="1033" xr:uid="{00000000-0005-0000-0000-0000E4060000}"/>
    <cellStyle name="Normální 35" xfId="399" xr:uid="{00000000-0005-0000-0000-0000E5060000}"/>
    <cellStyle name="Normální 35 10" xfId="1096" xr:uid="{00000000-0005-0000-0000-0000E6060000}"/>
    <cellStyle name="Normální 35 2" xfId="400" xr:uid="{00000000-0005-0000-0000-0000E7060000}"/>
    <cellStyle name="Normální 35 2 2" xfId="742" xr:uid="{00000000-0005-0000-0000-0000E8060000}"/>
    <cellStyle name="Normální 35 2 2 2" xfId="2350" xr:uid="{00000000-0005-0000-0000-0000E9060000}"/>
    <cellStyle name="Normální 35 2 3" xfId="837" xr:uid="{00000000-0005-0000-0000-0000EA060000}"/>
    <cellStyle name="Normální 35 2 4" xfId="915" xr:uid="{00000000-0005-0000-0000-0000EB060000}"/>
    <cellStyle name="Normální 35 2 5" xfId="990" xr:uid="{00000000-0005-0000-0000-0000EC060000}"/>
    <cellStyle name="Normální 35 2 6" xfId="1036" xr:uid="{00000000-0005-0000-0000-0000ED060000}"/>
    <cellStyle name="Normální 35 2 7" xfId="1097" xr:uid="{00000000-0005-0000-0000-0000EE060000}"/>
    <cellStyle name="Normální 35 2 8" xfId="1256" xr:uid="{00000000-0005-0000-0000-0000EF060000}"/>
    <cellStyle name="Normální 35 3" xfId="401" xr:uid="{00000000-0005-0000-0000-0000F0060000}"/>
    <cellStyle name="Normální 35 3 2" xfId="1984" xr:uid="{00000000-0005-0000-0000-0000F1060000}"/>
    <cellStyle name="Normální 35 4" xfId="626" xr:uid="{00000000-0005-0000-0000-0000F2060000}"/>
    <cellStyle name="Normální 35 4 2" xfId="1255" xr:uid="{00000000-0005-0000-0000-0000F3060000}"/>
    <cellStyle name="Normální 35 5" xfId="741" xr:uid="{00000000-0005-0000-0000-0000F4060000}"/>
    <cellStyle name="Normální 35 5 2" xfId="2349" xr:uid="{00000000-0005-0000-0000-0000F5060000}"/>
    <cellStyle name="Normální 35 6" xfId="836" xr:uid="{00000000-0005-0000-0000-0000F6060000}"/>
    <cellStyle name="Normální 35 7" xfId="914" xr:uid="{00000000-0005-0000-0000-0000F7060000}"/>
    <cellStyle name="Normální 35 8" xfId="989" xr:uid="{00000000-0005-0000-0000-0000F8060000}"/>
    <cellStyle name="Normální 35 9" xfId="1035" xr:uid="{00000000-0005-0000-0000-0000F9060000}"/>
    <cellStyle name="Normální 36" xfId="402" xr:uid="{00000000-0005-0000-0000-0000FA060000}"/>
    <cellStyle name="Normální 36 10" xfId="1098" xr:uid="{00000000-0005-0000-0000-0000FB060000}"/>
    <cellStyle name="Normální 36 2" xfId="403" xr:uid="{00000000-0005-0000-0000-0000FC060000}"/>
    <cellStyle name="Normální 36 2 2" xfId="744" xr:uid="{00000000-0005-0000-0000-0000FD060000}"/>
    <cellStyle name="Normální 36 2 2 2" xfId="2352" xr:uid="{00000000-0005-0000-0000-0000FE060000}"/>
    <cellStyle name="Normální 36 2 3" xfId="839" xr:uid="{00000000-0005-0000-0000-0000FF060000}"/>
    <cellStyle name="Normální 36 2 4" xfId="917" xr:uid="{00000000-0005-0000-0000-000000070000}"/>
    <cellStyle name="Normální 36 2 5" xfId="992" xr:uid="{00000000-0005-0000-0000-000001070000}"/>
    <cellStyle name="Normální 36 2 6" xfId="1038" xr:uid="{00000000-0005-0000-0000-000002070000}"/>
    <cellStyle name="Normální 36 2 7" xfId="1099" xr:uid="{00000000-0005-0000-0000-000003070000}"/>
    <cellStyle name="Normální 36 2 8" xfId="1254" xr:uid="{00000000-0005-0000-0000-000004070000}"/>
    <cellStyle name="Normální 36 3" xfId="404" xr:uid="{00000000-0005-0000-0000-000005070000}"/>
    <cellStyle name="Normální 36 3 2" xfId="1986" xr:uid="{00000000-0005-0000-0000-000006070000}"/>
    <cellStyle name="Normální 36 4" xfId="627" xr:uid="{00000000-0005-0000-0000-000007070000}"/>
    <cellStyle name="Normální 36 4 2" xfId="1253" xr:uid="{00000000-0005-0000-0000-000008070000}"/>
    <cellStyle name="Normální 36 5" xfId="743" xr:uid="{00000000-0005-0000-0000-000009070000}"/>
    <cellStyle name="Normální 36 5 2" xfId="2351" xr:uid="{00000000-0005-0000-0000-00000A070000}"/>
    <cellStyle name="Normální 36 6" xfId="838" xr:uid="{00000000-0005-0000-0000-00000B070000}"/>
    <cellStyle name="Normální 36 7" xfId="916" xr:uid="{00000000-0005-0000-0000-00000C070000}"/>
    <cellStyle name="Normální 36 8" xfId="991" xr:uid="{00000000-0005-0000-0000-00000D070000}"/>
    <cellStyle name="Normální 36 9" xfId="1037" xr:uid="{00000000-0005-0000-0000-00000E070000}"/>
    <cellStyle name="Normální 37" xfId="405" xr:uid="{00000000-0005-0000-0000-00000F070000}"/>
    <cellStyle name="Normální 37 10" xfId="1100" xr:uid="{00000000-0005-0000-0000-000010070000}"/>
    <cellStyle name="Normální 37 2" xfId="406" xr:uid="{00000000-0005-0000-0000-000011070000}"/>
    <cellStyle name="Normální 37 2 2" xfId="746" xr:uid="{00000000-0005-0000-0000-000012070000}"/>
    <cellStyle name="Normální 37 2 2 2" xfId="2354" xr:uid="{00000000-0005-0000-0000-000013070000}"/>
    <cellStyle name="Normální 37 2 3" xfId="841" xr:uid="{00000000-0005-0000-0000-000014070000}"/>
    <cellStyle name="Normální 37 2 4" xfId="919" xr:uid="{00000000-0005-0000-0000-000015070000}"/>
    <cellStyle name="Normální 37 2 5" xfId="994" xr:uid="{00000000-0005-0000-0000-000016070000}"/>
    <cellStyle name="Normální 37 2 6" xfId="1040" xr:uid="{00000000-0005-0000-0000-000017070000}"/>
    <cellStyle name="Normální 37 2 7" xfId="1101" xr:uid="{00000000-0005-0000-0000-000018070000}"/>
    <cellStyle name="Normální 37 2 8" xfId="1252" xr:uid="{00000000-0005-0000-0000-000019070000}"/>
    <cellStyle name="Normální 37 3" xfId="407" xr:uid="{00000000-0005-0000-0000-00001A070000}"/>
    <cellStyle name="Normální 37 3 2" xfId="1987" xr:uid="{00000000-0005-0000-0000-00001B070000}"/>
    <cellStyle name="Normální 37 4" xfId="628" xr:uid="{00000000-0005-0000-0000-00001C070000}"/>
    <cellStyle name="Normální 37 4 2" xfId="1251" xr:uid="{00000000-0005-0000-0000-00001D070000}"/>
    <cellStyle name="Normální 37 5" xfId="745" xr:uid="{00000000-0005-0000-0000-00001E070000}"/>
    <cellStyle name="Normální 37 5 2" xfId="2353" xr:uid="{00000000-0005-0000-0000-00001F070000}"/>
    <cellStyle name="Normální 37 6" xfId="840" xr:uid="{00000000-0005-0000-0000-000020070000}"/>
    <cellStyle name="Normální 37 7" xfId="918" xr:uid="{00000000-0005-0000-0000-000021070000}"/>
    <cellStyle name="Normální 37 8" xfId="993" xr:uid="{00000000-0005-0000-0000-000022070000}"/>
    <cellStyle name="Normální 37 9" xfId="1039" xr:uid="{00000000-0005-0000-0000-000023070000}"/>
    <cellStyle name="Normální 38" xfId="408" xr:uid="{00000000-0005-0000-0000-000024070000}"/>
    <cellStyle name="Normální 38 2" xfId="409" xr:uid="{00000000-0005-0000-0000-000025070000}"/>
    <cellStyle name="Normální 38 2 2" xfId="1988" xr:uid="{00000000-0005-0000-0000-000026070000}"/>
    <cellStyle name="Normální 38 3" xfId="1989" xr:uid="{00000000-0005-0000-0000-000027070000}"/>
    <cellStyle name="Normální 39" xfId="410" xr:uid="{00000000-0005-0000-0000-000028070000}"/>
    <cellStyle name="Normální 39 10" xfId="1103" xr:uid="{00000000-0005-0000-0000-000029070000}"/>
    <cellStyle name="Normální 39 2" xfId="411" xr:uid="{00000000-0005-0000-0000-00002A070000}"/>
    <cellStyle name="Normální 39 2 2" xfId="749" xr:uid="{00000000-0005-0000-0000-00002B070000}"/>
    <cellStyle name="Normální 39 2 2 2" xfId="2356" xr:uid="{00000000-0005-0000-0000-00002C070000}"/>
    <cellStyle name="Normální 39 2 3" xfId="843" xr:uid="{00000000-0005-0000-0000-00002D070000}"/>
    <cellStyle name="Normální 39 2 4" xfId="922" xr:uid="{00000000-0005-0000-0000-00002E070000}"/>
    <cellStyle name="Normální 39 2 5" xfId="998" xr:uid="{00000000-0005-0000-0000-00002F070000}"/>
    <cellStyle name="Normální 39 2 6" xfId="1042" xr:uid="{00000000-0005-0000-0000-000030070000}"/>
    <cellStyle name="Normální 39 2 7" xfId="1104" xr:uid="{00000000-0005-0000-0000-000031070000}"/>
    <cellStyle name="Normální 39 2 8" xfId="1250" xr:uid="{00000000-0005-0000-0000-000032070000}"/>
    <cellStyle name="Normální 39 3" xfId="412" xr:uid="{00000000-0005-0000-0000-000033070000}"/>
    <cellStyle name="Normální 39 3 2" xfId="1990" xr:uid="{00000000-0005-0000-0000-000034070000}"/>
    <cellStyle name="Normální 39 4" xfId="629" xr:uid="{00000000-0005-0000-0000-000035070000}"/>
    <cellStyle name="Normální 39 4 2" xfId="1249" xr:uid="{00000000-0005-0000-0000-000036070000}"/>
    <cellStyle name="Normální 39 5" xfId="748" xr:uid="{00000000-0005-0000-0000-000037070000}"/>
    <cellStyle name="Normální 39 5 2" xfId="2355" xr:uid="{00000000-0005-0000-0000-000038070000}"/>
    <cellStyle name="Normální 39 6" xfId="842" xr:uid="{00000000-0005-0000-0000-000039070000}"/>
    <cellStyle name="Normální 39 7" xfId="921" xr:uid="{00000000-0005-0000-0000-00003A070000}"/>
    <cellStyle name="Normální 39 8" xfId="997" xr:uid="{00000000-0005-0000-0000-00003B070000}"/>
    <cellStyle name="Normální 39 9" xfId="1041" xr:uid="{00000000-0005-0000-0000-00003C070000}"/>
    <cellStyle name="Normální 4" xfId="413" xr:uid="{00000000-0005-0000-0000-00003D070000}"/>
    <cellStyle name="normální 4 10" xfId="414" xr:uid="{00000000-0005-0000-0000-00003E070000}"/>
    <cellStyle name="normální 4 10 2" xfId="415" xr:uid="{00000000-0005-0000-0000-00003F070000}"/>
    <cellStyle name="normální 4 10 2 2" xfId="1991" xr:uid="{00000000-0005-0000-0000-000040070000}"/>
    <cellStyle name="normální 4 10 3" xfId="1992" xr:uid="{00000000-0005-0000-0000-000041070000}"/>
    <cellStyle name="Normální 4 100" xfId="1993" xr:uid="{00000000-0005-0000-0000-000042070000}"/>
    <cellStyle name="Normální 4 101" xfId="1994" xr:uid="{00000000-0005-0000-0000-000043070000}"/>
    <cellStyle name="Normální 4 102" xfId="1995" xr:uid="{00000000-0005-0000-0000-000044070000}"/>
    <cellStyle name="Normální 4 103" xfId="1996" xr:uid="{00000000-0005-0000-0000-000045070000}"/>
    <cellStyle name="Normální 4 104" xfId="1997" xr:uid="{00000000-0005-0000-0000-000046070000}"/>
    <cellStyle name="Normální 4 105" xfId="1998" xr:uid="{00000000-0005-0000-0000-000047070000}"/>
    <cellStyle name="Normální 4 106" xfId="1999" xr:uid="{00000000-0005-0000-0000-000048070000}"/>
    <cellStyle name="Normální 4 107" xfId="2000" xr:uid="{00000000-0005-0000-0000-000049070000}"/>
    <cellStyle name="Normální 4 108" xfId="2001" xr:uid="{00000000-0005-0000-0000-00004A070000}"/>
    <cellStyle name="Normální 4 109" xfId="2002" xr:uid="{00000000-0005-0000-0000-00004B070000}"/>
    <cellStyle name="Normální 4 11" xfId="416" xr:uid="{00000000-0005-0000-0000-00004C070000}"/>
    <cellStyle name="Normální 4 11 2" xfId="750" xr:uid="{00000000-0005-0000-0000-00004D070000}"/>
    <cellStyle name="Normální 4 11 2 2" xfId="2004" xr:uid="{00000000-0005-0000-0000-00004E070000}"/>
    <cellStyle name="Normální 4 11 3" xfId="2003" xr:uid="{00000000-0005-0000-0000-00004F070000}"/>
    <cellStyle name="Normální 4 110" xfId="2005" xr:uid="{00000000-0005-0000-0000-000050070000}"/>
    <cellStyle name="Normální 4 111" xfId="2006" xr:uid="{00000000-0005-0000-0000-000051070000}"/>
    <cellStyle name="Normální 4 112" xfId="2007" xr:uid="{00000000-0005-0000-0000-000052070000}"/>
    <cellStyle name="Normální 4 113" xfId="2008" xr:uid="{00000000-0005-0000-0000-000053070000}"/>
    <cellStyle name="Normální 4 114" xfId="2009" xr:uid="{00000000-0005-0000-0000-000054070000}"/>
    <cellStyle name="Normální 4 115" xfId="2010" xr:uid="{00000000-0005-0000-0000-000055070000}"/>
    <cellStyle name="Normální 4 116" xfId="2011" xr:uid="{00000000-0005-0000-0000-000056070000}"/>
    <cellStyle name="Normální 4 117" xfId="2012" xr:uid="{00000000-0005-0000-0000-000057070000}"/>
    <cellStyle name="Normální 4 118" xfId="2013" xr:uid="{00000000-0005-0000-0000-000058070000}"/>
    <cellStyle name="Normální 4 119" xfId="2014" xr:uid="{00000000-0005-0000-0000-000059070000}"/>
    <cellStyle name="Normální 4 12" xfId="775" xr:uid="{00000000-0005-0000-0000-00005A070000}"/>
    <cellStyle name="Normální 4 12 2" xfId="2016" xr:uid="{00000000-0005-0000-0000-00005B070000}"/>
    <cellStyle name="Normální 4 12 3" xfId="2015" xr:uid="{00000000-0005-0000-0000-00005C070000}"/>
    <cellStyle name="Normální 4 120" xfId="2017" xr:uid="{00000000-0005-0000-0000-00005D070000}"/>
    <cellStyle name="Normální 4 121" xfId="2018" xr:uid="{00000000-0005-0000-0000-00005E070000}"/>
    <cellStyle name="Normální 4 122" xfId="2019" xr:uid="{00000000-0005-0000-0000-00005F070000}"/>
    <cellStyle name="Normální 4 123" xfId="2020" xr:uid="{00000000-0005-0000-0000-000060070000}"/>
    <cellStyle name="Normální 4 124" xfId="2021" xr:uid="{00000000-0005-0000-0000-000061070000}"/>
    <cellStyle name="Normální 4 125" xfId="2022" xr:uid="{00000000-0005-0000-0000-000062070000}"/>
    <cellStyle name="Normální 4 126" xfId="2023" xr:uid="{00000000-0005-0000-0000-000063070000}"/>
    <cellStyle name="Normální 4 127" xfId="2024" xr:uid="{00000000-0005-0000-0000-000064070000}"/>
    <cellStyle name="Normální 4 128" xfId="2025" xr:uid="{00000000-0005-0000-0000-000065070000}"/>
    <cellStyle name="Normální 4 129" xfId="2026" xr:uid="{00000000-0005-0000-0000-000066070000}"/>
    <cellStyle name="Normální 4 13" xfId="740" xr:uid="{00000000-0005-0000-0000-000067070000}"/>
    <cellStyle name="Normální 4 13 2" xfId="2028" xr:uid="{00000000-0005-0000-0000-000068070000}"/>
    <cellStyle name="Normální 4 13 3" xfId="2027" xr:uid="{00000000-0005-0000-0000-000069070000}"/>
    <cellStyle name="Normální 4 130" xfId="2029" xr:uid="{00000000-0005-0000-0000-00006A070000}"/>
    <cellStyle name="Normální 4 131" xfId="2030" xr:uid="{00000000-0005-0000-0000-00006B070000}"/>
    <cellStyle name="Normální 4 132" xfId="2031" xr:uid="{00000000-0005-0000-0000-00006C070000}"/>
    <cellStyle name="Normální 4 133" xfId="2032" xr:uid="{00000000-0005-0000-0000-00006D070000}"/>
    <cellStyle name="Normální 4 134" xfId="2033" xr:uid="{00000000-0005-0000-0000-00006E070000}"/>
    <cellStyle name="Normální 4 135" xfId="2034" xr:uid="{00000000-0005-0000-0000-00006F070000}"/>
    <cellStyle name="Normální 4 136" xfId="2035" xr:uid="{00000000-0005-0000-0000-000070070000}"/>
    <cellStyle name="Normální 4 137" xfId="2036" xr:uid="{00000000-0005-0000-0000-000071070000}"/>
    <cellStyle name="Normální 4 138" xfId="2037" xr:uid="{00000000-0005-0000-0000-000072070000}"/>
    <cellStyle name="Normální 4 139" xfId="2038" xr:uid="{00000000-0005-0000-0000-000073070000}"/>
    <cellStyle name="Normální 4 14" xfId="776" xr:uid="{00000000-0005-0000-0000-000074070000}"/>
    <cellStyle name="Normální 4 14 2" xfId="2040" xr:uid="{00000000-0005-0000-0000-000075070000}"/>
    <cellStyle name="Normální 4 14 3" xfId="2039" xr:uid="{00000000-0005-0000-0000-000076070000}"/>
    <cellStyle name="Normální 4 140" xfId="2041" xr:uid="{00000000-0005-0000-0000-000077070000}"/>
    <cellStyle name="Normální 4 141" xfId="2042" xr:uid="{00000000-0005-0000-0000-000078070000}"/>
    <cellStyle name="Normální 4 142" xfId="2043" xr:uid="{00000000-0005-0000-0000-000079070000}"/>
    <cellStyle name="Normální 4 143" xfId="2044" xr:uid="{00000000-0005-0000-0000-00007A070000}"/>
    <cellStyle name="Normální 4 144" xfId="2045" xr:uid="{00000000-0005-0000-0000-00007B070000}"/>
    <cellStyle name="Normální 4 145" xfId="2046" xr:uid="{00000000-0005-0000-0000-00007C070000}"/>
    <cellStyle name="Normální 4 146" xfId="2047" xr:uid="{00000000-0005-0000-0000-00007D070000}"/>
    <cellStyle name="Normální 4 147" xfId="2048" xr:uid="{00000000-0005-0000-0000-00007E070000}"/>
    <cellStyle name="Normální 4 148" xfId="2049" xr:uid="{00000000-0005-0000-0000-00007F070000}"/>
    <cellStyle name="Normální 4 149" xfId="2050" xr:uid="{00000000-0005-0000-0000-000080070000}"/>
    <cellStyle name="Normální 4 15" xfId="751" xr:uid="{00000000-0005-0000-0000-000081070000}"/>
    <cellStyle name="Normální 4 15 2" xfId="2052" xr:uid="{00000000-0005-0000-0000-000082070000}"/>
    <cellStyle name="Normální 4 15 3" xfId="2051" xr:uid="{00000000-0005-0000-0000-000083070000}"/>
    <cellStyle name="Normální 4 150" xfId="2053" xr:uid="{00000000-0005-0000-0000-000084070000}"/>
    <cellStyle name="Normální 4 151" xfId="2054" xr:uid="{00000000-0005-0000-0000-000085070000}"/>
    <cellStyle name="Normální 4 152" xfId="2055" xr:uid="{00000000-0005-0000-0000-000086070000}"/>
    <cellStyle name="Normální 4 153" xfId="2056" xr:uid="{00000000-0005-0000-0000-000087070000}"/>
    <cellStyle name="Normální 4 154" xfId="2057" xr:uid="{00000000-0005-0000-0000-000088070000}"/>
    <cellStyle name="Normální 4 155" xfId="2058" xr:uid="{00000000-0005-0000-0000-000089070000}"/>
    <cellStyle name="Normální 4 156" xfId="2059" xr:uid="{00000000-0005-0000-0000-00008A070000}"/>
    <cellStyle name="Normální 4 157" xfId="2060" xr:uid="{00000000-0005-0000-0000-00008B070000}"/>
    <cellStyle name="Normální 4 158" xfId="2061" xr:uid="{00000000-0005-0000-0000-00008C070000}"/>
    <cellStyle name="Normální 4 159" xfId="2062" xr:uid="{00000000-0005-0000-0000-00008D070000}"/>
    <cellStyle name="Normální 4 16" xfId="777" xr:uid="{00000000-0005-0000-0000-00008E070000}"/>
    <cellStyle name="Normální 4 16 2" xfId="2064" xr:uid="{00000000-0005-0000-0000-00008F070000}"/>
    <cellStyle name="Normální 4 16 3" xfId="2063" xr:uid="{00000000-0005-0000-0000-000090070000}"/>
    <cellStyle name="Normální 4 160" xfId="2065" xr:uid="{00000000-0005-0000-0000-000091070000}"/>
    <cellStyle name="Normální 4 161" xfId="2066" xr:uid="{00000000-0005-0000-0000-000092070000}"/>
    <cellStyle name="Normální 4 162" xfId="2067" xr:uid="{00000000-0005-0000-0000-000093070000}"/>
    <cellStyle name="Normální 4 163" xfId="2068" xr:uid="{00000000-0005-0000-0000-000094070000}"/>
    <cellStyle name="Normální 4 164" xfId="2069" xr:uid="{00000000-0005-0000-0000-000095070000}"/>
    <cellStyle name="Normální 4 165" xfId="2070" xr:uid="{00000000-0005-0000-0000-000096070000}"/>
    <cellStyle name="Normální 4 166" xfId="2071" xr:uid="{00000000-0005-0000-0000-000097070000}"/>
    <cellStyle name="Normální 4 167" xfId="2072" xr:uid="{00000000-0005-0000-0000-000098070000}"/>
    <cellStyle name="Normální 4 168" xfId="2073" xr:uid="{00000000-0005-0000-0000-000099070000}"/>
    <cellStyle name="Normální 4 169" xfId="2074" xr:uid="{00000000-0005-0000-0000-00009A070000}"/>
    <cellStyle name="Normální 4 17" xfId="752" xr:uid="{00000000-0005-0000-0000-00009B070000}"/>
    <cellStyle name="Normální 4 17 2" xfId="2076" xr:uid="{00000000-0005-0000-0000-00009C070000}"/>
    <cellStyle name="Normální 4 17 3" xfId="2075" xr:uid="{00000000-0005-0000-0000-00009D070000}"/>
    <cellStyle name="Normální 4 170" xfId="2294" xr:uid="{00000000-0005-0000-0000-00009E070000}"/>
    <cellStyle name="Normální 4 171" xfId="2287" xr:uid="{00000000-0005-0000-0000-00009F070000}"/>
    <cellStyle name="Normální 4 172" xfId="2321" xr:uid="{00000000-0005-0000-0000-0000A0070000}"/>
    <cellStyle name="Normální 4 173" xfId="2365" xr:uid="{00000000-0005-0000-0000-0000A1070000}"/>
    <cellStyle name="Normální 4 174" xfId="2295" xr:uid="{00000000-0005-0000-0000-0000A2070000}"/>
    <cellStyle name="Normální 4 175" xfId="2286" xr:uid="{00000000-0005-0000-0000-0000A3070000}"/>
    <cellStyle name="Normální 4 176" xfId="1547" xr:uid="{00000000-0005-0000-0000-0000A4070000}"/>
    <cellStyle name="Normální 4 177" xfId="1458" xr:uid="{00000000-0005-0000-0000-0000A5070000}"/>
    <cellStyle name="Normální 4 178" xfId="2422" xr:uid="{00000000-0005-0000-0000-0000A6070000}"/>
    <cellStyle name="Normální 4 179" xfId="2311" xr:uid="{00000000-0005-0000-0000-0000A7070000}"/>
    <cellStyle name="Normální 4 18" xfId="778" xr:uid="{00000000-0005-0000-0000-0000A8070000}"/>
    <cellStyle name="Normální 4 18 2" xfId="2078" xr:uid="{00000000-0005-0000-0000-0000A9070000}"/>
    <cellStyle name="Normální 4 18 3" xfId="2077" xr:uid="{00000000-0005-0000-0000-0000AA070000}"/>
    <cellStyle name="Normální 4 180" xfId="2370" xr:uid="{00000000-0005-0000-0000-0000AB070000}"/>
    <cellStyle name="Normální 4 181" xfId="2415" xr:uid="{00000000-0005-0000-0000-0000AC070000}"/>
    <cellStyle name="Normální 4 182" xfId="1534" xr:uid="{00000000-0005-0000-0000-0000AD070000}"/>
    <cellStyle name="Normální 4 183" xfId="2372" xr:uid="{00000000-0005-0000-0000-0000AE070000}"/>
    <cellStyle name="Normální 4 184" xfId="2378" xr:uid="{00000000-0005-0000-0000-0000AF070000}"/>
    <cellStyle name="Normální 4 185" xfId="1531" xr:uid="{00000000-0005-0000-0000-0000B0070000}"/>
    <cellStyle name="Normální 4 186" xfId="1526" xr:uid="{00000000-0005-0000-0000-0000B1070000}"/>
    <cellStyle name="Normální 4 187" xfId="2447" xr:uid="{00000000-0005-0000-0000-0000B2070000}"/>
    <cellStyle name="Normální 4 188" xfId="2418" xr:uid="{00000000-0005-0000-0000-0000B3070000}"/>
    <cellStyle name="Normální 4 189" xfId="2453" xr:uid="{00000000-0005-0000-0000-0000B4070000}"/>
    <cellStyle name="Normální 4 19" xfId="747" xr:uid="{00000000-0005-0000-0000-0000B5070000}"/>
    <cellStyle name="Normální 4 19 2" xfId="2079" xr:uid="{00000000-0005-0000-0000-0000B6070000}"/>
    <cellStyle name="Normální 4 190" xfId="1563" xr:uid="{00000000-0005-0000-0000-0000B7070000}"/>
    <cellStyle name="Normální 4 191" xfId="1404" xr:uid="{00000000-0005-0000-0000-0000B8070000}"/>
    <cellStyle name="Normální 4 192" xfId="1459" xr:uid="{00000000-0005-0000-0000-0000B9070000}"/>
    <cellStyle name="Normální 4 193" xfId="2387" xr:uid="{00000000-0005-0000-0000-0000BA070000}"/>
    <cellStyle name="Normální 4 194" xfId="2479" xr:uid="{00000000-0005-0000-0000-0000BB070000}"/>
    <cellStyle name="Normální 4 195" xfId="2388" xr:uid="{00000000-0005-0000-0000-0000BC070000}"/>
    <cellStyle name="Normální 4 196" xfId="2383" xr:uid="{00000000-0005-0000-0000-0000BD070000}"/>
    <cellStyle name="Normální 4 197" xfId="2445" xr:uid="{00000000-0005-0000-0000-0000BE070000}"/>
    <cellStyle name="Normální 4 198" xfId="2475" xr:uid="{00000000-0005-0000-0000-0000BF070000}"/>
    <cellStyle name="Normální 4 199" xfId="1452" xr:uid="{00000000-0005-0000-0000-0000C0070000}"/>
    <cellStyle name="Normální 4 2" xfId="417" xr:uid="{00000000-0005-0000-0000-0000C1070000}"/>
    <cellStyle name="Normální 4 2 2" xfId="418" xr:uid="{00000000-0005-0000-0000-0000C2070000}"/>
    <cellStyle name="Normální 4 2 2 2" xfId="419" xr:uid="{00000000-0005-0000-0000-0000C3070000}"/>
    <cellStyle name="Normální 4 2 2 2 2" xfId="2080" xr:uid="{00000000-0005-0000-0000-0000C4070000}"/>
    <cellStyle name="Normální 4 2 2 3" xfId="2081" xr:uid="{00000000-0005-0000-0000-0000C5070000}"/>
    <cellStyle name="Normální 4 2 3" xfId="420" xr:uid="{00000000-0005-0000-0000-0000C6070000}"/>
    <cellStyle name="Normální 4 2 3 2" xfId="753" xr:uid="{00000000-0005-0000-0000-0000C7070000}"/>
    <cellStyle name="Normální 4 2 3 3" xfId="1246" xr:uid="{00000000-0005-0000-0000-0000C8070000}"/>
    <cellStyle name="Normální 4 2 3 4" xfId="1548" xr:uid="{00000000-0005-0000-0000-0000C9070000}"/>
    <cellStyle name="Normální 4 2 4" xfId="1247" xr:uid="{00000000-0005-0000-0000-0000CA070000}"/>
    <cellStyle name="Normální 4 2 4 2" xfId="2082" xr:uid="{00000000-0005-0000-0000-0000CB070000}"/>
    <cellStyle name="Normální 4 20" xfId="793" xr:uid="{00000000-0005-0000-0000-0000CC070000}"/>
    <cellStyle name="Normální 4 20 2" xfId="2083" xr:uid="{00000000-0005-0000-0000-0000CD070000}"/>
    <cellStyle name="Normální 4 200" xfId="1550" xr:uid="{00000000-0005-0000-0000-0000CE070000}"/>
    <cellStyle name="Normální 4 201" xfId="2374" xr:uid="{00000000-0005-0000-0000-0000CF070000}"/>
    <cellStyle name="Normální 4 21" xfId="758" xr:uid="{00000000-0005-0000-0000-0000D0070000}"/>
    <cellStyle name="Normální 4 21 2" xfId="2084" xr:uid="{00000000-0005-0000-0000-0000D1070000}"/>
    <cellStyle name="Normální 4 22" xfId="796" xr:uid="{00000000-0005-0000-0000-0000D2070000}"/>
    <cellStyle name="Normální 4 22 2" xfId="2085" xr:uid="{00000000-0005-0000-0000-0000D3070000}"/>
    <cellStyle name="Normální 4 23" xfId="765" xr:uid="{00000000-0005-0000-0000-0000D4070000}"/>
    <cellStyle name="Normální 4 23 2" xfId="2086" xr:uid="{00000000-0005-0000-0000-0000D5070000}"/>
    <cellStyle name="Normální 4 24" xfId="794" xr:uid="{00000000-0005-0000-0000-0000D6070000}"/>
    <cellStyle name="Normální 4 24 2" xfId="2087" xr:uid="{00000000-0005-0000-0000-0000D7070000}"/>
    <cellStyle name="Normální 4 25" xfId="768" xr:uid="{00000000-0005-0000-0000-0000D8070000}"/>
    <cellStyle name="Normální 4 25 2" xfId="2088" xr:uid="{00000000-0005-0000-0000-0000D9070000}"/>
    <cellStyle name="Normální 4 26" xfId="795" xr:uid="{00000000-0005-0000-0000-0000DA070000}"/>
    <cellStyle name="Normální 4 26 2" xfId="2089" xr:uid="{00000000-0005-0000-0000-0000DB070000}"/>
    <cellStyle name="Normální 4 27" xfId="769" xr:uid="{00000000-0005-0000-0000-0000DC070000}"/>
    <cellStyle name="Normální 4 27 2" xfId="2090" xr:uid="{00000000-0005-0000-0000-0000DD070000}"/>
    <cellStyle name="Normální 4 28" xfId="797" xr:uid="{00000000-0005-0000-0000-0000DE070000}"/>
    <cellStyle name="Normální 4 28 2" xfId="2091" xr:uid="{00000000-0005-0000-0000-0000DF070000}"/>
    <cellStyle name="Normální 4 29" xfId="770" xr:uid="{00000000-0005-0000-0000-0000E0070000}"/>
    <cellStyle name="Normální 4 29 2" xfId="2092" xr:uid="{00000000-0005-0000-0000-0000E1070000}"/>
    <cellStyle name="Normální 4 3" xfId="421" xr:uid="{00000000-0005-0000-0000-0000E2070000}"/>
    <cellStyle name="Normální 4 3 2" xfId="422" xr:uid="{00000000-0005-0000-0000-0000E3070000}"/>
    <cellStyle name="Normální 4 3 2 2" xfId="2093" xr:uid="{00000000-0005-0000-0000-0000E4070000}"/>
    <cellStyle name="Normální 4 3 3" xfId="2094" xr:uid="{00000000-0005-0000-0000-0000E5070000}"/>
    <cellStyle name="Normální 4 30" xfId="798" xr:uid="{00000000-0005-0000-0000-0000E6070000}"/>
    <cellStyle name="Normální 4 30 2" xfId="2095" xr:uid="{00000000-0005-0000-0000-0000E7070000}"/>
    <cellStyle name="Normální 4 31" xfId="756" xr:uid="{00000000-0005-0000-0000-0000E8070000}"/>
    <cellStyle name="Normální 4 31 2" xfId="2096" xr:uid="{00000000-0005-0000-0000-0000E9070000}"/>
    <cellStyle name="Normální 4 32" xfId="799" xr:uid="{00000000-0005-0000-0000-0000EA070000}"/>
    <cellStyle name="Normální 4 32 2" xfId="2097" xr:uid="{00000000-0005-0000-0000-0000EB070000}"/>
    <cellStyle name="Normální 4 33" xfId="844" xr:uid="{00000000-0005-0000-0000-0000EC070000}"/>
    <cellStyle name="Normální 4 33 2" xfId="2098" xr:uid="{00000000-0005-0000-0000-0000ED070000}"/>
    <cellStyle name="Normální 4 34" xfId="809" xr:uid="{00000000-0005-0000-0000-0000EE070000}"/>
    <cellStyle name="Normální 4 34 2" xfId="2099" xr:uid="{00000000-0005-0000-0000-0000EF070000}"/>
    <cellStyle name="Normální 4 35" xfId="924" xr:uid="{00000000-0005-0000-0000-0000F0070000}"/>
    <cellStyle name="Normální 4 35 2" xfId="2100" xr:uid="{00000000-0005-0000-0000-0000F1070000}"/>
    <cellStyle name="Normální 4 36" xfId="858" xr:uid="{00000000-0005-0000-0000-0000F2070000}"/>
    <cellStyle name="Normální 4 36 2" xfId="2101" xr:uid="{00000000-0005-0000-0000-0000F3070000}"/>
    <cellStyle name="Normální 4 37" xfId="920" xr:uid="{00000000-0005-0000-0000-0000F4070000}"/>
    <cellStyle name="Normální 4 37 2" xfId="2102" xr:uid="{00000000-0005-0000-0000-0000F5070000}"/>
    <cellStyle name="Normální 4 38" xfId="855" xr:uid="{00000000-0005-0000-0000-0000F6070000}"/>
    <cellStyle name="Normální 4 38 2" xfId="2103" xr:uid="{00000000-0005-0000-0000-0000F7070000}"/>
    <cellStyle name="Normální 4 39" xfId="927" xr:uid="{00000000-0005-0000-0000-0000F8070000}"/>
    <cellStyle name="Normální 4 39 2" xfId="2104" xr:uid="{00000000-0005-0000-0000-0000F9070000}"/>
    <cellStyle name="normální 4 4" xfId="423" xr:uid="{00000000-0005-0000-0000-0000FA070000}"/>
    <cellStyle name="normální 4 4 2" xfId="424" xr:uid="{00000000-0005-0000-0000-0000FB070000}"/>
    <cellStyle name="normální 4 4 2 2" xfId="2105" xr:uid="{00000000-0005-0000-0000-0000FC070000}"/>
    <cellStyle name="normální 4 4 3" xfId="2106" xr:uid="{00000000-0005-0000-0000-0000FD070000}"/>
    <cellStyle name="Normální 4 40" xfId="857" xr:uid="{00000000-0005-0000-0000-0000FE070000}"/>
    <cellStyle name="Normální 4 40 2" xfId="2107" xr:uid="{00000000-0005-0000-0000-0000FF070000}"/>
    <cellStyle name="Normální 4 41" xfId="925" xr:uid="{00000000-0005-0000-0000-000000080000}"/>
    <cellStyle name="Normální 4 41 2" xfId="2108" xr:uid="{00000000-0005-0000-0000-000001080000}"/>
    <cellStyle name="Normální 4 42" xfId="856" xr:uid="{00000000-0005-0000-0000-000002080000}"/>
    <cellStyle name="Normální 4 42 2" xfId="2109" xr:uid="{00000000-0005-0000-0000-000003080000}"/>
    <cellStyle name="Normální 4 43" xfId="928" xr:uid="{00000000-0005-0000-0000-000004080000}"/>
    <cellStyle name="Normální 4 43 2" xfId="2110" xr:uid="{00000000-0005-0000-0000-000005080000}"/>
    <cellStyle name="Normální 4 44" xfId="853" xr:uid="{00000000-0005-0000-0000-000006080000}"/>
    <cellStyle name="Normální 4 44 2" xfId="2111" xr:uid="{00000000-0005-0000-0000-000007080000}"/>
    <cellStyle name="Normální 4 45" xfId="923" xr:uid="{00000000-0005-0000-0000-000008080000}"/>
    <cellStyle name="Normální 4 45 2" xfId="2112" xr:uid="{00000000-0005-0000-0000-000009080000}"/>
    <cellStyle name="Normální 4 46" xfId="854" xr:uid="{00000000-0005-0000-0000-00000A080000}"/>
    <cellStyle name="Normální 4 46 2" xfId="2113" xr:uid="{00000000-0005-0000-0000-00000B080000}"/>
    <cellStyle name="Normální 4 47" xfId="926" xr:uid="{00000000-0005-0000-0000-00000C080000}"/>
    <cellStyle name="Normální 4 47 2" xfId="2114" xr:uid="{00000000-0005-0000-0000-00000D080000}"/>
    <cellStyle name="Normální 4 48" xfId="852" xr:uid="{00000000-0005-0000-0000-00000E080000}"/>
    <cellStyle name="Normální 4 48 2" xfId="2115" xr:uid="{00000000-0005-0000-0000-00000F080000}"/>
    <cellStyle name="Normální 4 49" xfId="929" xr:uid="{00000000-0005-0000-0000-000010080000}"/>
    <cellStyle name="Normální 4 49 2" xfId="2116" xr:uid="{00000000-0005-0000-0000-000011080000}"/>
    <cellStyle name="Normální 4 5" xfId="425" xr:uid="{00000000-0005-0000-0000-000012080000}"/>
    <cellStyle name="Normální 4 5 2" xfId="426" xr:uid="{00000000-0005-0000-0000-000013080000}"/>
    <cellStyle name="Normální 4 5 2 2" xfId="755" xr:uid="{00000000-0005-0000-0000-000014080000}"/>
    <cellStyle name="Normální 4 5 2 2 2" xfId="2358" xr:uid="{00000000-0005-0000-0000-000015080000}"/>
    <cellStyle name="Normální 4 5 2 3" xfId="846" xr:uid="{00000000-0005-0000-0000-000016080000}"/>
    <cellStyle name="Normální 4 5 2 4" xfId="932" xr:uid="{00000000-0005-0000-0000-000017080000}"/>
    <cellStyle name="Normální 4 5 2 5" xfId="1001" xr:uid="{00000000-0005-0000-0000-000018080000}"/>
    <cellStyle name="Normální 4 5 2 6" xfId="1045" xr:uid="{00000000-0005-0000-0000-000019080000}"/>
    <cellStyle name="Normální 4 5 2 7" xfId="1108" xr:uid="{00000000-0005-0000-0000-00001A080000}"/>
    <cellStyle name="Normální 4 5 2 8" xfId="1244" xr:uid="{00000000-0005-0000-0000-00001B080000}"/>
    <cellStyle name="Normální 4 5 3" xfId="754" xr:uid="{00000000-0005-0000-0000-00001C080000}"/>
    <cellStyle name="Normální 4 5 3 2" xfId="2357" xr:uid="{00000000-0005-0000-0000-00001D080000}"/>
    <cellStyle name="Normální 4 5 4" xfId="845" xr:uid="{00000000-0005-0000-0000-00001E080000}"/>
    <cellStyle name="Normální 4 5 5" xfId="931" xr:uid="{00000000-0005-0000-0000-00001F080000}"/>
    <cellStyle name="Normální 4 5 6" xfId="1000" xr:uid="{00000000-0005-0000-0000-000020080000}"/>
    <cellStyle name="Normální 4 5 7" xfId="1044" xr:uid="{00000000-0005-0000-0000-000021080000}"/>
    <cellStyle name="Normální 4 5 8" xfId="1107" xr:uid="{00000000-0005-0000-0000-000022080000}"/>
    <cellStyle name="Normální 4 5 9" xfId="1245" xr:uid="{00000000-0005-0000-0000-000023080000}"/>
    <cellStyle name="Normální 4 50" xfId="851" xr:uid="{00000000-0005-0000-0000-000024080000}"/>
    <cellStyle name="Normální 4 50 2" xfId="2117" xr:uid="{00000000-0005-0000-0000-000025080000}"/>
    <cellStyle name="Normální 4 51" xfId="930" xr:uid="{00000000-0005-0000-0000-000026080000}"/>
    <cellStyle name="Normální 4 51 2" xfId="2118" xr:uid="{00000000-0005-0000-0000-000027080000}"/>
    <cellStyle name="Normální 4 52" xfId="999" xr:uid="{00000000-0005-0000-0000-000028080000}"/>
    <cellStyle name="Normální 4 52 2" xfId="2119" xr:uid="{00000000-0005-0000-0000-000029080000}"/>
    <cellStyle name="Normální 4 53" xfId="941" xr:uid="{00000000-0005-0000-0000-00002A080000}"/>
    <cellStyle name="Normální 4 53 2" xfId="2120" xr:uid="{00000000-0005-0000-0000-00002B080000}"/>
    <cellStyle name="Normální 4 54" xfId="996" xr:uid="{00000000-0005-0000-0000-00002C080000}"/>
    <cellStyle name="Normální 4 54 2" xfId="2121" xr:uid="{00000000-0005-0000-0000-00002D080000}"/>
    <cellStyle name="Normální 4 55" xfId="940" xr:uid="{00000000-0005-0000-0000-00002E080000}"/>
    <cellStyle name="Normální 4 55 2" xfId="2122" xr:uid="{00000000-0005-0000-0000-00002F080000}"/>
    <cellStyle name="Normální 4 56" xfId="982" xr:uid="{00000000-0005-0000-0000-000030080000}"/>
    <cellStyle name="Normální 4 56 2" xfId="2123" xr:uid="{00000000-0005-0000-0000-000031080000}"/>
    <cellStyle name="Normální 4 57" xfId="939" xr:uid="{00000000-0005-0000-0000-000032080000}"/>
    <cellStyle name="Normální 4 57 2" xfId="2124" xr:uid="{00000000-0005-0000-0000-000033080000}"/>
    <cellStyle name="Normální 4 58" xfId="983" xr:uid="{00000000-0005-0000-0000-000034080000}"/>
    <cellStyle name="Normální 4 58 2" xfId="2125" xr:uid="{00000000-0005-0000-0000-000035080000}"/>
    <cellStyle name="Normální 4 59" xfId="938" xr:uid="{00000000-0005-0000-0000-000036080000}"/>
    <cellStyle name="Normální 4 59 2" xfId="2126" xr:uid="{00000000-0005-0000-0000-000037080000}"/>
    <cellStyle name="normální 4 6" xfId="427" xr:uid="{00000000-0005-0000-0000-000038080000}"/>
    <cellStyle name="normální 4 6 2" xfId="428" xr:uid="{00000000-0005-0000-0000-000039080000}"/>
    <cellStyle name="normální 4 6 2 2" xfId="2127" xr:uid="{00000000-0005-0000-0000-00003A080000}"/>
    <cellStyle name="normální 4 6 3" xfId="2128" xr:uid="{00000000-0005-0000-0000-00003B080000}"/>
    <cellStyle name="Normální 4 60" xfId="988" xr:uid="{00000000-0005-0000-0000-00003C080000}"/>
    <cellStyle name="Normální 4 60 2" xfId="2129" xr:uid="{00000000-0005-0000-0000-00003D080000}"/>
    <cellStyle name="Normální 4 61" xfId="937" xr:uid="{00000000-0005-0000-0000-00003E080000}"/>
    <cellStyle name="Normální 4 61 2" xfId="2130" xr:uid="{00000000-0005-0000-0000-00003F080000}"/>
    <cellStyle name="Normální 4 62" xfId="995" xr:uid="{00000000-0005-0000-0000-000040080000}"/>
    <cellStyle name="Normální 4 62 2" xfId="2131" xr:uid="{00000000-0005-0000-0000-000041080000}"/>
    <cellStyle name="Normální 4 63" xfId="1043" xr:uid="{00000000-0005-0000-0000-000042080000}"/>
    <cellStyle name="Normální 4 63 2" xfId="2132" xr:uid="{00000000-0005-0000-0000-000043080000}"/>
    <cellStyle name="Normální 4 64" xfId="1008" xr:uid="{00000000-0005-0000-0000-000044080000}"/>
    <cellStyle name="Normální 4 64 2" xfId="2133" xr:uid="{00000000-0005-0000-0000-000045080000}"/>
    <cellStyle name="Normální 4 65" xfId="1105" xr:uid="{00000000-0005-0000-0000-000046080000}"/>
    <cellStyle name="Normální 4 65 2" xfId="2134" xr:uid="{00000000-0005-0000-0000-000047080000}"/>
    <cellStyle name="Normální 4 66" xfId="1054" xr:uid="{00000000-0005-0000-0000-000048080000}"/>
    <cellStyle name="Normální 4 66 2" xfId="2135" xr:uid="{00000000-0005-0000-0000-000049080000}"/>
    <cellStyle name="Normální 4 67" xfId="1092" xr:uid="{00000000-0005-0000-0000-00004A080000}"/>
    <cellStyle name="Normální 4 67 2" xfId="2136" xr:uid="{00000000-0005-0000-0000-00004B080000}"/>
    <cellStyle name="Normální 4 68" xfId="1052" xr:uid="{00000000-0005-0000-0000-00004C080000}"/>
    <cellStyle name="Normální 4 68 2" xfId="2137" xr:uid="{00000000-0005-0000-0000-00004D080000}"/>
    <cellStyle name="Normální 4 69" xfId="1095" xr:uid="{00000000-0005-0000-0000-00004E080000}"/>
    <cellStyle name="Normální 4 69 2" xfId="2138" xr:uid="{00000000-0005-0000-0000-00004F080000}"/>
    <cellStyle name="normální 4 7" xfId="429" xr:uid="{00000000-0005-0000-0000-000050080000}"/>
    <cellStyle name="normální 4 7 2" xfId="430" xr:uid="{00000000-0005-0000-0000-000051080000}"/>
    <cellStyle name="normální 4 7 2 2" xfId="2139" xr:uid="{00000000-0005-0000-0000-000052080000}"/>
    <cellStyle name="normální 4 7 3" xfId="2140" xr:uid="{00000000-0005-0000-0000-000053080000}"/>
    <cellStyle name="Normální 4 70" xfId="1051" xr:uid="{00000000-0005-0000-0000-000054080000}"/>
    <cellStyle name="Normální 4 70 2" xfId="2141" xr:uid="{00000000-0005-0000-0000-000055080000}"/>
    <cellStyle name="Normální 4 71" xfId="1102" xr:uid="{00000000-0005-0000-0000-000056080000}"/>
    <cellStyle name="Normální 4 71 2" xfId="2142" xr:uid="{00000000-0005-0000-0000-000057080000}"/>
    <cellStyle name="Normální 4 72" xfId="1053" xr:uid="{00000000-0005-0000-0000-000058080000}"/>
    <cellStyle name="Normální 4 72 2" xfId="2143" xr:uid="{00000000-0005-0000-0000-000059080000}"/>
    <cellStyle name="Normální 4 73" xfId="1106" xr:uid="{00000000-0005-0000-0000-00005A080000}"/>
    <cellStyle name="Normální 4 73 2" xfId="2144" xr:uid="{00000000-0005-0000-0000-00005B080000}"/>
    <cellStyle name="Normální 4 74" xfId="1248" xr:uid="{00000000-0005-0000-0000-00005C080000}"/>
    <cellStyle name="Normální 4 74 2" xfId="2145" xr:uid="{00000000-0005-0000-0000-00005D080000}"/>
    <cellStyle name="Normální 4 75" xfId="1373" xr:uid="{00000000-0005-0000-0000-00005E080000}"/>
    <cellStyle name="Normální 4 75 2" xfId="2146" xr:uid="{00000000-0005-0000-0000-00005F080000}"/>
    <cellStyle name="Normální 4 76" xfId="1383" xr:uid="{00000000-0005-0000-0000-000060080000}"/>
    <cellStyle name="Normální 4 76 2" xfId="2147" xr:uid="{00000000-0005-0000-0000-000061080000}"/>
    <cellStyle name="Normální 4 77" xfId="1376" xr:uid="{00000000-0005-0000-0000-000062080000}"/>
    <cellStyle name="Normální 4 77 2" xfId="2148" xr:uid="{00000000-0005-0000-0000-000063080000}"/>
    <cellStyle name="Normální 4 78" xfId="1394" xr:uid="{00000000-0005-0000-0000-000064080000}"/>
    <cellStyle name="Normální 4 78 2" xfId="2149" xr:uid="{00000000-0005-0000-0000-000065080000}"/>
    <cellStyle name="Normální 4 79" xfId="1401" xr:uid="{00000000-0005-0000-0000-000066080000}"/>
    <cellStyle name="Normální 4 79 2" xfId="2150" xr:uid="{00000000-0005-0000-0000-000067080000}"/>
    <cellStyle name="normální 4 8" xfId="431" xr:uid="{00000000-0005-0000-0000-000068080000}"/>
    <cellStyle name="normální 4 8 2" xfId="432" xr:uid="{00000000-0005-0000-0000-000069080000}"/>
    <cellStyle name="normální 4 8 2 2" xfId="2151" xr:uid="{00000000-0005-0000-0000-00006A080000}"/>
    <cellStyle name="normální 4 8 3" xfId="2152" xr:uid="{00000000-0005-0000-0000-00006B080000}"/>
    <cellStyle name="Normální 4 80" xfId="1381" xr:uid="{00000000-0005-0000-0000-00006C080000}"/>
    <cellStyle name="Normální 4 80 2" xfId="2153" xr:uid="{00000000-0005-0000-0000-00006D080000}"/>
    <cellStyle name="Normální 4 81" xfId="1318" xr:uid="{00000000-0005-0000-0000-00006E080000}"/>
    <cellStyle name="Normální 4 81 2" xfId="2154" xr:uid="{00000000-0005-0000-0000-00006F080000}"/>
    <cellStyle name="Normální 4 82" xfId="1386" xr:uid="{00000000-0005-0000-0000-000070080000}"/>
    <cellStyle name="Normální 4 82 2" xfId="2155" xr:uid="{00000000-0005-0000-0000-000071080000}"/>
    <cellStyle name="Normální 4 83" xfId="2156" xr:uid="{00000000-0005-0000-0000-000072080000}"/>
    <cellStyle name="Normální 4 84" xfId="2157" xr:uid="{00000000-0005-0000-0000-000073080000}"/>
    <cellStyle name="Normální 4 85" xfId="2158" xr:uid="{00000000-0005-0000-0000-000074080000}"/>
    <cellStyle name="Normální 4 86" xfId="2159" xr:uid="{00000000-0005-0000-0000-000075080000}"/>
    <cellStyle name="Normální 4 87" xfId="2160" xr:uid="{00000000-0005-0000-0000-000076080000}"/>
    <cellStyle name="Normální 4 88" xfId="2161" xr:uid="{00000000-0005-0000-0000-000077080000}"/>
    <cellStyle name="Normální 4 89" xfId="2162" xr:uid="{00000000-0005-0000-0000-000078080000}"/>
    <cellStyle name="normální 4 9" xfId="433" xr:uid="{00000000-0005-0000-0000-000079080000}"/>
    <cellStyle name="normální 4 9 2" xfId="434" xr:uid="{00000000-0005-0000-0000-00007A080000}"/>
    <cellStyle name="normální 4 9 2 2" xfId="2163" xr:uid="{00000000-0005-0000-0000-00007B080000}"/>
    <cellStyle name="normální 4 9 3" xfId="2164" xr:uid="{00000000-0005-0000-0000-00007C080000}"/>
    <cellStyle name="Normální 4 90" xfId="2165" xr:uid="{00000000-0005-0000-0000-00007D080000}"/>
    <cellStyle name="Normální 4 91" xfId="2166" xr:uid="{00000000-0005-0000-0000-00007E080000}"/>
    <cellStyle name="Normální 4 92" xfId="2167" xr:uid="{00000000-0005-0000-0000-00007F080000}"/>
    <cellStyle name="Normální 4 93" xfId="2168" xr:uid="{00000000-0005-0000-0000-000080080000}"/>
    <cellStyle name="Normální 4 94" xfId="2169" xr:uid="{00000000-0005-0000-0000-000081080000}"/>
    <cellStyle name="Normální 4 95" xfId="2170" xr:uid="{00000000-0005-0000-0000-000082080000}"/>
    <cellStyle name="Normální 4 96" xfId="2171" xr:uid="{00000000-0005-0000-0000-000083080000}"/>
    <cellStyle name="Normální 4 97" xfId="2172" xr:uid="{00000000-0005-0000-0000-000084080000}"/>
    <cellStyle name="Normální 4 98" xfId="2173" xr:uid="{00000000-0005-0000-0000-000085080000}"/>
    <cellStyle name="Normální 4 99" xfId="2174" xr:uid="{00000000-0005-0000-0000-000086080000}"/>
    <cellStyle name="Normální 40" xfId="435" xr:uid="{00000000-0005-0000-0000-000087080000}"/>
    <cellStyle name="Normální 40 2" xfId="436" xr:uid="{00000000-0005-0000-0000-000088080000}"/>
    <cellStyle name="Normální 40 2 2" xfId="2175" xr:uid="{00000000-0005-0000-0000-000089080000}"/>
    <cellStyle name="Normální 40 3" xfId="2176" xr:uid="{00000000-0005-0000-0000-00008A080000}"/>
    <cellStyle name="Normální 41" xfId="437" xr:uid="{00000000-0005-0000-0000-00008B080000}"/>
    <cellStyle name="Normální 41 2" xfId="2177" xr:uid="{00000000-0005-0000-0000-00008C080000}"/>
    <cellStyle name="Normální 42" xfId="438" xr:uid="{00000000-0005-0000-0000-00008D080000}"/>
    <cellStyle name="Normální 42 2" xfId="2178" xr:uid="{00000000-0005-0000-0000-00008E080000}"/>
    <cellStyle name="Normální 43" xfId="439" xr:uid="{00000000-0005-0000-0000-00008F080000}"/>
    <cellStyle name="Normální 43 2" xfId="2179" xr:uid="{00000000-0005-0000-0000-000090080000}"/>
    <cellStyle name="Normální 44" xfId="440" xr:uid="{00000000-0005-0000-0000-000091080000}"/>
    <cellStyle name="Normální 44 2" xfId="2180" xr:uid="{00000000-0005-0000-0000-000092080000}"/>
    <cellStyle name="Normální 45" xfId="441" xr:uid="{00000000-0005-0000-0000-000093080000}"/>
    <cellStyle name="Normální 45 2" xfId="2181" xr:uid="{00000000-0005-0000-0000-000094080000}"/>
    <cellStyle name="Normální 46" xfId="442" xr:uid="{00000000-0005-0000-0000-000095080000}"/>
    <cellStyle name="Normální 46 2" xfId="2182" xr:uid="{00000000-0005-0000-0000-000096080000}"/>
    <cellStyle name="Normální 47" xfId="443" xr:uid="{00000000-0005-0000-0000-000097080000}"/>
    <cellStyle name="Normální 47 2" xfId="2183" xr:uid="{00000000-0005-0000-0000-000098080000}"/>
    <cellStyle name="Normální 48" xfId="444" xr:uid="{00000000-0005-0000-0000-000099080000}"/>
    <cellStyle name="Normální 48 2" xfId="2184" xr:uid="{00000000-0005-0000-0000-00009A080000}"/>
    <cellStyle name="Normální 49" xfId="445" xr:uid="{00000000-0005-0000-0000-00009B080000}"/>
    <cellStyle name="Normální 49 2" xfId="446" xr:uid="{00000000-0005-0000-0000-00009C080000}"/>
    <cellStyle name="Normální 49 2 2" xfId="757" xr:uid="{00000000-0005-0000-0000-00009D080000}"/>
    <cellStyle name="Normální 49 2 3" xfId="1242" xr:uid="{00000000-0005-0000-0000-00009E080000}"/>
    <cellStyle name="Normální 49 2 4" xfId="1553" xr:uid="{00000000-0005-0000-0000-00009F080000}"/>
    <cellStyle name="Normální 49 3" xfId="2185" xr:uid="{00000000-0005-0000-0000-0000A0080000}"/>
    <cellStyle name="Normální 49 4" xfId="2186" xr:uid="{00000000-0005-0000-0000-0000A1080000}"/>
    <cellStyle name="Normální 5" xfId="447" xr:uid="{00000000-0005-0000-0000-0000A2080000}"/>
    <cellStyle name="Normální 5 2" xfId="448" xr:uid="{00000000-0005-0000-0000-0000A3080000}"/>
    <cellStyle name="Normální 5 2 2" xfId="449" xr:uid="{00000000-0005-0000-0000-0000A4080000}"/>
    <cellStyle name="Normální 5 2 2 2" xfId="2187" xr:uid="{00000000-0005-0000-0000-0000A5080000}"/>
    <cellStyle name="Normální 5 2 3" xfId="2188" xr:uid="{00000000-0005-0000-0000-0000A6080000}"/>
    <cellStyle name="Normální 5 3" xfId="450" xr:uid="{00000000-0005-0000-0000-0000A7080000}"/>
    <cellStyle name="Normální 5 3 2" xfId="451" xr:uid="{00000000-0005-0000-0000-0000A8080000}"/>
    <cellStyle name="Normální 5 3 2 2" xfId="2189" xr:uid="{00000000-0005-0000-0000-0000A9080000}"/>
    <cellStyle name="Normální 5 3 3" xfId="2190" xr:uid="{00000000-0005-0000-0000-0000AA080000}"/>
    <cellStyle name="Normální 5 4" xfId="452" xr:uid="{00000000-0005-0000-0000-0000AB080000}"/>
    <cellStyle name="Normální 5 5" xfId="453" xr:uid="{00000000-0005-0000-0000-0000AC080000}"/>
    <cellStyle name="Normální 5 5 2" xfId="2191" xr:uid="{00000000-0005-0000-0000-0000AD080000}"/>
    <cellStyle name="Normální 5 6" xfId="649" xr:uid="{00000000-0005-0000-0000-0000AE080000}"/>
    <cellStyle name="Normální 5 6 2" xfId="847" xr:uid="{00000000-0005-0000-0000-0000AF080000}"/>
    <cellStyle name="Normální 5 6 2 2" xfId="2359" xr:uid="{00000000-0005-0000-0000-0000B0080000}"/>
    <cellStyle name="Normální 5 6 3" xfId="933" xr:uid="{00000000-0005-0000-0000-0000B1080000}"/>
    <cellStyle name="Normální 5 6 4" xfId="1002" xr:uid="{00000000-0005-0000-0000-0000B2080000}"/>
    <cellStyle name="Normální 5 6 4 2" xfId="2192" xr:uid="{00000000-0005-0000-0000-0000B3080000}"/>
    <cellStyle name="Normální 5 6 5" xfId="1046" xr:uid="{00000000-0005-0000-0000-0000B4080000}"/>
    <cellStyle name="Normální 5 6 6" xfId="1109" xr:uid="{00000000-0005-0000-0000-0000B5080000}"/>
    <cellStyle name="Normální 5 7" xfId="2193" xr:uid="{00000000-0005-0000-0000-0000B6080000}"/>
    <cellStyle name="Normální 50" xfId="454" xr:uid="{00000000-0005-0000-0000-0000B7080000}"/>
    <cellStyle name="Normální 50 2" xfId="759" xr:uid="{00000000-0005-0000-0000-0000B8080000}"/>
    <cellStyle name="Normální 50 2 2" xfId="1622" xr:uid="{00000000-0005-0000-0000-0000B9080000}"/>
    <cellStyle name="Normální 50 3" xfId="1241" xr:uid="{00000000-0005-0000-0000-0000BA080000}"/>
    <cellStyle name="Normální 50 3 2" xfId="2194" xr:uid="{00000000-0005-0000-0000-0000BB080000}"/>
    <cellStyle name="Normální 50 4" xfId="1554" xr:uid="{00000000-0005-0000-0000-0000BC080000}"/>
    <cellStyle name="Normální 51" xfId="455" xr:uid="{00000000-0005-0000-0000-0000BD080000}"/>
    <cellStyle name="Normální 51 2" xfId="760" xr:uid="{00000000-0005-0000-0000-0000BE080000}"/>
    <cellStyle name="Normální 51 3" xfId="1240" xr:uid="{00000000-0005-0000-0000-0000BF080000}"/>
    <cellStyle name="Normální 51 4" xfId="1555" xr:uid="{00000000-0005-0000-0000-0000C0080000}"/>
    <cellStyle name="Normální 52" xfId="456" xr:uid="{00000000-0005-0000-0000-0000C1080000}"/>
    <cellStyle name="Normální 52 2" xfId="761" xr:uid="{00000000-0005-0000-0000-0000C2080000}"/>
    <cellStyle name="Normální 52 3" xfId="1239" xr:uid="{00000000-0005-0000-0000-0000C3080000}"/>
    <cellStyle name="Normální 52 4" xfId="1556" xr:uid="{00000000-0005-0000-0000-0000C4080000}"/>
    <cellStyle name="Normální 53" xfId="457" xr:uid="{00000000-0005-0000-0000-0000C5080000}"/>
    <cellStyle name="Normální 53 2" xfId="1204" xr:uid="{00000000-0005-0000-0000-0000C6080000}"/>
    <cellStyle name="Normální 53 2 2" xfId="2360" xr:uid="{00000000-0005-0000-0000-0000C7080000}"/>
    <cellStyle name="Normální 53 2 3" xfId="2195" xr:uid="{00000000-0005-0000-0000-0000C8080000}"/>
    <cellStyle name="Normální 54" xfId="2" xr:uid="{00000000-0005-0000-0000-0000C9080000}"/>
    <cellStyle name="Normální 54 2" xfId="774" xr:uid="{00000000-0005-0000-0000-0000CA080000}"/>
    <cellStyle name="Normální 54 2 2" xfId="2361" xr:uid="{00000000-0005-0000-0000-0000CB080000}"/>
    <cellStyle name="Normální 54 2 3" xfId="2196" xr:uid="{00000000-0005-0000-0000-0000CC080000}"/>
    <cellStyle name="Normální 55" xfId="515" xr:uid="{00000000-0005-0000-0000-0000CD080000}"/>
    <cellStyle name="Normální 55 2" xfId="786" xr:uid="{00000000-0005-0000-0000-0000CE080000}"/>
    <cellStyle name="Normální 55 3" xfId="1157" xr:uid="{00000000-0005-0000-0000-0000CF080000}"/>
    <cellStyle name="Normální 55 3 2" xfId="2197" xr:uid="{00000000-0005-0000-0000-0000D0080000}"/>
    <cellStyle name="Normální 56" xfId="633" xr:uid="{00000000-0005-0000-0000-0000D1080000}"/>
    <cellStyle name="Normální 56 2" xfId="787" xr:uid="{00000000-0005-0000-0000-0000D2080000}"/>
    <cellStyle name="Normální 56 2 2" xfId="1369" xr:uid="{00000000-0005-0000-0000-0000D3080000}"/>
    <cellStyle name="Normální 56 3" xfId="1223" xr:uid="{00000000-0005-0000-0000-0000D4080000}"/>
    <cellStyle name="Normální 56 3 2" xfId="2199" xr:uid="{00000000-0005-0000-0000-0000D5080000}"/>
    <cellStyle name="Normální 56 4" xfId="2296" xr:uid="{00000000-0005-0000-0000-0000D6080000}"/>
    <cellStyle name="Normální 56 5" xfId="2198" xr:uid="{00000000-0005-0000-0000-0000D7080000}"/>
    <cellStyle name="Normální 57" xfId="788" xr:uid="{00000000-0005-0000-0000-0000D8080000}"/>
    <cellStyle name="Normální 57 2" xfId="1205" xr:uid="{00000000-0005-0000-0000-0000D9080000}"/>
    <cellStyle name="Normální 57 2 2" xfId="1370" xr:uid="{00000000-0005-0000-0000-0000DA080000}"/>
    <cellStyle name="Normální 57 2 3" xfId="2201" xr:uid="{00000000-0005-0000-0000-0000DB080000}"/>
    <cellStyle name="Normální 57 3" xfId="1226" xr:uid="{00000000-0005-0000-0000-0000DC080000}"/>
    <cellStyle name="Normální 57 3 2" xfId="2202" xr:uid="{00000000-0005-0000-0000-0000DD080000}"/>
    <cellStyle name="Normální 57 4" xfId="2364" xr:uid="{00000000-0005-0000-0000-0000DE080000}"/>
    <cellStyle name="Normální 57 5" xfId="2200" xr:uid="{00000000-0005-0000-0000-0000DF080000}"/>
    <cellStyle name="Normální 58" xfId="790" xr:uid="{00000000-0005-0000-0000-0000E0080000}"/>
    <cellStyle name="Normální 58 2" xfId="1371" xr:uid="{00000000-0005-0000-0000-0000E1080000}"/>
    <cellStyle name="Normální 58 2 2" xfId="2203" xr:uid="{00000000-0005-0000-0000-0000E2080000}"/>
    <cellStyle name="Normální 59" xfId="791" xr:uid="{00000000-0005-0000-0000-0000E3080000}"/>
    <cellStyle name="Normální 59 2" xfId="2204" xr:uid="{00000000-0005-0000-0000-0000E4080000}"/>
    <cellStyle name="Normální 6" xfId="458" xr:uid="{00000000-0005-0000-0000-0000E5080000}"/>
    <cellStyle name="Normální 6 2" xfId="459" xr:uid="{00000000-0005-0000-0000-0000E6080000}"/>
    <cellStyle name="Normální 6 2 2" xfId="763" xr:uid="{00000000-0005-0000-0000-0000E7080000}"/>
    <cellStyle name="Normální 6 2 3" xfId="1237" xr:uid="{00000000-0005-0000-0000-0000E8080000}"/>
    <cellStyle name="Normální 6 2 4" xfId="1558" xr:uid="{00000000-0005-0000-0000-0000E9080000}"/>
    <cellStyle name="Normální 6 3" xfId="460" xr:uid="{00000000-0005-0000-0000-0000EA080000}"/>
    <cellStyle name="Normální 6 4" xfId="762" xr:uid="{00000000-0005-0000-0000-0000EB080000}"/>
    <cellStyle name="Normální 6 5" xfId="1238" xr:uid="{00000000-0005-0000-0000-0000EC080000}"/>
    <cellStyle name="Normální 6 6" xfId="1557" xr:uid="{00000000-0005-0000-0000-0000ED080000}"/>
    <cellStyle name="Normální 60" xfId="789" xr:uid="{00000000-0005-0000-0000-0000EE080000}"/>
    <cellStyle name="Normální 60 2" xfId="2205" xr:uid="{00000000-0005-0000-0000-0000EF080000}"/>
    <cellStyle name="Normální 61" xfId="792" xr:uid="{00000000-0005-0000-0000-0000F0080000}"/>
    <cellStyle name="Normální 61 2" xfId="2207" xr:uid="{00000000-0005-0000-0000-0000F1080000}"/>
    <cellStyle name="Normální 61 3" xfId="2206" xr:uid="{00000000-0005-0000-0000-0000F2080000}"/>
    <cellStyle name="Normální 62" xfId="773" xr:uid="{00000000-0005-0000-0000-0000F3080000}"/>
    <cellStyle name="Normální 62 2" xfId="2209" xr:uid="{00000000-0005-0000-0000-0000F4080000}"/>
    <cellStyle name="Normální 62 3" xfId="2208" xr:uid="{00000000-0005-0000-0000-0000F5080000}"/>
    <cellStyle name="Normální 63" xfId="800" xr:uid="{00000000-0005-0000-0000-0000F6080000}"/>
    <cellStyle name="Normální 63 2" xfId="2211" xr:uid="{00000000-0005-0000-0000-0000F7080000}"/>
    <cellStyle name="Normální 63 3" xfId="2210" xr:uid="{00000000-0005-0000-0000-0000F8080000}"/>
    <cellStyle name="Normální 64" xfId="801" xr:uid="{00000000-0005-0000-0000-0000F9080000}"/>
    <cellStyle name="Normální 64 2" xfId="2213" xr:uid="{00000000-0005-0000-0000-0000FA080000}"/>
    <cellStyle name="Normální 64 3" xfId="2212" xr:uid="{00000000-0005-0000-0000-0000FB080000}"/>
    <cellStyle name="Normální 65" xfId="802" xr:uid="{00000000-0005-0000-0000-0000FC080000}"/>
    <cellStyle name="Normální 65 2" xfId="2215" xr:uid="{00000000-0005-0000-0000-0000FD080000}"/>
    <cellStyle name="Normální 65 3" xfId="2214" xr:uid="{00000000-0005-0000-0000-0000FE080000}"/>
    <cellStyle name="Normální 66" xfId="803" xr:uid="{00000000-0005-0000-0000-0000FF080000}"/>
    <cellStyle name="Normální 66 2" xfId="2217" xr:uid="{00000000-0005-0000-0000-000000090000}"/>
    <cellStyle name="Normální 66 3" xfId="2216" xr:uid="{00000000-0005-0000-0000-000001090000}"/>
    <cellStyle name="Normální 67" xfId="804" xr:uid="{00000000-0005-0000-0000-000002090000}"/>
    <cellStyle name="Normální 67 2" xfId="2219" xr:uid="{00000000-0005-0000-0000-000003090000}"/>
    <cellStyle name="Normální 67 3" xfId="2218" xr:uid="{00000000-0005-0000-0000-000004090000}"/>
    <cellStyle name="Normální 68" xfId="805" xr:uid="{00000000-0005-0000-0000-000005090000}"/>
    <cellStyle name="Normální 68 2" xfId="2220" xr:uid="{00000000-0005-0000-0000-000006090000}"/>
    <cellStyle name="Normální 69" xfId="806" xr:uid="{00000000-0005-0000-0000-000007090000}"/>
    <cellStyle name="Normální 69 2" xfId="2222" xr:uid="{00000000-0005-0000-0000-000008090000}"/>
    <cellStyle name="Normální 69 3" xfId="2221" xr:uid="{00000000-0005-0000-0000-000009090000}"/>
    <cellStyle name="Normální 7" xfId="461" xr:uid="{00000000-0005-0000-0000-00000A090000}"/>
    <cellStyle name="Normální 7 10" xfId="1236" xr:uid="{00000000-0005-0000-0000-00000B090000}"/>
    <cellStyle name="Normální 7 2" xfId="462" xr:uid="{00000000-0005-0000-0000-00000C090000}"/>
    <cellStyle name="Normální 7 3" xfId="463" xr:uid="{00000000-0005-0000-0000-00000D090000}"/>
    <cellStyle name="Normální 7 3 2" xfId="766" xr:uid="{00000000-0005-0000-0000-00000E090000}"/>
    <cellStyle name="Normální 7 3 2 2" xfId="2363" xr:uid="{00000000-0005-0000-0000-00000F090000}"/>
    <cellStyle name="Normální 7 3 3" xfId="849" xr:uid="{00000000-0005-0000-0000-000010090000}"/>
    <cellStyle name="Normální 7 3 4" xfId="935" xr:uid="{00000000-0005-0000-0000-000011090000}"/>
    <cellStyle name="Normální 7 3 5" xfId="1004" xr:uid="{00000000-0005-0000-0000-000012090000}"/>
    <cellStyle name="Normální 7 3 6" xfId="1048" xr:uid="{00000000-0005-0000-0000-000013090000}"/>
    <cellStyle name="Normální 7 3 7" xfId="1111" xr:uid="{00000000-0005-0000-0000-000014090000}"/>
    <cellStyle name="Normální 7 3 8" xfId="1235" xr:uid="{00000000-0005-0000-0000-000015090000}"/>
    <cellStyle name="Normální 7 4" xfId="764" xr:uid="{00000000-0005-0000-0000-000016090000}"/>
    <cellStyle name="Normální 7 4 2" xfId="2362" xr:uid="{00000000-0005-0000-0000-000017090000}"/>
    <cellStyle name="Normální 7 5" xfId="848" xr:uid="{00000000-0005-0000-0000-000018090000}"/>
    <cellStyle name="Normální 7 6" xfId="934" xr:uid="{00000000-0005-0000-0000-000019090000}"/>
    <cellStyle name="Normální 7 7" xfId="1003" xr:uid="{00000000-0005-0000-0000-00001A090000}"/>
    <cellStyle name="Normální 7 8" xfId="1047" xr:uid="{00000000-0005-0000-0000-00001B090000}"/>
    <cellStyle name="Normální 7 9" xfId="1110" xr:uid="{00000000-0005-0000-0000-00001C090000}"/>
    <cellStyle name="Normální 70" xfId="807" xr:uid="{00000000-0005-0000-0000-00001D090000}"/>
    <cellStyle name="Normální 70 2" xfId="2224" xr:uid="{00000000-0005-0000-0000-00001E090000}"/>
    <cellStyle name="Normální 71" xfId="808" xr:uid="{00000000-0005-0000-0000-00001F090000}"/>
    <cellStyle name="Normální 71 2" xfId="2225" xr:uid="{00000000-0005-0000-0000-000020090000}"/>
    <cellStyle name="Normální 72" xfId="936" xr:uid="{00000000-0005-0000-0000-000021090000}"/>
    <cellStyle name="Normální 72 2" xfId="2226" xr:uid="{00000000-0005-0000-0000-000022090000}"/>
    <cellStyle name="Normální 73" xfId="1005" xr:uid="{00000000-0005-0000-0000-000023090000}"/>
    <cellStyle name="Normální 73 2" xfId="2227" xr:uid="{00000000-0005-0000-0000-000024090000}"/>
    <cellStyle name="Normální 74" xfId="1006" xr:uid="{00000000-0005-0000-0000-000025090000}"/>
    <cellStyle name="Normální 74 2" xfId="2228" xr:uid="{00000000-0005-0000-0000-000026090000}"/>
    <cellStyle name="Normální 75" xfId="1007" xr:uid="{00000000-0005-0000-0000-000027090000}"/>
    <cellStyle name="Normální 75 2" xfId="2229" xr:uid="{00000000-0005-0000-0000-000028090000}"/>
    <cellStyle name="Normální 76" xfId="1049" xr:uid="{00000000-0005-0000-0000-000029090000}"/>
    <cellStyle name="Normální 76 2" xfId="2230" xr:uid="{00000000-0005-0000-0000-00002A090000}"/>
    <cellStyle name="Normální 77" xfId="1112" xr:uid="{00000000-0005-0000-0000-00002B090000}"/>
    <cellStyle name="Normální 77 2" xfId="1366" xr:uid="{00000000-0005-0000-0000-00002C090000}"/>
    <cellStyle name="Normální 77 2 2" xfId="2231" xr:uid="{00000000-0005-0000-0000-00002D090000}"/>
    <cellStyle name="Normální 78" xfId="1161" xr:uid="{00000000-0005-0000-0000-00002E090000}"/>
    <cellStyle name="Normální 78 2" xfId="2233" xr:uid="{00000000-0005-0000-0000-00002F090000}"/>
    <cellStyle name="Normální 78 3" xfId="2232" xr:uid="{00000000-0005-0000-0000-000030090000}"/>
    <cellStyle name="Normální 79" xfId="1162" xr:uid="{00000000-0005-0000-0000-000031090000}"/>
    <cellStyle name="Normální 79 2" xfId="2235" xr:uid="{00000000-0005-0000-0000-000032090000}"/>
    <cellStyle name="Normální 79 3" xfId="2234" xr:uid="{00000000-0005-0000-0000-000033090000}"/>
    <cellStyle name="Normální 8" xfId="464" xr:uid="{00000000-0005-0000-0000-000034090000}"/>
    <cellStyle name="Normální 8 2" xfId="465" xr:uid="{00000000-0005-0000-0000-000035090000}"/>
    <cellStyle name="Normální 8 2 2" xfId="767" xr:uid="{00000000-0005-0000-0000-000036090000}"/>
    <cellStyle name="Normální 8 2 3" xfId="1234" xr:uid="{00000000-0005-0000-0000-000037090000}"/>
    <cellStyle name="Normální 8 2 4" xfId="1559" xr:uid="{00000000-0005-0000-0000-000038090000}"/>
    <cellStyle name="Normální 8 3" xfId="466" xr:uid="{00000000-0005-0000-0000-000039090000}"/>
    <cellStyle name="Normální 8 3 2" xfId="467" xr:uid="{00000000-0005-0000-0000-00003A090000}"/>
    <cellStyle name="Normální 8 3 2 2" xfId="2236" xr:uid="{00000000-0005-0000-0000-00003B090000}"/>
    <cellStyle name="Normální 8 3 3" xfId="2237" xr:uid="{00000000-0005-0000-0000-00003C090000}"/>
    <cellStyle name="Normální 8 4" xfId="468" xr:uid="{00000000-0005-0000-0000-00003D090000}"/>
    <cellStyle name="Normální 8 4 2" xfId="469" xr:uid="{00000000-0005-0000-0000-00003E090000}"/>
    <cellStyle name="Normální 8 4 2 2" xfId="2238" xr:uid="{00000000-0005-0000-0000-00003F090000}"/>
    <cellStyle name="Normální 8 4 3" xfId="2239" xr:uid="{00000000-0005-0000-0000-000040090000}"/>
    <cellStyle name="Normální 8 5" xfId="470" xr:uid="{00000000-0005-0000-0000-000041090000}"/>
    <cellStyle name="Normální 8 5 2" xfId="471" xr:uid="{00000000-0005-0000-0000-000042090000}"/>
    <cellStyle name="Normální 8 5 2 2" xfId="2240" xr:uid="{00000000-0005-0000-0000-000043090000}"/>
    <cellStyle name="Normální 8 5 3" xfId="2241" xr:uid="{00000000-0005-0000-0000-000044090000}"/>
    <cellStyle name="Normální 8 6" xfId="472" xr:uid="{00000000-0005-0000-0000-000045090000}"/>
    <cellStyle name="Normální 8 6 2" xfId="473" xr:uid="{00000000-0005-0000-0000-000046090000}"/>
    <cellStyle name="Normální 8 6 2 2" xfId="474" xr:uid="{00000000-0005-0000-0000-000047090000}"/>
    <cellStyle name="Normální 8 6 2 2 2" xfId="2242" xr:uid="{00000000-0005-0000-0000-000048090000}"/>
    <cellStyle name="Normální 8 6 2 3" xfId="2243" xr:uid="{00000000-0005-0000-0000-000049090000}"/>
    <cellStyle name="Normální 8 6 3" xfId="475" xr:uid="{00000000-0005-0000-0000-00004A090000}"/>
    <cellStyle name="Normální 8 6 3 2" xfId="2244" xr:uid="{00000000-0005-0000-0000-00004B090000}"/>
    <cellStyle name="Normální 8 6 4" xfId="2245" xr:uid="{00000000-0005-0000-0000-00004C090000}"/>
    <cellStyle name="Normální 8 7" xfId="476" xr:uid="{00000000-0005-0000-0000-00004D090000}"/>
    <cellStyle name="Normální 8 8" xfId="477" xr:uid="{00000000-0005-0000-0000-00004E090000}"/>
    <cellStyle name="Normální 8 8 2" xfId="2246" xr:uid="{00000000-0005-0000-0000-00004F090000}"/>
    <cellStyle name="Normální 8 9" xfId="2247" xr:uid="{00000000-0005-0000-0000-000050090000}"/>
    <cellStyle name="Normální 80" xfId="1158" xr:uid="{00000000-0005-0000-0000-000051090000}"/>
    <cellStyle name="Normální 80 2" xfId="2249" xr:uid="{00000000-0005-0000-0000-000052090000}"/>
    <cellStyle name="Normální 80 3" xfId="2248" xr:uid="{00000000-0005-0000-0000-000053090000}"/>
    <cellStyle name="Normální 81" xfId="1163" xr:uid="{00000000-0005-0000-0000-000054090000}"/>
    <cellStyle name="Normální 81 2" xfId="2250" xr:uid="{00000000-0005-0000-0000-000055090000}"/>
    <cellStyle name="Normální 82" xfId="1154" xr:uid="{00000000-0005-0000-0000-000056090000}"/>
    <cellStyle name="Normální 82 2" xfId="2251" xr:uid="{00000000-0005-0000-0000-000057090000}"/>
    <cellStyle name="Normální 83" xfId="1200" xr:uid="{00000000-0005-0000-0000-000058090000}"/>
    <cellStyle name="Normální 83 2" xfId="2252" xr:uid="{00000000-0005-0000-0000-000059090000}"/>
    <cellStyle name="Normální 84" xfId="1153" xr:uid="{00000000-0005-0000-0000-00005A090000}"/>
    <cellStyle name="Normální 84 2" xfId="2253" xr:uid="{00000000-0005-0000-0000-00005B090000}"/>
    <cellStyle name="Normální 85" xfId="1208" xr:uid="{00000000-0005-0000-0000-00005C090000}"/>
    <cellStyle name="Normální 85 2" xfId="2254" xr:uid="{00000000-0005-0000-0000-00005D090000}"/>
    <cellStyle name="Normální 86" xfId="1219" xr:uid="{00000000-0005-0000-0000-00005E090000}"/>
    <cellStyle name="Normální 86 2" xfId="2255" xr:uid="{00000000-0005-0000-0000-00005F090000}"/>
    <cellStyle name="Normální 87" xfId="1213" xr:uid="{00000000-0005-0000-0000-000060090000}"/>
    <cellStyle name="Normální 87 2" xfId="2256" xr:uid="{00000000-0005-0000-0000-000061090000}"/>
    <cellStyle name="Normální 88" xfId="1217" xr:uid="{00000000-0005-0000-0000-000062090000}"/>
    <cellStyle name="Normální 88 2" xfId="2257" xr:uid="{00000000-0005-0000-0000-000063090000}"/>
    <cellStyle name="Normální 89" xfId="1221" xr:uid="{00000000-0005-0000-0000-000064090000}"/>
    <cellStyle name="Normální 89 2" xfId="2258" xr:uid="{00000000-0005-0000-0000-000065090000}"/>
    <cellStyle name="Normální 9" xfId="478" xr:uid="{00000000-0005-0000-0000-000066090000}"/>
    <cellStyle name="Normální 9 2" xfId="479" xr:uid="{00000000-0005-0000-0000-000067090000}"/>
    <cellStyle name="Normální 9 2 2" xfId="772" xr:uid="{00000000-0005-0000-0000-000068090000}"/>
    <cellStyle name="Normální 9 2 3" xfId="1232" xr:uid="{00000000-0005-0000-0000-000069090000}"/>
    <cellStyle name="Normální 9 2 4" xfId="1562" xr:uid="{00000000-0005-0000-0000-00006A090000}"/>
    <cellStyle name="Normální 9 3" xfId="480" xr:uid="{00000000-0005-0000-0000-00006B090000}"/>
    <cellStyle name="Normální 9 4" xfId="771" xr:uid="{00000000-0005-0000-0000-00006C090000}"/>
    <cellStyle name="Normální 9 5" xfId="1233" xr:uid="{00000000-0005-0000-0000-00006D090000}"/>
    <cellStyle name="Normální 9 6" xfId="1561" xr:uid="{00000000-0005-0000-0000-00006E090000}"/>
    <cellStyle name="Normální 90" xfId="1227" xr:uid="{00000000-0005-0000-0000-00006F090000}"/>
    <cellStyle name="Normální 90 2" xfId="2259" xr:uid="{00000000-0005-0000-0000-000070090000}"/>
    <cellStyle name="Normální 91" xfId="1228" xr:uid="{00000000-0005-0000-0000-000071090000}"/>
    <cellStyle name="Normální 91 2" xfId="2260" xr:uid="{00000000-0005-0000-0000-000072090000}"/>
    <cellStyle name="Normální 92" xfId="1229" xr:uid="{00000000-0005-0000-0000-000073090000}"/>
    <cellStyle name="Normální 92 2" xfId="2261" xr:uid="{00000000-0005-0000-0000-000074090000}"/>
    <cellStyle name="Normální 93" xfId="1372" xr:uid="{00000000-0005-0000-0000-000075090000}"/>
    <cellStyle name="Normální 93 2" xfId="2263" xr:uid="{00000000-0005-0000-0000-000076090000}"/>
    <cellStyle name="Normální 93 3" xfId="2264" xr:uid="{00000000-0005-0000-0000-000077090000}"/>
    <cellStyle name="Normální 93 4" xfId="2262" xr:uid="{00000000-0005-0000-0000-000078090000}"/>
    <cellStyle name="Normální 94" xfId="1367" xr:uid="{00000000-0005-0000-0000-000079090000}"/>
    <cellStyle name="Normální 94 2" xfId="2266" xr:uid="{00000000-0005-0000-0000-00007A090000}"/>
    <cellStyle name="Normální 94 3" xfId="2267" xr:uid="{00000000-0005-0000-0000-00007B090000}"/>
    <cellStyle name="Normální 94 4" xfId="2265" xr:uid="{00000000-0005-0000-0000-00007C090000}"/>
    <cellStyle name="Normální 95" xfId="2268" xr:uid="{00000000-0005-0000-0000-00007D090000}"/>
    <cellStyle name="Normální 95 2" xfId="2269" xr:uid="{00000000-0005-0000-0000-00007E090000}"/>
    <cellStyle name="Normální 95 3" xfId="2270" xr:uid="{00000000-0005-0000-0000-00007F090000}"/>
    <cellStyle name="Normální 96" xfId="2271" xr:uid="{00000000-0005-0000-0000-000080090000}"/>
    <cellStyle name="Normální 96 2" xfId="2272" xr:uid="{00000000-0005-0000-0000-000081090000}"/>
    <cellStyle name="Normální 96 3" xfId="2273" xr:uid="{00000000-0005-0000-0000-000082090000}"/>
    <cellStyle name="Normální 97" xfId="2274" xr:uid="{00000000-0005-0000-0000-000083090000}"/>
    <cellStyle name="Normální 97 2" xfId="2275" xr:uid="{00000000-0005-0000-0000-000084090000}"/>
    <cellStyle name="Normální 97 3" xfId="2276" xr:uid="{00000000-0005-0000-0000-000085090000}"/>
    <cellStyle name="Normální 98" xfId="2277" xr:uid="{00000000-0005-0000-0000-000086090000}"/>
    <cellStyle name="Normální 98 2" xfId="2278" xr:uid="{00000000-0005-0000-0000-000087090000}"/>
    <cellStyle name="Normální 98 3" xfId="2279" xr:uid="{00000000-0005-0000-0000-000088090000}"/>
    <cellStyle name="Normální 99" xfId="2280" xr:uid="{00000000-0005-0000-0000-000089090000}"/>
    <cellStyle name="Normální 99 2" xfId="2281" xr:uid="{00000000-0005-0000-0000-00008A090000}"/>
    <cellStyle name="Normální 99 3" xfId="2282" xr:uid="{00000000-0005-0000-0000-00008B090000}"/>
    <cellStyle name="P/N" xfId="481" xr:uid="{00000000-0005-0000-0000-00008C090000}"/>
    <cellStyle name="Percent [2]" xfId="482" xr:uid="{00000000-0005-0000-0000-00008D090000}"/>
    <cellStyle name="Percent_HP" xfId="483" xr:uid="{00000000-0005-0000-0000-00008E090000}"/>
    <cellStyle name="Pevné texty v krycím listu" xfId="484" xr:uid="{00000000-0005-0000-0000-00008F090000}"/>
    <cellStyle name="Popis" xfId="485" xr:uid="{00000000-0005-0000-0000-000090090000}"/>
    <cellStyle name="PoradCisloPolozky" xfId="486" xr:uid="{00000000-0005-0000-0000-000091090000}"/>
    <cellStyle name="PorizovaniSkutecnosti" xfId="487" xr:uid="{00000000-0005-0000-0000-000092090000}"/>
    <cellStyle name="procent 2" xfId="488" xr:uid="{00000000-0005-0000-0000-000093090000}"/>
    <cellStyle name="Procenta 2" xfId="2283" xr:uid="{00000000-0005-0000-0000-000094090000}"/>
    <cellStyle name="Procenta 2 2" xfId="2284" xr:uid="{00000000-0005-0000-0000-000095090000}"/>
    <cellStyle name="Procenta 2 3" xfId="2285" xr:uid="{00000000-0005-0000-0000-000096090000}"/>
    <cellStyle name="ProcentoPrirazPol" xfId="489" xr:uid="{00000000-0005-0000-0000-000097090000}"/>
    <cellStyle name="RekapCisloOdd" xfId="490" xr:uid="{00000000-0005-0000-0000-000098090000}"/>
    <cellStyle name="RekapNazOdd" xfId="491" xr:uid="{00000000-0005-0000-0000-000099090000}"/>
    <cellStyle name="RekapOddiluSoucet" xfId="492" xr:uid="{00000000-0005-0000-0000-00009A090000}"/>
    <cellStyle name="RekapTonaz" xfId="493" xr:uid="{00000000-0005-0000-0000-00009B090000}"/>
    <cellStyle name="SoucetHmotOddilu" xfId="494" xr:uid="{00000000-0005-0000-0000-00009C090000}"/>
    <cellStyle name="SoucetMontaziOddilu" xfId="495" xr:uid="{00000000-0005-0000-0000-00009D090000}"/>
    <cellStyle name="Styl 1" xfId="496" xr:uid="{00000000-0005-0000-0000-00009E090000}"/>
    <cellStyle name="Styl 1 2" xfId="497" xr:uid="{00000000-0005-0000-0000-00009F090000}"/>
    <cellStyle name="Styl 1 2 2" xfId="1160" xr:uid="{00000000-0005-0000-0000-0000A0090000}"/>
    <cellStyle name="Styl 1 2 3" xfId="1159" xr:uid="{00000000-0005-0000-0000-0000A1090000}"/>
    <cellStyle name="Styl 1 3" xfId="498" xr:uid="{00000000-0005-0000-0000-0000A2090000}"/>
    <cellStyle name="Styl 1 4" xfId="632" xr:uid="{00000000-0005-0000-0000-0000A3090000}"/>
    <cellStyle name="subhead" xfId="499" xr:uid="{00000000-0005-0000-0000-0000A4090000}"/>
    <cellStyle name="Text v krycím listu" xfId="500" xr:uid="{00000000-0005-0000-0000-0000A5090000}"/>
    <cellStyle name="TonazSute" xfId="501" xr:uid="{00000000-0005-0000-0000-0000A6090000}"/>
    <cellStyle name="ÚroveňŘádku_1" xfId="1" builtinId="1" iLevel="0"/>
    <cellStyle name="Velký nadpis" xfId="502" xr:uid="{00000000-0005-0000-0000-0000A8090000}"/>
    <cellStyle name="VykazPolozka" xfId="503" xr:uid="{00000000-0005-0000-0000-0000A9090000}"/>
    <cellStyle name="VykazPorCisPolozky" xfId="504" xr:uid="{00000000-0005-0000-0000-0000AA090000}"/>
    <cellStyle name="VykazVzorec" xfId="505" xr:uid="{00000000-0005-0000-0000-0000AB090000}"/>
    <cellStyle name="VypocetSkutecnosti" xfId="506" xr:uid="{00000000-0005-0000-0000-0000AC090000}"/>
    <cellStyle name="Záhlaví" xfId="507" xr:uid="{00000000-0005-0000-0000-0000AD090000}"/>
    <cellStyle name="뒤에 오는 하이퍼링크" xfId="508" xr:uid="{00000000-0005-0000-0000-0000AE090000}"/>
    <cellStyle name="백분율 2" xfId="509" xr:uid="{00000000-0005-0000-0000-0000AF090000}"/>
    <cellStyle name="콤마 [0]_  종  합  " xfId="510" xr:uid="{00000000-0005-0000-0000-0000B0090000}"/>
    <cellStyle name="콤마_  종  합  " xfId="511" xr:uid="{00000000-0005-0000-0000-0000B1090000}"/>
    <cellStyle name="표준 2" xfId="512" xr:uid="{00000000-0005-0000-0000-0000B2090000}"/>
    <cellStyle name="표준_7월가격인하(EU)(0620))_13593" xfId="513" xr:uid="{00000000-0005-0000-0000-0000B3090000}"/>
    <cellStyle name="標準_17&quot;, 20&quot; APCC" xfId="514" xr:uid="{00000000-0005-0000-0000-0000B409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C:/DATASERVER/Users/Ale&#353;%20Svoboda/Documents/Firemn&#237;/NABIDKY/&#352;KOLY/Z&#193;KLADN&#205;%20&#352;KOLY%20a%20M&#352;/Z&#352;%20C&#237;rkevn&#237;%20Vesel&#237;/2016/IROP/kalkulace_ZSVE001_(PC%20sestavy%20a%20wif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bídkový list"/>
      <sheetName val="rozpis prací a dopravy"/>
    </sheetNames>
    <sheetDataSet>
      <sheetData sheetId="0" refreshError="1"/>
      <sheetData sheetId="1">
        <row r="3">
          <cell r="J3">
            <v>1</v>
          </cell>
        </row>
      </sheetData>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externalLinkPath" Target="https://d.docs.live.net/C:/U:/archiv/PROFIMEDIA%202007/Smlouvy/Buksa/Kalkulace%20RD%20p.%20Buksa.xls"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ribbon.cz/activpanel-titanium-7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2"/>
  <sheetViews>
    <sheetView tabSelected="1" topLeftCell="B1" workbookViewId="0">
      <selection activeCell="E26" sqref="E26"/>
    </sheetView>
  </sheetViews>
  <sheetFormatPr defaultColWidth="46" defaultRowHeight="15"/>
  <cols>
    <col min="1" max="1" width="3.42578125" customWidth="1"/>
    <col min="2" max="2" width="50" customWidth="1"/>
    <col min="3" max="3" width="16" style="385" bestFit="1" customWidth="1"/>
    <col min="4" max="4" width="17.7109375" style="395" bestFit="1" customWidth="1"/>
    <col min="5" max="5" width="10.28515625" bestFit="1" customWidth="1"/>
  </cols>
  <sheetData>
    <row r="1" spans="2:5" ht="15.75" thickBot="1">
      <c r="B1" s="90"/>
      <c r="C1" s="377"/>
      <c r="D1" s="386"/>
      <c r="E1" s="90"/>
    </row>
    <row r="2" spans="2:5">
      <c r="B2" s="1" t="s">
        <v>33</v>
      </c>
      <c r="C2" s="655"/>
      <c r="D2" s="656"/>
      <c r="E2" s="90"/>
    </row>
    <row r="3" spans="2:5" ht="18.95" customHeight="1" thickBot="1">
      <c r="B3" s="657"/>
      <c r="C3" s="658"/>
      <c r="D3" s="659"/>
      <c r="E3" s="90"/>
    </row>
    <row r="4" spans="2:5" ht="15.75" thickBot="1">
      <c r="B4" s="185"/>
      <c r="C4" s="188"/>
      <c r="D4" s="189"/>
      <c r="E4" s="90"/>
    </row>
    <row r="5" spans="2:5" s="288" customFormat="1" ht="13.7" customHeight="1">
      <c r="B5" s="123" t="s">
        <v>0</v>
      </c>
      <c r="C5" s="86" t="s">
        <v>34</v>
      </c>
      <c r="D5" s="387" t="s">
        <v>35</v>
      </c>
      <c r="E5" s="259"/>
    </row>
    <row r="6" spans="2:5" ht="25.5" customHeight="1">
      <c r="B6" s="89" t="s">
        <v>110</v>
      </c>
      <c r="C6" s="324">
        <f>'Komponenty JU-1,rev'!E36</f>
        <v>0</v>
      </c>
      <c r="D6" s="143">
        <f>C6*1.21</f>
        <v>0</v>
      </c>
      <c r="E6" s="92"/>
    </row>
    <row r="7" spans="2:5">
      <c r="B7" s="84" t="str">
        <f>'JU 2 -rev'!B2</f>
        <v>UČEBNA JAZYKŮ - 2 (4.21)</v>
      </c>
      <c r="C7" s="323">
        <f>'JU 2 -rev'!F29</f>
        <v>0</v>
      </c>
      <c r="D7" s="143">
        <f>'JU 2 -rev'!F33</f>
        <v>0</v>
      </c>
      <c r="E7" s="92"/>
    </row>
    <row r="8" spans="2:5" ht="21">
      <c r="B8" s="64" t="str">
        <f>'Učebna M-Dg rev'!B2</f>
        <v>UČEBNA MATEMATICKÁ A DIGITÁLNÍCH TECHNOLOGIÍ (4.19)</v>
      </c>
      <c r="C8" s="310">
        <f>'Učebna M-Dg rev'!F24</f>
        <v>0</v>
      </c>
      <c r="D8" s="143">
        <f>'Učebna M-Dg rev'!F28</f>
        <v>0</v>
      </c>
      <c r="E8" s="92"/>
    </row>
    <row r="9" spans="2:5">
      <c r="B9" s="142" t="str">
        <f>'Učebna Př rev'!B2</f>
        <v>UČEBNA PŘÍRODOVĚDNÁ (4.18)</v>
      </c>
      <c r="C9" s="125">
        <f>'Učebna Př rev'!F26</f>
        <v>0</v>
      </c>
      <c r="D9" s="143">
        <f>'Učebna Př rev'!F30</f>
        <v>0</v>
      </c>
      <c r="E9" s="92"/>
    </row>
    <row r="10" spans="2:5">
      <c r="B10" s="64" t="str">
        <f>'Kabinet Př rev'!B2</f>
        <v>KABINET PŘIRODOVĚDNÝ A MATEMATICKÝ (4.17)</v>
      </c>
      <c r="C10" s="125">
        <f>'Kabinet Př rev'!F9</f>
        <v>0</v>
      </c>
      <c r="D10" s="143">
        <f>'Kabinet Př rev'!F13</f>
        <v>0</v>
      </c>
      <c r="E10" s="92"/>
    </row>
    <row r="11" spans="2:5">
      <c r="B11" s="142" t="str">
        <f>'Učebna F-Ch rev'!B2</f>
        <v>UČEBNA FYZIKY A CHEMIE (4.16)</v>
      </c>
      <c r="C11" s="125">
        <f>'Učebna F-Ch rev'!F21</f>
        <v>0</v>
      </c>
      <c r="D11" s="280">
        <f>'Učebna F-Ch rev'!F25</f>
        <v>0</v>
      </c>
      <c r="E11" s="92"/>
    </row>
    <row r="12" spans="2:5">
      <c r="B12" s="64" t="str">
        <f>'Kabinet F-Ch rev'!B2</f>
        <v>KABINET FYZIKY A CHEMIE (4.15)</v>
      </c>
      <c r="C12" s="125">
        <f>'Kabinet F-Ch rev'!F9</f>
        <v>0</v>
      </c>
      <c r="D12" s="143">
        <f>'Kabinet F-Ch rev'!F13</f>
        <v>0</v>
      </c>
      <c r="E12" s="92"/>
    </row>
    <row r="13" spans="2:5">
      <c r="B13" s="64" t="str">
        <f>'Kabinet JU'!B2</f>
        <v>KABINET JAZYKŮ (4.14)</v>
      </c>
      <c r="C13" s="125">
        <f>'Kabinet JU'!F9</f>
        <v>0</v>
      </c>
      <c r="D13" s="143">
        <f>'Kabinet JU'!F13</f>
        <v>0</v>
      </c>
      <c r="E13" s="92"/>
    </row>
    <row r="14" spans="2:5">
      <c r="B14" s="358" t="s">
        <v>48</v>
      </c>
      <c r="C14" s="125">
        <f>'F a CH pomůcky'!E23</f>
        <v>0</v>
      </c>
      <c r="D14" s="376">
        <f>C14*1.21</f>
        <v>0</v>
      </c>
      <c r="E14" s="92"/>
    </row>
    <row r="15" spans="2:5">
      <c r="B15" s="358" t="s">
        <v>49</v>
      </c>
      <c r="C15" s="125">
        <f>'Př-pomůcky'!E24</f>
        <v>0</v>
      </c>
      <c r="D15" s="376">
        <f>C15*1.21</f>
        <v>0</v>
      </c>
      <c r="E15" s="92"/>
    </row>
    <row r="16" spans="2:5" ht="15.75" thickBot="1">
      <c r="B16" s="353"/>
      <c r="C16" s="354"/>
      <c r="D16" s="355"/>
      <c r="E16" s="92"/>
    </row>
    <row r="17" spans="2:11" s="288" customFormat="1" ht="11.25" customHeight="1" thickBot="1">
      <c r="B17" s="348" t="s">
        <v>5</v>
      </c>
      <c r="C17" s="349">
        <f>SUM(C6:C16)</f>
        <v>0</v>
      </c>
      <c r="D17" s="350">
        <f>SUM(D6:D16)</f>
        <v>0</v>
      </c>
      <c r="E17" s="259"/>
    </row>
    <row r="18" spans="2:11" ht="6" customHeight="1" thickBot="1">
      <c r="B18" s="201"/>
      <c r="C18" s="378"/>
      <c r="D18" s="388"/>
      <c r="E18" s="90"/>
      <c r="F18" s="90"/>
      <c r="G18" s="90"/>
      <c r="H18" s="90"/>
      <c r="I18" s="90"/>
      <c r="J18" s="90"/>
      <c r="K18" s="101"/>
    </row>
    <row r="19" spans="2:11" ht="15.75" customHeight="1" thickBot="1">
      <c r="B19" s="135" t="s">
        <v>6</v>
      </c>
      <c r="C19" s="379"/>
      <c r="D19" s="389">
        <f>D23-D21</f>
        <v>0</v>
      </c>
      <c r="E19" s="98"/>
      <c r="F19" s="90"/>
      <c r="G19" s="90"/>
      <c r="H19" s="90"/>
      <c r="I19" s="90"/>
      <c r="J19" s="90"/>
      <c r="K19" s="101"/>
    </row>
    <row r="20" spans="2:11" ht="6" customHeight="1" thickBot="1">
      <c r="B20" s="205"/>
      <c r="C20" s="380"/>
      <c r="D20" s="390"/>
      <c r="E20" s="90"/>
      <c r="F20" s="90"/>
      <c r="G20" s="90"/>
      <c r="H20" s="90"/>
      <c r="I20" s="90"/>
      <c r="J20" s="90"/>
      <c r="K20" s="101"/>
    </row>
    <row r="21" spans="2:11" ht="15.75" customHeight="1" thickBot="1">
      <c r="B21" s="135" t="s">
        <v>7</v>
      </c>
      <c r="C21" s="379"/>
      <c r="D21" s="389">
        <f>D23*0.1736</f>
        <v>0</v>
      </c>
      <c r="E21" s="90"/>
      <c r="F21" s="90"/>
      <c r="G21" s="90"/>
      <c r="H21" s="90"/>
      <c r="I21" s="90"/>
      <c r="J21" s="90"/>
      <c r="K21" s="90"/>
    </row>
    <row r="22" spans="2:11" ht="6" customHeight="1" thickBot="1">
      <c r="B22" s="210"/>
      <c r="C22" s="381"/>
      <c r="D22" s="391"/>
      <c r="E22" s="90"/>
      <c r="F22" s="90"/>
      <c r="G22" s="90"/>
      <c r="H22" s="90"/>
      <c r="I22" s="90"/>
      <c r="J22" s="90"/>
      <c r="K22" s="90"/>
    </row>
    <row r="23" spans="2:11" ht="16.5" customHeight="1" thickBot="1">
      <c r="B23" s="131" t="s">
        <v>8</v>
      </c>
      <c r="C23" s="382"/>
      <c r="D23" s="392">
        <f>D17</f>
        <v>0</v>
      </c>
      <c r="E23" s="90"/>
      <c r="F23" s="90"/>
      <c r="G23" s="90"/>
      <c r="H23" s="90"/>
      <c r="I23" s="90"/>
      <c r="J23" s="90"/>
      <c r="K23" s="90"/>
    </row>
    <row r="24" spans="2:11">
      <c r="B24" s="215"/>
      <c r="C24" s="383"/>
      <c r="D24" s="393"/>
      <c r="E24" s="200"/>
      <c r="F24" s="90"/>
      <c r="G24" s="90"/>
      <c r="H24" s="90"/>
      <c r="I24" s="90"/>
      <c r="J24" s="90"/>
      <c r="K24" s="90"/>
    </row>
    <row r="25" spans="2:11">
      <c r="B25" s="91" t="s">
        <v>9</v>
      </c>
      <c r="C25" s="384"/>
      <c r="D25" s="394"/>
      <c r="E25" s="90"/>
      <c r="F25" s="90"/>
      <c r="G25" s="90"/>
      <c r="H25" s="90"/>
      <c r="I25" s="90"/>
      <c r="J25" s="90"/>
      <c r="K25" s="90"/>
    </row>
    <row r="28" spans="2:11">
      <c r="B28" s="90"/>
      <c r="C28" s="377"/>
      <c r="D28" s="386"/>
      <c r="E28" s="90"/>
      <c r="F28" s="90"/>
      <c r="G28" s="100"/>
      <c r="H28" s="90"/>
      <c r="I28" s="90"/>
      <c r="J28" s="90"/>
      <c r="K28" s="90"/>
    </row>
    <row r="31" spans="2:11">
      <c r="E31" s="116"/>
    </row>
    <row r="32" spans="2:11">
      <c r="E32" s="98"/>
    </row>
  </sheetData>
  <mergeCells count="1">
    <mergeCell ref="B2:D3"/>
  </mergeCells>
  <pageMargins left="0.70866141732283472" right="0.70866141732283472" top="0.78740157480314965" bottom="0.78740157480314965" header="0.31496062992125984" footer="0.31496062992125984"/>
  <pageSetup paperSize="9" orientation="portrait" r:id="rId1"/>
  <headerFooter>
    <oddHeader>&amp;R&amp;"-,Tučná kurzíva"V Brně dne :&amp;D</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pageSetUpPr fitToPage="1"/>
  </sheetPr>
  <dimension ref="A1:H23"/>
  <sheetViews>
    <sheetView zoomScale="80" zoomScaleNormal="80" workbookViewId="0">
      <selection activeCell="E19" sqref="E19"/>
    </sheetView>
  </sheetViews>
  <sheetFormatPr defaultColWidth="9.140625" defaultRowHeight="12.75"/>
  <cols>
    <col min="1" max="1" width="48" style="363" customWidth="1"/>
    <col min="2" max="2" width="5" style="364" customWidth="1"/>
    <col min="3" max="3" width="3.7109375" style="364" customWidth="1"/>
    <col min="4" max="5" width="14.28515625" style="365" customWidth="1"/>
    <col min="6" max="6" width="6.42578125" style="365" bestFit="1" customWidth="1"/>
    <col min="7" max="7" width="14.28515625" style="365" customWidth="1"/>
    <col min="8" max="8" width="94.28515625" style="363" customWidth="1"/>
    <col min="9" max="9" width="6.28515625" style="363" customWidth="1"/>
    <col min="10" max="16384" width="9.140625" style="363"/>
  </cols>
  <sheetData>
    <row r="1" spans="1:8" s="359" customFormat="1" ht="6" customHeight="1">
      <c r="B1" s="360"/>
      <c r="C1" s="360"/>
      <c r="D1" s="361"/>
      <c r="E1" s="361"/>
      <c r="F1" s="361"/>
      <c r="G1" s="361"/>
    </row>
    <row r="2" spans="1:8" ht="30" customHeight="1">
      <c r="A2" s="666" t="s">
        <v>50</v>
      </c>
      <c r="B2" s="666"/>
      <c r="C2" s="666"/>
      <c r="D2" s="666"/>
      <c r="E2" s="666"/>
      <c r="F2" s="362"/>
      <c r="G2" s="362"/>
      <c r="H2" s="362"/>
    </row>
    <row r="3" spans="1:8" ht="6.75" customHeight="1"/>
    <row r="4" spans="1:8" ht="15.75">
      <c r="A4" s="575" t="s">
        <v>0</v>
      </c>
      <c r="B4" s="576"/>
      <c r="C4" s="576"/>
      <c r="D4" s="577" t="s">
        <v>158</v>
      </c>
      <c r="E4" s="577" t="s">
        <v>155</v>
      </c>
      <c r="F4" s="577" t="s">
        <v>56</v>
      </c>
      <c r="G4" s="577" t="s">
        <v>156</v>
      </c>
      <c r="H4" s="575" t="s">
        <v>157</v>
      </c>
    </row>
    <row r="5" spans="1:8">
      <c r="A5" s="370" t="s">
        <v>59</v>
      </c>
      <c r="B5" s="371"/>
      <c r="C5" s="371"/>
      <c r="D5" s="371"/>
      <c r="E5" s="372">
        <f>SUM(E6:E8)</f>
        <v>0</v>
      </c>
      <c r="F5" s="372"/>
      <c r="G5" s="372">
        <f>SUM(G6:G8)</f>
        <v>0</v>
      </c>
      <c r="H5" s="372"/>
    </row>
    <row r="6" spans="1:8" ht="63.75">
      <c r="A6" s="539" t="s">
        <v>60</v>
      </c>
      <c r="B6" s="519" t="s">
        <v>61</v>
      </c>
      <c r="C6" s="519">
        <v>11</v>
      </c>
      <c r="D6" s="540">
        <v>0</v>
      </c>
      <c r="E6" s="540">
        <f t="shared" ref="E6:E7" si="0">C6*D6</f>
        <v>0</v>
      </c>
      <c r="F6" s="541">
        <v>0.21</v>
      </c>
      <c r="G6" s="540">
        <f t="shared" ref="G6:G7" si="1">E6*(1+F6)</f>
        <v>0</v>
      </c>
      <c r="H6" s="523" t="s">
        <v>132</v>
      </c>
    </row>
    <row r="7" spans="1:8">
      <c r="A7" s="539" t="s">
        <v>133</v>
      </c>
      <c r="B7" s="519" t="s">
        <v>2</v>
      </c>
      <c r="C7" s="519">
        <v>1</v>
      </c>
      <c r="D7" s="540">
        <v>0</v>
      </c>
      <c r="E7" s="540">
        <f t="shared" si="0"/>
        <v>0</v>
      </c>
      <c r="F7" s="541">
        <v>0.21</v>
      </c>
      <c r="G7" s="540">
        <f t="shared" si="1"/>
        <v>0</v>
      </c>
      <c r="H7" s="523" t="s">
        <v>62</v>
      </c>
    </row>
    <row r="8" spans="1:8">
      <c r="A8" s="542"/>
      <c r="B8" s="543"/>
      <c r="C8" s="543"/>
      <c r="D8" s="544"/>
      <c r="E8" s="544"/>
      <c r="F8" s="508"/>
      <c r="G8" s="544"/>
      <c r="H8" s="545"/>
    </row>
    <row r="9" spans="1:8">
      <c r="A9" s="489" t="s">
        <v>63</v>
      </c>
      <c r="B9" s="546"/>
      <c r="C9" s="546"/>
      <c r="D9" s="546"/>
      <c r="E9" s="493">
        <f>SUM(E10:E12)</f>
        <v>0</v>
      </c>
      <c r="F9" s="493"/>
      <c r="G9" s="493">
        <f>SUM(G10:G12)</f>
        <v>0</v>
      </c>
      <c r="H9" s="493"/>
    </row>
    <row r="10" spans="1:8" ht="120">
      <c r="A10" s="609" t="s">
        <v>148</v>
      </c>
      <c r="B10" s="610" t="s">
        <v>2</v>
      </c>
      <c r="C10" s="610">
        <v>11</v>
      </c>
      <c r="D10" s="611">
        <v>0</v>
      </c>
      <c r="E10" s="611">
        <f>C10*D10</f>
        <v>0</v>
      </c>
      <c r="F10" s="612">
        <v>0.21</v>
      </c>
      <c r="G10" s="611">
        <f>E10*(1+F10)</f>
        <v>0</v>
      </c>
      <c r="H10" s="613" t="s">
        <v>152</v>
      </c>
    </row>
    <row r="11" spans="1:8" ht="24">
      <c r="A11" s="547" t="s">
        <v>64</v>
      </c>
      <c r="B11" s="548" t="s">
        <v>2</v>
      </c>
      <c r="C11" s="548">
        <v>1</v>
      </c>
      <c r="D11" s="549">
        <v>0</v>
      </c>
      <c r="E11" s="549">
        <f>C11*D11</f>
        <v>0</v>
      </c>
      <c r="F11" s="550">
        <v>0.21</v>
      </c>
      <c r="G11" s="549">
        <f>E11*(1+F11)</f>
        <v>0</v>
      </c>
      <c r="H11" s="551" t="s">
        <v>65</v>
      </c>
    </row>
    <row r="12" spans="1:8">
      <c r="A12" s="542"/>
      <c r="B12" s="543"/>
      <c r="C12" s="543"/>
      <c r="D12" s="544"/>
      <c r="E12" s="544"/>
      <c r="F12" s="508"/>
      <c r="G12" s="544"/>
      <c r="H12" s="511"/>
    </row>
    <row r="13" spans="1:8">
      <c r="A13" s="489" t="s">
        <v>66</v>
      </c>
      <c r="B13" s="546"/>
      <c r="C13" s="546"/>
      <c r="D13" s="546"/>
      <c r="E13" s="493">
        <f>SUM(E14:E16)</f>
        <v>0</v>
      </c>
      <c r="F13" s="493"/>
      <c r="G13" s="493">
        <f>SUM(G14:G16)</f>
        <v>0</v>
      </c>
      <c r="H13" s="493"/>
    </row>
    <row r="14" spans="1:8" ht="48">
      <c r="A14" s="539" t="s">
        <v>67</v>
      </c>
      <c r="B14" s="519" t="s">
        <v>2</v>
      </c>
      <c r="C14" s="519">
        <v>3</v>
      </c>
      <c r="D14" s="540">
        <v>0</v>
      </c>
      <c r="E14" s="540">
        <f t="shared" ref="E14:E16" si="2">C14*D14</f>
        <v>0</v>
      </c>
      <c r="F14" s="541">
        <v>0.21</v>
      </c>
      <c r="G14" s="540">
        <f t="shared" ref="G14:G16" si="3">E14*(1+F14)</f>
        <v>0</v>
      </c>
      <c r="H14" s="552" t="s">
        <v>68</v>
      </c>
    </row>
    <row r="15" spans="1:8" ht="60">
      <c r="A15" s="539" t="s">
        <v>69</v>
      </c>
      <c r="B15" s="519" t="s">
        <v>2</v>
      </c>
      <c r="C15" s="519">
        <v>1</v>
      </c>
      <c r="D15" s="540">
        <v>0</v>
      </c>
      <c r="E15" s="540">
        <f>C15*D15</f>
        <v>0</v>
      </c>
      <c r="F15" s="541">
        <v>0.21</v>
      </c>
      <c r="G15" s="540">
        <f>E15*(1+F15)</f>
        <v>0</v>
      </c>
      <c r="H15" s="552" t="s">
        <v>70</v>
      </c>
    </row>
    <row r="16" spans="1:8" ht="36">
      <c r="A16" s="539" t="s">
        <v>71</v>
      </c>
      <c r="B16" s="519" t="s">
        <v>2</v>
      </c>
      <c r="C16" s="519">
        <v>1</v>
      </c>
      <c r="D16" s="540">
        <v>0</v>
      </c>
      <c r="E16" s="540">
        <f t="shared" si="2"/>
        <v>0</v>
      </c>
      <c r="F16" s="541">
        <v>0.21</v>
      </c>
      <c r="G16" s="540">
        <f t="shared" si="3"/>
        <v>0</v>
      </c>
      <c r="H16" s="553" t="s">
        <v>72</v>
      </c>
    </row>
    <row r="17" spans="1:8">
      <c r="A17" s="554"/>
      <c r="B17" s="555"/>
      <c r="C17" s="555"/>
      <c r="D17" s="556"/>
      <c r="E17" s="556"/>
      <c r="F17" s="556"/>
      <c r="G17" s="556"/>
      <c r="H17" s="554"/>
    </row>
    <row r="18" spans="1:8">
      <c r="A18" s="512" t="s">
        <v>73</v>
      </c>
      <c r="B18" s="557"/>
      <c r="C18" s="557"/>
      <c r="D18" s="558"/>
      <c r="E18" s="493">
        <f>SUM(E19,0)</f>
        <v>0</v>
      </c>
      <c r="F18" s="493"/>
      <c r="G18" s="493">
        <f>SUM(G19:G20)</f>
        <v>0</v>
      </c>
      <c r="H18" s="493"/>
    </row>
    <row r="19" spans="1:8">
      <c r="A19" s="559" t="s">
        <v>74</v>
      </c>
      <c r="B19" s="495" t="s">
        <v>61</v>
      </c>
      <c r="C19" s="495">
        <v>1</v>
      </c>
      <c r="D19" s="496">
        <v>0</v>
      </c>
      <c r="E19" s="496"/>
      <c r="F19" s="497">
        <v>0.21</v>
      </c>
      <c r="G19" s="496">
        <f>E19*(1+F19)</f>
        <v>0</v>
      </c>
      <c r="H19" s="560" t="s">
        <v>75</v>
      </c>
    </row>
    <row r="22" spans="1:8" ht="13.5" thickBot="1"/>
    <row r="23" spans="1:8" ht="13.5" thickBot="1">
      <c r="A23" s="561" t="s">
        <v>76</v>
      </c>
      <c r="B23" s="562"/>
      <c r="C23" s="562"/>
      <c r="D23" s="563"/>
      <c r="E23" s="563">
        <f>E18+E13+E9+E5</f>
        <v>0</v>
      </c>
      <c r="F23" s="563">
        <v>0.21</v>
      </c>
      <c r="G23" s="563">
        <f>E23*1.21</f>
        <v>0</v>
      </c>
      <c r="H23" s="564"/>
    </row>
  </sheetData>
  <dataConsolidate link="1">
    <dataRefs count="1">
      <dataRef ref="A47:IV55" sheet=" Obývací pokoj(7)" r:id="rId1"/>
    </dataRefs>
  </dataConsolidate>
  <mergeCells count="1">
    <mergeCell ref="A2:E2"/>
  </mergeCells>
  <printOptions horizontalCentered="1"/>
  <pageMargins left="0.62" right="0.49" top="0.37" bottom="0.32" header="0.31496062992125984" footer="0.27559055118110237"/>
  <pageSetup paperSize="9" scale="67" orientation="landscape" r:id="rId2"/>
  <headerFooter alignWithMargins="0">
    <oddFooter>&amp;R
STRANA &amp;P (CELKEM)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26"/>
  <sheetViews>
    <sheetView zoomScale="80" zoomScaleNormal="80" workbookViewId="0">
      <selection activeCell="E21" sqref="E21"/>
    </sheetView>
  </sheetViews>
  <sheetFormatPr defaultColWidth="9.140625" defaultRowHeight="12.75"/>
  <cols>
    <col min="1" max="1" width="41.42578125" style="363" customWidth="1"/>
    <col min="2" max="2" width="5" style="364" customWidth="1"/>
    <col min="3" max="3" width="3.42578125" style="364" customWidth="1"/>
    <col min="4" max="5" width="14.28515625" style="365" customWidth="1"/>
    <col min="6" max="6" width="6.7109375" style="365" bestFit="1" customWidth="1"/>
    <col min="7" max="7" width="14.28515625" style="365" customWidth="1"/>
    <col min="8" max="8" width="88.42578125" style="363" customWidth="1"/>
    <col min="9" max="9" width="6.28515625" style="363" customWidth="1"/>
    <col min="10" max="16384" width="9.140625" style="363"/>
  </cols>
  <sheetData>
    <row r="1" spans="1:8" s="359" customFormat="1" ht="6" customHeight="1">
      <c r="B1" s="360"/>
      <c r="C1" s="360"/>
      <c r="D1" s="361"/>
      <c r="E1" s="361"/>
      <c r="F1" s="361"/>
      <c r="G1" s="361"/>
    </row>
    <row r="2" spans="1:8" ht="30" customHeight="1">
      <c r="A2" s="666" t="s">
        <v>78</v>
      </c>
      <c r="B2" s="667"/>
      <c r="C2" s="667"/>
      <c r="D2" s="667"/>
      <c r="E2" s="667"/>
      <c r="F2" s="667"/>
      <c r="G2" s="667"/>
      <c r="H2" s="667"/>
    </row>
    <row r="3" spans="1:8" ht="6.75" customHeight="1"/>
    <row r="6" spans="1:8" ht="15.75">
      <c r="A6" s="575" t="s">
        <v>0</v>
      </c>
      <c r="B6" s="576"/>
      <c r="C6" s="576"/>
      <c r="D6" s="577" t="s">
        <v>158</v>
      </c>
      <c r="E6" s="577" t="s">
        <v>155</v>
      </c>
      <c r="F6" s="577" t="s">
        <v>56</v>
      </c>
      <c r="G6" s="577" t="s">
        <v>156</v>
      </c>
      <c r="H6" s="575" t="s">
        <v>157</v>
      </c>
    </row>
    <row r="7" spans="1:8">
      <c r="A7" s="614"/>
      <c r="B7" s="615"/>
      <c r="C7" s="615"/>
      <c r="D7" s="615"/>
      <c r="E7" s="653"/>
      <c r="F7" s="653"/>
      <c r="G7" s="653"/>
      <c r="H7" s="654"/>
    </row>
    <row r="8" spans="1:8">
      <c r="A8" s="614" t="s">
        <v>59</v>
      </c>
      <c r="B8" s="615"/>
      <c r="C8" s="615"/>
      <c r="D8" s="615"/>
      <c r="E8" s="616">
        <f>SUM(E9:E16)</f>
        <v>0</v>
      </c>
      <c r="F8" s="616"/>
      <c r="G8" s="616">
        <f>SUM(G9:G16)</f>
        <v>0</v>
      </c>
      <c r="H8" s="617"/>
    </row>
    <row r="9" spans="1:8">
      <c r="A9" s="618" t="s">
        <v>79</v>
      </c>
      <c r="B9" s="610" t="s">
        <v>2</v>
      </c>
      <c r="C9" s="610">
        <v>5</v>
      </c>
      <c r="D9" s="611">
        <v>0</v>
      </c>
      <c r="E9" s="611">
        <f t="shared" ref="E9:E15" si="0">C9*D9</f>
        <v>0</v>
      </c>
      <c r="F9" s="612">
        <v>0.21</v>
      </c>
      <c r="G9" s="611">
        <f t="shared" ref="G9:G15" si="1">E9*(1+F9)</f>
        <v>0</v>
      </c>
      <c r="H9" s="619" t="s">
        <v>80</v>
      </c>
    </row>
    <row r="10" spans="1:8" ht="25.5">
      <c r="A10" s="620" t="s">
        <v>134</v>
      </c>
      <c r="B10" s="621" t="s">
        <v>2</v>
      </c>
      <c r="C10" s="621">
        <v>5</v>
      </c>
      <c r="D10" s="622">
        <v>0</v>
      </c>
      <c r="E10" s="622">
        <f t="shared" si="0"/>
        <v>0</v>
      </c>
      <c r="F10" s="623">
        <v>0.21</v>
      </c>
      <c r="G10" s="622">
        <f t="shared" si="1"/>
        <v>0</v>
      </c>
      <c r="H10" s="624" t="s">
        <v>135</v>
      </c>
    </row>
    <row r="11" spans="1:8" ht="38.25">
      <c r="A11" s="609" t="s">
        <v>136</v>
      </c>
      <c r="B11" s="610" t="s">
        <v>2</v>
      </c>
      <c r="C11" s="610">
        <v>5</v>
      </c>
      <c r="D11" s="611">
        <v>0</v>
      </c>
      <c r="E11" s="611">
        <f t="shared" si="0"/>
        <v>0</v>
      </c>
      <c r="F11" s="612">
        <v>0.21</v>
      </c>
      <c r="G11" s="611">
        <f t="shared" si="1"/>
        <v>0</v>
      </c>
      <c r="H11" s="625" t="s">
        <v>137</v>
      </c>
    </row>
    <row r="12" spans="1:8">
      <c r="A12" s="626" t="s">
        <v>81</v>
      </c>
      <c r="B12" s="610" t="s">
        <v>2</v>
      </c>
      <c r="C12" s="610">
        <v>5</v>
      </c>
      <c r="D12" s="611">
        <v>0</v>
      </c>
      <c r="E12" s="611">
        <f t="shared" si="0"/>
        <v>0</v>
      </c>
      <c r="F12" s="612">
        <v>0.21</v>
      </c>
      <c r="G12" s="611">
        <f t="shared" si="1"/>
        <v>0</v>
      </c>
      <c r="H12" s="627" t="s">
        <v>82</v>
      </c>
    </row>
    <row r="13" spans="1:8">
      <c r="A13" s="628" t="s">
        <v>138</v>
      </c>
      <c r="B13" s="610" t="s">
        <v>2</v>
      </c>
      <c r="C13" s="610">
        <v>5</v>
      </c>
      <c r="D13" s="611">
        <v>0</v>
      </c>
      <c r="E13" s="611">
        <f t="shared" si="0"/>
        <v>0</v>
      </c>
      <c r="F13" s="612">
        <v>0.21</v>
      </c>
      <c r="G13" s="611">
        <f t="shared" si="1"/>
        <v>0</v>
      </c>
      <c r="H13" s="627" t="s">
        <v>139</v>
      </c>
    </row>
    <row r="14" spans="1:8" ht="25.5">
      <c r="A14" s="618" t="s">
        <v>140</v>
      </c>
      <c r="B14" s="610" t="s">
        <v>2</v>
      </c>
      <c r="C14" s="610">
        <v>5</v>
      </c>
      <c r="D14" s="611">
        <v>0</v>
      </c>
      <c r="E14" s="611">
        <f t="shared" si="0"/>
        <v>0</v>
      </c>
      <c r="F14" s="612">
        <v>0.21</v>
      </c>
      <c r="G14" s="611">
        <f t="shared" si="1"/>
        <v>0</v>
      </c>
      <c r="H14" s="619" t="s">
        <v>141</v>
      </c>
    </row>
    <row r="15" spans="1:8" ht="25.5">
      <c r="A15" s="618" t="s">
        <v>142</v>
      </c>
      <c r="B15" s="610" t="s">
        <v>2</v>
      </c>
      <c r="C15" s="610">
        <v>5</v>
      </c>
      <c r="D15" s="611">
        <v>0</v>
      </c>
      <c r="E15" s="611">
        <f t="shared" si="0"/>
        <v>0</v>
      </c>
      <c r="F15" s="612">
        <v>0.21</v>
      </c>
      <c r="G15" s="611">
        <f t="shared" si="1"/>
        <v>0</v>
      </c>
      <c r="H15" s="619" t="s">
        <v>143</v>
      </c>
    </row>
    <row r="16" spans="1:8">
      <c r="A16" s="629"/>
      <c r="B16" s="630"/>
      <c r="C16" s="630"/>
      <c r="D16" s="631"/>
      <c r="E16" s="631"/>
      <c r="F16" s="632"/>
      <c r="G16" s="631"/>
      <c r="H16" s="633"/>
    </row>
    <row r="17" spans="1:8">
      <c r="A17" s="614" t="s">
        <v>63</v>
      </c>
      <c r="B17" s="615"/>
      <c r="C17" s="615"/>
      <c r="D17" s="615"/>
      <c r="E17" s="616">
        <f>SUM(E18:E19)</f>
        <v>0</v>
      </c>
      <c r="F17" s="616"/>
      <c r="G17" s="616">
        <f>SUM(G18:G19)</f>
        <v>0</v>
      </c>
      <c r="H17" s="617"/>
    </row>
    <row r="18" spans="1:8" ht="120">
      <c r="A18" s="609" t="s">
        <v>148</v>
      </c>
      <c r="B18" s="610" t="s">
        <v>2</v>
      </c>
      <c r="C18" s="610">
        <v>5</v>
      </c>
      <c r="D18" s="611">
        <v>0</v>
      </c>
      <c r="E18" s="611">
        <f>C18*D18</f>
        <v>0</v>
      </c>
      <c r="F18" s="612">
        <v>0.21</v>
      </c>
      <c r="G18" s="611">
        <f>E18*(1+F18)</f>
        <v>0</v>
      </c>
      <c r="H18" s="613" t="s">
        <v>153</v>
      </c>
    </row>
    <row r="19" spans="1:8">
      <c r="A19" s="629"/>
      <c r="B19" s="630"/>
      <c r="C19" s="630"/>
      <c r="D19" s="631"/>
      <c r="E19" s="631"/>
      <c r="F19" s="632"/>
      <c r="G19" s="631"/>
      <c r="H19" s="634"/>
    </row>
    <row r="20" spans="1:8">
      <c r="A20" s="614" t="s">
        <v>83</v>
      </c>
      <c r="B20" s="615"/>
      <c r="C20" s="615"/>
      <c r="D20" s="615"/>
      <c r="E20" s="616">
        <f>SUM(E21:E21)</f>
        <v>0</v>
      </c>
      <c r="F20" s="616"/>
      <c r="G20" s="616">
        <f>SUM(G21:G21)</f>
        <v>0</v>
      </c>
      <c r="H20" s="635"/>
    </row>
    <row r="21" spans="1:8" ht="36">
      <c r="A21" s="636" t="s">
        <v>71</v>
      </c>
      <c r="B21" s="637" t="s">
        <v>2</v>
      </c>
      <c r="C21" s="637">
        <v>1</v>
      </c>
      <c r="D21" s="638">
        <v>0</v>
      </c>
      <c r="E21" s="638">
        <f t="shared" ref="E21" si="2">C21*D21</f>
        <v>0</v>
      </c>
      <c r="F21" s="639">
        <v>0.21</v>
      </c>
      <c r="G21" s="638">
        <f t="shared" ref="G21" si="3">E21*(1+F21)</f>
        <v>0</v>
      </c>
      <c r="H21" s="640" t="s">
        <v>72</v>
      </c>
    </row>
    <row r="22" spans="1:8">
      <c r="A22" s="641"/>
      <c r="B22" s="642"/>
      <c r="C22" s="642"/>
      <c r="D22" s="643"/>
      <c r="E22" s="643"/>
      <c r="F22" s="643"/>
      <c r="G22" s="643"/>
      <c r="H22" s="644"/>
    </row>
    <row r="23" spans="1:8">
      <c r="A23" s="645" t="s">
        <v>84</v>
      </c>
      <c r="B23" s="646"/>
      <c r="C23" s="646"/>
      <c r="D23" s="647"/>
      <c r="E23" s="616">
        <f ca="1">SUM(E8:E24)</f>
        <v>0</v>
      </c>
      <c r="F23" s="616"/>
      <c r="G23" s="616">
        <f>SUM(G24:G25)</f>
        <v>0</v>
      </c>
      <c r="H23" s="617"/>
    </row>
    <row r="24" spans="1:8" ht="13.5" thickBot="1">
      <c r="A24" s="648" t="s">
        <v>5</v>
      </c>
      <c r="B24" s="649"/>
      <c r="C24" s="649"/>
      <c r="D24" s="650"/>
      <c r="E24" s="650">
        <f>E20+E17+E8</f>
        <v>0</v>
      </c>
      <c r="F24" s="651"/>
      <c r="G24" s="650">
        <f>G8+G17+G20</f>
        <v>0</v>
      </c>
      <c r="H24" s="652"/>
    </row>
    <row r="25" spans="1:8">
      <c r="A25" s="554"/>
      <c r="B25" s="555"/>
      <c r="C25" s="555"/>
      <c r="D25" s="556"/>
      <c r="E25" s="556"/>
      <c r="F25" s="556"/>
      <c r="G25" s="556"/>
      <c r="H25" s="554"/>
    </row>
    <row r="26" spans="1:8">
      <c r="A26" s="531" t="s">
        <v>76</v>
      </c>
      <c r="B26" s="532"/>
      <c r="C26" s="532"/>
      <c r="D26" s="533"/>
      <c r="E26" s="533">
        <f ca="1">E23+E17+E8+E20</f>
        <v>316863</v>
      </c>
      <c r="F26" s="533" t="s">
        <v>77</v>
      </c>
      <c r="G26" s="533">
        <f>G23+G17+G8+G20</f>
        <v>0</v>
      </c>
      <c r="H26" s="531"/>
    </row>
  </sheetData>
  <mergeCells count="1">
    <mergeCell ref="A2:H2"/>
  </mergeCells>
  <printOptions horizontalCentered="1"/>
  <pageMargins left="0.70866141732283472" right="0.70866141732283472" top="0.55118110236220474" bottom="0.59055118110236227" header="0.31496062992125984" footer="0.31496062992125984"/>
  <pageSetup paperSize="9" scale="69"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I38"/>
  <sheetViews>
    <sheetView topLeftCell="A19" zoomScaleNormal="100" workbookViewId="0">
      <selection activeCell="E35" sqref="E35"/>
    </sheetView>
  </sheetViews>
  <sheetFormatPr defaultColWidth="7.85546875" defaultRowHeight="12.75"/>
  <cols>
    <col min="1" max="1" width="41.7109375" style="363" customWidth="1"/>
    <col min="2" max="2" width="4.42578125" style="364" customWidth="1"/>
    <col min="3" max="3" width="4.140625" style="364" bestFit="1" customWidth="1"/>
    <col min="4" max="5" width="12.7109375" style="365" customWidth="1"/>
    <col min="6" max="6" width="6.140625" style="365" bestFit="1" customWidth="1"/>
    <col min="7" max="7" width="12.7109375" style="365" customWidth="1"/>
    <col min="8" max="8" width="73.7109375" style="363" customWidth="1"/>
    <col min="9" max="9" width="5.7109375" style="363" customWidth="1"/>
    <col min="10" max="16384" width="7.85546875" style="363"/>
  </cols>
  <sheetData>
    <row r="1" spans="1:8" s="359" customFormat="1">
      <c r="B1" s="360"/>
      <c r="C1" s="360"/>
      <c r="D1" s="361"/>
      <c r="E1" s="361"/>
      <c r="F1" s="361"/>
      <c r="G1" s="361"/>
    </row>
    <row r="2" spans="1:8" s="404" customFormat="1" ht="15">
      <c r="A2" s="660" t="s">
        <v>110</v>
      </c>
      <c r="B2" s="661"/>
      <c r="C2" s="661"/>
      <c r="D2" s="661"/>
      <c r="E2" s="661"/>
      <c r="F2" s="661"/>
      <c r="G2" s="661"/>
      <c r="H2" s="661"/>
    </row>
    <row r="4" spans="1:8">
      <c r="A4" s="396" t="s">
        <v>51</v>
      </c>
      <c r="B4" s="397" t="s">
        <v>52</v>
      </c>
      <c r="C4" s="397" t="s">
        <v>53</v>
      </c>
      <c r="D4" s="398" t="s">
        <v>54</v>
      </c>
      <c r="E4" s="398" t="s">
        <v>55</v>
      </c>
      <c r="F4" s="398" t="s">
        <v>56</v>
      </c>
      <c r="G4" s="398" t="s">
        <v>57</v>
      </c>
      <c r="H4" s="396" t="s">
        <v>58</v>
      </c>
    </row>
    <row r="5" spans="1:8">
      <c r="A5" s="366"/>
      <c r="B5" s="367"/>
      <c r="C5" s="399">
        <v>1</v>
      </c>
      <c r="D5" s="368"/>
      <c r="E5" s="368"/>
      <c r="F5" s="369">
        <v>0.19</v>
      </c>
      <c r="G5" s="368"/>
      <c r="H5" s="400"/>
    </row>
    <row r="6" spans="1:8">
      <c r="A6" s="366"/>
      <c r="B6" s="367"/>
      <c r="C6" s="399">
        <v>1</v>
      </c>
      <c r="D6" s="368"/>
      <c r="E6" s="368"/>
      <c r="F6" s="369">
        <v>0.19</v>
      </c>
      <c r="G6" s="368"/>
      <c r="H6" s="400"/>
    </row>
    <row r="7" spans="1:8">
      <c r="A7" s="370" t="s">
        <v>86</v>
      </c>
      <c r="B7" s="401"/>
      <c r="C7" s="402">
        <v>32</v>
      </c>
      <c r="D7" s="401"/>
      <c r="E7" s="403">
        <f>SUM(E8,E9,E10,E11)</f>
        <v>0</v>
      </c>
      <c r="F7" s="403"/>
      <c r="G7" s="403">
        <f>PRODUCT(E7,1.21)</f>
        <v>0</v>
      </c>
      <c r="H7" s="372"/>
    </row>
    <row r="8" spans="1:8" s="374" customFormat="1" ht="409.5">
      <c r="A8" s="494" t="s">
        <v>87</v>
      </c>
      <c r="B8" s="495" t="s">
        <v>2</v>
      </c>
      <c r="C8" s="495">
        <v>25</v>
      </c>
      <c r="D8" s="496">
        <v>0</v>
      </c>
      <c r="E8" s="496">
        <f>PRODUCT(C8:D8)</f>
        <v>0</v>
      </c>
      <c r="F8" s="497">
        <v>0.21</v>
      </c>
      <c r="G8" s="496">
        <f>PRODUCT(E8,1.21)</f>
        <v>0</v>
      </c>
      <c r="H8" s="534" t="s">
        <v>119</v>
      </c>
    </row>
    <row r="9" spans="1:8" s="374" customFormat="1">
      <c r="A9" s="494" t="s">
        <v>88</v>
      </c>
      <c r="B9" s="495" t="s">
        <v>61</v>
      </c>
      <c r="C9" s="495">
        <v>1</v>
      </c>
      <c r="D9" s="496">
        <v>0</v>
      </c>
      <c r="E9" s="496">
        <f>PRODUCT(C9:D9)</f>
        <v>0</v>
      </c>
      <c r="F9" s="497">
        <v>0.21</v>
      </c>
      <c r="G9" s="496">
        <f>PRODUCT(E9,1.21)</f>
        <v>0</v>
      </c>
      <c r="H9" s="534" t="s">
        <v>120</v>
      </c>
    </row>
    <row r="10" spans="1:8">
      <c r="A10" s="499" t="s">
        <v>89</v>
      </c>
      <c r="B10" s="500" t="s">
        <v>2</v>
      </c>
      <c r="C10" s="495">
        <v>5</v>
      </c>
      <c r="D10" s="501">
        <v>0</v>
      </c>
      <c r="E10" s="496">
        <f>PRODUCT(C10:D10)</f>
        <v>0</v>
      </c>
      <c r="F10" s="502">
        <v>0.21</v>
      </c>
      <c r="G10" s="496">
        <f>PRODUCT(E10,1.21)</f>
        <v>0</v>
      </c>
      <c r="H10" s="534" t="s">
        <v>121</v>
      </c>
    </row>
    <row r="11" spans="1:8">
      <c r="A11" s="499" t="s">
        <v>90</v>
      </c>
      <c r="B11" s="500" t="s">
        <v>61</v>
      </c>
      <c r="C11" s="495">
        <v>1</v>
      </c>
      <c r="D11" s="501">
        <v>0</v>
      </c>
      <c r="E11" s="496">
        <f>PRODUCT(C11:D11)</f>
        <v>0</v>
      </c>
      <c r="F11" s="502">
        <v>0.21</v>
      </c>
      <c r="G11" s="496">
        <f>PRODUCT(E11,1.21)</f>
        <v>0</v>
      </c>
      <c r="H11" s="503" t="s">
        <v>91</v>
      </c>
    </row>
    <row r="12" spans="1:8">
      <c r="A12" s="504"/>
      <c r="B12" s="505"/>
      <c r="C12" s="506">
        <v>32</v>
      </c>
      <c r="D12" s="507"/>
      <c r="E12" s="507"/>
      <c r="F12" s="508"/>
      <c r="G12" s="507"/>
      <c r="H12" s="509"/>
    </row>
    <row r="13" spans="1:8">
      <c r="A13" s="489" t="s">
        <v>92</v>
      </c>
      <c r="B13" s="490"/>
      <c r="C13" s="491">
        <v>25</v>
      </c>
      <c r="D13" s="490"/>
      <c r="E13" s="492">
        <f>SUM(E14,E15)</f>
        <v>0</v>
      </c>
      <c r="F13" s="492"/>
      <c r="G13" s="403">
        <f>PRODUCT(E13,1.21)</f>
        <v>0</v>
      </c>
      <c r="H13" s="493"/>
    </row>
    <row r="14" spans="1:8" s="374" customFormat="1" ht="89.25">
      <c r="A14" s="494" t="s">
        <v>93</v>
      </c>
      <c r="B14" s="495" t="s">
        <v>2</v>
      </c>
      <c r="C14" s="495">
        <v>24</v>
      </c>
      <c r="D14" s="496">
        <v>0</v>
      </c>
      <c r="E14" s="496">
        <f>PRODUCT(C14:D14)</f>
        <v>0</v>
      </c>
      <c r="F14" s="497">
        <v>0.21</v>
      </c>
      <c r="G14" s="496">
        <f>PRODUCT(E14,1.21)</f>
        <v>0</v>
      </c>
      <c r="H14" s="534" t="s">
        <v>122</v>
      </c>
    </row>
    <row r="15" spans="1:8" s="374" customFormat="1" ht="25.5">
      <c r="A15" s="494" t="s">
        <v>94</v>
      </c>
      <c r="B15" s="495" t="s">
        <v>2</v>
      </c>
      <c r="C15" s="495">
        <v>1</v>
      </c>
      <c r="D15" s="496">
        <v>0</v>
      </c>
      <c r="E15" s="496">
        <f>PRODUCT(C15:D15)</f>
        <v>0</v>
      </c>
      <c r="F15" s="497">
        <v>0.21</v>
      </c>
      <c r="G15" s="496">
        <f>PRODUCT(E15,1.21)</f>
        <v>0</v>
      </c>
      <c r="H15" s="534" t="s">
        <v>123</v>
      </c>
    </row>
    <row r="16" spans="1:8">
      <c r="A16" s="504"/>
      <c r="B16" s="505"/>
      <c r="C16" s="506">
        <v>25</v>
      </c>
      <c r="D16" s="507"/>
      <c r="E16" s="507"/>
      <c r="F16" s="508"/>
      <c r="G16" s="507"/>
      <c r="H16" s="509"/>
    </row>
    <row r="17" spans="1:8">
      <c r="A17" s="489" t="s">
        <v>95</v>
      </c>
      <c r="B17" s="490"/>
      <c r="C17" s="510">
        <v>25</v>
      </c>
      <c r="D17" s="490"/>
      <c r="E17" s="492">
        <f>SUM(E18,0)</f>
        <v>0</v>
      </c>
      <c r="F17" s="492"/>
      <c r="G17" s="403">
        <f>PRODUCT(E17,1.21)</f>
        <v>0</v>
      </c>
      <c r="H17" s="493"/>
    </row>
    <row r="18" spans="1:8" s="374" customFormat="1" ht="102">
      <c r="A18" s="494" t="s">
        <v>96</v>
      </c>
      <c r="B18" s="495" t="s">
        <v>2</v>
      </c>
      <c r="C18" s="495">
        <v>25</v>
      </c>
      <c r="D18" s="496">
        <v>0</v>
      </c>
      <c r="E18" s="496">
        <f>PRODUCT(C18:D18)</f>
        <v>0</v>
      </c>
      <c r="F18" s="497">
        <v>0.21</v>
      </c>
      <c r="G18" s="496">
        <f>PRODUCT(E18,1.21)</f>
        <v>0</v>
      </c>
      <c r="H18" s="534" t="s">
        <v>124</v>
      </c>
    </row>
    <row r="19" spans="1:8">
      <c r="A19" s="504"/>
      <c r="B19" s="505"/>
      <c r="C19" s="506">
        <v>25</v>
      </c>
      <c r="D19" s="507"/>
      <c r="E19" s="507"/>
      <c r="F19" s="508"/>
      <c r="G19" s="507"/>
      <c r="H19" s="509"/>
    </row>
    <row r="20" spans="1:8">
      <c r="A20" s="489" t="s">
        <v>97</v>
      </c>
      <c r="B20" s="490"/>
      <c r="C20" s="510">
        <v>50</v>
      </c>
      <c r="D20" s="490"/>
      <c r="E20" s="492">
        <f>SUM(E21,E22)</f>
        <v>0</v>
      </c>
      <c r="F20" s="492"/>
      <c r="G20" s="403">
        <f t="shared" ref="G20:G26" si="0">PRODUCT(E20,1.21)</f>
        <v>0</v>
      </c>
      <c r="H20" s="493"/>
    </row>
    <row r="21" spans="1:8" ht="25.5">
      <c r="A21" s="499" t="s">
        <v>98</v>
      </c>
      <c r="B21" s="500" t="s">
        <v>2</v>
      </c>
      <c r="C21" s="495">
        <v>25</v>
      </c>
      <c r="D21" s="496">
        <v>0</v>
      </c>
      <c r="E21" s="496">
        <f>PRODUCT(C21:D21)</f>
        <v>0</v>
      </c>
      <c r="F21" s="502">
        <v>0.21</v>
      </c>
      <c r="G21" s="496">
        <f t="shared" si="0"/>
        <v>0</v>
      </c>
      <c r="H21" s="534" t="s">
        <v>125</v>
      </c>
    </row>
    <row r="22" spans="1:8" ht="25.5">
      <c r="A22" s="499" t="s">
        <v>99</v>
      </c>
      <c r="B22" s="500" t="s">
        <v>2</v>
      </c>
      <c r="C22" s="495">
        <v>25</v>
      </c>
      <c r="D22" s="496">
        <v>0</v>
      </c>
      <c r="E22" s="496">
        <f>PRODUCT(C22:D22)</f>
        <v>0</v>
      </c>
      <c r="F22" s="502">
        <v>0.21</v>
      </c>
      <c r="G22" s="496">
        <f t="shared" si="0"/>
        <v>0</v>
      </c>
      <c r="H22" s="534" t="s">
        <v>125</v>
      </c>
    </row>
    <row r="23" spans="1:8">
      <c r="A23" s="489" t="s">
        <v>100</v>
      </c>
      <c r="B23" s="490"/>
      <c r="C23" s="510">
        <v>25</v>
      </c>
      <c r="D23" s="490"/>
      <c r="E23" s="492">
        <f>SUM(E24,0)</f>
        <v>0</v>
      </c>
      <c r="F23" s="492"/>
      <c r="G23" s="403">
        <f t="shared" si="0"/>
        <v>0</v>
      </c>
      <c r="H23" s="493"/>
    </row>
    <row r="24" spans="1:8" s="374" customFormat="1">
      <c r="A24" s="494" t="s">
        <v>102</v>
      </c>
      <c r="B24" s="495" t="s">
        <v>2</v>
      </c>
      <c r="C24" s="495">
        <v>25</v>
      </c>
      <c r="D24" s="496">
        <v>0</v>
      </c>
      <c r="E24" s="496">
        <f>PRODUCT(C24:D24)</f>
        <v>0</v>
      </c>
      <c r="F24" s="497">
        <v>0.21</v>
      </c>
      <c r="G24" s="496">
        <f t="shared" si="0"/>
        <v>0</v>
      </c>
      <c r="H24" s="498" t="s">
        <v>101</v>
      </c>
    </row>
    <row r="25" spans="1:8">
      <c r="A25" s="515" t="s">
        <v>104</v>
      </c>
      <c r="B25" s="516"/>
      <c r="C25" s="510">
        <v>1</v>
      </c>
      <c r="D25" s="516"/>
      <c r="E25" s="492">
        <f>SUM(E26,0)</f>
        <v>0</v>
      </c>
      <c r="F25" s="517"/>
      <c r="G25" s="403">
        <f t="shared" si="0"/>
        <v>0</v>
      </c>
      <c r="H25" s="517"/>
    </row>
    <row r="26" spans="1:8" s="373" customFormat="1" ht="76.5">
      <c r="A26" s="518" t="s">
        <v>105</v>
      </c>
      <c r="B26" s="519" t="s">
        <v>2</v>
      </c>
      <c r="C26" s="520">
        <v>1</v>
      </c>
      <c r="D26" s="521">
        <v>0</v>
      </c>
      <c r="E26" s="496">
        <f>PRODUCT(C26:D26)</f>
        <v>0</v>
      </c>
      <c r="F26" s="522">
        <v>0.21</v>
      </c>
      <c r="G26" s="496">
        <f t="shared" si="0"/>
        <v>0</v>
      </c>
      <c r="H26" s="535" t="s">
        <v>126</v>
      </c>
    </row>
    <row r="27" spans="1:8">
      <c r="A27" s="524"/>
      <c r="B27" s="505"/>
      <c r="C27" s="505">
        <v>1</v>
      </c>
      <c r="D27" s="507"/>
      <c r="E27" s="507"/>
      <c r="F27" s="507"/>
      <c r="G27" s="525"/>
      <c r="H27" s="509"/>
    </row>
    <row r="28" spans="1:8">
      <c r="A28" s="512" t="s">
        <v>12</v>
      </c>
      <c r="B28" s="514"/>
      <c r="C28" s="510">
        <v>1</v>
      </c>
      <c r="D28" s="492"/>
      <c r="E28" s="492">
        <f>SUM(E29,0)</f>
        <v>0</v>
      </c>
      <c r="F28" s="492"/>
      <c r="G28" s="403">
        <f>PRODUCT(E28,1.21)</f>
        <v>0</v>
      </c>
      <c r="H28" s="492"/>
    </row>
    <row r="29" spans="1:8" ht="25.5">
      <c r="A29" s="494" t="s">
        <v>111</v>
      </c>
      <c r="B29" s="495" t="s">
        <v>103</v>
      </c>
      <c r="C29" s="500">
        <v>1</v>
      </c>
      <c r="D29" s="501">
        <v>0</v>
      </c>
      <c r="E29" s="496">
        <f>PRODUCT(C29:D29)</f>
        <v>0</v>
      </c>
      <c r="F29" s="502">
        <v>0.21</v>
      </c>
      <c r="G29" s="496">
        <f>PRODUCT(E29,1.21)</f>
        <v>0</v>
      </c>
      <c r="H29" s="498" t="s">
        <v>106</v>
      </c>
    </row>
    <row r="30" spans="1:8">
      <c r="A30" s="524"/>
      <c r="B30" s="505"/>
      <c r="C30" s="506">
        <v>1</v>
      </c>
      <c r="D30" s="507"/>
      <c r="E30" s="507"/>
      <c r="F30" s="507"/>
      <c r="G30" s="525"/>
      <c r="H30" s="509"/>
    </row>
    <row r="31" spans="1:8">
      <c r="A31" s="489" t="s">
        <v>107</v>
      </c>
      <c r="B31" s="490"/>
      <c r="C31" s="510">
        <v>1</v>
      </c>
      <c r="D31" s="490"/>
      <c r="E31" s="492">
        <f>SUM(E32,0)</f>
        <v>0</v>
      </c>
      <c r="F31" s="492"/>
      <c r="G31" s="403">
        <f>PRODUCT(E31,1.21)</f>
        <v>0</v>
      </c>
      <c r="H31" s="526"/>
    </row>
    <row r="32" spans="1:8" ht="25.5">
      <c r="A32" s="527" t="s">
        <v>108</v>
      </c>
      <c r="B32" s="495" t="s">
        <v>61</v>
      </c>
      <c r="C32" s="500">
        <v>1</v>
      </c>
      <c r="D32" s="501">
        <v>0</v>
      </c>
      <c r="E32" s="496">
        <f>PRODUCT(C32:D32)</f>
        <v>0</v>
      </c>
      <c r="F32" s="502">
        <v>0.21</v>
      </c>
      <c r="G32" s="496">
        <f>PRODUCT(E32,1.21)</f>
        <v>0</v>
      </c>
      <c r="H32" s="536" t="s">
        <v>127</v>
      </c>
    </row>
    <row r="33" spans="1:9">
      <c r="A33" s="528"/>
      <c r="B33" s="529"/>
      <c r="C33" s="529">
        <v>1</v>
      </c>
      <c r="D33" s="530"/>
      <c r="E33" s="530"/>
      <c r="F33" s="530"/>
      <c r="G33" s="530"/>
      <c r="H33" s="528"/>
    </row>
    <row r="34" spans="1:9">
      <c r="A34" s="512" t="s">
        <v>84</v>
      </c>
      <c r="B34" s="513"/>
      <c r="C34" s="510">
        <v>1</v>
      </c>
      <c r="D34" s="514"/>
      <c r="E34" s="492">
        <f>SUM(E35,0)</f>
        <v>0</v>
      </c>
      <c r="F34" s="492"/>
      <c r="G34" s="403">
        <f>PRODUCT(E34,1.21)</f>
        <v>0</v>
      </c>
      <c r="H34" s="492"/>
    </row>
    <row r="35" spans="1:9" ht="13.5" thickBot="1">
      <c r="A35" s="565" t="s">
        <v>109</v>
      </c>
      <c r="B35" s="566" t="s">
        <v>61</v>
      </c>
      <c r="C35" s="567">
        <v>1</v>
      </c>
      <c r="D35" s="568">
        <v>0</v>
      </c>
      <c r="E35" s="496">
        <f>PRODUCT(C35:D35)</f>
        <v>0</v>
      </c>
      <c r="F35" s="569">
        <v>0.21</v>
      </c>
      <c r="G35" s="496">
        <f>PRODUCT(E35,1.21)</f>
        <v>0</v>
      </c>
      <c r="H35" s="537" t="s">
        <v>128</v>
      </c>
    </row>
    <row r="36" spans="1:9" ht="13.5" thickBot="1">
      <c r="A36" s="570" t="s">
        <v>5</v>
      </c>
      <c r="B36" s="571"/>
      <c r="C36" s="572">
        <v>1</v>
      </c>
      <c r="D36" s="573"/>
      <c r="E36" s="573">
        <f>E34+E31+E28+E23+E20+E17+E13+E7+E25</f>
        <v>0</v>
      </c>
      <c r="F36" s="573"/>
      <c r="G36" s="574">
        <f>E36*1.21</f>
        <v>0</v>
      </c>
      <c r="H36" s="528"/>
    </row>
    <row r="37" spans="1:9" s="375" customFormat="1" ht="101.25" customHeight="1" thickTop="1" thickBot="1">
      <c r="A37" s="662" t="s">
        <v>129</v>
      </c>
      <c r="B37" s="663"/>
      <c r="C37" s="663"/>
      <c r="D37" s="663"/>
      <c r="E37" s="663"/>
      <c r="F37" s="663"/>
      <c r="G37" s="663"/>
      <c r="H37" s="664"/>
      <c r="I37" s="665"/>
    </row>
    <row r="38" spans="1:9" ht="10.5" customHeight="1" thickTop="1">
      <c r="A38" s="528"/>
      <c r="B38" s="529"/>
      <c r="C38" s="529"/>
      <c r="D38" s="530"/>
      <c r="E38" s="530"/>
      <c r="F38" s="530"/>
      <c r="G38" s="530"/>
      <c r="H38" s="528"/>
    </row>
  </sheetData>
  <autoFilter ref="A4:H98" xr:uid="{00000000-0009-0000-0000-000002000000}">
    <filterColumn colId="2">
      <filters blank="1">
        <filter val="1"/>
        <filter val="2"/>
        <filter val="24"/>
        <filter val="25"/>
        <filter val="30"/>
        <filter val="31"/>
        <filter val="32"/>
        <filter val="5"/>
        <filter val="50"/>
      </filters>
    </filterColumn>
  </autoFilter>
  <mergeCells count="2">
    <mergeCell ref="A2:H2"/>
    <mergeCell ref="A37:I37"/>
  </mergeCells>
  <printOptions horizontalCentered="1"/>
  <pageMargins left="0.59055118110236227" right="0.35433070866141736" top="0.27559055118110237" bottom="0.27559055118110237" header="0.23622047244094491"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37"/>
  <sheetViews>
    <sheetView topLeftCell="A16" zoomScaleNormal="100" workbookViewId="0">
      <selection activeCell="F25" sqref="F25"/>
    </sheetView>
  </sheetViews>
  <sheetFormatPr defaultColWidth="8.85546875" defaultRowHeight="15"/>
  <cols>
    <col min="1" max="1" width="3.42578125" customWidth="1"/>
    <col min="2" max="2" width="34.85546875" customWidth="1"/>
    <col min="3" max="3" width="50" customWidth="1"/>
    <col min="4" max="4" width="3.140625" customWidth="1"/>
    <col min="5" max="5" width="11.28515625" customWidth="1"/>
    <col min="6" max="6" width="15.28515625" customWidth="1"/>
    <col min="7" max="7" width="18.140625" customWidth="1"/>
    <col min="8" max="8" width="13" customWidth="1"/>
  </cols>
  <sheetData>
    <row r="1" spans="1:8" ht="15.75" thickBot="1">
      <c r="A1" s="248"/>
      <c r="B1" s="248"/>
      <c r="C1" s="248"/>
      <c r="D1" s="246"/>
      <c r="E1" s="245"/>
      <c r="F1" s="244"/>
      <c r="G1" s="248"/>
      <c r="H1" s="248"/>
    </row>
    <row r="2" spans="1:8" ht="18.95" customHeight="1" thickBot="1">
      <c r="A2" s="248"/>
      <c r="B2" s="182" t="s">
        <v>41</v>
      </c>
      <c r="C2" s="181"/>
      <c r="D2" s="178"/>
      <c r="E2" s="178"/>
      <c r="F2" s="177"/>
      <c r="G2" s="248"/>
      <c r="H2" s="248"/>
    </row>
    <row r="3" spans="1:8" ht="15.75" thickBot="1">
      <c r="A3" s="248"/>
      <c r="B3" s="241"/>
      <c r="C3" s="241"/>
      <c r="D3" s="145"/>
      <c r="E3" s="145"/>
      <c r="F3" s="165"/>
      <c r="G3" s="248"/>
      <c r="H3" s="248"/>
    </row>
    <row r="4" spans="1:8" s="288" customFormat="1" ht="13.7" customHeight="1" thickBot="1">
      <c r="A4" s="306"/>
      <c r="B4" s="294" t="s">
        <v>0</v>
      </c>
      <c r="C4" s="270" t="s">
        <v>1</v>
      </c>
      <c r="D4" s="269" t="s">
        <v>2</v>
      </c>
      <c r="E4" s="268" t="s">
        <v>3</v>
      </c>
      <c r="F4" s="293" t="s">
        <v>4</v>
      </c>
      <c r="G4" s="306"/>
      <c r="H4" s="306"/>
    </row>
    <row r="5" spans="1:8" s="288" customFormat="1" ht="11.25" customHeight="1">
      <c r="A5" s="271"/>
      <c r="B5" s="290" t="s">
        <v>18</v>
      </c>
      <c r="C5" s="301"/>
      <c r="D5" s="300"/>
      <c r="E5" s="292"/>
      <c r="F5" s="291"/>
      <c r="G5" s="271"/>
      <c r="H5" s="271"/>
    </row>
    <row r="6" spans="1:8" ht="135">
      <c r="A6" s="239"/>
      <c r="B6" s="334" t="s">
        <v>19</v>
      </c>
      <c r="C6" s="356" t="s">
        <v>20</v>
      </c>
      <c r="D6" s="347">
        <v>1</v>
      </c>
      <c r="E6" s="346">
        <v>0</v>
      </c>
      <c r="F6" s="280">
        <f t="shared" ref="F6:F12" si="0">SUM(D6*E6)</f>
        <v>0</v>
      </c>
      <c r="G6" s="239"/>
      <c r="H6" s="159"/>
    </row>
    <row r="7" spans="1:8" ht="135">
      <c r="A7" s="239"/>
      <c r="B7" s="334" t="s">
        <v>21</v>
      </c>
      <c r="C7" s="356" t="s">
        <v>22</v>
      </c>
      <c r="D7" s="347">
        <v>1</v>
      </c>
      <c r="E7" s="346">
        <v>0</v>
      </c>
      <c r="F7" s="280">
        <f t="shared" si="0"/>
        <v>0</v>
      </c>
      <c r="G7" s="239"/>
      <c r="H7" s="239"/>
    </row>
    <row r="8" spans="1:8">
      <c r="A8" s="239"/>
      <c r="B8" s="334" t="s">
        <v>23</v>
      </c>
      <c r="C8" s="584" t="s">
        <v>24</v>
      </c>
      <c r="D8" s="347">
        <v>1</v>
      </c>
      <c r="E8" s="346">
        <v>0</v>
      </c>
      <c r="F8" s="280">
        <f t="shared" si="0"/>
        <v>0</v>
      </c>
      <c r="G8" s="239"/>
      <c r="H8" s="239"/>
    </row>
    <row r="9" spans="1:8" ht="81">
      <c r="A9" s="239"/>
      <c r="B9" s="334" t="s">
        <v>25</v>
      </c>
      <c r="C9" s="356" t="s">
        <v>26</v>
      </c>
      <c r="D9" s="347">
        <v>18</v>
      </c>
      <c r="E9" s="346">
        <v>0</v>
      </c>
      <c r="F9" s="280">
        <f t="shared" si="0"/>
        <v>0</v>
      </c>
      <c r="G9" s="239"/>
      <c r="H9" s="239"/>
    </row>
    <row r="10" spans="1:8">
      <c r="A10" s="239"/>
      <c r="B10" s="334" t="s">
        <v>27</v>
      </c>
      <c r="C10" s="584" t="s">
        <v>28</v>
      </c>
      <c r="D10" s="347">
        <v>18</v>
      </c>
      <c r="E10" s="346">
        <v>0</v>
      </c>
      <c r="F10" s="280">
        <f t="shared" si="0"/>
        <v>0</v>
      </c>
      <c r="G10" s="239"/>
      <c r="H10" s="239"/>
    </row>
    <row r="11" spans="1:8" ht="54">
      <c r="A11" s="239"/>
      <c r="B11" s="334" t="s">
        <v>29</v>
      </c>
      <c r="C11" s="356" t="s">
        <v>30</v>
      </c>
      <c r="D11" s="347">
        <v>1</v>
      </c>
      <c r="E11" s="346">
        <v>0</v>
      </c>
      <c r="F11" s="280">
        <f t="shared" si="0"/>
        <v>0</v>
      </c>
      <c r="G11" s="239"/>
      <c r="H11" s="239"/>
    </row>
    <row r="12" spans="1:8" ht="40.5">
      <c r="A12" s="239"/>
      <c r="B12" s="334" t="s">
        <v>31</v>
      </c>
      <c r="C12" s="585" t="s">
        <v>32</v>
      </c>
      <c r="D12" s="347">
        <v>1</v>
      </c>
      <c r="E12" s="346">
        <v>0</v>
      </c>
      <c r="F12" s="280">
        <f t="shared" si="0"/>
        <v>0</v>
      </c>
      <c r="G12" s="239"/>
      <c r="H12" s="239"/>
    </row>
    <row r="13" spans="1:8" s="288" customFormat="1" ht="11.25" customHeight="1">
      <c r="A13" s="271"/>
      <c r="B13" s="273" t="s">
        <v>5</v>
      </c>
      <c r="C13" s="320"/>
      <c r="D13" s="289"/>
      <c r="E13" s="272"/>
      <c r="F13" s="279">
        <f>SUM(F6:F12)</f>
        <v>0</v>
      </c>
      <c r="G13" s="271"/>
      <c r="H13" s="271"/>
    </row>
    <row r="14" spans="1:8" ht="3.75" customHeight="1">
      <c r="B14" s="196"/>
      <c r="C14" s="309"/>
      <c r="D14" s="335"/>
      <c r="E14" s="329"/>
      <c r="F14" s="331"/>
      <c r="G14" s="12"/>
      <c r="H14" s="12"/>
    </row>
    <row r="15" spans="1:8" ht="67.5">
      <c r="A15" s="239"/>
      <c r="B15" s="149" t="s">
        <v>15</v>
      </c>
      <c r="C15" s="150" t="s">
        <v>150</v>
      </c>
      <c r="D15" s="221">
        <v>1</v>
      </c>
      <c r="E15" s="151">
        <v>0</v>
      </c>
      <c r="F15" s="351">
        <f>SUM(D15*E15)</f>
        <v>0</v>
      </c>
      <c r="G15" s="148"/>
      <c r="H15" s="239"/>
    </row>
    <row r="16" spans="1:8" s="288" customFormat="1" ht="11.25" customHeight="1">
      <c r="A16" s="271"/>
      <c r="B16" s="257" t="s">
        <v>16</v>
      </c>
      <c r="C16" s="297"/>
      <c r="D16" s="258"/>
      <c r="E16" s="298"/>
      <c r="F16" s="283">
        <f>SUM(F15:F15)</f>
        <v>0</v>
      </c>
      <c r="G16" s="271"/>
      <c r="H16" s="271"/>
    </row>
    <row r="17" spans="1:22" ht="3.75" customHeight="1">
      <c r="B17" s="196"/>
      <c r="C17" s="309"/>
      <c r="D17" s="335"/>
      <c r="E17" s="329"/>
      <c r="F17" s="331"/>
      <c r="G17" s="12"/>
      <c r="H17" s="12"/>
    </row>
    <row r="18" spans="1:22" ht="3.75" customHeight="1">
      <c r="B18" s="196"/>
      <c r="C18" s="309"/>
      <c r="D18" s="335"/>
      <c r="E18" s="329"/>
      <c r="F18" s="331"/>
      <c r="G18" s="12"/>
      <c r="H18" s="12"/>
    </row>
    <row r="19" spans="1:22" s="288" customFormat="1" ht="11.25" customHeight="1">
      <c r="A19" s="271"/>
      <c r="B19" s="170" t="s">
        <v>38</v>
      </c>
      <c r="C19" s="262"/>
      <c r="D19" s="307"/>
      <c r="E19" s="264"/>
      <c r="F19" s="263"/>
      <c r="G19" s="271"/>
      <c r="H19" s="271"/>
    </row>
    <row r="20" spans="1:22" ht="40.5">
      <c r="A20" s="239"/>
      <c r="B20" s="581" t="s">
        <v>145</v>
      </c>
      <c r="C20" s="582" t="s">
        <v>37</v>
      </c>
      <c r="D20" s="583">
        <v>1</v>
      </c>
      <c r="E20" s="151">
        <v>0</v>
      </c>
      <c r="F20" s="351">
        <f>SUM(D20*E20)</f>
        <v>0</v>
      </c>
      <c r="G20" s="363"/>
      <c r="H20" s="363"/>
      <c r="I20" s="538"/>
      <c r="J20" s="363"/>
      <c r="K20" s="363"/>
      <c r="L20" s="363"/>
      <c r="M20" s="363"/>
      <c r="N20" s="363"/>
      <c r="O20" s="363"/>
      <c r="P20" s="538"/>
      <c r="Q20" s="363"/>
      <c r="R20" s="363"/>
      <c r="S20" s="363"/>
      <c r="T20" s="363"/>
      <c r="U20" s="363"/>
      <c r="V20" s="363"/>
    </row>
    <row r="21" spans="1:22" ht="40.5">
      <c r="A21" s="239"/>
      <c r="B21" s="581" t="s">
        <v>146</v>
      </c>
      <c r="C21" s="582" t="s">
        <v>40</v>
      </c>
      <c r="D21" s="583">
        <v>1</v>
      </c>
      <c r="E21" s="151">
        <v>0</v>
      </c>
      <c r="F21" s="351">
        <f>SUM(D21*E21)</f>
        <v>0</v>
      </c>
      <c r="G21" s="363"/>
      <c r="H21" s="363"/>
      <c r="I21" s="363"/>
      <c r="J21" s="363"/>
      <c r="K21" s="363"/>
      <c r="L21" s="363"/>
      <c r="M21" s="363"/>
      <c r="N21" s="363"/>
      <c r="O21" s="363"/>
      <c r="P21" s="363"/>
      <c r="Q21" s="363"/>
      <c r="R21" s="363"/>
      <c r="S21" s="363"/>
      <c r="T21" s="363"/>
      <c r="U21" s="363"/>
      <c r="V21" s="363"/>
    </row>
    <row r="22" spans="1:22" s="288" customFormat="1" ht="11.25" customHeight="1">
      <c r="A22" s="271"/>
      <c r="B22" s="170" t="s">
        <v>16</v>
      </c>
      <c r="C22" s="318"/>
      <c r="D22" s="289"/>
      <c r="E22" s="319"/>
      <c r="F22" s="260">
        <f>SUM(F20:F21)</f>
        <v>0</v>
      </c>
      <c r="G22" s="271"/>
      <c r="H22" s="271"/>
    </row>
    <row r="23" spans="1:22" ht="3.75" customHeight="1">
      <c r="B23" s="196"/>
      <c r="C23" s="309"/>
      <c r="D23" s="335"/>
      <c r="E23" s="329"/>
      <c r="F23" s="331"/>
      <c r="G23" s="12"/>
      <c r="H23" s="12"/>
    </row>
    <row r="24" spans="1:22" s="288" customFormat="1" ht="11.25" customHeight="1">
      <c r="A24" s="271"/>
      <c r="B24" s="261" t="s">
        <v>12</v>
      </c>
      <c r="C24" s="266"/>
      <c r="D24" s="307"/>
      <c r="E24" s="264"/>
      <c r="F24" s="263"/>
      <c r="G24" s="271"/>
      <c r="H24" s="271"/>
    </row>
    <row r="25" spans="1:22" ht="135">
      <c r="A25" s="239"/>
      <c r="B25" s="578" t="s">
        <v>147</v>
      </c>
      <c r="C25" s="579" t="s">
        <v>39</v>
      </c>
      <c r="D25" s="299">
        <v>1</v>
      </c>
      <c r="E25" s="580">
        <v>0</v>
      </c>
      <c r="F25" s="147">
        <f t="shared" ref="F25" si="1">SUM(D25*E25)</f>
        <v>0</v>
      </c>
      <c r="G25" s="239"/>
      <c r="H25" s="239"/>
    </row>
    <row r="26" spans="1:22" s="288" customFormat="1" ht="11.25" customHeight="1">
      <c r="A26" s="271"/>
      <c r="B26" s="296" t="s">
        <v>5</v>
      </c>
      <c r="C26" s="281"/>
      <c r="D26" s="295"/>
      <c r="E26" s="321"/>
      <c r="F26" s="308">
        <f>SUM(F25:F25)</f>
        <v>0</v>
      </c>
      <c r="G26" s="271"/>
      <c r="H26" s="271"/>
    </row>
    <row r="27" spans="1:22" ht="3.75" customHeight="1">
      <c r="B27" s="196"/>
      <c r="C27" s="325"/>
      <c r="D27" s="335"/>
      <c r="E27" s="329"/>
      <c r="F27" s="330"/>
      <c r="G27" s="12"/>
      <c r="H27" s="12"/>
    </row>
    <row r="28" spans="1:22" ht="6" customHeight="1" thickBot="1">
      <c r="A28" s="230"/>
      <c r="B28" s="201"/>
      <c r="C28" s="201"/>
      <c r="D28" s="202"/>
      <c r="E28" s="203"/>
      <c r="F28" s="204"/>
      <c r="G28" s="14"/>
      <c r="H28" s="230"/>
    </row>
    <row r="29" spans="1:22" ht="15.75" customHeight="1" thickBot="1">
      <c r="A29" s="180"/>
      <c r="B29" s="135" t="s">
        <v>6</v>
      </c>
      <c r="C29" s="134"/>
      <c r="D29" s="133"/>
      <c r="E29" s="132"/>
      <c r="F29" s="6">
        <f>F33-F31</f>
        <v>0</v>
      </c>
      <c r="G29" s="12"/>
      <c r="H29" s="180"/>
    </row>
    <row r="30" spans="1:22" ht="6" customHeight="1" thickBot="1">
      <c r="A30" s="248"/>
      <c r="B30" s="205"/>
      <c r="C30" s="206"/>
      <c r="D30" s="207"/>
      <c r="E30" s="208"/>
      <c r="F30" s="209"/>
      <c r="G30" s="12"/>
      <c r="H30" s="248"/>
    </row>
    <row r="31" spans="1:22" ht="15.75" customHeight="1" thickBot="1">
      <c r="A31" s="248"/>
      <c r="B31" s="135" t="s">
        <v>7</v>
      </c>
      <c r="C31" s="134"/>
      <c r="D31" s="133"/>
      <c r="E31" s="132"/>
      <c r="F31" s="6">
        <f>F33*0.1736</f>
        <v>0</v>
      </c>
      <c r="G31" s="12"/>
      <c r="H31" s="248"/>
    </row>
    <row r="32" spans="1:22" ht="6" customHeight="1" thickBot="1">
      <c r="A32" s="239"/>
      <c r="B32" s="210"/>
      <c r="C32" s="211"/>
      <c r="D32" s="212"/>
      <c r="E32" s="213"/>
      <c r="F32" s="214"/>
      <c r="G32" s="12"/>
      <c r="H32" s="239"/>
    </row>
    <row r="33" spans="1:8" ht="16.5" customHeight="1" thickBot="1">
      <c r="A33" s="239"/>
      <c r="B33" s="131" t="s">
        <v>8</v>
      </c>
      <c r="C33" s="130"/>
      <c r="D33" s="129"/>
      <c r="E33" s="128"/>
      <c r="F33" s="127">
        <f>SUM(F26,F22,F13,F16)</f>
        <v>0</v>
      </c>
      <c r="G33" s="200"/>
      <c r="H33" s="239"/>
    </row>
    <row r="34" spans="1:8">
      <c r="A34" s="239"/>
      <c r="B34" s="215"/>
      <c r="C34" s="215"/>
      <c r="D34" s="216"/>
      <c r="E34" s="254"/>
      <c r="F34" s="254"/>
      <c r="G34" s="12"/>
      <c r="H34" s="239"/>
    </row>
    <row r="35" spans="1:8">
      <c r="A35" s="179"/>
      <c r="B35" s="13" t="s">
        <v>9</v>
      </c>
      <c r="C35" s="218"/>
      <c r="D35" s="219"/>
      <c r="E35" s="220"/>
      <c r="F35" s="220"/>
      <c r="G35" s="12"/>
      <c r="H35" s="179"/>
    </row>
    <row r="36" spans="1:8">
      <c r="A36" s="248"/>
      <c r="B36" s="248"/>
      <c r="C36" s="248"/>
      <c r="D36" s="246"/>
      <c r="E36" s="249"/>
      <c r="F36" s="244"/>
      <c r="G36" s="248"/>
      <c r="H36" s="248"/>
    </row>
    <row r="37" spans="1:8">
      <c r="A37" s="248"/>
      <c r="B37" s="250"/>
      <c r="C37" s="250"/>
      <c r="D37" s="246"/>
      <c r="E37" s="249"/>
      <c r="F37" s="244"/>
      <c r="G37" s="248"/>
      <c r="H37" s="248"/>
    </row>
  </sheetData>
  <printOptions horizontalCentered="1"/>
  <pageMargins left="0.55118110236220474" right="0.70866141732283472" top="0.78740157480314965" bottom="0.59055118110236227" header="0.31496062992125984" footer="0.31496062992125984"/>
  <pageSetup paperSize="9" scale="67"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U30"/>
  <sheetViews>
    <sheetView zoomScaleNormal="100" workbookViewId="0">
      <selection activeCell="F20" sqref="F20"/>
    </sheetView>
  </sheetViews>
  <sheetFormatPr defaultColWidth="8.85546875" defaultRowHeight="15"/>
  <cols>
    <col min="1" max="1" width="3.42578125" customWidth="1"/>
    <col min="2" max="2" width="34.85546875" customWidth="1"/>
    <col min="3" max="3" width="50" customWidth="1"/>
    <col min="4" max="4" width="3.140625" customWidth="1"/>
    <col min="5" max="5" width="11.28515625" customWidth="1"/>
    <col min="6" max="6" width="17.42578125" customWidth="1"/>
    <col min="7" max="7" width="11.7109375" bestFit="1" customWidth="1"/>
  </cols>
  <sheetData>
    <row r="1" spans="2:21" ht="15.75" thickBot="1">
      <c r="B1" s="183"/>
      <c r="C1" s="183"/>
      <c r="D1" s="183"/>
      <c r="E1" s="183"/>
      <c r="F1" s="183"/>
      <c r="G1" s="183"/>
      <c r="H1" s="183"/>
    </row>
    <row r="2" spans="2:21" ht="18.95" customHeight="1" thickBot="1">
      <c r="B2" s="182" t="s">
        <v>42</v>
      </c>
      <c r="C2" s="181"/>
      <c r="D2" s="178"/>
      <c r="E2" s="178"/>
      <c r="F2" s="177"/>
      <c r="G2" s="183"/>
      <c r="H2" s="183"/>
    </row>
    <row r="3" spans="2:21" ht="15.75" thickBot="1">
      <c r="B3" s="185"/>
      <c r="C3" s="186"/>
      <c r="D3" s="187"/>
      <c r="E3" s="188"/>
      <c r="F3" s="189"/>
      <c r="G3" s="183"/>
      <c r="H3" s="183"/>
    </row>
    <row r="4" spans="2:21" s="288" customFormat="1" ht="13.7" customHeight="1">
      <c r="B4" s="190" t="s">
        <v>0</v>
      </c>
      <c r="C4" s="191" t="s">
        <v>1</v>
      </c>
      <c r="D4" s="192" t="s">
        <v>2</v>
      </c>
      <c r="E4" s="193" t="s">
        <v>3</v>
      </c>
      <c r="F4" s="194" t="s">
        <v>4</v>
      </c>
      <c r="G4" s="313"/>
      <c r="H4" s="313"/>
    </row>
    <row r="5" spans="2:21" s="288" customFormat="1" ht="11.25" customHeight="1">
      <c r="B5" s="176" t="s">
        <v>10</v>
      </c>
      <c r="C5" s="175"/>
      <c r="D5" s="267"/>
      <c r="E5" s="287"/>
      <c r="F5" s="304"/>
      <c r="G5" s="313"/>
      <c r="H5" s="313"/>
    </row>
    <row r="6" spans="2:21" ht="67.5">
      <c r="B6" s="149" t="s">
        <v>15</v>
      </c>
      <c r="C6" s="150" t="s">
        <v>149</v>
      </c>
      <c r="D6" s="221">
        <v>1</v>
      </c>
      <c r="E6" s="151">
        <v>0</v>
      </c>
      <c r="F6" s="351">
        <f>SUM(D6*E6)</f>
        <v>0</v>
      </c>
      <c r="G6" s="222"/>
      <c r="H6" s="183"/>
    </row>
    <row r="7" spans="2:21" s="288" customFormat="1" ht="11.25" customHeight="1">
      <c r="B7" s="174" t="s">
        <v>5</v>
      </c>
      <c r="C7" s="173"/>
      <c r="D7" s="256"/>
      <c r="E7" s="286"/>
      <c r="F7" s="278">
        <f>SUM(F6:F6)</f>
        <v>0</v>
      </c>
      <c r="G7" s="313"/>
      <c r="H7" s="313"/>
    </row>
    <row r="8" spans="2:21" ht="3.75" customHeight="1">
      <c r="B8" s="196"/>
      <c r="C8" s="197"/>
      <c r="D8" s="195"/>
      <c r="E8" s="198"/>
      <c r="F8" s="15"/>
      <c r="G8" s="12"/>
      <c r="H8" s="12"/>
    </row>
    <row r="9" spans="2:21" s="288" customFormat="1" ht="11.25" customHeight="1">
      <c r="B9" s="137" t="s">
        <v>11</v>
      </c>
      <c r="C9" s="136"/>
      <c r="D9" s="267"/>
      <c r="E9" s="287"/>
      <c r="F9" s="305"/>
      <c r="G9" s="313"/>
      <c r="H9" s="313"/>
    </row>
    <row r="10" spans="2:21" ht="40.5">
      <c r="B10" s="405" t="s">
        <v>36</v>
      </c>
      <c r="C10" s="150" t="s">
        <v>144</v>
      </c>
      <c r="D10" s="221">
        <v>30</v>
      </c>
      <c r="E10" s="153">
        <v>0</v>
      </c>
      <c r="F10" s="352">
        <f>SUM(D10*E10)</f>
        <v>0</v>
      </c>
      <c r="G10" s="222"/>
      <c r="H10" s="183"/>
    </row>
    <row r="11" spans="2:21" s="288" customFormat="1" ht="11.25" customHeight="1">
      <c r="B11" s="174" t="s">
        <v>5</v>
      </c>
      <c r="C11" s="172"/>
      <c r="D11" s="256"/>
      <c r="E11" s="286"/>
      <c r="F11" s="277">
        <f>SUM(F10:F10)</f>
        <v>0</v>
      </c>
      <c r="G11" s="313"/>
      <c r="H11" s="313"/>
    </row>
    <row r="12" spans="2:21" ht="3.75" customHeight="1">
      <c r="B12" s="196"/>
      <c r="C12" s="251"/>
      <c r="D12" s="195"/>
      <c r="E12" s="198"/>
      <c r="F12" s="15"/>
      <c r="G12" s="12"/>
      <c r="H12" s="12"/>
    </row>
    <row r="13" spans="2:21" ht="3.75" customHeight="1">
      <c r="B13" s="196"/>
      <c r="C13" s="197"/>
      <c r="D13" s="195"/>
      <c r="E13" s="198"/>
      <c r="F13" s="15"/>
      <c r="G13" s="12"/>
      <c r="H13" s="12"/>
    </row>
    <row r="14" spans="2:21" s="288" customFormat="1" ht="11.25" customHeight="1">
      <c r="B14" s="170" t="s">
        <v>38</v>
      </c>
      <c r="C14" s="262"/>
      <c r="D14" s="307"/>
      <c r="E14" s="264"/>
      <c r="F14" s="263"/>
      <c r="G14" s="313"/>
    </row>
    <row r="15" spans="2:21" ht="40.5">
      <c r="B15" s="581" t="s">
        <v>145</v>
      </c>
      <c r="C15" s="582" t="s">
        <v>37</v>
      </c>
      <c r="D15" s="583">
        <v>1</v>
      </c>
      <c r="E15" s="151">
        <v>0</v>
      </c>
      <c r="F15" s="351">
        <f>SUM(D15*E15)</f>
        <v>0</v>
      </c>
      <c r="G15" s="363"/>
      <c r="H15" s="363"/>
      <c r="I15" s="538"/>
      <c r="J15" s="363"/>
      <c r="K15" s="363"/>
      <c r="L15" s="363"/>
      <c r="M15" s="363"/>
      <c r="N15" s="363"/>
      <c r="O15" s="363"/>
      <c r="P15" s="538"/>
      <c r="Q15" s="363"/>
      <c r="R15" s="363"/>
      <c r="S15" s="363"/>
      <c r="T15" s="363"/>
      <c r="U15" s="363"/>
    </row>
    <row r="16" spans="2:21" ht="40.5">
      <c r="B16" s="581" t="s">
        <v>146</v>
      </c>
      <c r="C16" s="582" t="s">
        <v>40</v>
      </c>
      <c r="D16" s="583">
        <v>1</v>
      </c>
      <c r="E16" s="151">
        <v>0</v>
      </c>
      <c r="F16" s="351">
        <f>SUM(D16*E16)</f>
        <v>0</v>
      </c>
      <c r="G16" s="363"/>
      <c r="H16" s="363"/>
      <c r="I16" s="363"/>
      <c r="J16" s="363"/>
      <c r="K16" s="363"/>
      <c r="L16" s="363"/>
      <c r="M16" s="363"/>
      <c r="N16" s="363"/>
      <c r="O16" s="363"/>
      <c r="P16" s="363"/>
      <c r="Q16" s="363"/>
      <c r="R16" s="363"/>
      <c r="S16" s="363"/>
      <c r="T16" s="363"/>
      <c r="U16" s="363"/>
    </row>
    <row r="17" spans="2:8" s="288" customFormat="1" ht="11.25" customHeight="1">
      <c r="B17" s="137" t="s">
        <v>5</v>
      </c>
      <c r="C17" s="171"/>
      <c r="D17" s="256"/>
      <c r="E17" s="274"/>
      <c r="F17" s="277">
        <f>SUM(F15:F16)</f>
        <v>0</v>
      </c>
      <c r="G17" s="313"/>
    </row>
    <row r="18" spans="2:8" ht="3.75" customHeight="1">
      <c r="B18" s="196"/>
      <c r="C18" s="197"/>
      <c r="D18" s="195"/>
      <c r="E18" s="198"/>
      <c r="F18" s="15"/>
      <c r="G18" s="12"/>
      <c r="H18" s="12"/>
    </row>
    <row r="19" spans="2:8" s="288" customFormat="1" ht="11.25" customHeight="1">
      <c r="B19" s="170" t="s">
        <v>12</v>
      </c>
      <c r="C19" s="169"/>
      <c r="D19" s="255"/>
      <c r="E19" s="322"/>
      <c r="F19" s="303"/>
      <c r="G19" s="313"/>
    </row>
    <row r="20" spans="2:8" ht="135">
      <c r="B20" s="586" t="s">
        <v>147</v>
      </c>
      <c r="C20" s="587" t="s">
        <v>39</v>
      </c>
      <c r="D20" s="588">
        <v>1</v>
      </c>
      <c r="E20" s="589">
        <v>0</v>
      </c>
      <c r="F20" s="352">
        <f>SUM(D20*E20)</f>
        <v>0</v>
      </c>
      <c r="G20" s="222"/>
    </row>
    <row r="21" spans="2:8" s="288" customFormat="1" ht="11.25" customHeight="1">
      <c r="B21" s="276" t="s">
        <v>5</v>
      </c>
      <c r="C21" s="302"/>
      <c r="D21" s="282"/>
      <c r="E21" s="312"/>
      <c r="F21" s="275">
        <f>SUM(F20)</f>
        <v>0</v>
      </c>
      <c r="G21" s="313"/>
    </row>
    <row r="22" spans="2:8" ht="3.75" customHeight="1">
      <c r="B22" s="196"/>
      <c r="C22" s="325"/>
      <c r="D22" s="195"/>
      <c r="E22" s="327"/>
      <c r="F22" s="15"/>
      <c r="G22" s="12"/>
      <c r="H22" s="12"/>
    </row>
    <row r="23" spans="2:8" ht="6" customHeight="1" thickBot="1">
      <c r="B23" s="201"/>
      <c r="C23" s="201"/>
      <c r="D23" s="202"/>
      <c r="E23" s="203"/>
      <c r="F23" s="204"/>
      <c r="G23" s="183"/>
      <c r="H23" s="183"/>
    </row>
    <row r="24" spans="2:8" ht="15.75" customHeight="1" thickBot="1">
      <c r="B24" s="135" t="s">
        <v>6</v>
      </c>
      <c r="C24" s="134"/>
      <c r="D24" s="133"/>
      <c r="E24" s="132"/>
      <c r="F24" s="168">
        <f>F28-F26</f>
        <v>0</v>
      </c>
      <c r="G24" s="199"/>
      <c r="H24" s="183"/>
    </row>
    <row r="25" spans="2:8" ht="6" customHeight="1" thickBot="1">
      <c r="B25" s="205"/>
      <c r="C25" s="206"/>
      <c r="D25" s="207"/>
      <c r="E25" s="208"/>
      <c r="F25" s="209"/>
      <c r="G25" s="183"/>
      <c r="H25" s="183"/>
    </row>
    <row r="26" spans="2:8" ht="15.75" customHeight="1" thickBot="1">
      <c r="B26" s="135" t="s">
        <v>7</v>
      </c>
      <c r="C26" s="134"/>
      <c r="D26" s="133"/>
      <c r="E26" s="132"/>
      <c r="F26" s="168">
        <f>F28*0.1736</f>
        <v>0</v>
      </c>
      <c r="G26" s="183"/>
      <c r="H26" s="183"/>
    </row>
    <row r="27" spans="2:8" ht="6" customHeight="1" thickBot="1">
      <c r="B27" s="210"/>
      <c r="C27" s="211"/>
      <c r="D27" s="212"/>
      <c r="E27" s="213"/>
      <c r="F27" s="214"/>
      <c r="G27" s="183"/>
      <c r="H27" s="183"/>
    </row>
    <row r="28" spans="2:8" ht="16.5" customHeight="1" thickBot="1">
      <c r="B28" s="131" t="s">
        <v>8</v>
      </c>
      <c r="C28" s="130"/>
      <c r="D28" s="129"/>
      <c r="E28" s="128"/>
      <c r="F28" s="127">
        <f>SUM(F21,F17,F11,F7,)</f>
        <v>0</v>
      </c>
      <c r="G28" s="183"/>
      <c r="H28" s="183"/>
    </row>
    <row r="29" spans="2:8">
      <c r="B29" s="215"/>
      <c r="C29" s="215"/>
      <c r="D29" s="216"/>
      <c r="E29" s="217"/>
      <c r="F29" s="217"/>
      <c r="G29" s="200"/>
      <c r="H29" s="183"/>
    </row>
    <row r="30" spans="2:8">
      <c r="B30" s="184" t="s">
        <v>9</v>
      </c>
      <c r="C30" s="218"/>
      <c r="D30" s="219"/>
      <c r="E30" s="220"/>
      <c r="F30" s="220"/>
      <c r="G30" s="183"/>
      <c r="H30" s="183"/>
    </row>
  </sheetData>
  <printOptions horizontalCentered="1"/>
  <pageMargins left="0.70866141732283472" right="0.70866141732283472" top="0.43307086614173229" bottom="0.35433070866141736" header="0.31496062992125984" footer="0.31496062992125984"/>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33"/>
  <sheetViews>
    <sheetView topLeftCell="B19" zoomScaleNormal="100" workbookViewId="0">
      <selection activeCell="F22" sqref="F22"/>
    </sheetView>
  </sheetViews>
  <sheetFormatPr defaultColWidth="29.85546875" defaultRowHeight="15"/>
  <cols>
    <col min="1" max="1" width="3.42578125" style="413" customWidth="1"/>
    <col min="2" max="2" width="34.85546875" style="413" customWidth="1"/>
    <col min="3" max="3" width="50" style="413" customWidth="1"/>
    <col min="4" max="4" width="3.140625" style="413" customWidth="1"/>
    <col min="5" max="5" width="11.28515625" style="413" customWidth="1"/>
    <col min="6" max="6" width="15.28515625" style="413" customWidth="1"/>
    <col min="7" max="7" width="22.42578125" style="413" bestFit="1" customWidth="1"/>
    <col min="8" max="16384" width="29.85546875" style="413"/>
  </cols>
  <sheetData>
    <row r="1" spans="1:8" ht="16.5" thickBot="1">
      <c r="A1" s="408"/>
      <c r="B1" s="408"/>
      <c r="C1" s="409"/>
      <c r="D1" s="410"/>
      <c r="E1" s="411"/>
      <c r="F1" s="412"/>
      <c r="G1" s="408"/>
      <c r="H1" s="408"/>
    </row>
    <row r="2" spans="1:8" ht="18.95" customHeight="1" thickBot="1">
      <c r="A2" s="408"/>
      <c r="B2" s="414" t="s">
        <v>43</v>
      </c>
      <c r="C2" s="415"/>
      <c r="D2" s="416"/>
      <c r="E2" s="416"/>
      <c r="F2" s="417"/>
      <c r="G2" s="408"/>
      <c r="H2" s="408"/>
    </row>
    <row r="3" spans="1:8" ht="16.5" thickBot="1">
      <c r="A3" s="408"/>
      <c r="B3" s="418"/>
      <c r="C3" s="419"/>
      <c r="D3" s="420"/>
      <c r="E3" s="420"/>
      <c r="F3" s="421"/>
      <c r="G3" s="408"/>
      <c r="H3" s="408"/>
    </row>
    <row r="4" spans="1:8" s="428" customFormat="1" ht="13.7" customHeight="1">
      <c r="A4" s="422"/>
      <c r="B4" s="423" t="s">
        <v>0</v>
      </c>
      <c r="C4" s="424" t="s">
        <v>1</v>
      </c>
      <c r="D4" s="425" t="s">
        <v>2</v>
      </c>
      <c r="E4" s="426" t="s">
        <v>3</v>
      </c>
      <c r="F4" s="427" t="s">
        <v>4</v>
      </c>
      <c r="G4" s="422"/>
      <c r="H4" s="422"/>
    </row>
    <row r="5" spans="1:8" s="428" customFormat="1" ht="11.25" customHeight="1">
      <c r="A5" s="429"/>
      <c r="B5" s="430" t="s">
        <v>10</v>
      </c>
      <c r="C5" s="431"/>
      <c r="D5" s="432"/>
      <c r="E5" s="433"/>
      <c r="F5" s="434"/>
      <c r="G5" s="429"/>
      <c r="H5" s="429"/>
    </row>
    <row r="6" spans="1:8" ht="97.5" customHeight="1">
      <c r="A6" s="435"/>
      <c r="B6" s="436" t="s">
        <v>116</v>
      </c>
      <c r="C6" s="590" t="s">
        <v>115</v>
      </c>
      <c r="D6" s="591">
        <v>1</v>
      </c>
      <c r="E6" s="437">
        <v>0</v>
      </c>
      <c r="F6" s="592">
        <f t="shared" ref="F6" si="0">SUM(D6*E6)</f>
        <v>0</v>
      </c>
      <c r="G6" s="435" t="s">
        <v>112</v>
      </c>
      <c r="H6" s="435"/>
    </row>
    <row r="7" spans="1:8" ht="93" customHeight="1">
      <c r="A7" s="435"/>
      <c r="B7" s="436" t="s">
        <v>113</v>
      </c>
      <c r="C7" s="593" t="s">
        <v>114</v>
      </c>
      <c r="D7" s="591">
        <v>1</v>
      </c>
      <c r="E7" s="437">
        <v>0</v>
      </c>
      <c r="F7" s="592">
        <f t="shared" ref="F7" si="1">SUM(D7*E7)</f>
        <v>0</v>
      </c>
      <c r="G7" s="435" t="s">
        <v>112</v>
      </c>
      <c r="H7" s="435"/>
    </row>
    <row r="8" spans="1:8" ht="56.1" customHeight="1">
      <c r="A8" s="435"/>
      <c r="B8" s="149" t="s">
        <v>15</v>
      </c>
      <c r="C8" s="150" t="s">
        <v>150</v>
      </c>
      <c r="D8" s="221">
        <v>1</v>
      </c>
      <c r="E8" s="151">
        <v>0</v>
      </c>
      <c r="F8" s="351">
        <f>SUM(D8*E8)</f>
        <v>0</v>
      </c>
      <c r="G8" s="438"/>
      <c r="H8" s="435"/>
    </row>
    <row r="9" spans="1:8" s="428" customFormat="1" ht="11.25" customHeight="1">
      <c r="A9" s="439"/>
      <c r="B9" s="440" t="s">
        <v>5</v>
      </c>
      <c r="C9" s="441"/>
      <c r="D9" s="442"/>
      <c r="E9" s="443"/>
      <c r="F9" s="444">
        <f>SUM(F6:F8)</f>
        <v>0</v>
      </c>
      <c r="G9" s="439"/>
      <c r="H9" s="439"/>
    </row>
    <row r="10" spans="1:8" ht="3.75" customHeight="1">
      <c r="B10" s="445"/>
      <c r="C10" s="446"/>
      <c r="D10" s="447"/>
      <c r="E10" s="448"/>
      <c r="F10" s="449"/>
      <c r="G10" s="450"/>
      <c r="H10" s="450"/>
    </row>
    <row r="11" spans="1:8" s="428" customFormat="1" ht="11.25" customHeight="1">
      <c r="A11" s="429"/>
      <c r="B11" s="430" t="s">
        <v>11</v>
      </c>
      <c r="C11" s="431"/>
      <c r="D11" s="432"/>
      <c r="E11" s="433"/>
      <c r="F11" s="434"/>
      <c r="G11" s="429"/>
      <c r="H11" s="429"/>
    </row>
    <row r="12" spans="1:8" ht="189">
      <c r="A12" s="408"/>
      <c r="B12" s="485" t="s">
        <v>117</v>
      </c>
      <c r="C12" s="486" t="s">
        <v>118</v>
      </c>
      <c r="D12" s="487">
        <v>15</v>
      </c>
      <c r="E12" s="488">
        <v>0</v>
      </c>
      <c r="F12" s="351">
        <f>SUM(D12*E12)</f>
        <v>0</v>
      </c>
      <c r="G12" s="408"/>
      <c r="H12" s="451"/>
    </row>
    <row r="13" spans="1:8" s="428" customFormat="1" ht="11.25" customHeight="1">
      <c r="A13" s="429"/>
      <c r="B13" s="440" t="s">
        <v>5</v>
      </c>
      <c r="C13" s="441"/>
      <c r="D13" s="442"/>
      <c r="E13" s="443"/>
      <c r="F13" s="444">
        <f>SUM(F12:F12)</f>
        <v>0</v>
      </c>
      <c r="G13" s="452"/>
      <c r="H13" s="429"/>
    </row>
    <row r="14" spans="1:8" ht="3.75" customHeight="1">
      <c r="B14" s="445"/>
      <c r="C14" s="446"/>
      <c r="D14" s="447"/>
      <c r="E14" s="448"/>
      <c r="F14" s="449"/>
      <c r="G14" s="450"/>
      <c r="H14" s="450"/>
    </row>
    <row r="15" spans="1:8" ht="3.75" customHeight="1">
      <c r="B15" s="445"/>
      <c r="C15" s="446"/>
      <c r="D15" s="447"/>
      <c r="E15" s="448"/>
      <c r="F15" s="453"/>
      <c r="G15" s="450"/>
      <c r="H15" s="450"/>
    </row>
    <row r="16" spans="1:8" s="428" customFormat="1" ht="11.25" customHeight="1">
      <c r="A16" s="429"/>
      <c r="B16" s="430" t="s">
        <v>38</v>
      </c>
      <c r="C16" s="454"/>
      <c r="D16" s="455"/>
      <c r="E16" s="456"/>
      <c r="F16" s="457"/>
      <c r="G16" s="458"/>
      <c r="H16" s="429"/>
    </row>
    <row r="17" spans="1:21" ht="40.5">
      <c r="A17" s="435"/>
      <c r="B17" s="581" t="s">
        <v>145</v>
      </c>
      <c r="C17" s="582" t="s">
        <v>37</v>
      </c>
      <c r="D17" s="583">
        <v>1</v>
      </c>
      <c r="E17" s="151">
        <v>0</v>
      </c>
      <c r="F17" s="351">
        <f>SUM(D17*E17)</f>
        <v>0</v>
      </c>
      <c r="G17" s="363"/>
      <c r="H17" s="363"/>
      <c r="I17" s="538"/>
      <c r="J17" s="363"/>
      <c r="K17" s="363"/>
      <c r="L17" s="363"/>
      <c r="M17" s="363"/>
      <c r="N17" s="363" t="s">
        <v>131</v>
      </c>
      <c r="O17" s="363"/>
      <c r="P17" s="538" t="s">
        <v>130</v>
      </c>
      <c r="Q17" s="363"/>
      <c r="R17" s="363"/>
      <c r="S17" s="363"/>
      <c r="T17" s="363"/>
      <c r="U17" s="363">
        <v>98347</v>
      </c>
    </row>
    <row r="18" spans="1:21" ht="40.5">
      <c r="A18" s="435"/>
      <c r="B18" s="581" t="s">
        <v>146</v>
      </c>
      <c r="C18" s="582" t="s">
        <v>40</v>
      </c>
      <c r="D18" s="583">
        <v>1</v>
      </c>
      <c r="E18" s="151">
        <v>0</v>
      </c>
      <c r="F18" s="351">
        <f>SUM(D18*E18)</f>
        <v>0</v>
      </c>
      <c r="G18" s="363"/>
      <c r="H18" s="363"/>
      <c r="I18" s="363"/>
      <c r="J18" s="363"/>
      <c r="K18" s="363"/>
      <c r="L18" s="363"/>
      <c r="M18" s="363"/>
      <c r="N18" s="363"/>
      <c r="O18" s="363"/>
      <c r="P18" s="363"/>
      <c r="Q18" s="363"/>
      <c r="R18" s="363"/>
      <c r="S18" s="363"/>
      <c r="T18" s="363"/>
      <c r="U18" s="363"/>
    </row>
    <row r="19" spans="1:21" s="428" customFormat="1" ht="11.25" customHeight="1">
      <c r="A19" s="429"/>
      <c r="B19" s="440" t="s">
        <v>5</v>
      </c>
      <c r="C19" s="441"/>
      <c r="D19" s="442"/>
      <c r="E19" s="443"/>
      <c r="F19" s="444">
        <f>SUM(F17:F18)</f>
        <v>0</v>
      </c>
      <c r="G19" s="429"/>
      <c r="H19" s="429"/>
    </row>
    <row r="20" spans="1:21" ht="3.75" customHeight="1">
      <c r="B20" s="445"/>
      <c r="C20" s="446"/>
      <c r="D20" s="447"/>
      <c r="E20" s="448"/>
      <c r="F20" s="449"/>
      <c r="G20" s="450"/>
      <c r="H20" s="450"/>
    </row>
    <row r="21" spans="1:21" s="428" customFormat="1" ht="11.25" customHeight="1">
      <c r="A21" s="429"/>
      <c r="B21" s="430" t="s">
        <v>12</v>
      </c>
      <c r="C21" s="431"/>
      <c r="D21" s="459"/>
      <c r="E21" s="460"/>
      <c r="F21" s="461"/>
      <c r="G21" s="429"/>
      <c r="H21" s="429"/>
    </row>
    <row r="22" spans="1:21" ht="135">
      <c r="A22" s="435"/>
      <c r="B22" s="586" t="s">
        <v>147</v>
      </c>
      <c r="C22" s="587" t="s">
        <v>39</v>
      </c>
      <c r="D22" s="588">
        <v>1</v>
      </c>
      <c r="E22" s="589">
        <v>0</v>
      </c>
      <c r="F22" s="352">
        <f>SUM(D22*E22)</f>
        <v>0</v>
      </c>
      <c r="G22" s="435"/>
      <c r="H22" s="435"/>
    </row>
    <row r="23" spans="1:21" s="428" customFormat="1" ht="11.25" customHeight="1">
      <c r="A23" s="429"/>
      <c r="B23" s="440" t="s">
        <v>5</v>
      </c>
      <c r="C23" s="441"/>
      <c r="D23" s="442"/>
      <c r="E23" s="443"/>
      <c r="F23" s="444">
        <f>SUM(F22:F22)</f>
        <v>0</v>
      </c>
      <c r="G23" s="429"/>
      <c r="H23" s="429"/>
    </row>
    <row r="24" spans="1:21" ht="3.75" customHeight="1">
      <c r="B24" s="445"/>
      <c r="C24" s="446"/>
      <c r="D24" s="447"/>
      <c r="E24" s="448"/>
      <c r="F24" s="449"/>
      <c r="G24" s="450"/>
      <c r="H24" s="450"/>
    </row>
    <row r="25" spans="1:21" ht="6" customHeight="1" thickBot="1">
      <c r="A25" s="435"/>
      <c r="B25" s="462"/>
      <c r="C25" s="463"/>
      <c r="D25" s="464"/>
      <c r="E25" s="465"/>
      <c r="F25" s="466"/>
      <c r="G25" s="435"/>
      <c r="H25" s="435"/>
    </row>
    <row r="26" spans="1:21" ht="15.75" customHeight="1" thickBot="1">
      <c r="A26" s="435"/>
      <c r="B26" s="467" t="s">
        <v>6</v>
      </c>
      <c r="C26" s="468"/>
      <c r="D26" s="469"/>
      <c r="E26" s="470"/>
      <c r="F26" s="471">
        <f>F30-F28</f>
        <v>0</v>
      </c>
      <c r="G26" s="472"/>
      <c r="H26" s="435"/>
    </row>
    <row r="27" spans="1:21" ht="6" customHeight="1" thickBot="1">
      <c r="A27" s="472"/>
      <c r="B27" s="472"/>
      <c r="C27" s="473"/>
      <c r="D27" s="464"/>
      <c r="E27" s="466"/>
      <c r="F27" s="474"/>
      <c r="G27" s="435"/>
      <c r="H27" s="472"/>
    </row>
    <row r="28" spans="1:21" ht="15.75" customHeight="1" thickBot="1">
      <c r="A28" s="435"/>
      <c r="B28" s="467" t="s">
        <v>7</v>
      </c>
      <c r="C28" s="468"/>
      <c r="D28" s="469"/>
      <c r="E28" s="470"/>
      <c r="F28" s="471">
        <f>F30*0.1736</f>
        <v>0</v>
      </c>
      <c r="G28" s="472"/>
      <c r="H28" s="435"/>
    </row>
    <row r="29" spans="1:21" ht="6" customHeight="1" thickBot="1">
      <c r="A29" s="472"/>
      <c r="B29" s="472"/>
      <c r="C29" s="473"/>
      <c r="D29" s="464"/>
      <c r="E29" s="466"/>
      <c r="F29" s="474"/>
      <c r="G29" s="435"/>
      <c r="H29" s="472"/>
    </row>
    <row r="30" spans="1:21" ht="16.5" customHeight="1" thickBot="1">
      <c r="A30" s="435"/>
      <c r="B30" s="475" t="s">
        <v>17</v>
      </c>
      <c r="C30" s="468"/>
      <c r="D30" s="469"/>
      <c r="E30" s="470"/>
      <c r="F30" s="471">
        <f>SUM(F23,F19,F13,F9,)</f>
        <v>0</v>
      </c>
      <c r="G30" s="435"/>
      <c r="H30" s="435"/>
    </row>
    <row r="31" spans="1:21" ht="15.75">
      <c r="A31" s="435"/>
      <c r="B31" s="476"/>
      <c r="C31" s="473"/>
      <c r="D31" s="477"/>
      <c r="E31" s="478"/>
      <c r="F31" s="479"/>
      <c r="G31" s="435"/>
      <c r="H31" s="435"/>
    </row>
    <row r="32" spans="1:21" ht="15.75">
      <c r="A32" s="435"/>
      <c r="B32" s="480" t="s">
        <v>9</v>
      </c>
      <c r="C32" s="409"/>
      <c r="D32" s="464"/>
      <c r="E32" s="466"/>
      <c r="F32" s="466"/>
      <c r="G32" s="435"/>
      <c r="H32" s="435"/>
    </row>
    <row r="33" spans="1:8" ht="15.75">
      <c r="A33" s="435"/>
      <c r="B33" s="481"/>
      <c r="C33" s="482"/>
      <c r="D33" s="483"/>
      <c r="E33" s="481"/>
      <c r="F33" s="484"/>
      <c r="G33" s="435"/>
      <c r="H33" s="435"/>
    </row>
  </sheetData>
  <hyperlinks>
    <hyperlink ref="P17" r:id="rId1" xr:uid="{00000000-0004-0000-0700-000001000000}"/>
  </hyperlinks>
  <pageMargins left="0.47244094488188981" right="0.35433070866141736" top="0.39370078740157483" bottom="0.35433070866141736" header="0.31496062992125984" footer="0.31496062992125984"/>
  <pageSetup paperSize="9" scale="75" fitToHeight="2" orientation="portrait" r:id="rId2"/>
  <rowBreaks count="2" manualBreakCount="2">
    <brk id="11" max="5" man="1"/>
    <brk id="30"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M22"/>
  <sheetViews>
    <sheetView workbookViewId="0">
      <selection activeCell="F5" sqref="F5"/>
    </sheetView>
  </sheetViews>
  <sheetFormatPr defaultColWidth="46" defaultRowHeight="15"/>
  <cols>
    <col min="1" max="1" width="3.42578125" customWidth="1"/>
    <col min="2" max="2" width="34.85546875" customWidth="1"/>
    <col min="3" max="3" width="50" customWidth="1"/>
    <col min="4" max="4" width="3.140625" customWidth="1"/>
    <col min="5" max="5" width="11.28515625" customWidth="1"/>
    <col min="6" max="6" width="15.28515625" customWidth="1"/>
    <col min="7" max="7" width="10.28515625" bestFit="1" customWidth="1"/>
  </cols>
  <sheetData>
    <row r="1" spans="2:13" ht="15.75" thickBot="1">
      <c r="B1" s="90"/>
      <c r="C1" s="90"/>
      <c r="D1" s="90"/>
      <c r="E1" s="90"/>
      <c r="F1" s="90"/>
      <c r="G1" s="90"/>
    </row>
    <row r="2" spans="2:13" ht="18.95" customHeight="1" thickBot="1">
      <c r="B2" s="141" t="s">
        <v>45</v>
      </c>
      <c r="C2" s="140"/>
      <c r="D2" s="139"/>
      <c r="E2" s="139"/>
      <c r="F2" s="138"/>
      <c r="G2" s="90"/>
    </row>
    <row r="3" spans="2:13" ht="15.75" thickBot="1">
      <c r="B3" s="93"/>
      <c r="C3" s="94"/>
      <c r="D3" s="95"/>
      <c r="E3" s="96"/>
      <c r="F3" s="97"/>
      <c r="G3" s="90"/>
    </row>
    <row r="4" spans="2:13" s="288" customFormat="1" ht="13.7" customHeight="1">
      <c r="B4" s="123" t="s">
        <v>0</v>
      </c>
      <c r="C4" s="124" t="s">
        <v>1</v>
      </c>
      <c r="D4" s="85" t="s">
        <v>2</v>
      </c>
      <c r="E4" s="86" t="s">
        <v>3</v>
      </c>
      <c r="F4" s="87" t="s">
        <v>4</v>
      </c>
      <c r="G4" s="259"/>
    </row>
    <row r="5" spans="2:13" ht="38.1" customHeight="1">
      <c r="B5" s="357" t="s">
        <v>44</v>
      </c>
      <c r="C5" s="406" t="s">
        <v>151</v>
      </c>
      <c r="D5" s="407">
        <v>3</v>
      </c>
      <c r="E5" s="324">
        <v>0</v>
      </c>
      <c r="F5" s="352">
        <f>SUM(D5*E5)</f>
        <v>0</v>
      </c>
      <c r="G5" s="92"/>
    </row>
    <row r="6" spans="2:13" s="288" customFormat="1" ht="11.25" customHeight="1">
      <c r="B6" s="51" t="s">
        <v>5</v>
      </c>
      <c r="C6" s="284"/>
      <c r="D6" s="284"/>
      <c r="E6" s="284"/>
      <c r="F6" s="50">
        <f>SUM(F5:F5)</f>
        <v>0</v>
      </c>
      <c r="G6" s="259"/>
    </row>
    <row r="7" spans="2:13" ht="3.75" customHeight="1">
      <c r="B7" s="339"/>
      <c r="C7" s="340"/>
      <c r="D7" s="338"/>
      <c r="E7" s="341"/>
      <c r="F7" s="88"/>
      <c r="G7" s="90"/>
    </row>
    <row r="8" spans="2:13" ht="6" customHeight="1" thickBot="1">
      <c r="B8" s="102"/>
      <c r="C8" s="102"/>
      <c r="D8" s="103"/>
      <c r="E8" s="104"/>
      <c r="F8" s="105"/>
      <c r="G8" s="90"/>
      <c r="H8" s="90"/>
      <c r="I8" s="90"/>
      <c r="J8" s="90"/>
      <c r="K8" s="90"/>
      <c r="L8" s="90"/>
      <c r="M8" s="101"/>
    </row>
    <row r="9" spans="2:13" ht="15.75" customHeight="1" thickBot="1">
      <c r="B9" s="135" t="s">
        <v>6</v>
      </c>
      <c r="C9" s="134"/>
      <c r="D9" s="133"/>
      <c r="E9" s="132"/>
      <c r="F9" s="126">
        <f>F13-F11</f>
        <v>0</v>
      </c>
      <c r="G9" s="98"/>
      <c r="H9" s="90"/>
      <c r="I9" s="90"/>
      <c r="J9" s="90"/>
      <c r="K9" s="90"/>
      <c r="L9" s="90"/>
      <c r="M9" s="101"/>
    </row>
    <row r="10" spans="2:13" ht="6" customHeight="1" thickBot="1">
      <c r="B10" s="106"/>
      <c r="C10" s="107"/>
      <c r="D10" s="108"/>
      <c r="E10" s="109"/>
      <c r="F10" s="110"/>
      <c r="G10" s="90"/>
      <c r="H10" s="90"/>
      <c r="I10" s="90"/>
      <c r="J10" s="90"/>
      <c r="K10" s="90"/>
      <c r="L10" s="90"/>
      <c r="M10" s="101"/>
    </row>
    <row r="11" spans="2:13" ht="15.75" customHeight="1" thickBot="1">
      <c r="B11" s="135" t="s">
        <v>7</v>
      </c>
      <c r="C11" s="134"/>
      <c r="D11" s="133"/>
      <c r="E11" s="132"/>
      <c r="F11" s="126">
        <f>F13*0.1736</f>
        <v>0</v>
      </c>
      <c r="G11" s="90"/>
      <c r="H11" s="90"/>
      <c r="I11" s="90"/>
      <c r="J11" s="90"/>
      <c r="K11" s="90"/>
      <c r="L11" s="90"/>
      <c r="M11" s="90"/>
    </row>
    <row r="12" spans="2:13" ht="6" customHeight="1" thickBot="1">
      <c r="B12" s="111"/>
      <c r="C12" s="112"/>
      <c r="D12" s="113"/>
      <c r="E12" s="114"/>
      <c r="F12" s="115"/>
      <c r="G12" s="90"/>
      <c r="H12" s="90"/>
      <c r="I12" s="90"/>
      <c r="J12" s="90"/>
      <c r="K12" s="90"/>
      <c r="L12" s="90"/>
      <c r="M12" s="90"/>
    </row>
    <row r="13" spans="2:13" ht="16.5" customHeight="1" thickBot="1">
      <c r="B13" s="131" t="s">
        <v>8</v>
      </c>
      <c r="C13" s="130"/>
      <c r="D13" s="129"/>
      <c r="E13" s="128"/>
      <c r="F13" s="127">
        <f>SUM(F6,)</f>
        <v>0</v>
      </c>
      <c r="G13" s="90"/>
      <c r="H13" s="90"/>
      <c r="I13" s="90"/>
      <c r="J13" s="90"/>
      <c r="K13" s="90"/>
      <c r="L13" s="90"/>
      <c r="M13" s="90"/>
    </row>
    <row r="14" spans="2:13">
      <c r="B14" s="117"/>
      <c r="C14" s="117"/>
      <c r="D14" s="118"/>
      <c r="E14" s="119"/>
      <c r="F14" s="119"/>
      <c r="G14" s="99"/>
      <c r="H14" s="90"/>
      <c r="I14" s="90"/>
      <c r="J14" s="90"/>
      <c r="K14" s="90"/>
      <c r="L14" s="90"/>
      <c r="M14" s="90"/>
    </row>
    <row r="15" spans="2:13">
      <c r="B15" s="91" t="s">
        <v>9</v>
      </c>
      <c r="C15" s="120"/>
      <c r="D15" s="121"/>
      <c r="E15" s="122"/>
      <c r="F15" s="122"/>
      <c r="G15" s="90"/>
      <c r="H15" s="90"/>
      <c r="I15" s="90"/>
      <c r="J15" s="90"/>
      <c r="K15" s="90"/>
      <c r="L15" s="90"/>
      <c r="M15" s="90"/>
    </row>
    <row r="18" spans="2:13">
      <c r="B18" s="90"/>
      <c r="C18" s="90"/>
      <c r="D18" s="90"/>
      <c r="E18" s="90"/>
      <c r="F18" s="90"/>
      <c r="G18" s="90"/>
      <c r="H18" s="90"/>
      <c r="I18" s="100"/>
      <c r="J18" s="90"/>
      <c r="K18" s="90"/>
      <c r="L18" s="90"/>
      <c r="M18" s="90"/>
    </row>
    <row r="21" spans="2:13">
      <c r="G21" s="116"/>
    </row>
    <row r="22" spans="2:13">
      <c r="G22" s="98"/>
    </row>
  </sheetData>
  <printOptions horizontalCentered="1"/>
  <pageMargins left="0.70866141732283472" right="0.70866141732283472" top="0.78740157480314965" bottom="0.47244094488188981" header="0.31496062992125984" footer="0.31496062992125984"/>
  <pageSetup paperSize="9" scale="6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29"/>
  <sheetViews>
    <sheetView zoomScaleNormal="100" workbookViewId="0">
      <selection activeCell="F17" sqref="F17"/>
    </sheetView>
  </sheetViews>
  <sheetFormatPr defaultColWidth="8.85546875" defaultRowHeight="15"/>
  <cols>
    <col min="1" max="1" width="3.42578125" customWidth="1"/>
    <col min="2" max="2" width="34.85546875" customWidth="1"/>
    <col min="3" max="3" width="50" customWidth="1"/>
    <col min="4" max="4" width="3.140625" customWidth="1"/>
    <col min="5" max="5" width="11.28515625" customWidth="1"/>
    <col min="6" max="6" width="15.28515625" customWidth="1"/>
  </cols>
  <sheetData>
    <row r="1" spans="1:21" ht="16.5" thickBot="1">
      <c r="A1" s="248"/>
      <c r="B1" s="248"/>
      <c r="C1" s="247"/>
      <c r="D1" s="246"/>
      <c r="E1" s="245"/>
      <c r="F1" s="244"/>
      <c r="G1" s="248"/>
    </row>
    <row r="2" spans="1:21" ht="18.95" customHeight="1" thickBot="1">
      <c r="A2" s="248"/>
      <c r="B2" s="163" t="s">
        <v>46</v>
      </c>
      <c r="C2" s="243"/>
      <c r="D2" s="164"/>
      <c r="E2" s="164"/>
      <c r="F2" s="242"/>
      <c r="G2" s="248"/>
    </row>
    <row r="3" spans="1:21" ht="16.5" thickBot="1">
      <c r="A3" s="248"/>
      <c r="B3" s="241"/>
      <c r="C3" s="144"/>
      <c r="D3" s="145"/>
      <c r="E3" s="145"/>
      <c r="F3" s="165"/>
      <c r="G3" s="248"/>
    </row>
    <row r="4" spans="1:21" ht="13.7" customHeight="1">
      <c r="A4" s="166"/>
      <c r="B4" s="252" t="s">
        <v>0</v>
      </c>
      <c r="C4" s="162" t="s">
        <v>1</v>
      </c>
      <c r="D4" s="146" t="s">
        <v>2</v>
      </c>
      <c r="E4" s="253" t="s">
        <v>3</v>
      </c>
      <c r="F4" s="240" t="s">
        <v>4</v>
      </c>
      <c r="G4" s="166"/>
    </row>
    <row r="5" spans="1:21" s="288" customFormat="1" ht="11.25" customHeight="1">
      <c r="A5" s="271"/>
      <c r="B5" s="170" t="s">
        <v>10</v>
      </c>
      <c r="C5" s="169"/>
      <c r="D5" s="316"/>
      <c r="E5" s="315"/>
      <c r="F5" s="314"/>
      <c r="G5" s="271"/>
    </row>
    <row r="6" spans="1:21" ht="67.5">
      <c r="A6" s="239"/>
      <c r="B6" s="149" t="s">
        <v>13</v>
      </c>
      <c r="C6" s="326" t="s">
        <v>14</v>
      </c>
      <c r="D6" s="221">
        <v>2</v>
      </c>
      <c r="E6" s="151">
        <v>0</v>
      </c>
      <c r="F6" s="352">
        <f t="shared" ref="F6" si="0">SUM(D6*E6)</f>
        <v>0</v>
      </c>
      <c r="G6" s="152"/>
    </row>
    <row r="7" spans="1:21" ht="75" customHeight="1">
      <c r="A7" s="239"/>
      <c r="B7" s="149" t="s">
        <v>15</v>
      </c>
      <c r="C7" s="150" t="s">
        <v>154</v>
      </c>
      <c r="D7" s="221">
        <v>1</v>
      </c>
      <c r="E7" s="151">
        <v>0</v>
      </c>
      <c r="F7" s="351">
        <f>SUM(D7*E7)</f>
        <v>0</v>
      </c>
      <c r="G7" s="148"/>
    </row>
    <row r="8" spans="1:21" s="288" customFormat="1" ht="11.25" customHeight="1">
      <c r="A8" s="265"/>
      <c r="B8" s="594" t="s">
        <v>5</v>
      </c>
      <c r="C8" s="595"/>
      <c r="D8" s="299"/>
      <c r="E8" s="311"/>
      <c r="F8" s="596">
        <f>SUM(F6:F7)</f>
        <v>0</v>
      </c>
      <c r="G8" s="265"/>
    </row>
    <row r="9" spans="1:21" ht="3.75" customHeight="1">
      <c r="B9" s="597"/>
      <c r="C9" s="598"/>
      <c r="D9" s="599"/>
      <c r="E9" s="600"/>
      <c r="F9" s="601"/>
      <c r="G9" s="90"/>
    </row>
    <row r="10" spans="1:21" ht="3.75" customHeight="1">
      <c r="B10" s="597"/>
      <c r="C10" s="598"/>
      <c r="D10" s="599"/>
      <c r="E10" s="600"/>
      <c r="F10" s="601"/>
      <c r="G10" s="90"/>
    </row>
    <row r="11" spans="1:21" s="288" customFormat="1" ht="11.25" customHeight="1">
      <c r="A11" s="271"/>
      <c r="B11" s="602" t="s">
        <v>38</v>
      </c>
      <c r="C11" s="603"/>
      <c r="D11" s="604"/>
      <c r="E11" s="264"/>
      <c r="F11" s="147"/>
      <c r="G11" s="271"/>
    </row>
    <row r="12" spans="1:21" ht="40.5">
      <c r="A12" s="239"/>
      <c r="B12" s="581" t="s">
        <v>145</v>
      </c>
      <c r="C12" s="582" t="s">
        <v>37</v>
      </c>
      <c r="D12" s="583">
        <v>1</v>
      </c>
      <c r="E12" s="151">
        <v>0</v>
      </c>
      <c r="F12" s="351">
        <f>SUM(D12*E12)</f>
        <v>0</v>
      </c>
      <c r="G12" s="363"/>
      <c r="H12" s="363"/>
      <c r="I12" s="538"/>
      <c r="J12" s="363"/>
      <c r="K12" s="363"/>
      <c r="L12" s="363"/>
      <c r="M12" s="363"/>
      <c r="N12" s="363"/>
      <c r="O12" s="363"/>
      <c r="P12" s="538"/>
      <c r="Q12" s="363"/>
      <c r="R12" s="363"/>
      <c r="S12" s="363"/>
      <c r="T12" s="363"/>
      <c r="U12" s="363"/>
    </row>
    <row r="13" spans="1:21" ht="40.5">
      <c r="A13" s="239"/>
      <c r="B13" s="581" t="s">
        <v>146</v>
      </c>
      <c r="C13" s="582" t="s">
        <v>40</v>
      </c>
      <c r="D13" s="583">
        <v>1</v>
      </c>
      <c r="E13" s="151">
        <v>0</v>
      </c>
      <c r="F13" s="351">
        <f>SUM(D13*E13)</f>
        <v>0</v>
      </c>
      <c r="G13" s="363"/>
      <c r="H13" s="363"/>
      <c r="I13" s="363"/>
      <c r="J13" s="363"/>
      <c r="K13" s="363"/>
      <c r="L13" s="363"/>
      <c r="M13" s="363"/>
      <c r="N13" s="363"/>
      <c r="O13" s="363"/>
      <c r="P13" s="363"/>
      <c r="Q13" s="363"/>
      <c r="R13" s="363"/>
      <c r="S13" s="363"/>
      <c r="T13" s="363"/>
      <c r="U13" s="363"/>
    </row>
    <row r="14" spans="1:21" s="288" customFormat="1" ht="11.25" customHeight="1">
      <c r="A14" s="271"/>
      <c r="B14" s="594" t="s">
        <v>5</v>
      </c>
      <c r="C14" s="595"/>
      <c r="D14" s="299"/>
      <c r="E14" s="311"/>
      <c r="F14" s="596">
        <f>SUM(F12:F13)</f>
        <v>0</v>
      </c>
      <c r="G14" s="271"/>
    </row>
    <row r="15" spans="1:21" ht="3.75" customHeight="1">
      <c r="B15" s="597"/>
      <c r="C15" s="598"/>
      <c r="D15" s="599"/>
      <c r="E15" s="600"/>
      <c r="F15" s="601"/>
      <c r="G15" s="90"/>
    </row>
    <row r="16" spans="1:21" s="288" customFormat="1" ht="11.25" customHeight="1">
      <c r="A16" s="271"/>
      <c r="B16" s="602" t="s">
        <v>12</v>
      </c>
      <c r="C16" s="605"/>
      <c r="D16" s="347"/>
      <c r="E16" s="255"/>
      <c r="F16" s="606"/>
      <c r="G16" s="271"/>
    </row>
    <row r="17" spans="1:7" ht="135">
      <c r="A17" s="239"/>
      <c r="B17" s="586" t="s">
        <v>147</v>
      </c>
      <c r="C17" s="587" t="s">
        <v>39</v>
      </c>
      <c r="D17" s="588">
        <v>1</v>
      </c>
      <c r="E17" s="589">
        <v>0</v>
      </c>
      <c r="F17" s="352">
        <f>SUM(D17*E17)</f>
        <v>0</v>
      </c>
      <c r="G17" s="239"/>
    </row>
    <row r="18" spans="1:7" s="288" customFormat="1" ht="11.25" customHeight="1">
      <c r="A18" s="271"/>
      <c r="B18" s="261" t="s">
        <v>5</v>
      </c>
      <c r="C18" s="317"/>
      <c r="D18" s="258"/>
      <c r="E18" s="285"/>
      <c r="F18" s="283">
        <f>SUM(F17:F17)</f>
        <v>0</v>
      </c>
      <c r="G18" s="271"/>
    </row>
    <row r="19" spans="1:7" ht="3.75" customHeight="1">
      <c r="B19" s="339"/>
      <c r="C19" s="340"/>
      <c r="D19" s="338"/>
      <c r="E19" s="341"/>
      <c r="F19" s="88"/>
      <c r="G19" s="90"/>
    </row>
    <row r="20" spans="1:7" ht="6" customHeight="1" thickBot="1">
      <c r="A20" s="239"/>
      <c r="B20" s="238"/>
      <c r="C20" s="154"/>
      <c r="D20" s="229"/>
      <c r="E20" s="231"/>
      <c r="F20" s="237"/>
      <c r="G20" s="230"/>
    </row>
    <row r="21" spans="1:7" ht="15.75" customHeight="1" thickBot="1">
      <c r="A21" s="239"/>
      <c r="B21" s="135" t="s">
        <v>6</v>
      </c>
      <c r="C21" s="155"/>
      <c r="D21" s="156"/>
      <c r="E21" s="167"/>
      <c r="F21" s="157">
        <f>F25-F23</f>
        <v>0</v>
      </c>
      <c r="G21" s="239"/>
    </row>
    <row r="22" spans="1:7" ht="6" customHeight="1" thickBot="1">
      <c r="A22" s="230"/>
      <c r="B22" s="230"/>
      <c r="C22" s="226"/>
      <c r="D22" s="229"/>
      <c r="E22" s="237"/>
      <c r="F22" s="228"/>
      <c r="G22" s="230"/>
    </row>
    <row r="23" spans="1:7" ht="15.75" customHeight="1" thickBot="1">
      <c r="A23" s="239"/>
      <c r="B23" s="135" t="s">
        <v>7</v>
      </c>
      <c r="C23" s="155"/>
      <c r="D23" s="156"/>
      <c r="E23" s="167"/>
      <c r="F23" s="157">
        <f>F25*0.1736</f>
        <v>0</v>
      </c>
      <c r="G23" s="239"/>
    </row>
    <row r="24" spans="1:7" ht="6" customHeight="1" thickBot="1">
      <c r="A24" s="230"/>
      <c r="B24" s="230"/>
      <c r="C24" s="226"/>
      <c r="D24" s="229"/>
      <c r="E24" s="237"/>
      <c r="F24" s="228"/>
      <c r="G24" s="239"/>
    </row>
    <row r="25" spans="1:7" ht="16.5" customHeight="1" thickBot="1">
      <c r="A25" s="239"/>
      <c r="B25" s="232" t="s">
        <v>17</v>
      </c>
      <c r="C25" s="155"/>
      <c r="D25" s="156"/>
      <c r="E25" s="167"/>
      <c r="F25" s="157">
        <f>SUM(F18,F14,F8)</f>
        <v>0</v>
      </c>
      <c r="G25" s="239"/>
    </row>
    <row r="26" spans="1:7" ht="15.75">
      <c r="A26" s="239"/>
      <c r="B26" s="227"/>
      <c r="C26" s="226"/>
      <c r="D26" s="235"/>
      <c r="E26" s="236"/>
      <c r="F26" s="225"/>
      <c r="G26" s="239"/>
    </row>
    <row r="27" spans="1:7" ht="15.75">
      <c r="A27" s="239"/>
      <c r="B27" s="160" t="s">
        <v>9</v>
      </c>
      <c r="C27" s="247"/>
      <c r="D27" s="229"/>
      <c r="E27" s="237"/>
      <c r="F27" s="237"/>
      <c r="G27" s="239"/>
    </row>
    <row r="28" spans="1:7" ht="15.75">
      <c r="A28" s="239"/>
      <c r="B28" s="158"/>
      <c r="C28" s="161"/>
      <c r="D28" s="234"/>
      <c r="E28" s="158"/>
      <c r="F28" s="233"/>
      <c r="G28" s="239"/>
    </row>
    <row r="29" spans="1:7" ht="15.75">
      <c r="A29" s="239"/>
      <c r="B29" s="248"/>
      <c r="C29" s="247"/>
      <c r="D29" s="246"/>
      <c r="E29" s="223"/>
      <c r="F29" s="224"/>
      <c r="G29" s="239"/>
    </row>
  </sheetData>
  <printOptions horizontalCentered="1"/>
  <pageMargins left="0.43" right="0.70866141732283472" top="0.35" bottom="0.35" header="0.31496062992125984" footer="0.31496062992125984"/>
  <pageSetup paperSize="9" scale="7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M22"/>
  <sheetViews>
    <sheetView topLeftCell="A2" workbookViewId="0">
      <selection activeCell="F5" sqref="F5"/>
    </sheetView>
  </sheetViews>
  <sheetFormatPr defaultColWidth="46" defaultRowHeight="15"/>
  <cols>
    <col min="1" max="1" width="3.42578125" customWidth="1"/>
    <col min="2" max="2" width="34.85546875" customWidth="1"/>
    <col min="3" max="3" width="50" customWidth="1"/>
    <col min="4" max="4" width="3.140625" customWidth="1"/>
    <col min="5" max="5" width="11.28515625" customWidth="1"/>
    <col min="6" max="6" width="15.28515625" customWidth="1"/>
    <col min="7" max="7" width="10.28515625" bestFit="1" customWidth="1"/>
  </cols>
  <sheetData>
    <row r="1" spans="2:13" ht="15.75" thickBot="1">
      <c r="B1" s="16"/>
      <c r="C1" s="16"/>
      <c r="D1" s="16"/>
      <c r="E1" s="16"/>
      <c r="F1" s="16"/>
      <c r="G1" s="16"/>
    </row>
    <row r="2" spans="2:13" ht="18.95" customHeight="1" thickBot="1">
      <c r="B2" s="141" t="s">
        <v>85</v>
      </c>
      <c r="C2" s="54"/>
      <c r="D2" s="53"/>
      <c r="E2" s="53"/>
      <c r="F2" s="52"/>
      <c r="G2" s="16"/>
    </row>
    <row r="3" spans="2:13" ht="15.75" thickBot="1">
      <c r="B3" s="19"/>
      <c r="C3" s="20"/>
      <c r="D3" s="21"/>
      <c r="E3" s="22"/>
      <c r="F3" s="23"/>
      <c r="G3" s="16"/>
    </row>
    <row r="4" spans="2:13" s="288" customFormat="1" ht="13.7" customHeight="1">
      <c r="B4" s="123" t="s">
        <v>0</v>
      </c>
      <c r="C4" s="124" t="s">
        <v>1</v>
      </c>
      <c r="D4" s="85" t="s">
        <v>2</v>
      </c>
      <c r="E4" s="86" t="s">
        <v>3</v>
      </c>
      <c r="F4" s="87" t="s">
        <v>4</v>
      </c>
      <c r="G4" s="259"/>
    </row>
    <row r="5" spans="2:13" ht="54">
      <c r="B5" s="357" t="s">
        <v>44</v>
      </c>
      <c r="C5" s="406" t="s">
        <v>151</v>
      </c>
      <c r="D5" s="407">
        <v>2</v>
      </c>
      <c r="E5" s="324">
        <v>0</v>
      </c>
      <c r="F5" s="352">
        <f>SUM(D5*E5)</f>
        <v>0</v>
      </c>
      <c r="G5" s="18"/>
    </row>
    <row r="6" spans="2:13" s="288" customFormat="1" ht="11.25" customHeight="1">
      <c r="B6" s="51" t="s">
        <v>5</v>
      </c>
      <c r="C6" s="284"/>
      <c r="D6" s="284"/>
      <c r="E6" s="284"/>
      <c r="F6" s="50">
        <f>SUM(F5:F5)</f>
        <v>0</v>
      </c>
      <c r="G6" s="259"/>
    </row>
    <row r="7" spans="2:13" ht="3.75" customHeight="1">
      <c r="B7" s="343"/>
      <c r="C7" s="344"/>
      <c r="D7" s="342"/>
      <c r="E7" s="345"/>
      <c r="F7" s="88"/>
      <c r="G7" s="90"/>
    </row>
    <row r="8" spans="2:13" ht="6" customHeight="1" thickBot="1">
      <c r="B8" s="28"/>
      <c r="C8" s="28"/>
      <c r="D8" s="29"/>
      <c r="E8" s="30"/>
      <c r="F8" s="31"/>
      <c r="G8" s="16"/>
      <c r="H8" s="16"/>
      <c r="I8" s="16"/>
      <c r="J8" s="16"/>
      <c r="K8" s="16"/>
      <c r="L8" s="16"/>
      <c r="M8" s="27"/>
    </row>
    <row r="9" spans="2:13" ht="15.75" customHeight="1" thickBot="1">
      <c r="B9" s="2" t="s">
        <v>6</v>
      </c>
      <c r="C9" s="3"/>
      <c r="D9" s="4"/>
      <c r="E9" s="5"/>
      <c r="F9" s="49">
        <f>F13-F11</f>
        <v>0</v>
      </c>
      <c r="G9" s="24"/>
      <c r="H9" s="16"/>
      <c r="I9" s="16"/>
      <c r="J9" s="16"/>
      <c r="K9" s="16"/>
      <c r="L9" s="16"/>
      <c r="M9" s="27"/>
    </row>
    <row r="10" spans="2:13" ht="6" customHeight="1" thickBot="1">
      <c r="B10" s="32"/>
      <c r="C10" s="33"/>
      <c r="D10" s="34"/>
      <c r="E10" s="35"/>
      <c r="F10" s="36"/>
      <c r="G10" s="16"/>
      <c r="H10" s="16"/>
      <c r="I10" s="16"/>
      <c r="J10" s="16"/>
      <c r="K10" s="16"/>
      <c r="L10" s="16"/>
      <c r="M10" s="27"/>
    </row>
    <row r="11" spans="2:13" ht="15.75" customHeight="1" thickBot="1">
      <c r="B11" s="2" t="s">
        <v>7</v>
      </c>
      <c r="C11" s="3"/>
      <c r="D11" s="4"/>
      <c r="E11" s="5"/>
      <c r="F11" s="49">
        <f>F13*0.1736</f>
        <v>0</v>
      </c>
      <c r="G11" s="16"/>
      <c r="H11" s="16"/>
      <c r="I11" s="16"/>
      <c r="J11" s="16"/>
      <c r="K11" s="16"/>
      <c r="L11" s="16"/>
      <c r="M11" s="16"/>
    </row>
    <row r="12" spans="2:13" ht="6" customHeight="1" thickBot="1">
      <c r="B12" s="37"/>
      <c r="C12" s="38"/>
      <c r="D12" s="39"/>
      <c r="E12" s="40"/>
      <c r="F12" s="41"/>
      <c r="G12" s="16"/>
      <c r="H12" s="16"/>
      <c r="I12" s="16"/>
      <c r="J12" s="16"/>
      <c r="K12" s="16"/>
      <c r="L12" s="16"/>
      <c r="M12" s="16"/>
    </row>
    <row r="13" spans="2:13" ht="16.5" customHeight="1" thickBot="1">
      <c r="B13" s="7" t="s">
        <v>8</v>
      </c>
      <c r="C13" s="8"/>
      <c r="D13" s="9"/>
      <c r="E13" s="10"/>
      <c r="F13" s="11">
        <f>SUM(F6,)</f>
        <v>0</v>
      </c>
      <c r="G13" s="16"/>
      <c r="H13" s="16"/>
      <c r="I13" s="16"/>
      <c r="J13" s="16"/>
      <c r="K13" s="16"/>
      <c r="L13" s="16"/>
      <c r="M13" s="16"/>
    </row>
    <row r="14" spans="2:13">
      <c r="B14" s="43"/>
      <c r="C14" s="43"/>
      <c r="D14" s="44"/>
      <c r="E14" s="45"/>
      <c r="F14" s="45"/>
      <c r="G14" s="25"/>
      <c r="H14" s="16"/>
      <c r="I14" s="16"/>
      <c r="J14" s="16"/>
      <c r="K14" s="16"/>
      <c r="L14" s="16"/>
      <c r="M14" s="16"/>
    </row>
    <row r="15" spans="2:13">
      <c r="B15" s="17" t="s">
        <v>9</v>
      </c>
      <c r="C15" s="46"/>
      <c r="D15" s="47"/>
      <c r="E15" s="48"/>
      <c r="F15" s="48"/>
      <c r="G15" s="16"/>
      <c r="H15" s="16"/>
      <c r="I15" s="16"/>
      <c r="J15" s="16"/>
      <c r="K15" s="16"/>
      <c r="L15" s="16"/>
      <c r="M15" s="16"/>
    </row>
    <row r="18" spans="2:13">
      <c r="B18" s="16"/>
      <c r="C18" s="16"/>
      <c r="D18" s="16"/>
      <c r="E18" s="16"/>
      <c r="F18" s="16"/>
      <c r="G18" s="16"/>
      <c r="H18" s="16"/>
      <c r="I18" s="26"/>
      <c r="J18" s="16"/>
      <c r="K18" s="16"/>
      <c r="L18" s="16"/>
      <c r="M18" s="16"/>
    </row>
    <row r="19" spans="2:13" ht="11.25" customHeight="1">
      <c r="B19" s="288"/>
    </row>
    <row r="21" spans="2:13">
      <c r="G21" s="42"/>
    </row>
    <row r="22" spans="2:13">
      <c r="G22" s="24"/>
    </row>
  </sheetData>
  <printOptions horizontalCentered="1"/>
  <pageMargins left="0.70866141732283472" right="0.70866141732283472" top="0.78740157480314965" bottom="0.78740157480314965" header="0.31496062992125984" footer="0.31496062992125984"/>
  <pageSetup paperSize="9" scale="7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M21"/>
  <sheetViews>
    <sheetView workbookViewId="0">
      <selection activeCell="F5" sqref="F5"/>
    </sheetView>
  </sheetViews>
  <sheetFormatPr defaultColWidth="46" defaultRowHeight="15"/>
  <cols>
    <col min="1" max="1" width="3.42578125" customWidth="1"/>
    <col min="2" max="2" width="34.85546875" customWidth="1"/>
    <col min="3" max="3" width="50" customWidth="1"/>
    <col min="4" max="4" width="3.140625" customWidth="1"/>
    <col min="5" max="5" width="11.28515625" customWidth="1"/>
    <col min="6" max="6" width="15.28515625" customWidth="1"/>
    <col min="7" max="7" width="10.28515625" bestFit="1" customWidth="1"/>
  </cols>
  <sheetData>
    <row r="1" spans="2:13" ht="15.75" thickBot="1">
      <c r="B1" s="55"/>
      <c r="C1" s="55"/>
      <c r="D1" s="55"/>
      <c r="E1" s="55"/>
      <c r="F1" s="55"/>
      <c r="G1" s="55"/>
    </row>
    <row r="2" spans="2:13" ht="18.95" customHeight="1" thickBot="1">
      <c r="B2" s="141" t="s">
        <v>47</v>
      </c>
      <c r="C2" s="54"/>
      <c r="D2" s="53"/>
      <c r="E2" s="53"/>
      <c r="F2" s="52"/>
      <c r="G2" s="55"/>
    </row>
    <row r="3" spans="2:13" ht="15.75" thickBot="1">
      <c r="B3" s="58"/>
      <c r="C3" s="59"/>
      <c r="D3" s="60"/>
      <c r="E3" s="61"/>
      <c r="F3" s="62"/>
      <c r="G3" s="55"/>
    </row>
    <row r="4" spans="2:13" s="288" customFormat="1" ht="13.7" customHeight="1">
      <c r="B4" s="123" t="s">
        <v>0</v>
      </c>
      <c r="C4" s="124" t="s">
        <v>1</v>
      </c>
      <c r="D4" s="85" t="s">
        <v>2</v>
      </c>
      <c r="E4" s="86" t="s">
        <v>3</v>
      </c>
      <c r="F4" s="87" t="s">
        <v>4</v>
      </c>
      <c r="G4" s="259"/>
    </row>
    <row r="5" spans="2:13" ht="54">
      <c r="B5" s="607" t="s">
        <v>44</v>
      </c>
      <c r="C5" s="608" t="s">
        <v>151</v>
      </c>
      <c r="D5" s="407">
        <v>2</v>
      </c>
      <c r="E5" s="324">
        <v>0</v>
      </c>
      <c r="F5" s="352">
        <f>SUM(D5*E5)</f>
        <v>0</v>
      </c>
      <c r="G5" s="57"/>
    </row>
    <row r="6" spans="2:13" s="288" customFormat="1" ht="11.25" customHeight="1">
      <c r="B6" s="51" t="s">
        <v>5</v>
      </c>
      <c r="C6" s="284"/>
      <c r="D6" s="284"/>
      <c r="E6" s="284"/>
      <c r="F6" s="50">
        <f>SUM(F5:F5)</f>
        <v>0</v>
      </c>
      <c r="G6" s="259"/>
    </row>
    <row r="7" spans="2:13" ht="3.75" customHeight="1">
      <c r="B7" s="343"/>
      <c r="C7" s="344"/>
      <c r="D7" s="342"/>
      <c r="E7" s="345"/>
      <c r="F7" s="88"/>
      <c r="G7" s="90"/>
    </row>
    <row r="8" spans="2:13" ht="6" customHeight="1" thickBot="1">
      <c r="B8" s="66"/>
      <c r="C8" s="66"/>
      <c r="D8" s="67"/>
      <c r="E8" s="68"/>
      <c r="F8" s="69"/>
      <c r="G8" s="55"/>
      <c r="H8" s="55"/>
      <c r="I8" s="55"/>
      <c r="J8" s="55"/>
      <c r="K8" s="55"/>
      <c r="L8" s="55"/>
      <c r="M8" s="65"/>
    </row>
    <row r="9" spans="2:13" ht="15.75" customHeight="1" thickBot="1">
      <c r="B9" s="2" t="s">
        <v>6</v>
      </c>
      <c r="C9" s="3"/>
      <c r="D9" s="4"/>
      <c r="E9" s="5"/>
      <c r="F9" s="49">
        <f>F13-F11</f>
        <v>0</v>
      </c>
      <c r="G9" s="63"/>
      <c r="H9" s="55"/>
      <c r="I9" s="55"/>
      <c r="J9" s="55"/>
      <c r="K9" s="55"/>
      <c r="L9" s="55"/>
      <c r="M9" s="65"/>
    </row>
    <row r="10" spans="2:13" ht="6" customHeight="1" thickBot="1">
      <c r="B10" s="70"/>
      <c r="C10" s="71"/>
      <c r="D10" s="72"/>
      <c r="E10" s="73"/>
      <c r="F10" s="74"/>
      <c r="G10" s="55"/>
      <c r="H10" s="55"/>
      <c r="I10" s="55"/>
      <c r="J10" s="55"/>
      <c r="K10" s="55"/>
      <c r="L10" s="55"/>
      <c r="M10" s="65"/>
    </row>
    <row r="11" spans="2:13" ht="15.75" customHeight="1" thickBot="1">
      <c r="B11" s="2" t="s">
        <v>7</v>
      </c>
      <c r="C11" s="3"/>
      <c r="D11" s="4"/>
      <c r="E11" s="5"/>
      <c r="F11" s="49">
        <f>F13*0.1736</f>
        <v>0</v>
      </c>
      <c r="G11" s="55"/>
      <c r="H11" s="55"/>
      <c r="I11" s="55"/>
      <c r="J11" s="55"/>
      <c r="K11" s="55"/>
      <c r="L11" s="55"/>
      <c r="M11" s="55"/>
    </row>
    <row r="12" spans="2:13" ht="6" customHeight="1" thickBot="1">
      <c r="B12" s="75"/>
      <c r="C12" s="76"/>
      <c r="D12" s="77"/>
      <c r="E12" s="78"/>
      <c r="F12" s="79"/>
      <c r="G12" s="55"/>
      <c r="H12" s="55"/>
      <c r="I12" s="55"/>
      <c r="J12" s="55"/>
      <c r="K12" s="55"/>
      <c r="L12" s="55"/>
      <c r="M12" s="55"/>
    </row>
    <row r="13" spans="2:13" ht="16.5" customHeight="1" thickBot="1">
      <c r="B13" s="7" t="s">
        <v>8</v>
      </c>
      <c r="C13" s="8"/>
      <c r="D13" s="9"/>
      <c r="E13" s="10"/>
      <c r="F13" s="11">
        <f>SUM(F6,)</f>
        <v>0</v>
      </c>
      <c r="G13" s="55"/>
      <c r="H13" s="55"/>
      <c r="I13" s="55"/>
      <c r="J13" s="55"/>
      <c r="K13" s="55"/>
      <c r="L13" s="55"/>
      <c r="M13" s="55"/>
    </row>
    <row r="14" spans="2:13" s="328" customFormat="1" ht="16.5" customHeight="1">
      <c r="B14" s="337"/>
      <c r="C14" s="337"/>
      <c r="D14" s="333"/>
      <c r="E14" s="332"/>
      <c r="F14" s="336"/>
      <c r="G14" s="100"/>
      <c r="H14" s="100"/>
      <c r="I14" s="100"/>
      <c r="J14" s="100"/>
      <c r="K14" s="100"/>
      <c r="L14" s="100"/>
      <c r="M14" s="100"/>
    </row>
    <row r="15" spans="2:13">
      <c r="B15" s="56" t="s">
        <v>9</v>
      </c>
      <c r="C15" s="81"/>
      <c r="D15" s="82"/>
      <c r="E15" s="83"/>
      <c r="F15" s="83"/>
      <c r="G15" s="55"/>
      <c r="H15" s="55"/>
      <c r="I15" s="55"/>
      <c r="J15" s="55"/>
      <c r="K15" s="55"/>
      <c r="L15" s="55"/>
      <c r="M15" s="55"/>
    </row>
    <row r="20" spans="7:7">
      <c r="G20" s="80"/>
    </row>
    <row r="21" spans="7:7">
      <c r="G21" s="63"/>
    </row>
  </sheetData>
  <printOptions horizontalCentered="1"/>
  <pageMargins left="0.5" right="0.70866141732283472" top="0.78740157480314965" bottom="0.78740157480314965"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6</vt:i4>
      </vt:variant>
    </vt:vector>
  </HeadingPairs>
  <TitlesOfParts>
    <vt:vector size="17" baseType="lpstr">
      <vt:lpstr>Rekapitulace</vt:lpstr>
      <vt:lpstr>Komponenty JU-1,rev</vt:lpstr>
      <vt:lpstr>JU 2 -rev</vt:lpstr>
      <vt:lpstr>Učebna M-Dg rev</vt:lpstr>
      <vt:lpstr>Učebna Př rev</vt:lpstr>
      <vt:lpstr>Kabinet Př rev</vt:lpstr>
      <vt:lpstr>Učebna F-Ch rev</vt:lpstr>
      <vt:lpstr>Kabinet F-Ch rev</vt:lpstr>
      <vt:lpstr>Kabinet JU</vt:lpstr>
      <vt:lpstr>F a CH pomůcky</vt:lpstr>
      <vt:lpstr>Př-pomůcky</vt:lpstr>
      <vt:lpstr>'Komponenty JU-1,rev'!Názvy_tisku</vt:lpstr>
      <vt:lpstr>'Komponenty JU-1,rev'!Oblast_tisku</vt:lpstr>
      <vt:lpstr>'Př-pomůcky'!Oblast_tisku</vt:lpstr>
      <vt:lpstr>'Učebna F-Ch rev'!Oblast_tisku</vt:lpstr>
      <vt:lpstr>'Učebna M-Dg rev'!Oblast_tisku</vt:lpstr>
      <vt:lpstr>'Učebna Př rev'!Oblast_tisku</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Aleš</dc:creator>
  <cp:lastModifiedBy>zastup</cp:lastModifiedBy>
  <cp:lastPrinted>2019-12-02T13:18:34Z</cp:lastPrinted>
  <dcterms:created xsi:type="dcterms:W3CDTF">2017-09-15T10:33:14Z</dcterms:created>
  <dcterms:modified xsi:type="dcterms:W3CDTF">2019-12-12T12:59:27Z</dcterms:modified>
</cp:coreProperties>
</file>