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ečová\ZŠ\Světlíky\"/>
    </mc:Choice>
  </mc:AlternateContent>
  <bookViews>
    <workbookView xWindow="0" yWindow="0" windowWidth="24000" windowHeight="9435" tabRatio="957" activeTab="3"/>
  </bookViews>
  <sheets>
    <sheet name="Stavba" sheetId="1" r:id="rId1"/>
    <sheet name="VÝM SVĚTLÍKŮ" sheetId="2" r:id="rId2"/>
    <sheet name="VÝM SVĚT Rek" sheetId="3" r:id="rId3"/>
    <sheet name="VÝM SVET Pol" sheetId="4" r:id="rId4"/>
  </sheets>
  <definedNames>
    <definedName name="CelkemObjekty" localSheetId="0">Stavba!$F$31</definedName>
    <definedName name="CisloStavby" localSheetId="0">Stavba!$D$5</definedName>
    <definedName name="dadresa" localSheetId="0">Stavba!$D$8</definedName>
    <definedName name="DIČ" localSheetId="0">Stavba!$K$8</definedName>
    <definedName name="dmisto" localSheetId="0">Stavba!$D$9</definedName>
    <definedName name="dpsc" localSheetId="0">Stavba!$C$9</definedName>
    <definedName name="IČO" localSheetId="0">Stavba!$K$7</definedName>
    <definedName name="NazevObjektu" localSheetId="0">Stavba!$C$29</definedName>
    <definedName name="NazevStavby" localSheetId="0">Stavba!$E$5</definedName>
    <definedName name="_xlnm.Print_Titles" localSheetId="3">'VÝM SVET Pol'!$1:$6</definedName>
    <definedName name="_xlnm.Print_Titles" localSheetId="2">'VÝM SVĚT Rek'!$1:$6</definedName>
    <definedName name="Objednatel" localSheetId="0">Stavba!$D$11</definedName>
    <definedName name="Objekt" localSheetId="0">Stavba!$B$29</definedName>
    <definedName name="_xlnm.Print_Area" localSheetId="0">Stavba!$B$1:$J$47</definedName>
    <definedName name="_xlnm.Print_Area" localSheetId="3">'VÝM SVET Pol'!$A$1:$K$10</definedName>
    <definedName name="_xlnm.Print_Area" localSheetId="2">'VÝM SVĚT Rek'!$A$1:$I$16</definedName>
    <definedName name="_xlnm.Print_Area" localSheetId="1">'VÝM SVĚTLÍKŮ'!$A$1:$G$45</definedName>
    <definedName name="odic" localSheetId="0">Stavba!$K$12</definedName>
    <definedName name="oico" localSheetId="0">Stavba!$K$11</definedName>
    <definedName name="omisto" localSheetId="0">Stavba!$D$13</definedName>
    <definedName name="onazev" localSheetId="0">Stavba!$D$12</definedName>
    <definedName name="opsc" localSheetId="0">Stavba!$C$13</definedName>
    <definedName name="SazbaDPH1" localSheetId="0">Stavba!$D$19</definedName>
    <definedName name="SazbaDPH2" localSheetId="0">Stavba!$D$21</definedName>
    <definedName name="solver_lin" localSheetId="3" hidden="1">0</definedName>
    <definedName name="solver_num" localSheetId="3" hidden="1">0</definedName>
    <definedName name="solver_opt" localSheetId="3" hidden="1">'VÝM SVET Pol'!#REF!</definedName>
    <definedName name="solver_typ" localSheetId="3" hidden="1">1</definedName>
    <definedName name="solver_val" localSheetId="3" hidden="1">0</definedName>
    <definedName name="SoucetDilu" localSheetId="0">Stavba!#REF!</definedName>
    <definedName name="StavbaCelkem" localSheetId="0">Stavba!$H$31</definedName>
    <definedName name="Zhotovitel" localSheetId="0">Stavba!$D$7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4" l="1"/>
  <c r="G12" i="4"/>
  <c r="G11" i="4"/>
  <c r="G9" i="4" l="1"/>
  <c r="G8" i="4"/>
  <c r="G13" i="4"/>
  <c r="G16" i="4"/>
  <c r="G14" i="4"/>
  <c r="G10" i="4" l="1"/>
  <c r="G17" i="4" s="1"/>
  <c r="F7" i="3" s="1"/>
  <c r="F8" i="3" s="1"/>
  <c r="C16" i="2" s="1"/>
  <c r="BE17" i="4"/>
  <c r="BD17" i="4"/>
  <c r="BC17" i="4"/>
  <c r="BB17" i="4"/>
  <c r="BA17" i="4"/>
  <c r="K17" i="4"/>
  <c r="I17" i="4"/>
  <c r="D16" i="2"/>
  <c r="D15" i="2"/>
  <c r="I13" i="3"/>
  <c r="G15" i="2" s="1"/>
  <c r="BE8" i="4"/>
  <c r="I7" i="3"/>
  <c r="I8" i="3" s="1"/>
  <c r="C21" i="2" s="1"/>
  <c r="BD8" i="4"/>
  <c r="H7" i="3"/>
  <c r="BC8" i="4"/>
  <c r="G7" i="3"/>
  <c r="G8" i="3" s="1"/>
  <c r="C18" i="2" s="1"/>
  <c r="BB8" i="4"/>
  <c r="K8" i="4"/>
  <c r="I8" i="4"/>
  <c r="B7" i="3"/>
  <c r="A7" i="3"/>
  <c r="E4" i="4"/>
  <c r="F3" i="4"/>
  <c r="C33" i="2"/>
  <c r="F33" i="2" s="1"/>
  <c r="C31" i="2"/>
  <c r="G7" i="2"/>
  <c r="H37" i="1"/>
  <c r="G37" i="1"/>
  <c r="H31" i="1"/>
  <c r="I21" i="1"/>
  <c r="I22" i="1"/>
  <c r="H29" i="1"/>
  <c r="G29" i="1"/>
  <c r="D22" i="1"/>
  <c r="D20" i="1"/>
  <c r="I20" i="1" s="1"/>
  <c r="I23" i="1" s="1"/>
  <c r="I2" i="1"/>
  <c r="BA8" i="4"/>
  <c r="E7" i="3"/>
  <c r="H8" i="3"/>
  <c r="C17" i="2" s="1"/>
  <c r="E8" i="3"/>
  <c r="C15" i="2" s="1"/>
  <c r="I14" i="3"/>
  <c r="G16" i="2" s="1"/>
  <c r="G39" i="1"/>
  <c r="G31" i="1"/>
  <c r="I30" i="1"/>
  <c r="I31" i="1" s="1"/>
  <c r="F31" i="1"/>
  <c r="J38" i="1" s="1"/>
  <c r="J30" i="1"/>
  <c r="H15" i="3" l="1"/>
  <c r="G23" i="2" s="1"/>
  <c r="G22" i="2" s="1"/>
  <c r="J39" i="1"/>
  <c r="J31" i="1"/>
  <c r="C19" i="2"/>
  <c r="C22" i="2" s="1"/>
  <c r="C23" i="2" l="1"/>
  <c r="F30" i="2" s="1"/>
  <c r="F31" i="2" s="1"/>
  <c r="F34" i="2" s="1"/>
  <c r="H38" i="1"/>
  <c r="I38" i="1" s="1"/>
  <c r="I39" i="1" s="1"/>
  <c r="H39" i="1" l="1"/>
  <c r="F38" i="1"/>
  <c r="F39" i="1" s="1"/>
</calcChain>
</file>

<file path=xl/sharedStrings.xml><?xml version="1.0" encoding="utf-8"?>
<sst xmlns="http://schemas.openxmlformats.org/spreadsheetml/2006/main" count="183" uniqueCount="125">
  <si>
    <t>Slepý rozpočet stavby</t>
  </si>
  <si>
    <t xml:space="preserve">Datum: </t>
  </si>
  <si>
    <t xml:space="preserve"> </t>
  </si>
  <si>
    <t>Stavba :</t>
  </si>
  <si>
    <t>ZŠ Satalice - výměna střešních světlíků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</si>
  <si>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</si>
  <si>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</si>
  <si>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</si>
  <si>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</si>
  <si>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</si>
  <si>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</si>
  <si>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</si>
  <si>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</si>
  <si>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</si>
  <si>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</si>
  <si>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</si>
  <si>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</si>
  <si>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</si>
  <si>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</si>
  <si>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</si>
  <si>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</si>
  <si>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PROJ</t>
  </si>
  <si>
    <t>Projektantský rozpočet</t>
  </si>
  <si>
    <t>Celkem za stavbu</t>
  </si>
  <si>
    <t>Rekapitulace stavebních rozpočtů</t>
  </si>
  <si>
    <t>Číslo objektu</t>
  </si>
  <si>
    <t>Číslo a název rozpočtu</t>
  </si>
  <si>
    <t>VÝMĚNA STŘEŠNÍCH SVĚTLÍKŮ</t>
  </si>
  <si>
    <t>SLEPÝ ROZPOČET</t>
  </si>
  <si>
    <t>Rozpočet</t>
  </si>
  <si>
    <t>ZŠ SATALICE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</si>
  <si>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</si>
  <si>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</si>
  <si>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</si>
  <si>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</si>
  <si>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</si>
  <si>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</si>
  <si>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Výměna světlíků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</si>
  <si>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</si>
  <si>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</si>
  <si>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</si>
  <si>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</si>
  <si>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</si>
  <si>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</si>
  <si>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</si>
  <si>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</si>
  <si>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</si>
  <si>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</si>
  <si>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</si>
  <si>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</si>
  <si>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</si>
  <si>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</si>
  <si>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</si>
  <si>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</si>
  <si>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</si>
  <si>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</si>
  <si>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</si>
  <si>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</si>
  <si>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</si>
  <si>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</si>
  <si>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</si>
  <si>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</si>
  <si>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</si>
  <si>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</si>
  <si>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</si>
  <si>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</si>
  <si>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</si>
  <si>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</si>
  <si>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</si>
  <si>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</si>
  <si>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</si>
  <si>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</si>
  <si>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</si>
  <si>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</si>
  <si>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</si>
  <si>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</si>
  <si>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FAS</t>
  </si>
  <si>
    <t>Objekt :</t>
  </si>
  <si>
    <t>PROJ Projektantský rozpočet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</si>
  <si>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</si>
  <si>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</si>
  <si>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</si>
  <si>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</si>
  <si>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</si>
  <si>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</si>
  <si>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</si>
  <si>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</si>
  <si>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</si>
  <si>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</si>
  <si>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Základna</t>
  </si>
  <si>
    <t>Zařízení staveniště</t>
  </si>
  <si>
    <t>Mimostaveništní doprava</t>
  </si>
  <si>
    <t>CELKEM VRN</t>
  </si>
  <si>
    <t>Slepý rozpočet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</si>
  <si>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</si>
  <si>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</si>
  <si>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</si>
  <si>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</si>
  <si>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</si>
  <si>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</si>
  <si>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</si>
  <si>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</si>
  <si>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</si>
  <si>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</si>
  <si>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</si>
  <si>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</si>
  <si>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</si>
  <si>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767</t>
  </si>
  <si>
    <t>Systémová konstrukce Wictec 50 Konstrukce: bezůdržbová hliníková konstrukce s přerušeným tepelným mostem, RAL  EXT/INT standart Zasklení světlíku: bezpečnostní izolační 2-sklo, Ug= 1,1 W/m2K, čiré provedení Rozměr: 12.200+790 x 3.340mm Další doplňky: Klempířské zakončení rohů - FeZn plech tl.0,6mm v RAL dle konstrukce, spojovací a těsnící materiál. Dodávka .</t>
  </si>
  <si>
    <t>ks</t>
  </si>
  <si>
    <t xml:space="preserve">Systémová konstrukce Wictec 50 Konstrukce: bezůdržbová hliníková konstrukce s přerušeným tepelným mostem, RAL  EXT/INT standart Zasklení světlíku: bezpečnostní izolační 2-sklo, Ug= 1,1 W/m2K, čiré provedení Rozměr: 4.000+790 x 3.340mm Další doplňky: Klempířské zakončení rohů - FeZn plech tl.0,6mm v RAL dle konstrukce, spojovací a těsnící materiál. Dodávka .
</t>
  </si>
  <si>
    <t>Demontáž stávajícího světlíku 12200x3340mm</t>
  </si>
  <si>
    <t>kpl</t>
  </si>
  <si>
    <t>Odvoz a a likvidace stávajících světlíků na skládku</t>
  </si>
  <si>
    <t>Elektromontáže - rozsah prací nutno nacenit po konzultaci s objednatelem dle provedené přípravy elektromontáží předchozích , již realizovaných etap</t>
  </si>
  <si>
    <t>Celkem za</t>
  </si>
  <si>
    <t>Demontáž stávajícího světlíku 4000x3340mm</t>
  </si>
  <si>
    <t>Venkovní žaluzie světlíků el. ovládané Winrol, celohliníkový roletový systém WIGA STAR s bezpečnostní a tepelnou pojistkou . Ovládání roletového systému řídícím systémem LOXON světlíku 12200x3340mm</t>
  </si>
  <si>
    <t>Venkovní žaluzie světlíků el. ovládané Winrol, celohliníkový roletový systém WIGA STAR s bezpečnostní a tepelnou pojistkou . Ovládání roletového systému řídícím systémem LOXON světlíku 4000x3340mm</t>
  </si>
  <si>
    <t>m2</t>
  </si>
  <si>
    <t>767311810R00</t>
  </si>
  <si>
    <t>t</t>
  </si>
  <si>
    <t>998982123R00</t>
  </si>
  <si>
    <t>998767104R00</t>
  </si>
  <si>
    <t>Přesun hmot pro zámečnické konstrukce do výšky do24m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</si>
</sst>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_K_č"/>
  </numFmts>
  <fonts count="19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9" fillId="0" borderId="0"/>
    <xf numFmtId="0" fontId="18" fillId="6" borderId="63" applyNumberFormat="0" applyAlignment="0" applyProtection="0"/>
  </cellStyleXfs>
  <cellXfs count="31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1" fillId="0" borderId="17" xfId="0" applyNumberFormat="1" applyFont="1" applyBorder="1"/>
    <xf numFmtId="0" fontId="3" fillId="0" borderId="0" xfId="0" applyFont="1" applyBorder="1"/>
    <xf numFmtId="3" fontId="3" fillId="0" borderId="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7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49" fontId="4" fillId="2" borderId="24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5" xfId="0" applyNumberFormat="1" applyFont="1" applyBorder="1" applyAlignment="1">
      <alignment horizontal="left"/>
    </xf>
    <xf numFmtId="0" fontId="1" fillId="0" borderId="26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5" xfId="0" applyFont="1" applyBorder="1"/>
    <xf numFmtId="0" fontId="3" fillId="0" borderId="27" xfId="0" applyFont="1" applyBorder="1" applyAlignment="1">
      <alignment horizontal="left"/>
    </xf>
    <xf numFmtId="0" fontId="7" fillId="0" borderId="26" xfId="0" applyFont="1" applyBorder="1"/>
    <xf numFmtId="49" fontId="3" fillId="0" borderId="27" xfId="0" applyNumberFormat="1" applyFont="1" applyBorder="1" applyAlignment="1">
      <alignment horizontal="left"/>
    </xf>
    <xf numFmtId="49" fontId="7" fillId="2" borderId="26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5" xfId="0" applyFont="1" applyFill="1" applyBorder="1"/>
    <xf numFmtId="3" fontId="3" fillId="0" borderId="27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8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5" xfId="0" applyNumberFormat="1" applyFont="1" applyBorder="1" applyAlignment="1">
      <alignment horizontal="left"/>
    </xf>
    <xf numFmtId="0" fontId="3" fillId="0" borderId="29" xfId="0" applyFont="1" applyBorder="1"/>
    <xf numFmtId="0" fontId="3" fillId="0" borderId="15" xfId="0" applyNumberFormat="1" applyFont="1" applyBorder="1"/>
    <xf numFmtId="0" fontId="3" fillId="0" borderId="30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30" xfId="0" applyFont="1" applyBorder="1" applyAlignment="1">
      <alignment horizontal="left"/>
    </xf>
    <xf numFmtId="0" fontId="1" fillId="0" borderId="0" xfId="0" applyFont="1" applyBorder="1"/>
    <xf numFmtId="0" fontId="3" fillId="0" borderId="15" xfId="0" applyFont="1" applyFill="1" applyBorder="1" applyAlignment="1"/>
    <xf numFmtId="0" fontId="3" fillId="0" borderId="30" xfId="0" applyFont="1" applyFill="1" applyBorder="1" applyAlignment="1"/>
    <xf numFmtId="0" fontId="1" fillId="0" borderId="0" xfId="0" applyFont="1" applyFill="1" applyBorder="1" applyAlignment="1"/>
    <xf numFmtId="0" fontId="3" fillId="0" borderId="15" xfId="0" applyFont="1" applyBorder="1" applyAlignment="1"/>
    <xf numFmtId="0" fontId="3" fillId="0" borderId="30" xfId="0" applyFont="1" applyBorder="1" applyAlignment="1"/>
    <xf numFmtId="3" fontId="1" fillId="0" borderId="0" xfId="0" applyNumberFormat="1" applyFont="1"/>
    <xf numFmtId="0" fontId="3" fillId="0" borderId="26" xfId="0" applyFont="1" applyBorder="1"/>
    <xf numFmtId="0" fontId="3" fillId="0" borderId="1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0" borderId="36" xfId="0" applyFont="1" applyBorder="1"/>
    <xf numFmtId="0" fontId="1" fillId="0" borderId="21" xfId="0" applyFont="1" applyBorder="1"/>
    <xf numFmtId="3" fontId="1" fillId="0" borderId="25" xfId="0" applyNumberFormat="1" applyFont="1" applyBorder="1"/>
    <xf numFmtId="0" fontId="1" fillId="0" borderId="22" xfId="0" applyFont="1" applyBorder="1"/>
    <xf numFmtId="3" fontId="1" fillId="0" borderId="24" xfId="0" applyNumberFormat="1" applyFont="1" applyBorder="1"/>
    <xf numFmtId="0" fontId="1" fillId="0" borderId="23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7" xfId="0" applyFont="1" applyBorder="1"/>
    <xf numFmtId="0" fontId="1" fillId="0" borderId="21" xfId="0" applyFont="1" applyBorder="1" applyAlignment="1">
      <alignment shrinkToFit="1"/>
    </xf>
    <xf numFmtId="0" fontId="1" fillId="0" borderId="38" xfId="0" applyFont="1" applyBorder="1"/>
    <xf numFmtId="0" fontId="1" fillId="0" borderId="28" xfId="0" applyFont="1" applyBorder="1"/>
    <xf numFmtId="3" fontId="1" fillId="0" borderId="41" xfId="0" applyNumberFormat="1" applyFont="1" applyBorder="1"/>
    <xf numFmtId="0" fontId="1" fillId="0" borderId="39" xfId="0" applyFont="1" applyBorder="1"/>
    <xf numFmtId="3" fontId="1" fillId="0" borderId="42" xfId="0" applyNumberFormat="1" applyFont="1" applyBorder="1"/>
    <xf numFmtId="0" fontId="1" fillId="0" borderId="40" xfId="0" applyFont="1" applyBorder="1"/>
    <xf numFmtId="0" fontId="7" fillId="2" borderId="22" xfId="0" applyFont="1" applyFill="1" applyBorder="1"/>
    <xf numFmtId="0" fontId="7" fillId="2" borderId="24" xfId="0" applyFont="1" applyFill="1" applyBorder="1"/>
    <xf numFmtId="0" fontId="7" fillId="2" borderId="23" xfId="0" applyFont="1" applyFill="1" applyBorder="1"/>
    <xf numFmtId="0" fontId="7" fillId="2" borderId="43" xfId="0" applyFont="1" applyFill="1" applyBorder="1"/>
    <xf numFmtId="0" fontId="7" fillId="2" borderId="44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5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18" xfId="0" applyFont="1" applyBorder="1"/>
    <xf numFmtId="0" fontId="1" fillId="0" borderId="20" xfId="0" applyFont="1" applyBorder="1"/>
    <xf numFmtId="0" fontId="1" fillId="0" borderId="46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9" xfId="0" applyFont="1" applyFill="1" applyBorder="1"/>
    <xf numFmtId="0" fontId="6" fillId="2" borderId="42" xfId="0" applyFont="1" applyFill="1" applyBorder="1"/>
    <xf numFmtId="0" fontId="6" fillId="2" borderId="40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51" xfId="1" applyNumberFormat="1" applyFont="1" applyBorder="1"/>
    <xf numFmtId="49" fontId="1" fillId="0" borderId="51" xfId="1" applyNumberFormat="1" applyFont="1" applyBorder="1"/>
    <xf numFmtId="49" fontId="1" fillId="0" borderId="51" xfId="1" applyNumberFormat="1" applyFont="1" applyBorder="1" applyAlignment="1">
      <alignment horizontal="right"/>
    </xf>
    <xf numFmtId="0" fontId="1" fillId="0" borderId="52" xfId="1" applyFont="1" applyBorder="1"/>
    <xf numFmtId="49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/>
    <xf numFmtId="49" fontId="7" fillId="0" borderId="56" xfId="1" applyNumberFormat="1" applyFont="1" applyBorder="1"/>
    <xf numFmtId="49" fontId="1" fillId="0" borderId="56" xfId="1" applyNumberFormat="1" applyFont="1" applyBorder="1"/>
    <xf numFmtId="49" fontId="1" fillId="0" borderId="56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1" fillId="0" borderId="45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5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4" xfId="0" applyFont="1" applyFill="1" applyBorder="1"/>
    <xf numFmtId="0" fontId="7" fillId="2" borderId="62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right"/>
    </xf>
    <xf numFmtId="4" fontId="4" fillId="2" borderId="44" xfId="0" applyNumberFormat="1" applyFont="1" applyFill="1" applyBorder="1" applyAlignment="1">
      <alignment horizontal="right"/>
    </xf>
    <xf numFmtId="0" fontId="1" fillId="0" borderId="31" xfId="0" applyFont="1" applyBorder="1"/>
    <xf numFmtId="3" fontId="1" fillId="0" borderId="37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0" fontId="1" fillId="2" borderId="39" xfId="0" applyFont="1" applyFill="1" applyBorder="1"/>
    <xf numFmtId="0" fontId="7" fillId="2" borderId="42" xfId="0" applyFont="1" applyFill="1" applyBorder="1"/>
    <xf numFmtId="0" fontId="1" fillId="2" borderId="42" xfId="0" applyFont="1" applyFill="1" applyBorder="1"/>
    <xf numFmtId="4" fontId="1" fillId="2" borderId="48" xfId="0" applyNumberFormat="1" applyFont="1" applyFill="1" applyBorder="1"/>
    <xf numFmtId="4" fontId="1" fillId="2" borderId="39" xfId="0" applyNumberFormat="1" applyFont="1" applyFill="1" applyBorder="1"/>
    <xf numFmtId="4" fontId="1" fillId="2" borderId="42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1" applyFont="1"/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2" fillId="0" borderId="0" xfId="1" applyFont="1" applyAlignment="1">
      <alignment horizontal="right"/>
    </xf>
    <xf numFmtId="0" fontId="1" fillId="0" borderId="51" xfId="1" applyFont="1" applyBorder="1"/>
    <xf numFmtId="0" fontId="3" fillId="0" borderId="52" xfId="1" applyFont="1" applyBorder="1" applyAlignment="1">
      <alignment horizontal="right"/>
    </xf>
    <xf numFmtId="0" fontId="1" fillId="0" borderId="53" xfId="1" applyFont="1" applyBorder="1"/>
    <xf numFmtId="0" fontId="1" fillId="0" borderId="56" xfId="1" applyFont="1" applyBorder="1"/>
    <xf numFmtId="0" fontId="3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/>
    <xf numFmtId="49" fontId="3" fillId="2" borderId="15" xfId="1" applyNumberFormat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 wrapText="1"/>
    </xf>
    <xf numFmtId="0" fontId="7" fillId="0" borderId="17" xfId="1" applyFont="1" applyBorder="1" applyAlignment="1">
      <alignment horizontal="center"/>
    </xf>
    <xf numFmtId="49" fontId="7" fillId="0" borderId="17" xfId="1" applyNumberFormat="1" applyFont="1" applyBorder="1" applyAlignment="1">
      <alignment horizontal="left"/>
    </xf>
    <xf numFmtId="0" fontId="7" fillId="0" borderId="1" xfId="1" applyFont="1" applyBorder="1"/>
    <xf numFmtId="0" fontId="1" fillId="0" borderId="2" xfId="1" applyFont="1" applyBorder="1" applyAlignment="1">
      <alignment horizontal="center"/>
    </xf>
    <xf numFmtId="0" fontId="1" fillId="0" borderId="2" xfId="1" applyNumberFormat="1" applyFont="1" applyBorder="1" applyAlignment="1">
      <alignment horizontal="right"/>
    </xf>
    <xf numFmtId="0" fontId="1" fillId="0" borderId="3" xfId="1" applyNumberFormat="1" applyFont="1" applyBorder="1"/>
    <xf numFmtId="0" fontId="1" fillId="0" borderId="6" xfId="1" applyNumberFormat="1" applyFont="1" applyFill="1" applyBorder="1"/>
    <xf numFmtId="0" fontId="1" fillId="0" borderId="8" xfId="1" applyNumberFormat="1" applyFont="1" applyFill="1" applyBorder="1"/>
    <xf numFmtId="0" fontId="1" fillId="0" borderId="6" xfId="1" applyFont="1" applyFill="1" applyBorder="1"/>
    <xf numFmtId="0" fontId="1" fillId="0" borderId="8" xfId="1" applyFont="1" applyFill="1" applyBorder="1"/>
    <xf numFmtId="0" fontId="13" fillId="0" borderId="0" xfId="1" applyFont="1"/>
    <xf numFmtId="0" fontId="8" fillId="0" borderId="16" xfId="1" applyFont="1" applyBorder="1" applyAlignment="1">
      <alignment horizontal="center" vertical="top"/>
    </xf>
    <xf numFmtId="49" fontId="8" fillId="0" borderId="16" xfId="1" applyNumberFormat="1" applyFont="1" applyBorder="1" applyAlignment="1">
      <alignment horizontal="left" vertical="top"/>
    </xf>
    <xf numFmtId="0" fontId="8" fillId="0" borderId="16" xfId="1" applyFont="1" applyBorder="1" applyAlignment="1">
      <alignment vertical="top" wrapText="1"/>
    </xf>
    <xf numFmtId="49" fontId="8" fillId="0" borderId="16" xfId="1" applyNumberFormat="1" applyFont="1" applyBorder="1" applyAlignment="1">
      <alignment horizontal="center" shrinkToFit="1"/>
    </xf>
    <xf numFmtId="4" fontId="8" fillId="0" borderId="16" xfId="1" applyNumberFormat="1" applyFont="1" applyBorder="1" applyAlignment="1">
      <alignment horizontal="right"/>
    </xf>
    <xf numFmtId="4" fontId="8" fillId="0" borderId="16" xfId="1" applyNumberFormat="1" applyFont="1" applyBorder="1"/>
    <xf numFmtId="168" fontId="8" fillId="0" borderId="16" xfId="1" applyNumberFormat="1" applyFont="1" applyBorder="1"/>
    <xf numFmtId="4" fontId="8" fillId="0" borderId="8" xfId="1" applyNumberFormat="1" applyFont="1" applyBorder="1"/>
    <xf numFmtId="0" fontId="1" fillId="0" borderId="0" xfId="1" applyFont="1" applyBorder="1"/>
    <xf numFmtId="0" fontId="1" fillId="2" borderId="15" xfId="1" applyFont="1" applyFill="1" applyBorder="1" applyAlignment="1">
      <alignment horizontal="center"/>
    </xf>
    <xf numFmtId="49" fontId="14" fillId="2" borderId="15" xfId="1" applyNumberFormat="1" applyFont="1" applyFill="1" applyBorder="1" applyAlignment="1">
      <alignment horizontal="left"/>
    </xf>
    <xf numFmtId="0" fontId="14" fillId="2" borderId="1" xfId="1" applyFont="1" applyFill="1" applyBorder="1"/>
    <xf numFmtId="0" fontId="1" fillId="2" borderId="2" xfId="1" applyFont="1" applyFill="1" applyBorder="1" applyAlignment="1">
      <alignment horizontal="center"/>
    </xf>
    <xf numFmtId="4" fontId="1" fillId="2" borderId="2" xfId="1" applyNumberFormat="1" applyFont="1" applyFill="1" applyBorder="1" applyAlignment="1">
      <alignment horizontal="right"/>
    </xf>
    <xf numFmtId="4" fontId="7" fillId="2" borderId="15" xfId="1" applyNumberFormat="1" applyFont="1" applyFill="1" applyBorder="1"/>
    <xf numFmtId="0" fontId="1" fillId="2" borderId="2" xfId="1" applyFont="1" applyFill="1" applyBorder="1"/>
    <xf numFmtId="4" fontId="7" fillId="2" borderId="3" xfId="1" applyNumberFormat="1" applyFont="1" applyFill="1" applyBorder="1"/>
    <xf numFmtId="3" fontId="1" fillId="0" borderId="0" xfId="1" applyNumberFormat="1" applyFont="1"/>
    <xf numFmtId="0" fontId="15" fillId="0" borderId="0" xfId="1" applyFont="1" applyAlignment="1"/>
    <xf numFmtId="0" fontId="16" fillId="0" borderId="0" xfId="1" applyFont="1" applyBorder="1"/>
    <xf numFmtId="3" fontId="16" fillId="0" borderId="0" xfId="1" applyNumberFormat="1" applyFont="1" applyBorder="1" applyAlignment="1">
      <alignment horizontal="right"/>
    </xf>
    <xf numFmtId="4" fontId="16" fillId="0" borderId="0" xfId="1" applyNumberFormat="1" applyFont="1" applyBorder="1"/>
    <xf numFmtId="0" fontId="15" fillId="0" borderId="0" xfId="1" applyFont="1" applyBorder="1" applyAlignment="1"/>
    <xf numFmtId="0" fontId="1" fillId="0" borderId="0" xfId="1" applyFont="1" applyBorder="1" applyAlignment="1">
      <alignment horizontal="right"/>
    </xf>
    <xf numFmtId="49" fontId="3" fillId="0" borderId="28" xfId="0" applyNumberFormat="1" applyFont="1" applyBorder="1"/>
    <xf numFmtId="3" fontId="1" fillId="0" borderId="5" xfId="0" applyNumberFormat="1" applyFont="1" applyBorder="1"/>
    <xf numFmtId="3" fontId="1" fillId="0" borderId="17" xfId="0" applyNumberFormat="1" applyFont="1" applyBorder="1"/>
    <xf numFmtId="3" fontId="1" fillId="0" borderId="61" xfId="0" applyNumberFormat="1" applyFont="1" applyBorder="1"/>
    <xf numFmtId="0" fontId="17" fillId="0" borderId="0" xfId="0" applyFont="1" applyAlignment="1">
      <alignment horizontal="left"/>
    </xf>
    <xf numFmtId="0" fontId="18" fillId="6" borderId="63" xfId="2" applyAlignment="1">
      <alignment horizontal="center" vertical="top"/>
    </xf>
    <xf numFmtId="4" fontId="1" fillId="0" borderId="18" xfId="0" applyNumberFormat="1" applyFont="1" applyBorder="1" applyAlignment="1">
      <alignment horizontal="right"/>
    </xf>
    <xf numFmtId="0" fontId="8" fillId="0" borderId="6" xfId="1" applyFont="1" applyBorder="1" applyAlignment="1">
      <alignment vertical="top" wrapText="1"/>
    </xf>
    <xf numFmtId="4" fontId="8" fillId="0" borderId="7" xfId="1" applyNumberFormat="1" applyFont="1" applyBorder="1" applyAlignment="1">
      <alignment horizontal="right"/>
    </xf>
    <xf numFmtId="0" fontId="1" fillId="0" borderId="7" xfId="1" applyNumberFormat="1" applyFont="1" applyFill="1" applyBorder="1"/>
    <xf numFmtId="0" fontId="1" fillId="0" borderId="7" xfId="1" applyFont="1" applyFill="1" applyBorder="1"/>
    <xf numFmtId="4" fontId="1" fillId="0" borderId="7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169" fontId="12" fillId="0" borderId="0" xfId="1" applyNumberFormat="1" applyFont="1" applyAlignment="1">
      <alignment horizontal="centerContinuous"/>
    </xf>
    <xf numFmtId="169" fontId="1" fillId="0" borderId="51" xfId="1" applyNumberFormat="1" applyFont="1" applyBorder="1" applyAlignment="1">
      <alignment horizontal="left"/>
    </xf>
    <xf numFmtId="169" fontId="1" fillId="0" borderId="0" xfId="1" applyNumberFormat="1" applyFont="1"/>
    <xf numFmtId="169" fontId="3" fillId="2" borderId="3" xfId="1" applyNumberFormat="1" applyFont="1" applyFill="1" applyBorder="1" applyAlignment="1">
      <alignment horizontal="center"/>
    </xf>
    <xf numFmtId="169" fontId="1" fillId="0" borderId="2" xfId="1" applyNumberFormat="1" applyFont="1" applyBorder="1" applyAlignment="1">
      <alignment horizontal="right"/>
    </xf>
    <xf numFmtId="169" fontId="8" fillId="0" borderId="16" xfId="1" applyNumberFormat="1" applyFont="1" applyBorder="1" applyAlignment="1">
      <alignment horizontal="right"/>
    </xf>
    <xf numFmtId="169" fontId="8" fillId="0" borderId="16" xfId="1" applyNumberFormat="1" applyFont="1" applyBorder="1" applyAlignment="1">
      <alignment horizontal="center" shrinkToFit="1"/>
    </xf>
    <xf numFmtId="169" fontId="1" fillId="2" borderId="3" xfId="1" applyNumberFormat="1" applyFont="1" applyFill="1" applyBorder="1" applyAlignment="1">
      <alignment horizontal="right"/>
    </xf>
    <xf numFmtId="169" fontId="1" fillId="0" borderId="0" xfId="1" applyNumberFormat="1" applyFont="1" applyBorder="1"/>
    <xf numFmtId="169" fontId="16" fillId="0" borderId="0" xfId="1" applyNumberFormat="1" applyFont="1" applyBorder="1"/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30" xfId="0" applyNumberFormat="1" applyFont="1" applyBorder="1" applyAlignment="1">
      <alignment horizontal="right" indent="2"/>
    </xf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39" xfId="0" applyFont="1" applyBorder="1" applyAlignment="1">
      <alignment horizontal="center" shrinkToFit="1"/>
    </xf>
    <xf numFmtId="0" fontId="1" fillId="0" borderId="40" xfId="0" applyFont="1" applyBorder="1" applyAlignment="1">
      <alignment horizontal="center" shrinkToFit="1"/>
    </xf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1" fillId="0" borderId="49" xfId="1" applyFont="1" applyBorder="1" applyAlignment="1">
      <alignment horizontal="center"/>
    </xf>
    <xf numFmtId="0" fontId="1" fillId="0" borderId="50" xfId="1" applyFont="1" applyBorder="1" applyAlignment="1">
      <alignment horizontal="center"/>
    </xf>
    <xf numFmtId="0" fontId="1" fillId="0" borderId="54" xfId="1" applyFont="1" applyBorder="1" applyAlignment="1">
      <alignment horizontal="center"/>
    </xf>
    <xf numFmtId="0" fontId="1" fillId="0" borderId="55" xfId="1" applyFont="1" applyBorder="1" applyAlignment="1">
      <alignment horizontal="center"/>
    </xf>
    <xf numFmtId="0" fontId="1" fillId="0" borderId="57" xfId="1" applyFont="1" applyBorder="1" applyAlignment="1">
      <alignment horizontal="left"/>
    </xf>
    <xf numFmtId="0" fontId="1" fillId="0" borderId="56" xfId="1" applyFont="1" applyBorder="1" applyAlignment="1">
      <alignment horizontal="left"/>
    </xf>
    <xf numFmtId="0" fontId="1" fillId="0" borderId="58" xfId="1" applyFont="1" applyBorder="1" applyAlignment="1">
      <alignment horizontal="left"/>
    </xf>
    <xf numFmtId="3" fontId="7" fillId="2" borderId="42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0" fontId="10" fillId="0" borderId="0" xfId="1" applyFont="1" applyAlignment="1">
      <alignment horizontal="center"/>
    </xf>
    <xf numFmtId="49" fontId="1" fillId="0" borderId="54" xfId="1" applyNumberFormat="1" applyFont="1" applyBorder="1" applyAlignment="1">
      <alignment horizontal="center"/>
    </xf>
    <xf numFmtId="0" fontId="1" fillId="0" borderId="57" xfId="1" applyFont="1" applyBorder="1" applyAlignment="1">
      <alignment horizontal="center" shrinkToFit="1"/>
    </xf>
    <xf numFmtId="0" fontId="1" fillId="0" borderId="56" xfId="1" applyFont="1" applyBorder="1" applyAlignment="1">
      <alignment horizontal="center" shrinkToFit="1"/>
    </xf>
    <xf numFmtId="0" fontId="1" fillId="0" borderId="58" xfId="1" applyFont="1" applyBorder="1" applyAlignment="1">
      <alignment horizontal="center" shrinkToFit="1"/>
    </xf>
  </cellXfs>
  <cellStyles count="3">
    <cellStyle name="Normální" xfId="0" builtinId="0"/>
    <cellStyle name="normální_POL.XLS" xfId="1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pageSetUpPr fitToPage="1"/>
  </sheetPr>
  <dimension ref="A1:O47"/>
  <sheetViews>
    <sheetView showGridLines="0" topLeftCell="B1" zoomScaleNormal="100" zoomScaleSheetLayoutView="75" workbookViewId="0">
      <selection activeCell="H8" sqref="H8"/>
    </sheetView>
  </sheetViews>
  <sheetFormatPr defaultColWidth="9.140625" defaultRowHeight="12.75" x14ac:dyDescent="0.2"/>
  <cols>
    <col min="1" max="1" width="0.5703125" style="1" hidden="1" customWidth="1"/>
    <col min="2" max="2" width="7.140625" style="1" customWidth="1"/>
    <col min="3" max="3" width="9.140625" style="1"/>
    <col min="4" max="4" width="19.7109375" style="1" customWidth="1"/>
    <col min="5" max="5" width="6.85546875" style="1" customWidth="1"/>
    <col min="6" max="6" width="13.140625" style="1" customWidth="1"/>
    <col min="7" max="7" width="12.42578125" style="2" customWidth="1"/>
    <col min="8" max="8" width="13.5703125" style="1" customWidth="1"/>
    <col min="9" max="9" width="11.42578125" style="2" customWidth="1"/>
    <col min="10" max="10" width="7" style="2" customWidth="1"/>
    <col min="11" max="15" width="10.7109375" style="1" customWidth="1"/>
    <col min="16" max="16384" width="9.140625" style="1"/>
  </cols>
  <sheetData>
    <row r="1" spans="2:15" ht="12" customHeight="1" x14ac:dyDescent="0.2"/>
    <row r="2" spans="2:15" ht="17.25" customHeight="1" x14ac:dyDescent="0.25">
      <c r="B2" s="3"/>
      <c r="C2" s="4" t="s">
        <v>0</v>
      </c>
      <c r="E2" s="5"/>
      <c r="F2" s="4"/>
      <c r="G2" s="6"/>
      <c r="H2" s="7" t="s">
        <v>1</v>
      </c>
      <c r="I2" s="8">
        <f ca="1">TODAY()</f>
        <v>43157</v>
      </c>
      <c r="K2" s="3"/>
    </row>
    <row r="3" spans="2:15" ht="6" customHeight="1" x14ac:dyDescent="0.2">
      <c r="C3" s="9"/>
      <c r="D3" s="10" t="s">
        <v>2</v>
      </c>
    </row>
    <row r="4" spans="2:15" ht="4.5" customHeight="1" x14ac:dyDescent="0.2"/>
    <row r="5" spans="2:15" ht="13.5" customHeight="1" x14ac:dyDescent="0.25">
      <c r="C5" s="11" t="s">
        <v>3</v>
      </c>
      <c r="D5" s="12"/>
      <c r="E5" s="263" t="s">
        <v>4</v>
      </c>
      <c r="F5" s="14"/>
      <c r="G5" s="15"/>
      <c r="H5" s="14"/>
      <c r="I5" s="15"/>
      <c r="O5" s="8"/>
    </row>
    <row r="7" spans="2:15" x14ac:dyDescent="0.2">
      <c r="C7" s="16" t="s">
        <v>5</v>
      </c>
      <c r="D7" s="17"/>
      <c r="H7" s="18" t="s">
        <v>6</v>
      </c>
      <c r="J7" s="17"/>
      <c r="K7" s="17"/>
    </row>
    <row r="8" spans="2:15" x14ac:dyDescent="0.2">
      <c r="D8" s="17"/>
      <c r="H8" s="18" t="s">
        <v>7</v>
      </c>
      <c r="J8" s="17"/>
      <c r="K8" s="17"/>
    </row>
    <row r="9" spans="2:15" x14ac:dyDescent="0.2">
      <c r="C9" s="18"/>
      <c r="D9" s="17"/>
      <c r="H9" s="18"/>
      <c r="J9" s="17"/>
    </row>
    <row r="10" spans="2:15" x14ac:dyDescent="0.2">
      <c r="H10" s="18"/>
      <c r="J10" s="17"/>
    </row>
    <row r="11" spans="2:15" x14ac:dyDescent="0.2">
      <c r="C11" s="16" t="s">
        <v>8</v>
      </c>
      <c r="D11" s="17"/>
      <c r="H11" s="18" t="s">
        <v>6</v>
      </c>
      <c r="J11" s="17"/>
      <c r="K11" s="17"/>
    </row>
    <row r="12" spans="2:15" x14ac:dyDescent="0.2">
      <c r="D12" s="17"/>
      <c r="H12" s="18" t="s">
        <v>7</v>
      </c>
      <c r="J12" s="17"/>
      <c r="K12" s="17"/>
    </row>
    <row r="13" spans="2:15" ht="12" customHeight="1" x14ac:dyDescent="0.2">
      <c r="C13" s="18"/>
      <c r="D13" s="17"/>
      <c r="J13" s="18"/>
    </row>
    <row r="14" spans="2:15" ht="24.75" customHeight="1" x14ac:dyDescent="0.2">
      <c r="C14" s="19" t="s">
        <v>9</v>
      </c>
      <c r="H14" s="19" t="s">
        <v>10</v>
      </c>
      <c r="J14" s="18"/>
    </row>
    <row r="15" spans="2:15" ht="12.75" customHeight="1" x14ac:dyDescent="0.2">
      <c r="J15" s="18"/>
    </row>
    <row r="16" spans="2:15" ht="28.5" customHeight="1" x14ac:dyDescent="0.2">
      <c r="C16" s="19" t="s">
        <v>11</v>
      </c>
      <c r="H16" s="19" t="s">
        <v>11</v>
      </c>
    </row>
    <row r="17" spans="2:12" ht="25.5" customHeight="1" x14ac:dyDescent="0.2"/>
    <row r="18" spans="2:12" ht="13.5" customHeight="1" x14ac:dyDescent="0.2">
      <c r="B18" s="20"/>
      <c r="C18" s="21"/>
      <c r="D18" s="21"/>
      <c r="E18" s="22"/>
      <c r="F18" s="23"/>
      <c r="G18" s="24"/>
      <c r="H18" s="25"/>
      <c r="I18" s="24"/>
      <c r="J18" s="26" t="s">
        <v>12</v>
      </c>
      <c r="K18" s="27"/>
    </row>
    <row r="19" spans="2:12" ht="15" customHeight="1" x14ac:dyDescent="0.2">
      <c r="B19" s="28" t="s">
        <v>13</v>
      </c>
      <c r="C19" s="29"/>
      <c r="D19" s="30">
        <v>15</v>
      </c>
      <c r="E19" s="31" t="s">
        <v>14</v>
      </c>
      <c r="F19" s="32"/>
      <c r="G19" s="270"/>
      <c r="H19" s="270"/>
      <c r="I19" s="283">
        <v>0</v>
      </c>
      <c r="J19" s="284"/>
      <c r="K19" s="33"/>
    </row>
    <row r="20" spans="2:12" x14ac:dyDescent="0.2">
      <c r="B20" s="28" t="s">
        <v>15</v>
      </c>
      <c r="C20" s="29"/>
      <c r="D20" s="30">
        <f>SazbaDPH1</f>
        <v>15</v>
      </c>
      <c r="E20" s="31" t="s">
        <v>14</v>
      </c>
      <c r="F20" s="34"/>
      <c r="G20" s="271"/>
      <c r="H20" s="271"/>
      <c r="I20" s="285">
        <f>ROUND(I19*D20/100,0)</f>
        <v>0</v>
      </c>
      <c r="J20" s="286"/>
      <c r="K20" s="33"/>
    </row>
    <row r="21" spans="2:12" x14ac:dyDescent="0.2">
      <c r="B21" s="28" t="s">
        <v>13</v>
      </c>
      <c r="C21" s="29"/>
      <c r="D21" s="30">
        <v>21</v>
      </c>
      <c r="E21" s="31" t="s">
        <v>14</v>
      </c>
      <c r="F21" s="34"/>
      <c r="G21" s="271"/>
      <c r="H21" s="271"/>
      <c r="I21" s="285">
        <f>ROUND(H31,0)</f>
        <v>0</v>
      </c>
      <c r="J21" s="286"/>
      <c r="K21" s="33"/>
    </row>
    <row r="22" spans="2:12" ht="13.5" thickBot="1" x14ac:dyDescent="0.25">
      <c r="B22" s="28" t="s">
        <v>15</v>
      </c>
      <c r="C22" s="29"/>
      <c r="D22" s="30">
        <f>SazbaDPH2</f>
        <v>21</v>
      </c>
      <c r="E22" s="31" t="s">
        <v>14</v>
      </c>
      <c r="F22" s="35"/>
      <c r="G22" s="272"/>
      <c r="H22" s="272"/>
      <c r="I22" s="287">
        <f>ROUND(I21*D21/100,0)</f>
        <v>0</v>
      </c>
      <c r="J22" s="288"/>
      <c r="K22" s="33"/>
    </row>
    <row r="23" spans="2:12" ht="16.5" thickBot="1" x14ac:dyDescent="0.25">
      <c r="B23" s="36" t="s">
        <v>16</v>
      </c>
      <c r="C23" s="37"/>
      <c r="D23" s="37"/>
      <c r="E23" s="38"/>
      <c r="F23" s="39"/>
      <c r="G23" s="40"/>
      <c r="H23" s="40"/>
      <c r="I23" s="289">
        <f>SUM(I19:I22)</f>
        <v>0</v>
      </c>
      <c r="J23" s="290"/>
      <c r="K23" s="41"/>
    </row>
    <row r="26" spans="2:12" ht="1.5" customHeight="1" x14ac:dyDescent="0.2"/>
    <row r="27" spans="2:12" ht="15.75" customHeight="1" x14ac:dyDescent="0.25">
      <c r="B27" s="13" t="s">
        <v>17</v>
      </c>
      <c r="C27" s="42"/>
      <c r="D27" s="42"/>
      <c r="E27" s="42"/>
      <c r="F27" s="42"/>
      <c r="G27" s="42"/>
      <c r="H27" s="42"/>
      <c r="I27" s="42"/>
      <c r="J27" s="42"/>
      <c r="K27" s="42"/>
      <c r="L27" s="43"/>
    </row>
    <row r="28" spans="2:12" ht="5.25" customHeight="1" x14ac:dyDescent="0.2">
      <c r="L28" s="43"/>
    </row>
    <row r="29" spans="2:12" ht="24" customHeight="1" x14ac:dyDescent="0.2">
      <c r="B29" s="44" t="s">
        <v>18</v>
      </c>
      <c r="C29" s="45"/>
      <c r="D29" s="45"/>
      <c r="E29" s="46"/>
      <c r="F29" s="47" t="s">
        <v>19</v>
      </c>
      <c r="G29" s="48" t="str">
        <f>CONCATENATE("Základ DPH ",SazbaDPH1," %")</f>
        <v>Základ DPH 15 %</v>
      </c>
      <c r="H29" s="47" t="str">
        <f>CONCATENATE("Základ DPH ",SazbaDPH2," %")</f>
        <v>Základ DPH 21 %</v>
      </c>
      <c r="I29" s="47" t="s">
        <v>20</v>
      </c>
      <c r="J29" s="47" t="s">
        <v>14</v>
      </c>
    </row>
    <row r="30" spans="2:12" x14ac:dyDescent="0.2">
      <c r="B30" s="49" t="s">
        <v>21</v>
      </c>
      <c r="C30" s="50" t="s">
        <v>22</v>
      </c>
      <c r="D30" s="51"/>
      <c r="E30" s="52"/>
      <c r="F30" s="53">
        <v>0</v>
      </c>
      <c r="G30" s="54">
        <v>0</v>
      </c>
      <c r="H30" s="55">
        <v>0</v>
      </c>
      <c r="I30" s="55">
        <f t="shared" ref="I30" si="0">(G30*SazbaDPH1)/100+(H30*SazbaDPH2)/100</f>
        <v>0</v>
      </c>
      <c r="J30" s="56" t="str">
        <f t="shared" ref="J30" si="1">IF(CelkemObjekty=0,"",F30/CelkemObjekty*100)</f>
        <v/>
      </c>
    </row>
    <row r="31" spans="2:12" ht="17.25" customHeight="1" x14ac:dyDescent="0.2">
      <c r="B31" s="59" t="s">
        <v>23</v>
      </c>
      <c r="C31" s="60"/>
      <c r="D31" s="61"/>
      <c r="E31" s="62"/>
      <c r="F31" s="63">
        <f>SUM(F30:F30)</f>
        <v>0</v>
      </c>
      <c r="G31" s="63">
        <f>SUM(G30:G30)</f>
        <v>0</v>
      </c>
      <c r="H31" s="63">
        <f>SUM(H30:H30)</f>
        <v>0</v>
      </c>
      <c r="I31" s="63">
        <f>SUM(I30:I30)</f>
        <v>0</v>
      </c>
      <c r="J31" s="64" t="str">
        <f t="shared" ref="J31" si="2">IF(CelkemObjekty=0,"",F31/CelkemObjekty*100)</f>
        <v/>
      </c>
    </row>
    <row r="32" spans="2:12" x14ac:dyDescent="0.2"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2:11" ht="9.75" customHeight="1" x14ac:dyDescent="0.2"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2:11" ht="7.5" customHeight="1" x14ac:dyDescent="0.2"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35" spans="2:11" ht="18" x14ac:dyDescent="0.25">
      <c r="B35" s="13" t="s">
        <v>24</v>
      </c>
      <c r="C35" s="42"/>
      <c r="D35" s="42"/>
      <c r="E35" s="42"/>
      <c r="F35" s="42"/>
      <c r="G35" s="42"/>
      <c r="H35" s="42"/>
      <c r="I35" s="42"/>
      <c r="J35" s="42"/>
      <c r="K35" s="65"/>
    </row>
    <row r="36" spans="2:11" x14ac:dyDescent="0.2">
      <c r="K36" s="65"/>
    </row>
    <row r="37" spans="2:11" ht="25.5" x14ac:dyDescent="0.2">
      <c r="B37" s="66" t="s">
        <v>25</v>
      </c>
      <c r="C37" s="67" t="s">
        <v>26</v>
      </c>
      <c r="D37" s="45"/>
      <c r="E37" s="46"/>
      <c r="F37" s="47" t="s">
        <v>19</v>
      </c>
      <c r="G37" s="48" t="str">
        <f>CONCATENATE("Základ DPH ",SazbaDPH1," %")</f>
        <v>Základ DPH 15 %</v>
      </c>
      <c r="H37" s="47" t="str">
        <f>CONCATENATE("Základ DPH ",SazbaDPH2," %")</f>
        <v>Základ DPH 21 %</v>
      </c>
      <c r="I37" s="48" t="s">
        <v>20</v>
      </c>
      <c r="J37" s="47" t="s">
        <v>14</v>
      </c>
    </row>
    <row r="38" spans="2:11" x14ac:dyDescent="0.2">
      <c r="B38" s="68" t="s">
        <v>21</v>
      </c>
      <c r="C38" s="69" t="s">
        <v>27</v>
      </c>
      <c r="D38" s="51"/>
      <c r="E38" s="52"/>
      <c r="F38" s="53">
        <f>G38+H38+I38</f>
        <v>0</v>
      </c>
      <c r="G38" s="54">
        <v>0</v>
      </c>
      <c r="H38" s="55">
        <f>'VÝM SVĚTLÍKŮ'!C23</f>
        <v>0</v>
      </c>
      <c r="I38" s="58">
        <f t="shared" ref="I38" si="3">(G38*SazbaDPH1)/100+(H38*SazbaDPH2)/100</f>
        <v>0</v>
      </c>
      <c r="J38" s="56" t="str">
        <f t="shared" ref="J38" si="4">IF(CelkemObjekty=0,"",F38/CelkemObjekty*100)</f>
        <v/>
      </c>
    </row>
    <row r="39" spans="2:11" x14ac:dyDescent="0.2">
      <c r="B39" s="59" t="s">
        <v>23</v>
      </c>
      <c r="C39" s="60"/>
      <c r="D39" s="61"/>
      <c r="E39" s="62"/>
      <c r="F39" s="63">
        <f>SUM(F38:F38)</f>
        <v>0</v>
      </c>
      <c r="G39" s="70">
        <f>SUM(G38:G38)</f>
        <v>0</v>
      </c>
      <c r="H39" s="63">
        <f>SUM(H38:H38)</f>
        <v>0</v>
      </c>
      <c r="I39" s="70">
        <f>SUM(I38:I38)</f>
        <v>0</v>
      </c>
      <c r="J39" s="64" t="str">
        <f t="shared" ref="J39" si="5">IF(CelkemObjekty=0,"",F39/CelkemObjekty*100)</f>
        <v/>
      </c>
    </row>
    <row r="40" spans="2:11" ht="9" customHeight="1" x14ac:dyDescent="0.2"/>
    <row r="41" spans="2:11" ht="6" customHeight="1" x14ac:dyDescent="0.2"/>
    <row r="42" spans="2:11" ht="3" customHeight="1" x14ac:dyDescent="0.2"/>
    <row r="43" spans="2:11" ht="2.25" customHeight="1" x14ac:dyDescent="0.2"/>
    <row r="44" spans="2:11" ht="1.5" customHeight="1" x14ac:dyDescent="0.2"/>
    <row r="45" spans="2:11" ht="0.75" customHeight="1" x14ac:dyDescent="0.2"/>
    <row r="46" spans="2:11" ht="0.75" customHeight="1" x14ac:dyDescent="0.2"/>
    <row r="47" spans="2:11" ht="0.75" customHeight="1" x14ac:dyDescent="0.2"/>
  </sheetData>
  <sortState ref="B831:K849">
    <sortCondition ref="B831"/>
  </sortState>
  <mergeCells count="5">
    <mergeCell ref="I19:J19"/>
    <mergeCell ref="I20:J20"/>
    <mergeCell ref="I21:J21"/>
    <mergeCell ref="I22:J22"/>
    <mergeCell ref="I23:J23"/>
  </mergeCells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1"/>
  <sheetViews>
    <sheetView zoomScaleNormal="100" workbookViewId="0">
      <selection activeCell="I22" sqref="I22"/>
    </sheetView>
  </sheetViews>
  <sheetFormatPr defaultColWidth="9.140625"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71" t="s">
        <v>28</v>
      </c>
      <c r="B1" s="72"/>
      <c r="C1" s="72"/>
      <c r="D1" s="72"/>
      <c r="E1" s="72"/>
      <c r="F1" s="72"/>
      <c r="G1" s="72"/>
    </row>
    <row r="2" spans="1:57" ht="12.75" customHeight="1" x14ac:dyDescent="0.2">
      <c r="A2" s="73" t="s">
        <v>29</v>
      </c>
      <c r="B2" s="74"/>
      <c r="C2" s="75"/>
      <c r="D2" s="75" t="s">
        <v>30</v>
      </c>
      <c r="E2" s="76"/>
      <c r="F2" s="77" t="s">
        <v>31</v>
      </c>
      <c r="G2" s="78"/>
    </row>
    <row r="3" spans="1:57" ht="3" hidden="1" customHeight="1" x14ac:dyDescent="0.2">
      <c r="A3" s="79"/>
      <c r="B3" s="80"/>
      <c r="C3" s="81"/>
      <c r="D3" s="81"/>
      <c r="E3" s="82"/>
      <c r="F3" s="83"/>
      <c r="G3" s="84"/>
    </row>
    <row r="4" spans="1:57" ht="12" customHeight="1" x14ac:dyDescent="0.2">
      <c r="A4" s="85" t="s">
        <v>32</v>
      </c>
      <c r="B4" s="80"/>
      <c r="C4" s="81"/>
      <c r="D4" s="81"/>
      <c r="E4" s="82"/>
      <c r="F4" s="83" t="s">
        <v>33</v>
      </c>
      <c r="G4" s="86"/>
    </row>
    <row r="5" spans="1:57" ht="12.95" customHeight="1" x14ac:dyDescent="0.2">
      <c r="A5" s="87" t="s">
        <v>21</v>
      </c>
      <c r="B5" s="88"/>
      <c r="C5" s="89" t="s">
        <v>22</v>
      </c>
      <c r="D5" s="90"/>
      <c r="E5" s="88"/>
      <c r="F5" s="83" t="s">
        <v>34</v>
      </c>
      <c r="G5" s="84"/>
    </row>
    <row r="6" spans="1:57" ht="12.95" customHeight="1" x14ac:dyDescent="0.2">
      <c r="A6" s="85" t="s">
        <v>35</v>
      </c>
      <c r="B6" s="80"/>
      <c r="C6" s="81"/>
      <c r="D6" s="81"/>
      <c r="E6" s="82"/>
      <c r="F6" s="91" t="s">
        <v>36</v>
      </c>
      <c r="G6" s="92"/>
      <c r="O6" s="93"/>
    </row>
    <row r="7" spans="1:57" ht="12.95" customHeight="1" x14ac:dyDescent="0.2">
      <c r="A7" s="94"/>
      <c r="B7" s="95"/>
      <c r="C7" s="96" t="s">
        <v>37</v>
      </c>
      <c r="D7" s="97"/>
      <c r="E7" s="97"/>
      <c r="F7" s="98" t="s">
        <v>38</v>
      </c>
      <c r="G7" s="92">
        <f>IF(G6=0,,ROUND((F30+F32)/G6,1))</f>
        <v>0</v>
      </c>
    </row>
    <row r="8" spans="1:57" x14ac:dyDescent="0.2">
      <c r="A8" s="99" t="s">
        <v>39</v>
      </c>
      <c r="B8" s="83"/>
      <c r="C8" s="299"/>
      <c r="D8" s="299"/>
      <c r="E8" s="300"/>
      <c r="F8" s="100" t="s">
        <v>40</v>
      </c>
      <c r="G8" s="101"/>
      <c r="H8" s="102"/>
      <c r="I8" s="103"/>
    </row>
    <row r="9" spans="1:57" x14ac:dyDescent="0.2">
      <c r="A9" s="99" t="s">
        <v>41</v>
      </c>
      <c r="B9" s="83"/>
      <c r="C9" s="299"/>
      <c r="D9" s="299"/>
      <c r="E9" s="300"/>
      <c r="F9" s="83"/>
      <c r="G9" s="104"/>
      <c r="H9" s="105"/>
    </row>
    <row r="10" spans="1:57" x14ac:dyDescent="0.2">
      <c r="A10" s="99" t="s">
        <v>42</v>
      </c>
      <c r="B10" s="83"/>
      <c r="C10" s="299"/>
      <c r="D10" s="299"/>
      <c r="E10" s="299"/>
      <c r="F10" s="106"/>
      <c r="G10" s="107"/>
      <c r="H10" s="108"/>
    </row>
    <row r="11" spans="1:57" ht="13.5" customHeight="1" x14ac:dyDescent="0.2">
      <c r="A11" s="99" t="s">
        <v>43</v>
      </c>
      <c r="B11" s="83"/>
      <c r="C11" s="299"/>
      <c r="D11" s="299"/>
      <c r="E11" s="299"/>
      <c r="F11" s="109" t="s">
        <v>44</v>
      </c>
      <c r="G11" s="110"/>
      <c r="H11" s="105"/>
      <c r="BA11" s="111"/>
      <c r="BB11" s="111"/>
      <c r="BC11" s="111"/>
      <c r="BD11" s="111"/>
      <c r="BE11" s="111"/>
    </row>
    <row r="12" spans="1:57" ht="12.75" customHeight="1" x14ac:dyDescent="0.2">
      <c r="A12" s="112" t="s">
        <v>45</v>
      </c>
      <c r="B12" s="80"/>
      <c r="C12" s="301"/>
      <c r="D12" s="301"/>
      <c r="E12" s="301"/>
      <c r="F12" s="113" t="s">
        <v>46</v>
      </c>
      <c r="G12" s="114"/>
      <c r="H12" s="105"/>
    </row>
    <row r="13" spans="1:57" ht="28.5" customHeight="1" thickBot="1" x14ac:dyDescent="0.25">
      <c r="A13" s="115" t="s">
        <v>47</v>
      </c>
      <c r="B13" s="116"/>
      <c r="C13" s="116"/>
      <c r="D13" s="116"/>
      <c r="E13" s="117"/>
      <c r="F13" s="117"/>
      <c r="G13" s="118"/>
      <c r="H13" s="105"/>
    </row>
    <row r="14" spans="1:57" ht="17.25" customHeight="1" thickBot="1" x14ac:dyDescent="0.25">
      <c r="A14" s="119" t="s">
        <v>48</v>
      </c>
      <c r="B14" s="120"/>
      <c r="C14" s="121"/>
      <c r="D14" s="122" t="s">
        <v>49</v>
      </c>
      <c r="E14" s="123"/>
      <c r="F14" s="123"/>
      <c r="G14" s="121"/>
    </row>
    <row r="15" spans="1:57" ht="15.95" customHeight="1" x14ac:dyDescent="0.2">
      <c r="A15" s="124"/>
      <c r="B15" s="125" t="s">
        <v>50</v>
      </c>
      <c r="C15" s="126">
        <f>'VÝM SVĚT Rek'!E8</f>
        <v>0</v>
      </c>
      <c r="D15" s="127" t="str">
        <f>'VÝM SVĚT Rek'!A13</f>
        <v>Zařízení staveniště</v>
      </c>
      <c r="E15" s="128"/>
      <c r="F15" s="129"/>
      <c r="G15" s="126">
        <f>'VÝM SVĚT Rek'!I13</f>
        <v>0</v>
      </c>
    </row>
    <row r="16" spans="1:57" ht="15.95" customHeight="1" x14ac:dyDescent="0.2">
      <c r="A16" s="124" t="s">
        <v>51</v>
      </c>
      <c r="B16" s="125" t="s">
        <v>52</v>
      </c>
      <c r="C16" s="126">
        <f>'VÝM SVĚT Rek'!F8</f>
        <v>0</v>
      </c>
      <c r="D16" s="79" t="str">
        <f>'VÝM SVĚT Rek'!A14</f>
        <v>Mimostaveništní doprava</v>
      </c>
      <c r="E16" s="130"/>
      <c r="F16" s="131"/>
      <c r="G16" s="126">
        <f>'VÝM SVĚT Rek'!I14</f>
        <v>0</v>
      </c>
    </row>
    <row r="17" spans="1:7" ht="15.95" customHeight="1" x14ac:dyDescent="0.2">
      <c r="A17" s="124" t="s">
        <v>53</v>
      </c>
      <c r="B17" s="125" t="s">
        <v>54</v>
      </c>
      <c r="C17" s="126">
        <f>'VÝM SVĚT Rek'!H8</f>
        <v>0</v>
      </c>
      <c r="D17" s="79"/>
      <c r="E17" s="130"/>
      <c r="F17" s="131"/>
      <c r="G17" s="126"/>
    </row>
    <row r="18" spans="1:7" ht="15.95" customHeight="1" x14ac:dyDescent="0.2">
      <c r="A18" s="132" t="s">
        <v>55</v>
      </c>
      <c r="B18" s="133" t="s">
        <v>56</v>
      </c>
      <c r="C18" s="126">
        <f>'VÝM SVĚT Rek'!G8</f>
        <v>0</v>
      </c>
      <c r="D18" s="79"/>
      <c r="E18" s="130"/>
      <c r="F18" s="131"/>
      <c r="G18" s="126"/>
    </row>
    <row r="19" spans="1:7" ht="15.95" customHeight="1" x14ac:dyDescent="0.2">
      <c r="A19" s="134" t="s">
        <v>57</v>
      </c>
      <c r="B19" s="125"/>
      <c r="C19" s="126">
        <f>SUM(C15:C18)</f>
        <v>0</v>
      </c>
      <c r="D19" s="79"/>
      <c r="E19" s="130"/>
      <c r="F19" s="131"/>
      <c r="G19" s="126"/>
    </row>
    <row r="20" spans="1:7" ht="15.95" customHeight="1" x14ac:dyDescent="0.2">
      <c r="A20" s="134"/>
      <c r="B20" s="125"/>
      <c r="C20" s="126"/>
      <c r="D20" s="79"/>
      <c r="E20" s="130"/>
      <c r="F20" s="131"/>
      <c r="G20" s="126"/>
    </row>
    <row r="21" spans="1:7" ht="15.95" customHeight="1" x14ac:dyDescent="0.2">
      <c r="A21" s="134" t="s">
        <v>58</v>
      </c>
      <c r="B21" s="125"/>
      <c r="C21" s="126">
        <f>'VÝM SVĚT Rek'!I8</f>
        <v>0</v>
      </c>
      <c r="D21" s="79"/>
      <c r="E21" s="130"/>
      <c r="F21" s="131"/>
      <c r="G21" s="126"/>
    </row>
    <row r="22" spans="1:7" ht="15.95" customHeight="1" x14ac:dyDescent="0.2">
      <c r="A22" s="135" t="s">
        <v>59</v>
      </c>
      <c r="B22" s="105"/>
      <c r="C22" s="126">
        <f>C19+C21</f>
        <v>0</v>
      </c>
      <c r="D22" s="79" t="s">
        <v>60</v>
      </c>
      <c r="E22" s="130"/>
      <c r="F22" s="131"/>
      <c r="G22" s="126">
        <f>G23-SUM(G15:G21)</f>
        <v>0</v>
      </c>
    </row>
    <row r="23" spans="1:7" ht="15.95" customHeight="1" thickBot="1" x14ac:dyDescent="0.25">
      <c r="A23" s="297" t="s">
        <v>61</v>
      </c>
      <c r="B23" s="298"/>
      <c r="C23" s="136">
        <f>C22+G23</f>
        <v>0</v>
      </c>
      <c r="D23" s="137" t="s">
        <v>62</v>
      </c>
      <c r="E23" s="138"/>
      <c r="F23" s="139"/>
      <c r="G23" s="126">
        <f>'VÝM SVĚT Rek'!H15</f>
        <v>0</v>
      </c>
    </row>
    <row r="24" spans="1:7" x14ac:dyDescent="0.2">
      <c r="A24" s="140" t="s">
        <v>63</v>
      </c>
      <c r="B24" s="141"/>
      <c r="C24" s="142"/>
      <c r="D24" s="141" t="s">
        <v>64</v>
      </c>
      <c r="E24" s="141"/>
      <c r="F24" s="143" t="s">
        <v>65</v>
      </c>
      <c r="G24" s="144"/>
    </row>
    <row r="25" spans="1:7" x14ac:dyDescent="0.2">
      <c r="A25" s="135" t="s">
        <v>66</v>
      </c>
      <c r="B25" s="105"/>
      <c r="C25" s="145"/>
      <c r="D25" s="105" t="s">
        <v>66</v>
      </c>
      <c r="F25" s="146" t="s">
        <v>66</v>
      </c>
      <c r="G25" s="147"/>
    </row>
    <row r="26" spans="1:7" ht="37.5" customHeight="1" x14ac:dyDescent="0.2">
      <c r="A26" s="135" t="s">
        <v>67</v>
      </c>
      <c r="B26" s="148"/>
      <c r="C26" s="145"/>
      <c r="D26" s="105" t="s">
        <v>67</v>
      </c>
      <c r="F26" s="146" t="s">
        <v>67</v>
      </c>
      <c r="G26" s="147"/>
    </row>
    <row r="27" spans="1:7" x14ac:dyDescent="0.2">
      <c r="A27" s="135"/>
      <c r="B27" s="149"/>
      <c r="C27" s="145"/>
      <c r="D27" s="105"/>
      <c r="F27" s="146"/>
      <c r="G27" s="147"/>
    </row>
    <row r="28" spans="1:7" x14ac:dyDescent="0.2">
      <c r="A28" s="135" t="s">
        <v>68</v>
      </c>
      <c r="B28" s="105"/>
      <c r="C28" s="145"/>
      <c r="D28" s="146" t="s">
        <v>69</v>
      </c>
      <c r="E28" s="145"/>
      <c r="F28" s="150" t="s">
        <v>69</v>
      </c>
      <c r="G28" s="147"/>
    </row>
    <row r="29" spans="1:7" ht="69" customHeight="1" x14ac:dyDescent="0.2">
      <c r="A29" s="135"/>
      <c r="B29" s="105"/>
      <c r="C29" s="151"/>
      <c r="D29" s="152"/>
      <c r="E29" s="151"/>
      <c r="F29" s="105"/>
      <c r="G29" s="147"/>
    </row>
    <row r="30" spans="1:7" x14ac:dyDescent="0.2">
      <c r="A30" s="153" t="s">
        <v>13</v>
      </c>
      <c r="B30" s="154"/>
      <c r="C30" s="155">
        <v>21</v>
      </c>
      <c r="D30" s="154" t="s">
        <v>70</v>
      </c>
      <c r="E30" s="156"/>
      <c r="F30" s="292">
        <f>C23-F32</f>
        <v>0</v>
      </c>
      <c r="G30" s="293"/>
    </row>
    <row r="31" spans="1:7" x14ac:dyDescent="0.2">
      <c r="A31" s="153" t="s">
        <v>71</v>
      </c>
      <c r="B31" s="154"/>
      <c r="C31" s="155">
        <f>C30</f>
        <v>21</v>
      </c>
      <c r="D31" s="154" t="s">
        <v>72</v>
      </c>
      <c r="E31" s="156"/>
      <c r="F31" s="292">
        <f>ROUND(PRODUCT(F30,C31/100),0)</f>
        <v>0</v>
      </c>
      <c r="G31" s="293"/>
    </row>
    <row r="32" spans="1:7" x14ac:dyDescent="0.2">
      <c r="A32" s="153" t="s">
        <v>13</v>
      </c>
      <c r="B32" s="154"/>
      <c r="C32" s="155">
        <v>0</v>
      </c>
      <c r="D32" s="154" t="s">
        <v>72</v>
      </c>
      <c r="E32" s="156"/>
      <c r="F32" s="292">
        <v>0</v>
      </c>
      <c r="G32" s="293"/>
    </row>
    <row r="33" spans="1:8" x14ac:dyDescent="0.2">
      <c r="A33" s="153" t="s">
        <v>71</v>
      </c>
      <c r="B33" s="157"/>
      <c r="C33" s="158">
        <f>C32</f>
        <v>0</v>
      </c>
      <c r="D33" s="154" t="s">
        <v>72</v>
      </c>
      <c r="E33" s="131"/>
      <c r="F33" s="292">
        <f>ROUND(PRODUCT(F32,C33/100),0)</f>
        <v>0</v>
      </c>
      <c r="G33" s="293"/>
    </row>
    <row r="34" spans="1:8" s="162" customFormat="1" ht="19.5" customHeight="1" thickBot="1" x14ac:dyDescent="0.3">
      <c r="A34" s="159" t="s">
        <v>73</v>
      </c>
      <c r="B34" s="160"/>
      <c r="C34" s="160"/>
      <c r="D34" s="160"/>
      <c r="E34" s="161"/>
      <c r="F34" s="294">
        <f>ROUND(SUM(F30:F33),0)</f>
        <v>0</v>
      </c>
      <c r="G34" s="295"/>
    </row>
    <row r="36" spans="1:8" x14ac:dyDescent="0.2">
      <c r="A36" s="2" t="s">
        <v>74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 x14ac:dyDescent="0.2">
      <c r="A37" s="2"/>
      <c r="B37" s="296"/>
      <c r="C37" s="296"/>
      <c r="D37" s="296"/>
      <c r="E37" s="296"/>
      <c r="F37" s="296"/>
      <c r="G37" s="296"/>
      <c r="H37" s="1" t="s">
        <v>2</v>
      </c>
    </row>
    <row r="38" spans="1:8" ht="12.75" customHeight="1" x14ac:dyDescent="0.2">
      <c r="A38" s="163"/>
      <c r="B38" s="296"/>
      <c r="C38" s="296"/>
      <c r="D38" s="296"/>
      <c r="E38" s="296"/>
      <c r="F38" s="296"/>
      <c r="G38" s="296"/>
      <c r="H38" s="1" t="s">
        <v>2</v>
      </c>
    </row>
    <row r="39" spans="1:8" x14ac:dyDescent="0.2">
      <c r="A39" s="163"/>
      <c r="B39" s="296"/>
      <c r="C39" s="296"/>
      <c r="D39" s="296"/>
      <c r="E39" s="296"/>
      <c r="F39" s="296"/>
      <c r="G39" s="296"/>
      <c r="H39" s="1" t="s">
        <v>2</v>
      </c>
    </row>
    <row r="40" spans="1:8" x14ac:dyDescent="0.2">
      <c r="A40" s="163"/>
      <c r="B40" s="296"/>
      <c r="C40" s="296"/>
      <c r="D40" s="296"/>
      <c r="E40" s="296"/>
      <c r="F40" s="296"/>
      <c r="G40" s="296"/>
      <c r="H40" s="1" t="s">
        <v>2</v>
      </c>
    </row>
    <row r="41" spans="1:8" x14ac:dyDescent="0.2">
      <c r="A41" s="163"/>
      <c r="B41" s="296"/>
      <c r="C41" s="296"/>
      <c r="D41" s="296"/>
      <c r="E41" s="296"/>
      <c r="F41" s="296"/>
      <c r="G41" s="296"/>
      <c r="H41" s="1" t="s">
        <v>2</v>
      </c>
    </row>
    <row r="42" spans="1:8" x14ac:dyDescent="0.2">
      <c r="A42" s="163"/>
      <c r="B42" s="296"/>
      <c r="C42" s="296"/>
      <c r="D42" s="296"/>
      <c r="E42" s="296"/>
      <c r="F42" s="296"/>
      <c r="G42" s="296"/>
      <c r="H42" s="1" t="s">
        <v>2</v>
      </c>
    </row>
    <row r="43" spans="1:8" x14ac:dyDescent="0.2">
      <c r="A43" s="163"/>
      <c r="B43" s="296"/>
      <c r="C43" s="296"/>
      <c r="D43" s="296"/>
      <c r="E43" s="296"/>
      <c r="F43" s="296"/>
      <c r="G43" s="296"/>
      <c r="H43" s="1" t="s">
        <v>2</v>
      </c>
    </row>
    <row r="44" spans="1:8" ht="12.75" customHeight="1" x14ac:dyDescent="0.2">
      <c r="A44" s="163"/>
      <c r="B44" s="296"/>
      <c r="C44" s="296"/>
      <c r="D44" s="296"/>
      <c r="E44" s="296"/>
      <c r="F44" s="296"/>
      <c r="G44" s="296"/>
      <c r="H44" s="1" t="s">
        <v>2</v>
      </c>
    </row>
    <row r="45" spans="1:8" ht="12.75" customHeight="1" x14ac:dyDescent="0.2">
      <c r="A45" s="163"/>
      <c r="B45" s="296"/>
      <c r="C45" s="296"/>
      <c r="D45" s="296"/>
      <c r="E45" s="296"/>
      <c r="F45" s="296"/>
      <c r="G45" s="296"/>
      <c r="H45" s="1" t="s">
        <v>2</v>
      </c>
    </row>
    <row r="46" spans="1:8" x14ac:dyDescent="0.2">
      <c r="B46" s="291"/>
      <c r="C46" s="291"/>
      <c r="D46" s="291"/>
      <c r="E46" s="291"/>
      <c r="F46" s="291"/>
      <c r="G46" s="291"/>
    </row>
    <row r="47" spans="1:8" x14ac:dyDescent="0.2">
      <c r="B47" s="291"/>
      <c r="C47" s="291"/>
      <c r="D47" s="291"/>
      <c r="E47" s="291"/>
      <c r="F47" s="291"/>
      <c r="G47" s="291"/>
    </row>
    <row r="48" spans="1:8" x14ac:dyDescent="0.2">
      <c r="B48" s="291"/>
      <c r="C48" s="291"/>
      <c r="D48" s="291"/>
      <c r="E48" s="291"/>
      <c r="F48" s="291"/>
      <c r="G48" s="291"/>
    </row>
    <row r="49" spans="2:7" x14ac:dyDescent="0.2">
      <c r="B49" s="291"/>
      <c r="C49" s="291"/>
      <c r="D49" s="291"/>
      <c r="E49" s="291"/>
      <c r="F49" s="291"/>
      <c r="G49" s="291"/>
    </row>
    <row r="50" spans="2:7" x14ac:dyDescent="0.2">
      <c r="B50" s="291"/>
      <c r="C50" s="291"/>
      <c r="D50" s="291"/>
      <c r="E50" s="291"/>
      <c r="F50" s="291"/>
      <c r="G50" s="291"/>
    </row>
    <row r="51" spans="2:7" x14ac:dyDescent="0.2">
      <c r="B51" s="291"/>
      <c r="C51" s="291"/>
      <c r="D51" s="291"/>
      <c r="E51" s="291"/>
      <c r="F51" s="291"/>
      <c r="G51" s="291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66"/>
  <sheetViews>
    <sheetView workbookViewId="0">
      <selection activeCell="O19" sqref="O19"/>
    </sheetView>
  </sheetViews>
  <sheetFormatPr defaultColWidth="9.140625"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 x14ac:dyDescent="0.2">
      <c r="A1" s="302" t="s">
        <v>3</v>
      </c>
      <c r="B1" s="303"/>
      <c r="C1" s="164" t="s">
        <v>30</v>
      </c>
      <c r="D1" s="165"/>
      <c r="E1" s="166"/>
      <c r="F1" s="165"/>
      <c r="G1" s="167" t="s">
        <v>75</v>
      </c>
      <c r="H1" s="168" t="s">
        <v>76</v>
      </c>
      <c r="I1" s="169"/>
    </row>
    <row r="2" spans="1:57" ht="13.5" thickBot="1" x14ac:dyDescent="0.25">
      <c r="A2" s="304" t="s">
        <v>77</v>
      </c>
      <c r="B2" s="305"/>
      <c r="C2" s="170" t="s">
        <v>78</v>
      </c>
      <c r="D2" s="171"/>
      <c r="E2" s="172"/>
      <c r="F2" s="171"/>
      <c r="G2" s="306" t="s">
        <v>37</v>
      </c>
      <c r="H2" s="307"/>
      <c r="I2" s="308"/>
    </row>
    <row r="3" spans="1:57" ht="13.5" thickTop="1" x14ac:dyDescent="0.2">
      <c r="F3" s="105"/>
    </row>
    <row r="4" spans="1:57" ht="19.5" customHeight="1" x14ac:dyDescent="0.25">
      <c r="A4" s="173" t="s">
        <v>79</v>
      </c>
      <c r="B4" s="174"/>
      <c r="C4" s="174"/>
      <c r="D4" s="174"/>
      <c r="E4" s="175"/>
      <c r="F4" s="174"/>
      <c r="G4" s="174"/>
      <c r="H4" s="174"/>
      <c r="I4" s="174"/>
    </row>
    <row r="5" spans="1:57" ht="13.5" thickBot="1" x14ac:dyDescent="0.25"/>
    <row r="6" spans="1:57" s="105" customFormat="1" ht="13.5" thickBot="1" x14ac:dyDescent="0.25">
      <c r="A6" s="176"/>
      <c r="B6" s="177" t="s">
        <v>80</v>
      </c>
      <c r="C6" s="177"/>
      <c r="D6" s="178"/>
      <c r="E6" s="179" t="s">
        <v>81</v>
      </c>
      <c r="F6" s="180" t="s">
        <v>82</v>
      </c>
      <c r="G6" s="180" t="s">
        <v>83</v>
      </c>
      <c r="H6" s="180" t="s">
        <v>84</v>
      </c>
      <c r="I6" s="181" t="s">
        <v>58</v>
      </c>
    </row>
    <row r="7" spans="1:57" s="105" customFormat="1" ht="13.5" thickBot="1" x14ac:dyDescent="0.25">
      <c r="A7" s="259" t="str">
        <f>'VÝM SVET Pol'!B7</f>
        <v>767</v>
      </c>
      <c r="B7" s="57" t="str">
        <f>'VÝM SVET Pol'!C7</f>
        <v>Výměna světlíků</v>
      </c>
      <c r="D7" s="182"/>
      <c r="E7" s="260">
        <f>'VÝM SVET Pol'!BA9</f>
        <v>0</v>
      </c>
      <c r="F7" s="261">
        <f>'VÝM SVET Pol'!G17</f>
        <v>0</v>
      </c>
      <c r="G7" s="261">
        <f>'VÝM SVET Pol'!BC9</f>
        <v>0</v>
      </c>
      <c r="H7" s="261">
        <f>'VÝM SVET Pol'!BD9</f>
        <v>0</v>
      </c>
      <c r="I7" s="262">
        <f>'VÝM SVET Pol'!BE9</f>
        <v>0</v>
      </c>
    </row>
    <row r="8" spans="1:57" s="14" customFormat="1" ht="13.5" thickBot="1" x14ac:dyDescent="0.25">
      <c r="A8" s="183"/>
      <c r="B8" s="184" t="s">
        <v>85</v>
      </c>
      <c r="C8" s="184"/>
      <c r="D8" s="185"/>
      <c r="E8" s="186">
        <f>SUM(E7:E7)</f>
        <v>0</v>
      </c>
      <c r="F8" s="187">
        <f>SUM(F7:F7)</f>
        <v>0</v>
      </c>
      <c r="G8" s="187">
        <f>SUM(G7:G7)</f>
        <v>0</v>
      </c>
      <c r="H8" s="187">
        <f>SUM(H7:H7)</f>
        <v>0</v>
      </c>
      <c r="I8" s="188">
        <f>SUM(I7:I7)</f>
        <v>0</v>
      </c>
    </row>
    <row r="9" spans="1:57" x14ac:dyDescent="0.2">
      <c r="A9" s="105"/>
      <c r="B9" s="105"/>
      <c r="C9" s="105"/>
      <c r="D9" s="105"/>
      <c r="E9" s="105"/>
      <c r="F9" s="105"/>
      <c r="G9" s="105"/>
      <c r="H9" s="105"/>
      <c r="I9" s="105"/>
    </row>
    <row r="10" spans="1:57" ht="19.5" customHeight="1" x14ac:dyDescent="0.25">
      <c r="A10" s="174" t="s">
        <v>86</v>
      </c>
      <c r="B10" s="174"/>
      <c r="C10" s="174"/>
      <c r="D10" s="174"/>
      <c r="E10" s="174"/>
      <c r="F10" s="174"/>
      <c r="G10" s="189"/>
      <c r="H10" s="174"/>
      <c r="I10" s="174"/>
      <c r="BA10" s="111"/>
      <c r="BB10" s="111"/>
      <c r="BC10" s="111"/>
      <c r="BD10" s="111"/>
      <c r="BE10" s="111"/>
    </row>
    <row r="11" spans="1:57" ht="13.5" thickBot="1" x14ac:dyDescent="0.25"/>
    <row r="12" spans="1:57" x14ac:dyDescent="0.2">
      <c r="A12" s="140" t="s">
        <v>87</v>
      </c>
      <c r="B12" s="141"/>
      <c r="C12" s="141"/>
      <c r="D12" s="190"/>
      <c r="E12" s="191" t="s">
        <v>88</v>
      </c>
      <c r="F12" s="192" t="s">
        <v>14</v>
      </c>
      <c r="G12" s="193" t="s">
        <v>89</v>
      </c>
      <c r="H12" s="194"/>
      <c r="I12" s="195" t="s">
        <v>88</v>
      </c>
    </row>
    <row r="13" spans="1:57" x14ac:dyDescent="0.2">
      <c r="A13" s="134" t="s">
        <v>90</v>
      </c>
      <c r="B13" s="125"/>
      <c r="C13" s="125"/>
      <c r="D13" s="196"/>
      <c r="E13" s="197"/>
      <c r="F13" s="261">
        <v>0</v>
      </c>
      <c r="G13" s="265">
        <v>0</v>
      </c>
      <c r="H13" s="198"/>
      <c r="I13" s="199">
        <f>E13+F13*G13/100</f>
        <v>0</v>
      </c>
      <c r="BA13" s="1">
        <v>0</v>
      </c>
    </row>
    <row r="14" spans="1:57" x14ac:dyDescent="0.2">
      <c r="A14" s="134" t="s">
        <v>91</v>
      </c>
      <c r="B14" s="125"/>
      <c r="C14" s="125"/>
      <c r="D14" s="196"/>
      <c r="E14" s="197"/>
      <c r="F14" s="261">
        <v>0</v>
      </c>
      <c r="G14" s="265">
        <v>0</v>
      </c>
      <c r="H14" s="198"/>
      <c r="I14" s="199">
        <f>E14+F14*G14/100</f>
        <v>0</v>
      </c>
      <c r="BA14" s="1">
        <v>0</v>
      </c>
    </row>
    <row r="15" spans="1:57" ht="13.5" thickBot="1" x14ac:dyDescent="0.25">
      <c r="A15" s="200"/>
      <c r="B15" s="201" t="s">
        <v>92</v>
      </c>
      <c r="C15" s="202"/>
      <c r="D15" s="203"/>
      <c r="E15" s="204"/>
      <c r="F15" s="205"/>
      <c r="G15" s="205"/>
      <c r="H15" s="309">
        <f>SUM(I13:I14)</f>
        <v>0</v>
      </c>
      <c r="I15" s="310"/>
    </row>
    <row r="17" spans="2:9" x14ac:dyDescent="0.2">
      <c r="B17" s="14"/>
      <c r="F17" s="206"/>
      <c r="G17" s="207"/>
      <c r="H17" s="207"/>
      <c r="I17" s="43"/>
    </row>
    <row r="18" spans="2:9" x14ac:dyDescent="0.2">
      <c r="F18" s="206"/>
      <c r="G18" s="207"/>
      <c r="H18" s="207"/>
      <c r="I18" s="43"/>
    </row>
    <row r="19" spans="2:9" x14ac:dyDescent="0.2">
      <c r="F19" s="206"/>
      <c r="G19" s="207"/>
      <c r="H19" s="207"/>
      <c r="I19" s="43"/>
    </row>
    <row r="20" spans="2:9" x14ac:dyDescent="0.2">
      <c r="F20" s="206"/>
      <c r="G20" s="207"/>
      <c r="H20" s="207"/>
      <c r="I20" s="43"/>
    </row>
    <row r="21" spans="2:9" x14ac:dyDescent="0.2">
      <c r="F21" s="206"/>
      <c r="G21" s="207"/>
      <c r="H21" s="207"/>
      <c r="I21" s="43"/>
    </row>
    <row r="22" spans="2:9" x14ac:dyDescent="0.2">
      <c r="F22" s="206"/>
      <c r="G22" s="207"/>
      <c r="H22" s="207"/>
      <c r="I22" s="43"/>
    </row>
    <row r="23" spans="2:9" x14ac:dyDescent="0.2">
      <c r="F23" s="206"/>
      <c r="G23" s="207"/>
      <c r="H23" s="207"/>
      <c r="I23" s="43"/>
    </row>
    <row r="24" spans="2:9" x14ac:dyDescent="0.2">
      <c r="F24" s="206"/>
      <c r="G24" s="207"/>
      <c r="H24" s="207"/>
      <c r="I24" s="43"/>
    </row>
    <row r="25" spans="2:9" x14ac:dyDescent="0.2">
      <c r="F25" s="206"/>
      <c r="G25" s="207"/>
      <c r="H25" s="207"/>
      <c r="I25" s="43"/>
    </row>
    <row r="26" spans="2:9" x14ac:dyDescent="0.2">
      <c r="F26" s="206"/>
      <c r="G26" s="207"/>
      <c r="H26" s="207"/>
      <c r="I26" s="43"/>
    </row>
    <row r="27" spans="2:9" x14ac:dyDescent="0.2">
      <c r="F27" s="206"/>
      <c r="G27" s="207"/>
      <c r="H27" s="207"/>
      <c r="I27" s="43"/>
    </row>
    <row r="28" spans="2:9" x14ac:dyDescent="0.2">
      <c r="F28" s="206"/>
      <c r="G28" s="207"/>
      <c r="H28" s="207"/>
      <c r="I28" s="43"/>
    </row>
    <row r="29" spans="2:9" x14ac:dyDescent="0.2">
      <c r="F29" s="206"/>
      <c r="G29" s="207"/>
      <c r="H29" s="207"/>
      <c r="I29" s="43"/>
    </row>
    <row r="30" spans="2:9" x14ac:dyDescent="0.2">
      <c r="F30" s="206"/>
      <c r="G30" s="207"/>
      <c r="H30" s="207"/>
      <c r="I30" s="43"/>
    </row>
    <row r="31" spans="2:9" x14ac:dyDescent="0.2">
      <c r="F31" s="206"/>
      <c r="G31" s="207"/>
      <c r="H31" s="207"/>
      <c r="I31" s="43"/>
    </row>
    <row r="32" spans="2:9" x14ac:dyDescent="0.2">
      <c r="F32" s="206"/>
      <c r="G32" s="207"/>
      <c r="H32" s="207"/>
      <c r="I32" s="43"/>
    </row>
    <row r="33" spans="6:9" x14ac:dyDescent="0.2">
      <c r="F33" s="206"/>
      <c r="G33" s="207"/>
      <c r="H33" s="207"/>
      <c r="I33" s="43"/>
    </row>
    <row r="34" spans="6:9" x14ac:dyDescent="0.2">
      <c r="F34" s="206"/>
      <c r="G34" s="207"/>
      <c r="H34" s="207"/>
      <c r="I34" s="43"/>
    </row>
    <row r="35" spans="6:9" x14ac:dyDescent="0.2">
      <c r="F35" s="206"/>
      <c r="G35" s="207"/>
      <c r="H35" s="207"/>
      <c r="I35" s="43"/>
    </row>
    <row r="36" spans="6:9" x14ac:dyDescent="0.2">
      <c r="F36" s="206"/>
      <c r="G36" s="207"/>
      <c r="H36" s="207"/>
      <c r="I36" s="43"/>
    </row>
    <row r="37" spans="6:9" x14ac:dyDescent="0.2">
      <c r="F37" s="206"/>
      <c r="G37" s="207"/>
      <c r="H37" s="207"/>
      <c r="I37" s="43"/>
    </row>
    <row r="38" spans="6:9" x14ac:dyDescent="0.2">
      <c r="F38" s="206"/>
      <c r="G38" s="207"/>
      <c r="H38" s="207"/>
      <c r="I38" s="43"/>
    </row>
    <row r="39" spans="6:9" x14ac:dyDescent="0.2">
      <c r="F39" s="206"/>
      <c r="G39" s="207"/>
      <c r="H39" s="207"/>
      <c r="I39" s="43"/>
    </row>
    <row r="40" spans="6:9" x14ac:dyDescent="0.2">
      <c r="F40" s="206"/>
      <c r="G40" s="207"/>
      <c r="H40" s="207"/>
      <c r="I40" s="43"/>
    </row>
    <row r="41" spans="6:9" x14ac:dyDescent="0.2">
      <c r="F41" s="206"/>
      <c r="G41" s="207"/>
      <c r="H41" s="207"/>
      <c r="I41" s="43"/>
    </row>
    <row r="42" spans="6:9" x14ac:dyDescent="0.2">
      <c r="F42" s="206"/>
      <c r="G42" s="207"/>
      <c r="H42" s="207"/>
      <c r="I42" s="43"/>
    </row>
    <row r="43" spans="6:9" x14ac:dyDescent="0.2">
      <c r="F43" s="206"/>
      <c r="G43" s="207"/>
      <c r="H43" s="207"/>
      <c r="I43" s="43"/>
    </row>
    <row r="44" spans="6:9" x14ac:dyDescent="0.2">
      <c r="F44" s="206"/>
      <c r="G44" s="207"/>
      <c r="H44" s="207"/>
      <c r="I44" s="43"/>
    </row>
    <row r="45" spans="6:9" x14ac:dyDescent="0.2">
      <c r="F45" s="206"/>
      <c r="G45" s="207"/>
      <c r="H45" s="207"/>
      <c r="I45" s="43"/>
    </row>
    <row r="46" spans="6:9" x14ac:dyDescent="0.2">
      <c r="F46" s="206"/>
      <c r="G46" s="207"/>
      <c r="H46" s="207"/>
      <c r="I46" s="43"/>
    </row>
    <row r="47" spans="6:9" x14ac:dyDescent="0.2">
      <c r="F47" s="206"/>
      <c r="G47" s="207"/>
      <c r="H47" s="207"/>
      <c r="I47" s="43"/>
    </row>
    <row r="48" spans="6:9" x14ac:dyDescent="0.2">
      <c r="F48" s="206"/>
      <c r="G48" s="207"/>
      <c r="H48" s="207"/>
      <c r="I48" s="43"/>
    </row>
    <row r="49" spans="6:9" x14ac:dyDescent="0.2">
      <c r="F49" s="206"/>
      <c r="G49" s="207"/>
      <c r="H49" s="207"/>
      <c r="I49" s="43"/>
    </row>
    <row r="50" spans="6:9" x14ac:dyDescent="0.2">
      <c r="F50" s="206"/>
      <c r="G50" s="207"/>
      <c r="H50" s="207"/>
      <c r="I50" s="43"/>
    </row>
    <row r="51" spans="6:9" x14ac:dyDescent="0.2">
      <c r="F51" s="206"/>
      <c r="G51" s="207"/>
      <c r="H51" s="207"/>
      <c r="I51" s="43"/>
    </row>
    <row r="52" spans="6:9" x14ac:dyDescent="0.2">
      <c r="F52" s="206"/>
      <c r="G52" s="207"/>
      <c r="H52" s="207"/>
      <c r="I52" s="43"/>
    </row>
    <row r="53" spans="6:9" x14ac:dyDescent="0.2">
      <c r="F53" s="206"/>
      <c r="G53" s="207"/>
      <c r="H53" s="207"/>
      <c r="I53" s="43"/>
    </row>
    <row r="54" spans="6:9" x14ac:dyDescent="0.2">
      <c r="F54" s="206"/>
      <c r="G54" s="207"/>
      <c r="H54" s="207"/>
      <c r="I54" s="43"/>
    </row>
    <row r="55" spans="6:9" x14ac:dyDescent="0.2">
      <c r="F55" s="206"/>
      <c r="G55" s="207"/>
      <c r="H55" s="207"/>
      <c r="I55" s="43"/>
    </row>
    <row r="56" spans="6:9" x14ac:dyDescent="0.2">
      <c r="F56" s="206"/>
      <c r="G56" s="207"/>
      <c r="H56" s="207"/>
      <c r="I56" s="43"/>
    </row>
    <row r="57" spans="6:9" x14ac:dyDescent="0.2">
      <c r="F57" s="206"/>
      <c r="G57" s="207"/>
      <c r="H57" s="207"/>
      <c r="I57" s="43"/>
    </row>
    <row r="58" spans="6:9" x14ac:dyDescent="0.2">
      <c r="F58" s="206"/>
      <c r="G58" s="207"/>
      <c r="H58" s="207"/>
      <c r="I58" s="43"/>
    </row>
    <row r="59" spans="6:9" x14ac:dyDescent="0.2">
      <c r="F59" s="206"/>
      <c r="G59" s="207"/>
      <c r="H59" s="207"/>
      <c r="I59" s="43"/>
    </row>
    <row r="60" spans="6:9" x14ac:dyDescent="0.2">
      <c r="F60" s="206"/>
      <c r="G60" s="207"/>
      <c r="H60" s="207"/>
      <c r="I60" s="43"/>
    </row>
    <row r="61" spans="6:9" x14ac:dyDescent="0.2">
      <c r="F61" s="206"/>
      <c r="G61" s="207"/>
      <c r="H61" s="207"/>
      <c r="I61" s="43"/>
    </row>
    <row r="62" spans="6:9" x14ac:dyDescent="0.2">
      <c r="F62" s="206"/>
      <c r="G62" s="207"/>
      <c r="H62" s="207"/>
      <c r="I62" s="43"/>
    </row>
    <row r="63" spans="6:9" x14ac:dyDescent="0.2">
      <c r="F63" s="206"/>
      <c r="G63" s="207"/>
      <c r="H63" s="207"/>
      <c r="I63" s="43"/>
    </row>
    <row r="64" spans="6:9" x14ac:dyDescent="0.2">
      <c r="F64" s="206"/>
      <c r="G64" s="207"/>
      <c r="H64" s="207"/>
      <c r="I64" s="43"/>
    </row>
    <row r="65" spans="6:9" x14ac:dyDescent="0.2">
      <c r="F65" s="206"/>
      <c r="G65" s="207"/>
      <c r="H65" s="207"/>
      <c r="I65" s="43"/>
    </row>
    <row r="66" spans="6:9" x14ac:dyDescent="0.2">
      <c r="F66" s="206"/>
      <c r="G66" s="207"/>
      <c r="H66" s="207"/>
      <c r="I66" s="43"/>
    </row>
  </sheetData>
  <mergeCells count="4">
    <mergeCell ref="A1:B1"/>
    <mergeCell ref="A2:B2"/>
    <mergeCell ref="G2:I2"/>
    <mergeCell ref="H15:I15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B89"/>
  <sheetViews>
    <sheetView showGridLines="0" showZeros="0" tabSelected="1" zoomScaleNormal="100" zoomScaleSheetLayoutView="100" workbookViewId="0">
      <selection activeCell="F16" sqref="F16"/>
    </sheetView>
  </sheetViews>
  <sheetFormatPr defaultColWidth="9.140625" defaultRowHeight="12.75" x14ac:dyDescent="0.2"/>
  <cols>
    <col min="1" max="1" width="4.42578125" style="208" customWidth="1"/>
    <col min="2" max="2" width="11.5703125" style="208" customWidth="1"/>
    <col min="3" max="3" width="40.42578125" style="208" customWidth="1"/>
    <col min="4" max="4" width="5.5703125" style="208" customWidth="1"/>
    <col min="5" max="5" width="8.5703125" style="217" customWidth="1"/>
    <col min="6" max="6" width="9.85546875" style="275" customWidth="1"/>
    <col min="7" max="7" width="13.85546875" style="208" customWidth="1"/>
    <col min="8" max="8" width="11.7109375" style="208" hidden="1" customWidth="1"/>
    <col min="9" max="9" width="11.5703125" style="208" hidden="1" customWidth="1"/>
    <col min="10" max="10" width="11" style="208" hidden="1" customWidth="1"/>
    <col min="11" max="11" width="10.42578125" style="208" hidden="1" customWidth="1"/>
    <col min="12" max="12" width="13.28515625" style="208" customWidth="1"/>
    <col min="13" max="13" width="10.5703125" style="208" customWidth="1"/>
    <col min="14" max="16384" width="9.140625" style="208"/>
  </cols>
  <sheetData>
    <row r="1" spans="1:80" ht="15.75" x14ac:dyDescent="0.25">
      <c r="A1" s="311" t="s">
        <v>93</v>
      </c>
      <c r="B1" s="311"/>
      <c r="C1" s="311"/>
      <c r="D1" s="311"/>
      <c r="E1" s="311"/>
      <c r="F1" s="311"/>
      <c r="G1" s="311"/>
    </row>
    <row r="2" spans="1:80" ht="14.25" customHeight="1" thickBot="1" x14ac:dyDescent="0.25">
      <c r="B2" s="209"/>
      <c r="C2" s="210"/>
      <c r="D2" s="210"/>
      <c r="E2" s="211"/>
      <c r="F2" s="273"/>
      <c r="G2" s="210"/>
    </row>
    <row r="3" spans="1:80" ht="13.5" thickTop="1" x14ac:dyDescent="0.2">
      <c r="A3" s="302" t="s">
        <v>3</v>
      </c>
      <c r="B3" s="303"/>
      <c r="C3" s="164" t="s">
        <v>30</v>
      </c>
      <c r="D3" s="212"/>
      <c r="E3" s="213" t="s">
        <v>94</v>
      </c>
      <c r="F3" s="274" t="str">
        <f>'VÝM SVĚT Rek'!H1</f>
        <v>FAS</v>
      </c>
      <c r="G3" s="214"/>
    </row>
    <row r="4" spans="1:80" ht="13.5" thickBot="1" x14ac:dyDescent="0.25">
      <c r="A4" s="312" t="s">
        <v>77</v>
      </c>
      <c r="B4" s="305"/>
      <c r="C4" s="170" t="s">
        <v>78</v>
      </c>
      <c r="D4" s="215"/>
      <c r="E4" s="313" t="str">
        <f>'VÝM SVĚT Rek'!G2</f>
        <v>Výměna světlíků</v>
      </c>
      <c r="F4" s="314"/>
      <c r="G4" s="315"/>
    </row>
    <row r="5" spans="1:80" ht="13.5" thickTop="1" x14ac:dyDescent="0.2">
      <c r="A5" s="216"/>
      <c r="G5" s="218"/>
    </row>
    <row r="6" spans="1:80" ht="27" customHeight="1" x14ac:dyDescent="0.2">
      <c r="A6" s="219" t="s">
        <v>95</v>
      </c>
      <c r="B6" s="220" t="s">
        <v>96</v>
      </c>
      <c r="C6" s="220" t="s">
        <v>97</v>
      </c>
      <c r="D6" s="220" t="s">
        <v>98</v>
      </c>
      <c r="E6" s="221" t="s">
        <v>99</v>
      </c>
      <c r="F6" s="276" t="s">
        <v>100</v>
      </c>
      <c r="G6" s="222" t="s">
        <v>101</v>
      </c>
      <c r="H6" s="223" t="s">
        <v>102</v>
      </c>
      <c r="I6" s="223" t="s">
        <v>103</v>
      </c>
      <c r="J6" s="223" t="s">
        <v>104</v>
      </c>
      <c r="K6" s="223" t="s">
        <v>105</v>
      </c>
    </row>
    <row r="7" spans="1:80" x14ac:dyDescent="0.2">
      <c r="A7" s="224" t="s">
        <v>106</v>
      </c>
      <c r="B7" s="225" t="s">
        <v>107</v>
      </c>
      <c r="C7" s="226" t="s">
        <v>37</v>
      </c>
      <c r="D7" s="227"/>
      <c r="E7" s="228"/>
      <c r="F7" s="277"/>
      <c r="G7" s="229"/>
      <c r="H7" s="230"/>
      <c r="I7" s="231"/>
      <c r="J7" s="232"/>
      <c r="K7" s="233"/>
      <c r="O7" s="234">
        <v>1</v>
      </c>
    </row>
    <row r="8" spans="1:80" ht="90" x14ac:dyDescent="0.2">
      <c r="A8" s="235">
        <v>1</v>
      </c>
      <c r="B8" s="236" t="s">
        <v>53</v>
      </c>
      <c r="C8" s="237" t="s">
        <v>108</v>
      </c>
      <c r="D8" s="238" t="s">
        <v>109</v>
      </c>
      <c r="E8" s="239">
        <v>3</v>
      </c>
      <c r="F8" s="279"/>
      <c r="G8" s="239">
        <f t="shared" ref="G8:G9" si="0">F8*E8</f>
        <v>0</v>
      </c>
      <c r="H8" s="241">
        <v>1968</v>
      </c>
      <c r="I8" s="242">
        <f>E8*H8</f>
        <v>5904</v>
      </c>
      <c r="J8" s="241"/>
      <c r="K8" s="242">
        <f>E8*J8</f>
        <v>0</v>
      </c>
      <c r="O8" s="234">
        <v>2</v>
      </c>
      <c r="AA8" s="208">
        <v>12</v>
      </c>
      <c r="AB8" s="208">
        <v>0</v>
      </c>
      <c r="AC8" s="208">
        <v>17</v>
      </c>
      <c r="AZ8" s="208">
        <v>1</v>
      </c>
      <c r="BA8" s="208">
        <f>IF(AZ8=1,G8,0)</f>
        <v>0</v>
      </c>
      <c r="BB8" s="208">
        <f>IF(AZ8=2,G8,0)</f>
        <v>0</v>
      </c>
      <c r="BC8" s="208">
        <f>IF(AZ8=3,G8,0)</f>
        <v>0</v>
      </c>
      <c r="BD8" s="208">
        <f>IF(AZ8=4,G8,0)</f>
        <v>0</v>
      </c>
      <c r="BE8" s="208">
        <f>IF(AZ8=5,G8,0)</f>
        <v>0</v>
      </c>
      <c r="CA8" s="234">
        <v>12</v>
      </c>
      <c r="CB8" s="234">
        <v>0</v>
      </c>
    </row>
    <row r="9" spans="1:80" ht="87.75" customHeight="1" x14ac:dyDescent="0.2">
      <c r="A9" s="264">
        <v>2</v>
      </c>
      <c r="B9" s="236" t="s">
        <v>53</v>
      </c>
      <c r="C9" s="237" t="s">
        <v>110</v>
      </c>
      <c r="D9" s="238" t="s">
        <v>109</v>
      </c>
      <c r="E9" s="239">
        <v>1</v>
      </c>
      <c r="F9" s="279"/>
      <c r="G9" s="239">
        <f t="shared" si="0"/>
        <v>0</v>
      </c>
      <c r="H9" s="250"/>
      <c r="I9" s="251"/>
      <c r="J9" s="250"/>
      <c r="K9" s="251"/>
      <c r="O9" s="234"/>
      <c r="BA9" s="252"/>
      <c r="BB9" s="252"/>
      <c r="BC9" s="252"/>
      <c r="BD9" s="252"/>
      <c r="BE9" s="252"/>
    </row>
    <row r="10" spans="1:80" x14ac:dyDescent="0.2">
      <c r="A10" s="235">
        <v>3</v>
      </c>
      <c r="B10" s="236" t="s">
        <v>120</v>
      </c>
      <c r="C10" s="237" t="s">
        <v>111</v>
      </c>
      <c r="D10" s="238" t="s">
        <v>119</v>
      </c>
      <c r="E10" s="239">
        <v>161.04</v>
      </c>
      <c r="F10" s="278"/>
      <c r="G10" s="240">
        <f>E10*F10</f>
        <v>0</v>
      </c>
      <c r="H10" s="230"/>
      <c r="I10" s="231"/>
      <c r="J10" s="232"/>
      <c r="K10" s="233"/>
      <c r="O10" s="234"/>
    </row>
    <row r="11" spans="1:80" x14ac:dyDescent="0.2">
      <c r="A11" s="235">
        <v>4</v>
      </c>
      <c r="B11" s="236" t="s">
        <v>120</v>
      </c>
      <c r="C11" s="237" t="s">
        <v>116</v>
      </c>
      <c r="D11" s="238" t="s">
        <v>119</v>
      </c>
      <c r="E11" s="239">
        <v>17.600000000000001</v>
      </c>
      <c r="F11" s="278"/>
      <c r="G11" s="240">
        <f>E11*F11</f>
        <v>0</v>
      </c>
      <c r="H11" s="268"/>
      <c r="I11" s="231"/>
      <c r="J11" s="269"/>
      <c r="K11" s="233"/>
      <c r="O11" s="234"/>
    </row>
    <row r="12" spans="1:80" x14ac:dyDescent="0.2">
      <c r="A12" s="235">
        <v>5</v>
      </c>
      <c r="B12" s="236" t="s">
        <v>122</v>
      </c>
      <c r="C12" s="266" t="s">
        <v>113</v>
      </c>
      <c r="D12" s="238" t="s">
        <v>121</v>
      </c>
      <c r="E12" s="267">
        <v>17.864000000000001</v>
      </c>
      <c r="F12" s="279"/>
      <c r="G12" s="240">
        <f>E12*F12</f>
        <v>0</v>
      </c>
      <c r="H12" s="268"/>
      <c r="I12" s="231"/>
      <c r="J12" s="269"/>
      <c r="K12" s="233"/>
      <c r="O12" s="234"/>
    </row>
    <row r="13" spans="1:80" ht="56.25" x14ac:dyDescent="0.2">
      <c r="A13" s="235">
        <v>6</v>
      </c>
      <c r="B13" s="236" t="s">
        <v>53</v>
      </c>
      <c r="C13" s="266" t="s">
        <v>117</v>
      </c>
      <c r="D13" s="238" t="s">
        <v>112</v>
      </c>
      <c r="E13" s="267">
        <v>3</v>
      </c>
      <c r="F13" s="279"/>
      <c r="G13" s="239">
        <f>F13*E13</f>
        <v>0</v>
      </c>
      <c r="H13" s="268"/>
      <c r="I13" s="231"/>
      <c r="J13" s="269"/>
      <c r="K13" s="233"/>
      <c r="O13" s="234"/>
    </row>
    <row r="14" spans="1:80" ht="56.25" x14ac:dyDescent="0.2">
      <c r="A14" s="235">
        <v>7</v>
      </c>
      <c r="B14" s="236" t="s">
        <v>53</v>
      </c>
      <c r="C14" s="266" t="s">
        <v>118</v>
      </c>
      <c r="D14" s="238" t="s">
        <v>112</v>
      </c>
      <c r="E14" s="267">
        <v>1</v>
      </c>
      <c r="F14" s="279"/>
      <c r="G14" s="239">
        <f>F14*E14</f>
        <v>0</v>
      </c>
      <c r="H14" s="268"/>
      <c r="I14" s="231"/>
      <c r="J14" s="269"/>
      <c r="K14" s="233"/>
      <c r="O14" s="234"/>
    </row>
    <row r="15" spans="1:80" ht="22.5" x14ac:dyDescent="0.2">
      <c r="A15" s="235">
        <v>8</v>
      </c>
      <c r="B15" s="236" t="s">
        <v>123</v>
      </c>
      <c r="C15" s="266" t="s">
        <v>124</v>
      </c>
      <c r="D15" s="238" t="s">
        <v>121</v>
      </c>
      <c r="E15" s="267">
        <v>17.864000000000001</v>
      </c>
      <c r="F15" s="279"/>
      <c r="G15" s="239">
        <f>F15*E15</f>
        <v>0</v>
      </c>
      <c r="H15" s="268"/>
      <c r="I15" s="231"/>
      <c r="J15" s="269"/>
      <c r="K15" s="233"/>
      <c r="O15" s="234"/>
    </row>
    <row r="16" spans="1:80" ht="33.75" x14ac:dyDescent="0.2">
      <c r="A16" s="235">
        <v>9</v>
      </c>
      <c r="B16" s="236"/>
      <c r="C16" s="237" t="s">
        <v>114</v>
      </c>
      <c r="D16" s="238" t="s">
        <v>112</v>
      </c>
      <c r="E16" s="267">
        <v>1</v>
      </c>
      <c r="F16" s="279"/>
      <c r="G16" s="239">
        <f>F16*E16</f>
        <v>0</v>
      </c>
      <c r="H16" s="238"/>
      <c r="I16" s="231"/>
      <c r="J16" s="269"/>
      <c r="K16" s="233"/>
      <c r="O16" s="234"/>
    </row>
    <row r="17" spans="1:57" x14ac:dyDescent="0.2">
      <c r="A17" s="244"/>
      <c r="B17" s="245" t="s">
        <v>115</v>
      </c>
      <c r="C17" s="246" t="s">
        <v>37</v>
      </c>
      <c r="D17" s="247"/>
      <c r="E17" s="248"/>
      <c r="F17" s="280"/>
      <c r="G17" s="249">
        <f>SUM(G8:G16)</f>
        <v>0</v>
      </c>
      <c r="H17" s="250"/>
      <c r="I17" s="251">
        <f>SUM(I9:I10)</f>
        <v>0</v>
      </c>
      <c r="J17" s="250"/>
      <c r="K17" s="251">
        <f>SUM(K9:K10)</f>
        <v>0</v>
      </c>
      <c r="O17" s="234">
        <v>4</v>
      </c>
      <c r="BA17" s="252">
        <f>SUM(BA9:BA10)</f>
        <v>0</v>
      </c>
      <c r="BB17" s="252">
        <f>SUM(BB9:BB10)</f>
        <v>0</v>
      </c>
      <c r="BC17" s="252">
        <f>SUM(BC9:BC10)</f>
        <v>0</v>
      </c>
      <c r="BD17" s="252">
        <f>SUM(BD9:BD10)</f>
        <v>0</v>
      </c>
      <c r="BE17" s="252">
        <f>SUM(BE9:BE10)</f>
        <v>0</v>
      </c>
    </row>
    <row r="18" spans="1:57" x14ac:dyDescent="0.2">
      <c r="E18" s="208"/>
    </row>
    <row r="19" spans="1:57" x14ac:dyDescent="0.2">
      <c r="E19" s="208"/>
    </row>
    <row r="20" spans="1:57" x14ac:dyDescent="0.2">
      <c r="E20" s="208"/>
    </row>
    <row r="21" spans="1:57" x14ac:dyDescent="0.2">
      <c r="E21" s="208"/>
    </row>
    <row r="22" spans="1:57" x14ac:dyDescent="0.2">
      <c r="E22" s="208"/>
    </row>
    <row r="23" spans="1:57" x14ac:dyDescent="0.2">
      <c r="E23" s="208"/>
    </row>
    <row r="24" spans="1:57" x14ac:dyDescent="0.2">
      <c r="E24" s="208"/>
    </row>
    <row r="25" spans="1:57" x14ac:dyDescent="0.2">
      <c r="E25" s="208"/>
    </row>
    <row r="26" spans="1:57" x14ac:dyDescent="0.2">
      <c r="E26" s="208"/>
    </row>
    <row r="27" spans="1:57" x14ac:dyDescent="0.2">
      <c r="E27" s="208"/>
    </row>
    <row r="28" spans="1:57" x14ac:dyDescent="0.2">
      <c r="E28" s="208"/>
    </row>
    <row r="29" spans="1:57" x14ac:dyDescent="0.2">
      <c r="E29" s="208"/>
    </row>
    <row r="30" spans="1:57" x14ac:dyDescent="0.2">
      <c r="E30" s="208"/>
    </row>
    <row r="31" spans="1:57" x14ac:dyDescent="0.2">
      <c r="E31" s="208"/>
    </row>
    <row r="32" spans="1:57" x14ac:dyDescent="0.2">
      <c r="E32" s="208"/>
    </row>
    <row r="33" spans="1:7" x14ac:dyDescent="0.2">
      <c r="E33" s="208"/>
    </row>
    <row r="34" spans="1:7" x14ac:dyDescent="0.2">
      <c r="E34" s="208"/>
    </row>
    <row r="35" spans="1:7" x14ac:dyDescent="0.2">
      <c r="E35" s="208"/>
    </row>
    <row r="36" spans="1:7" x14ac:dyDescent="0.2">
      <c r="E36" s="208"/>
    </row>
    <row r="37" spans="1:7" x14ac:dyDescent="0.2">
      <c r="E37" s="208"/>
    </row>
    <row r="38" spans="1:7" x14ac:dyDescent="0.2">
      <c r="E38" s="208"/>
    </row>
    <row r="39" spans="1:7" x14ac:dyDescent="0.2">
      <c r="E39" s="208"/>
    </row>
    <row r="40" spans="1:7" x14ac:dyDescent="0.2">
      <c r="A40" s="243"/>
      <c r="B40" s="243"/>
      <c r="C40" s="243"/>
      <c r="D40" s="243"/>
      <c r="E40" s="243"/>
      <c r="F40" s="281"/>
      <c r="G40" s="243"/>
    </row>
    <row r="41" spans="1:7" x14ac:dyDescent="0.2">
      <c r="A41" s="243"/>
      <c r="B41" s="243"/>
      <c r="C41" s="243"/>
      <c r="D41" s="243"/>
      <c r="E41" s="243"/>
      <c r="F41" s="281"/>
      <c r="G41" s="243"/>
    </row>
    <row r="42" spans="1:7" x14ac:dyDescent="0.2">
      <c r="A42" s="243"/>
      <c r="B42" s="243"/>
      <c r="C42" s="243"/>
      <c r="D42" s="243"/>
      <c r="E42" s="243"/>
      <c r="F42" s="281"/>
      <c r="G42" s="243"/>
    </row>
    <row r="43" spans="1:7" x14ac:dyDescent="0.2">
      <c r="A43" s="243"/>
      <c r="B43" s="243"/>
      <c r="C43" s="243"/>
      <c r="D43" s="243"/>
      <c r="E43" s="243"/>
      <c r="F43" s="281"/>
      <c r="G43" s="243"/>
    </row>
    <row r="44" spans="1:7" x14ac:dyDescent="0.2">
      <c r="E44" s="208"/>
    </row>
    <row r="45" spans="1:7" x14ac:dyDescent="0.2">
      <c r="E45" s="208"/>
    </row>
    <row r="46" spans="1:7" x14ac:dyDescent="0.2">
      <c r="E46" s="208"/>
    </row>
    <row r="47" spans="1:7" x14ac:dyDescent="0.2">
      <c r="E47" s="208"/>
    </row>
    <row r="48" spans="1:7" x14ac:dyDescent="0.2">
      <c r="E48" s="208"/>
    </row>
    <row r="49" spans="5:5" x14ac:dyDescent="0.2">
      <c r="E49" s="208"/>
    </row>
    <row r="50" spans="5:5" x14ac:dyDescent="0.2">
      <c r="E50" s="208"/>
    </row>
    <row r="51" spans="5:5" x14ac:dyDescent="0.2">
      <c r="E51" s="208"/>
    </row>
    <row r="52" spans="5:5" x14ac:dyDescent="0.2">
      <c r="E52" s="208"/>
    </row>
    <row r="53" spans="5:5" x14ac:dyDescent="0.2">
      <c r="E53" s="208"/>
    </row>
    <row r="54" spans="5:5" x14ac:dyDescent="0.2">
      <c r="E54" s="208"/>
    </row>
    <row r="55" spans="5:5" x14ac:dyDescent="0.2">
      <c r="E55" s="208"/>
    </row>
    <row r="56" spans="5:5" x14ac:dyDescent="0.2">
      <c r="E56" s="208"/>
    </row>
    <row r="57" spans="5:5" x14ac:dyDescent="0.2">
      <c r="E57" s="208"/>
    </row>
    <row r="58" spans="5:5" x14ac:dyDescent="0.2">
      <c r="E58" s="208"/>
    </row>
    <row r="59" spans="5:5" x14ac:dyDescent="0.2">
      <c r="E59" s="208"/>
    </row>
    <row r="60" spans="5:5" x14ac:dyDescent="0.2">
      <c r="E60" s="208"/>
    </row>
    <row r="61" spans="5:5" x14ac:dyDescent="0.2">
      <c r="E61" s="208"/>
    </row>
    <row r="62" spans="5:5" x14ac:dyDescent="0.2">
      <c r="E62" s="208"/>
    </row>
    <row r="63" spans="5:5" x14ac:dyDescent="0.2">
      <c r="E63" s="208"/>
    </row>
    <row r="64" spans="5:5" x14ac:dyDescent="0.2">
      <c r="E64" s="208"/>
    </row>
    <row r="65" spans="1:7" x14ac:dyDescent="0.2">
      <c r="E65" s="208"/>
    </row>
    <row r="66" spans="1:7" x14ac:dyDescent="0.2">
      <c r="E66" s="208"/>
    </row>
    <row r="67" spans="1:7" x14ac:dyDescent="0.2">
      <c r="E67" s="208"/>
    </row>
    <row r="68" spans="1:7" x14ac:dyDescent="0.2">
      <c r="E68" s="208"/>
    </row>
    <row r="69" spans="1:7" x14ac:dyDescent="0.2">
      <c r="E69" s="208"/>
    </row>
    <row r="70" spans="1:7" x14ac:dyDescent="0.2">
      <c r="E70" s="208"/>
    </row>
    <row r="71" spans="1:7" x14ac:dyDescent="0.2">
      <c r="E71" s="208"/>
    </row>
    <row r="72" spans="1:7" x14ac:dyDescent="0.2">
      <c r="E72" s="208"/>
    </row>
    <row r="73" spans="1:7" x14ac:dyDescent="0.2">
      <c r="E73" s="208"/>
    </row>
    <row r="74" spans="1:7" x14ac:dyDescent="0.2">
      <c r="E74" s="208"/>
    </row>
    <row r="75" spans="1:7" x14ac:dyDescent="0.2">
      <c r="A75" s="253"/>
      <c r="B75" s="253"/>
    </row>
    <row r="76" spans="1:7" x14ac:dyDescent="0.2">
      <c r="A76" s="243"/>
      <c r="B76" s="243"/>
      <c r="C76" s="254"/>
      <c r="D76" s="254"/>
      <c r="E76" s="255"/>
      <c r="F76" s="282"/>
      <c r="G76" s="256"/>
    </row>
    <row r="77" spans="1:7" x14ac:dyDescent="0.2">
      <c r="A77" s="257"/>
      <c r="B77" s="257"/>
      <c r="C77" s="243"/>
      <c r="D77" s="243"/>
      <c r="E77" s="258"/>
      <c r="F77" s="281"/>
      <c r="G77" s="243"/>
    </row>
    <row r="78" spans="1:7" x14ac:dyDescent="0.2">
      <c r="A78" s="243"/>
      <c r="B78" s="243"/>
      <c r="C78" s="243"/>
      <c r="D78" s="243"/>
      <c r="E78" s="258"/>
      <c r="F78" s="281"/>
      <c r="G78" s="243"/>
    </row>
    <row r="79" spans="1:7" x14ac:dyDescent="0.2">
      <c r="A79" s="243"/>
      <c r="B79" s="243"/>
      <c r="C79" s="243"/>
      <c r="D79" s="243"/>
      <c r="E79" s="258"/>
      <c r="F79" s="281"/>
      <c r="G79" s="243"/>
    </row>
    <row r="80" spans="1:7" x14ac:dyDescent="0.2">
      <c r="A80" s="243"/>
      <c r="B80" s="243"/>
      <c r="C80" s="243"/>
      <c r="D80" s="243"/>
      <c r="E80" s="258"/>
      <c r="F80" s="281"/>
      <c r="G80" s="243"/>
    </row>
    <row r="81" spans="1:7" x14ac:dyDescent="0.2">
      <c r="A81" s="243"/>
      <c r="B81" s="243"/>
      <c r="C81" s="243"/>
      <c r="D81" s="243"/>
      <c r="E81" s="258"/>
      <c r="F81" s="281"/>
      <c r="G81" s="243"/>
    </row>
    <row r="82" spans="1:7" x14ac:dyDescent="0.2">
      <c r="A82" s="243"/>
      <c r="B82" s="243"/>
      <c r="C82" s="243"/>
      <c r="D82" s="243"/>
      <c r="E82" s="258"/>
      <c r="F82" s="281"/>
      <c r="G82" s="243"/>
    </row>
    <row r="83" spans="1:7" x14ac:dyDescent="0.2">
      <c r="A83" s="243"/>
      <c r="B83" s="243"/>
      <c r="C83" s="243"/>
      <c r="D83" s="243"/>
      <c r="E83" s="258"/>
      <c r="F83" s="281"/>
      <c r="G83" s="243"/>
    </row>
    <row r="84" spans="1:7" x14ac:dyDescent="0.2">
      <c r="A84" s="243"/>
      <c r="B84" s="243"/>
      <c r="C84" s="243"/>
      <c r="D84" s="243"/>
      <c r="E84" s="258"/>
      <c r="F84" s="281"/>
      <c r="G84" s="243"/>
    </row>
    <row r="85" spans="1:7" x14ac:dyDescent="0.2">
      <c r="A85" s="243"/>
      <c r="B85" s="243"/>
      <c r="C85" s="243"/>
      <c r="D85" s="243"/>
      <c r="E85" s="258"/>
      <c r="F85" s="281"/>
      <c r="G85" s="243"/>
    </row>
    <row r="86" spans="1:7" x14ac:dyDescent="0.2">
      <c r="A86" s="243"/>
      <c r="B86" s="243"/>
      <c r="C86" s="243"/>
      <c r="D86" s="243"/>
      <c r="E86" s="258"/>
      <c r="F86" s="281"/>
      <c r="G86" s="243"/>
    </row>
    <row r="87" spans="1:7" x14ac:dyDescent="0.2">
      <c r="A87" s="243"/>
      <c r="B87" s="243"/>
      <c r="C87" s="243"/>
      <c r="D87" s="243"/>
      <c r="E87" s="258"/>
      <c r="F87" s="281"/>
      <c r="G87" s="243"/>
    </row>
    <row r="88" spans="1:7" x14ac:dyDescent="0.2">
      <c r="A88" s="243"/>
      <c r="B88" s="243"/>
      <c r="C88" s="243"/>
      <c r="D88" s="243"/>
      <c r="E88" s="258"/>
      <c r="F88" s="281"/>
      <c r="G88" s="243"/>
    </row>
    <row r="89" spans="1:7" x14ac:dyDescent="0.2">
      <c r="A89" s="243"/>
      <c r="B89" s="243"/>
      <c r="C89" s="243"/>
      <c r="D89" s="243"/>
      <c r="E89" s="258"/>
      <c r="F89" s="281"/>
      <c r="G89" s="243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26</vt:i4>
      </vt:variant>
    </vt:vector>
  </HeadingPairs>
  <TitlesOfParts>
    <vt:vector size="30" baseType="lpstr">
      <vt:lpstr>Stavba</vt:lpstr>
      <vt:lpstr>VÝM SVĚTLÍKŮ</vt:lpstr>
      <vt:lpstr>VÝM SVĚT Rek</vt:lpstr>
      <vt:lpstr>VÝM SVET Pol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'VÝM SVET Pol'!Názvy_tisku</vt:lpstr>
      <vt:lpstr>'VÝM SVĚT Rek'!Názvy_tisku</vt:lpstr>
      <vt:lpstr>Stavba!Objednatel</vt:lpstr>
      <vt:lpstr>Stavba!Objekt</vt:lpstr>
      <vt:lpstr>Stavba!Oblast_tisku</vt:lpstr>
      <vt:lpstr>'VÝM SVET Pol'!Oblast_tisku</vt:lpstr>
      <vt:lpstr>'VÝM SVĚT Rek'!Oblast_tisku</vt:lpstr>
      <vt:lpstr>'VÝM SVĚTLÍKŮ'!Oblast_tisku</vt:lpstr>
      <vt:lpstr>Stavba!odic</vt:lpstr>
      <vt:lpstr>Stavba!oico</vt:lpstr>
      <vt:lpstr>Stavba!omisto</vt:lpstr>
      <vt:lpstr>Stavba!onazev</vt:lpstr>
      <vt:lpstr>Stavba!opsc</vt:lpstr>
      <vt:lpstr>Stavba!SazbaDPH1</vt:lpstr>
      <vt:lpstr>Stavba!SazbaDPH2</vt:lpstr>
      <vt:lpstr>Stavba!StavbaCelkem</vt:lpstr>
      <vt:lpstr>Stavba!Zhotovitel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</dc:creator>
  <cp:keywords/>
  <dc:description/>
  <cp:lastModifiedBy>Admin</cp:lastModifiedBy>
  <cp:revision/>
  <dcterms:created xsi:type="dcterms:W3CDTF">2014-11-03T17:55:22Z</dcterms:created>
  <dcterms:modified xsi:type="dcterms:W3CDTF">2018-02-26T08:21:12Z</dcterms:modified>
  <cp:category/>
  <cp:contentStatus/>
</cp:coreProperties>
</file>