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510" windowWidth="22695" windowHeight="11190"/>
  </bookViews>
  <sheets>
    <sheet name="Rekapitulace stavby" sheetId="1" r:id="rId1"/>
    <sheet name="2017-1 - Využití tepla z ..." sheetId="2" r:id="rId2"/>
    <sheet name="Pokyny pro vyplnění" sheetId="3" r:id="rId3"/>
  </sheets>
  <definedNames>
    <definedName name="_xlnm._FilterDatabase" localSheetId="1" hidden="1">'2017-1 - Využití tepla z ...'!$C$80:$K$136</definedName>
    <definedName name="_xlnm.Print_Titles" localSheetId="1">'2017-1 - Využití tepla z ...'!$80:$80</definedName>
    <definedName name="_xlnm.Print_Titles" localSheetId="0">'Rekapitulace stavby'!$49:$49</definedName>
    <definedName name="_xlnm.Print_Area" localSheetId="1">'2017-1 - Využití tepla z ...'!$C$4:$J$34,'2017-1 - Využití tepla z ...'!$C$40:$J$64,'2017-1 - Využití tepla z ...'!$C$70:$K$136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135" i="2"/>
  <c r="BH135" i="2"/>
  <c r="BG135" i="2"/>
  <c r="BF135" i="2"/>
  <c r="T135" i="2"/>
  <c r="T134" i="2" s="1"/>
  <c r="T133" i="2" s="1"/>
  <c r="R135" i="2"/>
  <c r="R134" i="2" s="1"/>
  <c r="R133" i="2" s="1"/>
  <c r="P135" i="2"/>
  <c r="P134" i="2" s="1"/>
  <c r="P133" i="2" s="1"/>
  <c r="BK135" i="2"/>
  <c r="BK134" i="2" s="1"/>
  <c r="J135" i="2"/>
  <c r="BE135" i="2" s="1"/>
  <c r="BI132" i="2"/>
  <c r="BH132" i="2"/>
  <c r="BG132" i="2"/>
  <c r="BF132" i="2"/>
  <c r="T132" i="2"/>
  <c r="T131" i="2" s="1"/>
  <c r="R132" i="2"/>
  <c r="R131" i="2" s="1"/>
  <c r="P132" i="2"/>
  <c r="P131" i="2" s="1"/>
  <c r="BK132" i="2"/>
  <c r="BK131" i="2" s="1"/>
  <c r="J131" i="2" s="1"/>
  <c r="J61" i="2" s="1"/>
  <c r="J132" i="2"/>
  <c r="BE132" i="2" s="1"/>
  <c r="BI130" i="2"/>
  <c r="BH130" i="2"/>
  <c r="BG130" i="2"/>
  <c r="BF130" i="2"/>
  <c r="T130" i="2"/>
  <c r="R130" i="2"/>
  <c r="P130" i="2"/>
  <c r="BK130" i="2"/>
  <c r="J130" i="2"/>
  <c r="BE130" i="2" s="1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T119" i="2" s="1"/>
  <c r="R120" i="2"/>
  <c r="R119" i="2" s="1"/>
  <c r="P120" i="2"/>
  <c r="P119" i="2" s="1"/>
  <c r="BK120" i="2"/>
  <c r="BK119" i="2" s="1"/>
  <c r="J119" i="2" s="1"/>
  <c r="J60" i="2" s="1"/>
  <c r="J120" i="2"/>
  <c r="BE120" i="2" s="1"/>
  <c r="BI118" i="2"/>
  <c r="BH118" i="2"/>
  <c r="BG118" i="2"/>
  <c r="BF118" i="2"/>
  <c r="T118" i="2"/>
  <c r="R118" i="2"/>
  <c r="P118" i="2"/>
  <c r="BK118" i="2"/>
  <c r="J118" i="2"/>
  <c r="BE118" i="2" s="1"/>
  <c r="BI116" i="2"/>
  <c r="BH116" i="2"/>
  <c r="BG116" i="2"/>
  <c r="BF116" i="2"/>
  <c r="BE116" i="2"/>
  <c r="T116" i="2"/>
  <c r="R116" i="2"/>
  <c r="P116" i="2"/>
  <c r="BK116" i="2"/>
  <c r="J116" i="2"/>
  <c r="BI114" i="2"/>
  <c r="BH114" i="2"/>
  <c r="BG114" i="2"/>
  <c r="BF114" i="2"/>
  <c r="T114" i="2"/>
  <c r="R114" i="2"/>
  <c r="P114" i="2"/>
  <c r="BK114" i="2"/>
  <c r="J114" i="2"/>
  <c r="BE114" i="2" s="1"/>
  <c r="BI112" i="2"/>
  <c r="BH112" i="2"/>
  <c r="BG112" i="2"/>
  <c r="BF112" i="2"/>
  <c r="BE112" i="2"/>
  <c r="T112" i="2"/>
  <c r="R112" i="2"/>
  <c r="P112" i="2"/>
  <c r="BK112" i="2"/>
  <c r="J112" i="2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BE110" i="2"/>
  <c r="T110" i="2"/>
  <c r="T109" i="2" s="1"/>
  <c r="R110" i="2"/>
  <c r="R109" i="2" s="1"/>
  <c r="P110" i="2"/>
  <c r="P109" i="2" s="1"/>
  <c r="BK110" i="2"/>
  <c r="BK109" i="2" s="1"/>
  <c r="J109" i="2" s="1"/>
  <c r="J59" i="2" s="1"/>
  <c r="J110" i="2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T106" i="2" s="1"/>
  <c r="R107" i="2"/>
  <c r="R106" i="2" s="1"/>
  <c r="P107" i="2"/>
  <c r="P106" i="2" s="1"/>
  <c r="BK107" i="2"/>
  <c r="BK106" i="2" s="1"/>
  <c r="J106" i="2" s="1"/>
  <c r="J58" i="2" s="1"/>
  <c r="J107" i="2"/>
  <c r="BE107" i="2" s="1"/>
  <c r="BI105" i="2"/>
  <c r="BH105" i="2"/>
  <c r="BG105" i="2"/>
  <c r="BF105" i="2"/>
  <c r="BE105" i="2"/>
  <c r="T105" i="2"/>
  <c r="T104" i="2" s="1"/>
  <c r="T103" i="2" s="1"/>
  <c r="R105" i="2"/>
  <c r="R104" i="2" s="1"/>
  <c r="P105" i="2"/>
  <c r="P104" i="2" s="1"/>
  <c r="BK105" i="2"/>
  <c r="BK104" i="2" s="1"/>
  <c r="J105" i="2"/>
  <c r="BI102" i="2"/>
  <c r="BH102" i="2"/>
  <c r="BG102" i="2"/>
  <c r="BF102" i="2"/>
  <c r="BE102" i="2"/>
  <c r="T102" i="2"/>
  <c r="T101" i="2" s="1"/>
  <c r="R102" i="2"/>
  <c r="R101" i="2" s="1"/>
  <c r="P102" i="2"/>
  <c r="P101" i="2" s="1"/>
  <c r="BK102" i="2"/>
  <c r="BK101" i="2" s="1"/>
  <c r="J101" i="2" s="1"/>
  <c r="J55" i="2" s="1"/>
  <c r="J102" i="2"/>
  <c r="BI99" i="2"/>
  <c r="BH99" i="2"/>
  <c r="BG99" i="2"/>
  <c r="BF99" i="2"/>
  <c r="T99" i="2"/>
  <c r="R99" i="2"/>
  <c r="P99" i="2"/>
  <c r="BK99" i="2"/>
  <c r="J99" i="2"/>
  <c r="BE99" i="2" s="1"/>
  <c r="BI97" i="2"/>
  <c r="BH97" i="2"/>
  <c r="BG97" i="2"/>
  <c r="BF97" i="2"/>
  <c r="T97" i="2"/>
  <c r="R97" i="2"/>
  <c r="P97" i="2"/>
  <c r="BK97" i="2"/>
  <c r="J97" i="2"/>
  <c r="BE97" i="2" s="1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 s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89" i="2"/>
  <c r="BH89" i="2"/>
  <c r="BG89" i="2"/>
  <c r="BF89" i="2"/>
  <c r="T89" i="2"/>
  <c r="R89" i="2"/>
  <c r="P89" i="2"/>
  <c r="BK89" i="2"/>
  <c r="J89" i="2"/>
  <c r="BE89" i="2" s="1"/>
  <c r="BI88" i="2"/>
  <c r="BH88" i="2"/>
  <c r="BG88" i="2"/>
  <c r="BF88" i="2"/>
  <c r="T88" i="2"/>
  <c r="R88" i="2"/>
  <c r="P88" i="2"/>
  <c r="BK88" i="2"/>
  <c r="J88" i="2"/>
  <c r="BE88" i="2" s="1"/>
  <c r="BI86" i="2"/>
  <c r="BH86" i="2"/>
  <c r="BG86" i="2"/>
  <c r="BF86" i="2"/>
  <c r="T86" i="2"/>
  <c r="R86" i="2"/>
  <c r="P86" i="2"/>
  <c r="BK86" i="2"/>
  <c r="J86" i="2"/>
  <c r="BE86" i="2" s="1"/>
  <c r="BI84" i="2"/>
  <c r="F32" i="2" s="1"/>
  <c r="BD52" i="1" s="1"/>
  <c r="BD51" i="1" s="1"/>
  <c r="W30" i="1" s="1"/>
  <c r="BH84" i="2"/>
  <c r="F31" i="2" s="1"/>
  <c r="BC52" i="1" s="1"/>
  <c r="BC51" i="1" s="1"/>
  <c r="BG84" i="2"/>
  <c r="F30" i="2" s="1"/>
  <c r="BB52" i="1" s="1"/>
  <c r="BB51" i="1" s="1"/>
  <c r="BF84" i="2"/>
  <c r="J29" i="2" s="1"/>
  <c r="AW52" i="1" s="1"/>
  <c r="T84" i="2"/>
  <c r="T83" i="2" s="1"/>
  <c r="T82" i="2" s="1"/>
  <c r="T81" i="2" s="1"/>
  <c r="R84" i="2"/>
  <c r="R83" i="2" s="1"/>
  <c r="P84" i="2"/>
  <c r="P83" i="2" s="1"/>
  <c r="BK84" i="2"/>
  <c r="BK83" i="2" s="1"/>
  <c r="J84" i="2"/>
  <c r="BE84" i="2" s="1"/>
  <c r="F77" i="2"/>
  <c r="J75" i="2"/>
  <c r="F75" i="2"/>
  <c r="E73" i="2"/>
  <c r="F48" i="2"/>
  <c r="J47" i="2"/>
  <c r="F45" i="2"/>
  <c r="E43" i="2"/>
  <c r="J19" i="2"/>
  <c r="E19" i="2"/>
  <c r="J77" i="2" s="1"/>
  <c r="J18" i="2"/>
  <c r="J16" i="2"/>
  <c r="E16" i="2"/>
  <c r="F78" i="2" s="1"/>
  <c r="J15" i="2"/>
  <c r="J13" i="2"/>
  <c r="E13" i="2"/>
  <c r="F47" i="2" s="1"/>
  <c r="J12" i="2"/>
  <c r="J10" i="2"/>
  <c r="J45" i="2" s="1"/>
  <c r="AS51" i="1"/>
  <c r="L47" i="1"/>
  <c r="AM46" i="1"/>
  <c r="L46" i="1"/>
  <c r="AM44" i="1"/>
  <c r="L44" i="1"/>
  <c r="L42" i="1"/>
  <c r="L41" i="1"/>
  <c r="J28" i="2" l="1"/>
  <c r="AV52" i="1" s="1"/>
  <c r="AT52" i="1" s="1"/>
  <c r="F28" i="2"/>
  <c r="AZ52" i="1" s="1"/>
  <c r="AZ51" i="1" s="1"/>
  <c r="J83" i="2"/>
  <c r="J54" i="2" s="1"/>
  <c r="BK82" i="2"/>
  <c r="J104" i="2"/>
  <c r="J57" i="2" s="1"/>
  <c r="BK103" i="2"/>
  <c r="J103" i="2" s="1"/>
  <c r="J56" i="2" s="1"/>
  <c r="BK133" i="2"/>
  <c r="J133" i="2" s="1"/>
  <c r="J62" i="2" s="1"/>
  <c r="J134" i="2"/>
  <c r="J63" i="2" s="1"/>
  <c r="R82" i="2"/>
  <c r="R81" i="2" s="1"/>
  <c r="W29" i="1"/>
  <c r="AY51" i="1"/>
  <c r="R103" i="2"/>
  <c r="P82" i="2"/>
  <c r="P81" i="2" s="1"/>
  <c r="AU52" i="1" s="1"/>
  <c r="AU51" i="1" s="1"/>
  <c r="W28" i="1"/>
  <c r="AX51" i="1"/>
  <c r="P103" i="2"/>
  <c r="F29" i="2"/>
  <c r="BA52" i="1" s="1"/>
  <c r="BA51" i="1" s="1"/>
  <c r="J82" i="2" l="1"/>
  <c r="J53" i="2" s="1"/>
  <c r="BK81" i="2"/>
  <c r="J81" i="2" s="1"/>
  <c r="W26" i="1"/>
  <c r="AV51" i="1"/>
  <c r="W27" i="1"/>
  <c r="AW51" i="1"/>
  <c r="AK27" i="1" s="1"/>
  <c r="AT51" i="1" l="1"/>
  <c r="AK26" i="1"/>
  <c r="J25" i="2"/>
  <c r="J52" i="2"/>
  <c r="AG52" i="1" l="1"/>
  <c r="J34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<sst xmlns="http://schemas.openxmlformats.org/spreadsheetml/2006/main" count="1363" uniqueCount="465">
  <si>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</si>
  <si>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</si>
  <si>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</si>
  <si>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</si>
  <si>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</si>
  <si>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</si>
  <si>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</si>
  <si>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{e0b2b0f8-01c5-470e-b091-732c4b05dd87}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</si>
  <si>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</si>
  <si>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</si>
  <si>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</si>
  <si>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</si>
  <si>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</si>
  <si>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</si>
  <si>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</si>
  <si>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</si>
  <si>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</si>
  <si>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</si>
  <si>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</si>
  <si>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Využití tepla z BPS Slatina pod Hazmburkem</t>
  </si>
  <si>
    <t>KSO:</t>
  </si>
  <si>
    <t/>
  </si>
  <si>
    <t>CC-CZ:</t>
  </si>
  <si>
    <t>Místo:</t>
  </si>
  <si>
    <t xml:space="preserve"> </t>
  </si>
  <si>
    <t>Datum:</t>
  </si>
  <si>
    <t>14. 2. 2017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</si>
  <si>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</si>
  <si>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</si>
  <si>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</si>
  <si>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</si>
  <si>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</si>
  <si>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</si>
  <si>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</si>
  <si>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</si>
  <si>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</si>
  <si>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</si>
  <si>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</si>
  <si>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</si>
  <si>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</si>
  <si>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</si>
  <si>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</si>
  <si>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</si>
  <si>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</si>
  <si>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</si>
  <si>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</si>
  <si>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</si>
  <si>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</si>
  <si>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</si>
  <si>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</si>
  <si>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</si>
  <si>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</si>
  <si>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</si>
  <si>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</si>
  <si>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</si>
  <si>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</si>
  <si>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</si>
  <si>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</si>
  <si>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</si>
  <si>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</si>
  <si>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</si>
  <si>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</si>
  <si>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</si>
  <si>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</si>
  <si>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</si>
  <si>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</si>
  <si>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</si>
  <si>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</si>
  <si>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</si>
  <si>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</si>
  <si>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</si>
  <si>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</si>
  <si>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</si>
  <si>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</si>
  <si>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</si>
  <si>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</si>
  <si>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</si>
  <si>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</si>
  <si>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</si>
  <si>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</si>
  <si>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</si>
  <si>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</si>
  <si>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</si>
  <si>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</si>
  <si>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</si>
  <si>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</si>
  <si>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</si>
  <si>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</si>
  <si>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</si>
  <si>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</si>
  <si>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998 - Přesun hmot</t>
  </si>
  <si>
    <t>PSV - Práce a dodávky PSV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</si>
  <si>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</si>
  <si>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</si>
  <si>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</si>
  <si>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</si>
  <si>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741 - Elektroinstalace - silnoproud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</si>
  <si>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</si>
  <si>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</si>
  <si>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</si>
  <si>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</si>
  <si>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</si>
  <si>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</si>
  <si>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</si>
  <si>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</si>
  <si>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</si>
  <si>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</si>
  <si>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</si>
  <si>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</si>
  <si>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</si>
  <si>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</si>
  <si>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</si>
  <si>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</si>
  <si>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</si>
  <si>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</si>
  <si>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</si>
  <si>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</si>
  <si>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</si>
  <si>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</si>
  <si>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</si>
  <si>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</si>
  <si>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2017 01</t>
  </si>
  <si>
    <t>4</t>
  </si>
  <si>
    <t>301610025</t>
  </si>
  <si>
    <t>VV</t>
  </si>
  <si>
    <t>(60+304+41,6+16,5+15,9)*0,8*0,2</t>
  </si>
  <si>
    <t>131201202</t>
  </si>
  <si>
    <t>Hloubení zapažených jam a zářezů s urovnáním dna do předepsaného profilu a spádu v hornině tř. 3 přes 100 do 1 000 m3</t>
  </si>
  <si>
    <t>-460768584</t>
  </si>
  <si>
    <t>(60+304+41,6+16,5+15,9)*0,8*1,4</t>
  </si>
  <si>
    <t>3</t>
  </si>
  <si>
    <t>131201209</t>
  </si>
  <si>
    <t>Hloubení zapažených jam a zářezů s urovnáním dna do předepsaného profilu a spádu Příplatek k cenám za lepivost horniny tř. 3</t>
  </si>
  <si>
    <t>1998607120</t>
  </si>
  <si>
    <t>141721118</t>
  </si>
  <si>
    <t>Řízený zemní protlak v hornině tř. 1 až 4, včetně protlačení trub v hloubce do 6 m vnějšího průměru vrtu přes 315 do 350 mm</t>
  </si>
  <si>
    <t>m</t>
  </si>
  <si>
    <t>394739798</t>
  </si>
  <si>
    <t>11+8+8+16+12+12</t>
  </si>
  <si>
    <t>5</t>
  </si>
  <si>
    <t>M</t>
  </si>
  <si>
    <t>286103040</t>
  </si>
  <si>
    <t>trubka pro vrtané studny PVC D 200 x 4,5 x 4000 mm</t>
  </si>
  <si>
    <t>kus</t>
  </si>
  <si>
    <t>8</t>
  </si>
  <si>
    <t>1904201265</t>
  </si>
  <si>
    <t>6</t>
  </si>
  <si>
    <t>151101101</t>
  </si>
  <si>
    <t>Zřízení pažení a rozepření stěn rýh pro podzemní vedení pro všechny šířky rýhy příložné pro jakoukoliv mezerovitost, hloubky do 2 m</t>
  </si>
  <si>
    <t>m2</t>
  </si>
  <si>
    <t>-1862966580</t>
  </si>
  <si>
    <t>60+304+41,6+16,5+15,9*2*1,4</t>
  </si>
  <si>
    <t>7</t>
  </si>
  <si>
    <t>151101111</t>
  </si>
  <si>
    <t>Odstranění pažení a rozepření stěn rýh pro podzemní vedení s uložením materiálu na vzdálenost do 3 m od kraje výkopu příložné, hloubky do 2 m</t>
  </si>
  <si>
    <t>-1135421616</t>
  </si>
  <si>
    <t>174101101</t>
  </si>
  <si>
    <t>Zásyp sypaninou z jakékoliv horniny s uložením výkopku ve vrstvách se zhutněním jam, šachet, rýh nebo kolem objektů v těchto vykopávkách</t>
  </si>
  <si>
    <t>2011100925</t>
  </si>
  <si>
    <t>60+304+41,6+16,5+15,9*0,8*1,0</t>
  </si>
  <si>
    <t>9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</si>
  <si>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</si>
  <si>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</si>
  <si>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-15252437</t>
  </si>
  <si>
    <t>(60+304+41,6+16,5+15,9)*0,4*0,8</t>
  </si>
  <si>
    <t>10</t>
  </si>
  <si>
    <t>181301103</t>
  </si>
  <si>
    <t>Rozprostření a urovnání ornice v rovině nebo ve svahu sklonu do 1:5 při souvislé ploše do 500 m2, tl. vrstvy přes 150 do 200 mm</t>
  </si>
  <si>
    <t>-404168338</t>
  </si>
  <si>
    <t>(60+304+41,6+16,5+15,9)*0,2*0,8</t>
  </si>
  <si>
    <t>998</t>
  </si>
  <si>
    <t>Přesun hmot</t>
  </si>
  <si>
    <t>32</t>
  </si>
  <si>
    <t>998253010</t>
  </si>
  <si>
    <t>Přesun hmot pro kolektory a kanály pro vedení montované železobetonové jakéhokoliv rozsahu a hloubky dopravní vzdálenost do 10 m</t>
  </si>
  <si>
    <t>t</t>
  </si>
  <si>
    <t>1108809912</t>
  </si>
  <si>
    <t>PSV</t>
  </si>
  <si>
    <t>Práce a dodávky PSV</t>
  </si>
  <si>
    <t>731</t>
  </si>
  <si>
    <t>Ústřední vytápění - kotelny</t>
  </si>
  <si>
    <t>29</t>
  </si>
  <si>
    <t>998731201</t>
  </si>
  <si>
    <t>Přesun hmot pro kotelny stanovený procentní sazbou (%) z ceny vodorovná dopravní vzdálenost do 50 m v objektech výšky do 6 m</t>
  </si>
  <si>
    <t>%</t>
  </si>
  <si>
    <t>16</t>
  </si>
  <si>
    <t>-1476702556</t>
  </si>
  <si>
    <t>732</t>
  </si>
  <si>
    <t>Ústřední vytápění - strojovny</t>
  </si>
  <si>
    <t>27</t>
  </si>
  <si>
    <t>732229111kal</t>
  </si>
  <si>
    <t>Montáž výměníků tepla stavebnicových [typ SVT] s pevnými trubkovnicemi, DN 150/2,0 m o v. pl. 1,6 m2 vodorovně 1 čl. - 1,6 m2</t>
  </si>
  <si>
    <t>soubor</t>
  </si>
  <si>
    <t>333485217</t>
  </si>
  <si>
    <t>30</t>
  </si>
  <si>
    <t>998732201</t>
  </si>
  <si>
    <t>Přesun hmot pro strojovny stanovený procentní sazbou (%) z ceny vodorovná dopravní vzdálenost do 50 m v objektech výšky do 6 m</t>
  </si>
  <si>
    <t>-572325138</t>
  </si>
  <si>
    <t>733</t>
  </si>
  <si>
    <t>Ústřední vytápění - rozvodné potrubí</t>
  </si>
  <si>
    <t>26</t>
  </si>
  <si>
    <t>733121219</t>
  </si>
  <si>
    <t>Potrubí z trubek ocelových hladkých bezešvých tvářených za tepla v kotelnách a strojovnách D 60,3/2,9</t>
  </si>
  <si>
    <t>-1982864761</t>
  </si>
  <si>
    <t>25</t>
  </si>
  <si>
    <t>733121228</t>
  </si>
  <si>
    <t>Potrubí z trubek ocelových hladkých bezešvých tvářených za tepla v kotelnách a strojovnách D 108/4,0</t>
  </si>
  <si>
    <t>-576581605</t>
  </si>
  <si>
    <t>12</t>
  </si>
  <si>
    <t>733322303A</t>
  </si>
  <si>
    <t>Potrubí z trubek plastových ze zesíťovaného polyethylenu PE – X spojovaných mechanicky lisováním [systém Gabotherm] D 20/2,0</t>
  </si>
  <si>
    <t>-1981039241</t>
  </si>
  <si>
    <t>60+304</t>
  </si>
  <si>
    <t>13</t>
  </si>
  <si>
    <t>733322303B</t>
  </si>
  <si>
    <t>-2129694827</t>
  </si>
  <si>
    <t>41,6+16,5+15,9</t>
  </si>
  <si>
    <t>14</t>
  </si>
  <si>
    <t>733391103</t>
  </si>
  <si>
    <t>Zkoušky těsnosti potrubí z trubek plastových D přes 50/4,6 do 75/6,8</t>
  </si>
  <si>
    <t>-587560024</t>
  </si>
  <si>
    <t>(60+304+41,6+16,5+15,9)*2</t>
  </si>
  <si>
    <t>998733201</t>
  </si>
  <si>
    <t>Přesun hmot pro rozvody potrubí stanovený procentní sazbou z ceny vodorovná dopravní vzdálenost do 50 m v objektech výšky do 6 m</t>
  </si>
  <si>
    <t>-1849120301</t>
  </si>
  <si>
    <t>734</t>
  </si>
  <si>
    <t>Ústřední vytápění - armatury</t>
  </si>
  <si>
    <t>734109214</t>
  </si>
  <si>
    <t>Montáž armatur přírubových se dvěma přírubami PN 16 DN 50</t>
  </si>
  <si>
    <t>235458171</t>
  </si>
  <si>
    <t>17</t>
  </si>
  <si>
    <t>422156800</t>
  </si>
  <si>
    <t>ventil zpětný přímý uzavíratelný samočinný, PN 40 DN50x230 mm</t>
  </si>
  <si>
    <t>-1696458659</t>
  </si>
  <si>
    <t>18</t>
  </si>
  <si>
    <t>422365000</t>
  </si>
  <si>
    <t>kohout z uhlíkové oceli kulový PN16 DN50 mm</t>
  </si>
  <si>
    <t>-1326525827</t>
  </si>
  <si>
    <t>19</t>
  </si>
  <si>
    <t>422657700</t>
  </si>
  <si>
    <t>filtr s vypouštěcí přírubou DN50x230 mm</t>
  </si>
  <si>
    <t>-583278992</t>
  </si>
  <si>
    <t>20</t>
  </si>
  <si>
    <t>426113080</t>
  </si>
  <si>
    <t xml:space="preserve">čerpadlo oběhové teplovodní přírubové DN 50 pro vytápění výtlak 8 m Qmax 12 m3/h PN 6/10 </t>
  </si>
  <si>
    <t>197192695</t>
  </si>
  <si>
    <t>484877110</t>
  </si>
  <si>
    <t>rozdělovač-sběrač přírubový RS modul M 100 DN 65</t>
  </si>
  <si>
    <t>-427536563</t>
  </si>
  <si>
    <t>22</t>
  </si>
  <si>
    <t>484877210</t>
  </si>
  <si>
    <t>podpěra rozdělovače-sběrače pod RS modul M 100</t>
  </si>
  <si>
    <t>-1927826246</t>
  </si>
  <si>
    <t>23</t>
  </si>
  <si>
    <t>484891150</t>
  </si>
  <si>
    <t>odlučovač vzduchu absorpční 2" F</t>
  </si>
  <si>
    <t>918418323</t>
  </si>
  <si>
    <t>24</t>
  </si>
  <si>
    <t>484911800</t>
  </si>
  <si>
    <t>izolace pro kotlové sestavy (komplet)</t>
  </si>
  <si>
    <t>-680200828</t>
  </si>
  <si>
    <t>P</t>
  </si>
  <si>
    <t>Poznámka k položce:
Giacomini, kód: R586KY001</t>
  </si>
  <si>
    <t>31</t>
  </si>
  <si>
    <t>998734201</t>
  </si>
  <si>
    <t>Přesun hmot pro armatury stanovený procentní sazbou (%) z ceny vodorovná dopravní vzdálenost do 50 m v objektech výšky do 6 m</t>
  </si>
  <si>
    <t>1894221536</t>
  </si>
  <si>
    <t>741</t>
  </si>
  <si>
    <t>Elektroinstalace - silnoproud</t>
  </si>
  <si>
    <t>28</t>
  </si>
  <si>
    <t>741128001kal</t>
  </si>
  <si>
    <t>Ostatní práce při montáži vodičů a kabelů úpravy vodičů a kabelů odjutování a očištění</t>
  </si>
  <si>
    <t>-533582642</t>
  </si>
  <si>
    <t>Práce a dodávky M</t>
  </si>
  <si>
    <t>46-M</t>
  </si>
  <si>
    <t>Zemní práce při extr.mont.pracích</t>
  </si>
  <si>
    <t>11</t>
  </si>
  <si>
    <t>460620007</t>
  </si>
  <si>
    <t>Úprava terénu zatravnění, včetně dodání osiva a zalití vodou na rovině</t>
  </si>
  <si>
    <t>64</t>
  </si>
  <si>
    <t>-1527279634</t>
  </si>
  <si>
    <t>(60+304+41,6+16,5+15,9)*0,8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</si>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</sst>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3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8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0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4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4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8" fillId="3" borderId="0" xfId="1" applyFont="1" applyFill="1" applyAlignment="1">
      <alignment vertical="center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1" t="s">
        <v>8</v>
      </c>
      <c r="BT2" s="21" t="s">
        <v>9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9" t="s">
        <v>16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6"/>
      <c r="AQ5" s="28"/>
      <c r="BE5" s="307" t="s">
        <v>17</v>
      </c>
      <c r="BS5" s="21" t="s">
        <v>8</v>
      </c>
    </row>
    <row r="6" spans="1:74" ht="36.950000000000003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1" t="s">
        <v>19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6"/>
      <c r="AQ6" s="28"/>
      <c r="BE6" s="308"/>
      <c r="BS6" s="21" t="s">
        <v>8</v>
      </c>
    </row>
    <row r="7" spans="1:74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8"/>
      <c r="BS7" s="21" t="s">
        <v>8</v>
      </c>
    </row>
    <row r="8" spans="1:74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8"/>
      <c r="BS8" s="21" t="s">
        <v>8</v>
      </c>
    </row>
    <row r="9" spans="1:74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8"/>
      <c r="BS9" s="21" t="s">
        <v>8</v>
      </c>
    </row>
    <row r="10" spans="1:74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8"/>
      <c r="BS10" s="21" t="s">
        <v>8</v>
      </c>
    </row>
    <row r="11" spans="1:74" ht="18.399999999999999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08"/>
      <c r="BS11" s="21" t="s">
        <v>8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8"/>
      <c r="BS12" s="21" t="s">
        <v>8</v>
      </c>
    </row>
    <row r="13" spans="1:74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08"/>
      <c r="BS13" s="21" t="s">
        <v>8</v>
      </c>
    </row>
    <row r="14" spans="1:74">
      <c r="B14" s="25"/>
      <c r="C14" s="26"/>
      <c r="D14" s="26"/>
      <c r="E14" s="312" t="s">
        <v>31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08"/>
      <c r="BS14" s="21" t="s">
        <v>8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8"/>
      <c r="BS15" s="21" t="s">
        <v>6</v>
      </c>
    </row>
    <row r="16" spans="1:74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8"/>
      <c r="BS16" s="21" t="s">
        <v>6</v>
      </c>
    </row>
    <row r="17" spans="2:71" ht="18.399999999999999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08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8"/>
      <c r="BS18" s="21" t="s">
        <v>8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8"/>
      <c r="BS19" s="21" t="s">
        <v>8</v>
      </c>
    </row>
    <row r="20" spans="2:71" ht="22.5" customHeight="1">
      <c r="B20" s="25"/>
      <c r="C20" s="26"/>
      <c r="D20" s="26"/>
      <c r="E20" s="314" t="s">
        <v>21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26"/>
      <c r="AP20" s="26"/>
      <c r="AQ20" s="28"/>
      <c r="BE20" s="308"/>
      <c r="BS20" s="21" t="s">
        <v>6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8"/>
    </row>
    <row r="22" spans="2:71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8"/>
    </row>
    <row r="23" spans="2:71" s="1" customFormat="1" ht="25.9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5">
        <f>ROUND(AG51,2)</f>
        <v>0</v>
      </c>
      <c r="AL23" s="316"/>
      <c r="AM23" s="316"/>
      <c r="AN23" s="316"/>
      <c r="AO23" s="316"/>
      <c r="AP23" s="39"/>
      <c r="AQ23" s="42"/>
      <c r="BE23" s="308"/>
    </row>
    <row r="24" spans="2:71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8"/>
    </row>
    <row r="25" spans="2:71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7" t="s">
        <v>36</v>
      </c>
      <c r="M25" s="317"/>
      <c r="N25" s="317"/>
      <c r="O25" s="317"/>
      <c r="P25" s="39"/>
      <c r="Q25" s="39"/>
      <c r="R25" s="39"/>
      <c r="S25" s="39"/>
      <c r="T25" s="39"/>
      <c r="U25" s="39"/>
      <c r="V25" s="39"/>
      <c r="W25" s="317" t="s">
        <v>37</v>
      </c>
      <c r="X25" s="317"/>
      <c r="Y25" s="317"/>
      <c r="Z25" s="317"/>
      <c r="AA25" s="317"/>
      <c r="AB25" s="317"/>
      <c r="AC25" s="317"/>
      <c r="AD25" s="317"/>
      <c r="AE25" s="317"/>
      <c r="AF25" s="39"/>
      <c r="AG25" s="39"/>
      <c r="AH25" s="39"/>
      <c r="AI25" s="39"/>
      <c r="AJ25" s="39"/>
      <c r="AK25" s="317" t="s">
        <v>38</v>
      </c>
      <c r="AL25" s="317"/>
      <c r="AM25" s="317"/>
      <c r="AN25" s="317"/>
      <c r="AO25" s="317"/>
      <c r="AP25" s="39"/>
      <c r="AQ25" s="42"/>
      <c r="BE25" s="308"/>
    </row>
    <row r="26" spans="2:71" s="2" customFormat="1" ht="14.45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318">
        <v>0.21</v>
      </c>
      <c r="M26" s="319"/>
      <c r="N26" s="319"/>
      <c r="O26" s="319"/>
      <c r="P26" s="45"/>
      <c r="Q26" s="45"/>
      <c r="R26" s="45"/>
      <c r="S26" s="45"/>
      <c r="T26" s="45"/>
      <c r="U26" s="45"/>
      <c r="V26" s="45"/>
      <c r="W26" s="320">
        <f>ROUND(AZ51,2)</f>
        <v>0</v>
      </c>
      <c r="X26" s="319"/>
      <c r="Y26" s="319"/>
      <c r="Z26" s="319"/>
      <c r="AA26" s="319"/>
      <c r="AB26" s="319"/>
      <c r="AC26" s="319"/>
      <c r="AD26" s="319"/>
      <c r="AE26" s="319"/>
      <c r="AF26" s="45"/>
      <c r="AG26" s="45"/>
      <c r="AH26" s="45"/>
      <c r="AI26" s="45"/>
      <c r="AJ26" s="45"/>
      <c r="AK26" s="320">
        <f>ROUND(AV51,2)</f>
        <v>0</v>
      </c>
      <c r="AL26" s="319"/>
      <c r="AM26" s="319"/>
      <c r="AN26" s="319"/>
      <c r="AO26" s="319"/>
      <c r="AP26" s="45"/>
      <c r="AQ26" s="47"/>
      <c r="BE26" s="308"/>
    </row>
    <row r="27" spans="2:71" s="2" customFormat="1" ht="14.45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318">
        <v>0.15</v>
      </c>
      <c r="M27" s="319"/>
      <c r="N27" s="319"/>
      <c r="O27" s="319"/>
      <c r="P27" s="45"/>
      <c r="Q27" s="45"/>
      <c r="R27" s="45"/>
      <c r="S27" s="45"/>
      <c r="T27" s="45"/>
      <c r="U27" s="45"/>
      <c r="V27" s="45"/>
      <c r="W27" s="320">
        <f>ROUND(BA51,2)</f>
        <v>0</v>
      </c>
      <c r="X27" s="319"/>
      <c r="Y27" s="319"/>
      <c r="Z27" s="319"/>
      <c r="AA27" s="319"/>
      <c r="AB27" s="319"/>
      <c r="AC27" s="319"/>
      <c r="AD27" s="319"/>
      <c r="AE27" s="319"/>
      <c r="AF27" s="45"/>
      <c r="AG27" s="45"/>
      <c r="AH27" s="45"/>
      <c r="AI27" s="45"/>
      <c r="AJ27" s="45"/>
      <c r="AK27" s="320">
        <f>ROUND(AW51,2)</f>
        <v>0</v>
      </c>
      <c r="AL27" s="319"/>
      <c r="AM27" s="319"/>
      <c r="AN27" s="319"/>
      <c r="AO27" s="319"/>
      <c r="AP27" s="45"/>
      <c r="AQ27" s="47"/>
      <c r="BE27" s="308"/>
    </row>
    <row r="28" spans="2:71" s="2" customFormat="1" ht="14.45" hidden="1" customHeight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318">
        <v>0.21</v>
      </c>
      <c r="M28" s="319"/>
      <c r="N28" s="319"/>
      <c r="O28" s="319"/>
      <c r="P28" s="45"/>
      <c r="Q28" s="45"/>
      <c r="R28" s="45"/>
      <c r="S28" s="45"/>
      <c r="T28" s="45"/>
      <c r="U28" s="45"/>
      <c r="V28" s="45"/>
      <c r="W28" s="320">
        <f>ROUND(BB51,2)</f>
        <v>0</v>
      </c>
      <c r="X28" s="319"/>
      <c r="Y28" s="319"/>
      <c r="Z28" s="319"/>
      <c r="AA28" s="319"/>
      <c r="AB28" s="319"/>
      <c r="AC28" s="319"/>
      <c r="AD28" s="319"/>
      <c r="AE28" s="319"/>
      <c r="AF28" s="45"/>
      <c r="AG28" s="45"/>
      <c r="AH28" s="45"/>
      <c r="AI28" s="45"/>
      <c r="AJ28" s="45"/>
      <c r="AK28" s="320">
        <v>0</v>
      </c>
      <c r="AL28" s="319"/>
      <c r="AM28" s="319"/>
      <c r="AN28" s="319"/>
      <c r="AO28" s="319"/>
      <c r="AP28" s="45"/>
      <c r="AQ28" s="47"/>
      <c r="BE28" s="308"/>
    </row>
    <row r="29" spans="2:71" s="2" customFormat="1" ht="14.45" hidden="1" customHeight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318">
        <v>0.15</v>
      </c>
      <c r="M29" s="319"/>
      <c r="N29" s="319"/>
      <c r="O29" s="319"/>
      <c r="P29" s="45"/>
      <c r="Q29" s="45"/>
      <c r="R29" s="45"/>
      <c r="S29" s="45"/>
      <c r="T29" s="45"/>
      <c r="U29" s="45"/>
      <c r="V29" s="45"/>
      <c r="W29" s="320">
        <f>ROUND(BC51,2)</f>
        <v>0</v>
      </c>
      <c r="X29" s="319"/>
      <c r="Y29" s="319"/>
      <c r="Z29" s="319"/>
      <c r="AA29" s="319"/>
      <c r="AB29" s="319"/>
      <c r="AC29" s="319"/>
      <c r="AD29" s="319"/>
      <c r="AE29" s="319"/>
      <c r="AF29" s="45"/>
      <c r="AG29" s="45"/>
      <c r="AH29" s="45"/>
      <c r="AI29" s="45"/>
      <c r="AJ29" s="45"/>
      <c r="AK29" s="320">
        <v>0</v>
      </c>
      <c r="AL29" s="319"/>
      <c r="AM29" s="319"/>
      <c r="AN29" s="319"/>
      <c r="AO29" s="319"/>
      <c r="AP29" s="45"/>
      <c r="AQ29" s="47"/>
      <c r="BE29" s="308"/>
    </row>
    <row r="30" spans="2:71" s="2" customFormat="1" ht="14.45" hidden="1" customHeight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318">
        <v>0</v>
      </c>
      <c r="M30" s="319"/>
      <c r="N30" s="319"/>
      <c r="O30" s="319"/>
      <c r="P30" s="45"/>
      <c r="Q30" s="45"/>
      <c r="R30" s="45"/>
      <c r="S30" s="45"/>
      <c r="T30" s="45"/>
      <c r="U30" s="45"/>
      <c r="V30" s="45"/>
      <c r="W30" s="320">
        <f>ROUND(BD51,2)</f>
        <v>0</v>
      </c>
      <c r="X30" s="319"/>
      <c r="Y30" s="319"/>
      <c r="Z30" s="319"/>
      <c r="AA30" s="319"/>
      <c r="AB30" s="319"/>
      <c r="AC30" s="319"/>
      <c r="AD30" s="319"/>
      <c r="AE30" s="319"/>
      <c r="AF30" s="45"/>
      <c r="AG30" s="45"/>
      <c r="AH30" s="45"/>
      <c r="AI30" s="45"/>
      <c r="AJ30" s="45"/>
      <c r="AK30" s="320">
        <v>0</v>
      </c>
      <c r="AL30" s="319"/>
      <c r="AM30" s="319"/>
      <c r="AN30" s="319"/>
      <c r="AO30" s="319"/>
      <c r="AP30" s="45"/>
      <c r="AQ30" s="47"/>
      <c r="BE30" s="308"/>
    </row>
    <row r="31" spans="2:71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8"/>
    </row>
    <row r="32" spans="2:71" s="1" customFormat="1" ht="25.9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21" t="s">
        <v>47</v>
      </c>
      <c r="Y32" s="322"/>
      <c r="Z32" s="322"/>
      <c r="AA32" s="322"/>
      <c r="AB32" s="322"/>
      <c r="AC32" s="50"/>
      <c r="AD32" s="50"/>
      <c r="AE32" s="50"/>
      <c r="AF32" s="50"/>
      <c r="AG32" s="50"/>
      <c r="AH32" s="50"/>
      <c r="AI32" s="50"/>
      <c r="AJ32" s="50"/>
      <c r="AK32" s="323">
        <f>SUM(AK23:AK30)</f>
        <v>0</v>
      </c>
      <c r="AL32" s="322"/>
      <c r="AM32" s="322"/>
      <c r="AN32" s="322"/>
      <c r="AO32" s="324"/>
      <c r="AP32" s="48"/>
      <c r="AQ32" s="52"/>
      <c r="BE32" s="308"/>
    </row>
    <row r="33" spans="2:56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50000000000003" customHeight="1">
      <c r="B39" s="38"/>
      <c r="C39" s="59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2017-1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50000000000003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5" t="str">
        <f>K6</f>
        <v>Využití tepla z BPS Slatina pod Hazmburkem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67"/>
      <c r="AQ42" s="67"/>
      <c r="AR42" s="68"/>
    </row>
    <row r="43" spans="2:56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7" t="str">
        <f>IF(AN8= "","",AN8)</f>
        <v>14. 2. 2017</v>
      </c>
      <c r="AN44" s="327"/>
      <c r="AO44" s="60"/>
      <c r="AP44" s="60"/>
      <c r="AQ44" s="60"/>
      <c r="AR44" s="58"/>
    </row>
    <row r="45" spans="2:56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28" t="str">
        <f>IF(E17="","",E17)</f>
        <v xml:space="preserve"> </v>
      </c>
      <c r="AN46" s="328"/>
      <c r="AO46" s="328"/>
      <c r="AP46" s="328"/>
      <c r="AQ46" s="60"/>
      <c r="AR46" s="58"/>
      <c r="AS46" s="329" t="s">
        <v>49</v>
      </c>
      <c r="AT46" s="330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1"/>
      <c r="AT47" s="332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3"/>
      <c r="AT48" s="334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0" s="1" customFormat="1" ht="29.25" customHeight="1">
      <c r="B49" s="38"/>
      <c r="C49" s="335" t="s">
        <v>50</v>
      </c>
      <c r="D49" s="336"/>
      <c r="E49" s="336"/>
      <c r="F49" s="336"/>
      <c r="G49" s="336"/>
      <c r="H49" s="76"/>
      <c r="I49" s="337" t="s">
        <v>51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52</v>
      </c>
      <c r="AH49" s="336"/>
      <c r="AI49" s="336"/>
      <c r="AJ49" s="336"/>
      <c r="AK49" s="336"/>
      <c r="AL49" s="336"/>
      <c r="AM49" s="336"/>
      <c r="AN49" s="337" t="s">
        <v>53</v>
      </c>
      <c r="AO49" s="336"/>
      <c r="AP49" s="336"/>
      <c r="AQ49" s="77" t="s">
        <v>54</v>
      </c>
      <c r="AR49" s="58"/>
      <c r="AS49" s="78" t="s">
        <v>55</v>
      </c>
      <c r="AT49" s="79" t="s">
        <v>56</v>
      </c>
      <c r="AU49" s="79" t="s">
        <v>57</v>
      </c>
      <c r="AV49" s="79" t="s">
        <v>58</v>
      </c>
      <c r="AW49" s="79" t="s">
        <v>59</v>
      </c>
      <c r="AX49" s="79" t="s">
        <v>60</v>
      </c>
      <c r="AY49" s="79" t="s">
        <v>61</v>
      </c>
      <c r="AZ49" s="79" t="s">
        <v>62</v>
      </c>
      <c r="BA49" s="79" t="s">
        <v>63</v>
      </c>
      <c r="BB49" s="79" t="s">
        <v>64</v>
      </c>
      <c r="BC49" s="79" t="s">
        <v>65</v>
      </c>
      <c r="BD49" s="80" t="s">
        <v>66</v>
      </c>
    </row>
    <row r="50" spans="1:90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0" s="4" customFormat="1" ht="32.450000000000003" customHeight="1">
      <c r="B51" s="65"/>
      <c r="C51" s="84" t="s">
        <v>67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2">
        <f>ROUND(AG52,2)</f>
        <v>0</v>
      </c>
      <c r="AH51" s="342"/>
      <c r="AI51" s="342"/>
      <c r="AJ51" s="342"/>
      <c r="AK51" s="342"/>
      <c r="AL51" s="342"/>
      <c r="AM51" s="342"/>
      <c r="AN51" s="343">
        <f>SUM(AG51,AT51)</f>
        <v>0</v>
      </c>
      <c r="AO51" s="343"/>
      <c r="AP51" s="343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68</v>
      </c>
      <c r="BT51" s="91" t="s">
        <v>69</v>
      </c>
      <c r="BV51" s="91" t="s">
        <v>70</v>
      </c>
      <c r="BW51" s="91" t="s">
        <v>7</v>
      </c>
      <c r="BX51" s="91" t="s">
        <v>71</v>
      </c>
      <c r="CL51" s="91" t="s">
        <v>21</v>
      </c>
    </row>
    <row r="52" spans="1:90" s="5" customFormat="1" ht="22.5" customHeight="1">
      <c r="A52" s="92" t="s">
        <v>72</v>
      </c>
      <c r="B52" s="93"/>
      <c r="C52" s="94"/>
      <c r="D52" s="341" t="s">
        <v>16</v>
      </c>
      <c r="E52" s="341"/>
      <c r="F52" s="341"/>
      <c r="G52" s="341"/>
      <c r="H52" s="341"/>
      <c r="I52" s="95"/>
      <c r="J52" s="341" t="s">
        <v>19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39">
        <f>'2017-1 - Využití tepla z ...'!J25</f>
        <v>0</v>
      </c>
      <c r="AH52" s="340"/>
      <c r="AI52" s="340"/>
      <c r="AJ52" s="340"/>
      <c r="AK52" s="340"/>
      <c r="AL52" s="340"/>
      <c r="AM52" s="340"/>
      <c r="AN52" s="339">
        <f>SUM(AG52,AT52)</f>
        <v>0</v>
      </c>
      <c r="AO52" s="340"/>
      <c r="AP52" s="340"/>
      <c r="AQ52" s="96" t="s">
        <v>73</v>
      </c>
      <c r="AR52" s="97"/>
      <c r="AS52" s="98">
        <v>0</v>
      </c>
      <c r="AT52" s="99">
        <f>ROUND(SUM(AV52:AW52),2)</f>
        <v>0</v>
      </c>
      <c r="AU52" s="100">
        <f>'2017-1 - Využití tepla z ...'!P81</f>
        <v>0</v>
      </c>
      <c r="AV52" s="99">
        <f>'2017-1 - Využití tepla z ...'!J28</f>
        <v>0</v>
      </c>
      <c r="AW52" s="99">
        <f>'2017-1 - Využití tepla z ...'!J29</f>
        <v>0</v>
      </c>
      <c r="AX52" s="99">
        <f>'2017-1 - Využití tepla z ...'!J30</f>
        <v>0</v>
      </c>
      <c r="AY52" s="99">
        <f>'2017-1 - Využití tepla z ...'!J31</f>
        <v>0</v>
      </c>
      <c r="AZ52" s="99">
        <f>'2017-1 - Využití tepla z ...'!F28</f>
        <v>0</v>
      </c>
      <c r="BA52" s="99">
        <f>'2017-1 - Využití tepla z ...'!F29</f>
        <v>0</v>
      </c>
      <c r="BB52" s="99">
        <f>'2017-1 - Využití tepla z ...'!F30</f>
        <v>0</v>
      </c>
      <c r="BC52" s="99">
        <f>'2017-1 - Využití tepla z ...'!F31</f>
        <v>0</v>
      </c>
      <c r="BD52" s="101">
        <f>'2017-1 - Využití tepla z ...'!F32</f>
        <v>0</v>
      </c>
      <c r="BT52" s="102" t="s">
        <v>74</v>
      </c>
      <c r="BU52" s="102" t="s">
        <v>75</v>
      </c>
      <c r="BV52" s="102" t="s">
        <v>70</v>
      </c>
      <c r="BW52" s="102" t="s">
        <v>7</v>
      </c>
      <c r="BX52" s="102" t="s">
        <v>71</v>
      </c>
      <c r="CL52" s="102" t="s">
        <v>21</v>
      </c>
    </row>
    <row r="53" spans="1:90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0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7-1 - Využití tepla z 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76</v>
      </c>
      <c r="G1" s="348" t="s">
        <v>77</v>
      </c>
      <c r="H1" s="348"/>
      <c r="I1" s="107"/>
      <c r="J1" s="106" t="s">
        <v>78</v>
      </c>
      <c r="K1" s="105" t="s">
        <v>79</v>
      </c>
      <c r="L1" s="106" t="s">
        <v>80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1" t="s">
        <v>7</v>
      </c>
    </row>
    <row r="3" spans="1:70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81</v>
      </c>
    </row>
    <row r="4" spans="1:70" ht="36.950000000000003" customHeight="1">
      <c r="B4" s="25"/>
      <c r="C4" s="26"/>
      <c r="D4" s="27" t="s">
        <v>82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1:70" s="1" customFormat="1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1:70" s="1" customFormat="1" ht="36.950000000000003" customHeight="1">
      <c r="B7" s="38"/>
      <c r="C7" s="39"/>
      <c r="D7" s="39"/>
      <c r="E7" s="345" t="s">
        <v>19</v>
      </c>
      <c r="F7" s="346"/>
      <c r="G7" s="346"/>
      <c r="H7" s="346"/>
      <c r="I7" s="110"/>
      <c r="J7" s="39"/>
      <c r="K7" s="42"/>
    </row>
    <row r="8" spans="1:70" s="1" customFormat="1" ht="13.5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1:70" s="1" customFormat="1" ht="14.4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1:70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14. 2. 2017</v>
      </c>
      <c r="K10" s="42"/>
    </row>
    <row r="11" spans="1:70" s="1" customFormat="1" ht="10.9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1:70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tr">
        <f>IF('Rekapitulace stavby'!AN10="","",'Rekapitulace stavby'!AN10)</f>
        <v/>
      </c>
      <c r="K12" s="42"/>
    </row>
    <row r="13" spans="1:70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111" t="s">
        <v>29</v>
      </c>
      <c r="J13" s="32" t="str">
        <f>IF('Rekapitulace stavby'!AN11="","",'Rekapitulace stavby'!AN11)</f>
        <v/>
      </c>
      <c r="K13" s="42"/>
    </row>
    <row r="14" spans="1:70" s="1" customFormat="1" ht="6.95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1:70" s="1" customFormat="1" ht="14.45" customHeight="1">
      <c r="B15" s="38"/>
      <c r="C15" s="39"/>
      <c r="D15" s="34" t="s">
        <v>30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1:70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29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>
      <c r="B18" s="38"/>
      <c r="C18" s="39"/>
      <c r="D18" s="34" t="s">
        <v>32</v>
      </c>
      <c r="E18" s="39"/>
      <c r="F18" s="39"/>
      <c r="G18" s="39"/>
      <c r="H18" s="39"/>
      <c r="I18" s="111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111" t="s">
        <v>29</v>
      </c>
      <c r="J19" s="32" t="str">
        <f>IF('Rekapitulace stavby'!AN17="","",'Rekapitulace stavby'!AN17)</f>
        <v/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>
      <c r="B21" s="38"/>
      <c r="C21" s="39"/>
      <c r="D21" s="34" t="s">
        <v>34</v>
      </c>
      <c r="E21" s="39"/>
      <c r="F21" s="39"/>
      <c r="G21" s="39"/>
      <c r="H21" s="39"/>
      <c r="I21" s="110"/>
      <c r="J21" s="39"/>
      <c r="K21" s="42"/>
    </row>
    <row r="22" spans="2:11" s="6" customFormat="1" ht="22.5" customHeight="1">
      <c r="B22" s="113"/>
      <c r="C22" s="114"/>
      <c r="D22" s="114"/>
      <c r="E22" s="314" t="s">
        <v>21</v>
      </c>
      <c r="F22" s="314"/>
      <c r="G22" s="314"/>
      <c r="H22" s="314"/>
      <c r="I22" s="115"/>
      <c r="J22" s="114"/>
      <c r="K22" s="116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35</v>
      </c>
      <c r="E25" s="39"/>
      <c r="F25" s="39"/>
      <c r="G25" s="39"/>
      <c r="H25" s="39"/>
      <c r="I25" s="110"/>
      <c r="J25" s="120">
        <f>ROUND(J81,2)</f>
        <v>0</v>
      </c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>
      <c r="B27" s="38"/>
      <c r="C27" s="39"/>
      <c r="D27" s="39"/>
      <c r="E27" s="39"/>
      <c r="F27" s="43" t="s">
        <v>37</v>
      </c>
      <c r="G27" s="39"/>
      <c r="H27" s="39"/>
      <c r="I27" s="121" t="s">
        <v>36</v>
      </c>
      <c r="J27" s="43" t="s">
        <v>38</v>
      </c>
      <c r="K27" s="42"/>
    </row>
    <row r="28" spans="2:11" s="1" customFormat="1" ht="14.45" customHeight="1">
      <c r="B28" s="38"/>
      <c r="C28" s="39"/>
      <c r="D28" s="46" t="s">
        <v>39</v>
      </c>
      <c r="E28" s="46" t="s">
        <v>40</v>
      </c>
      <c r="F28" s="122">
        <f>ROUND(SUM(BE81:BE136), 2)</f>
        <v>0</v>
      </c>
      <c r="G28" s="39"/>
      <c r="H28" s="39"/>
      <c r="I28" s="123">
        <v>0.21</v>
      </c>
      <c r="J28" s="122">
        <f>ROUND(ROUND((SUM(BE81:BE136)), 2)*I28, 2)</f>
        <v>0</v>
      </c>
      <c r="K28" s="42"/>
    </row>
    <row r="29" spans="2:11" s="1" customFormat="1" ht="14.45" customHeight="1">
      <c r="B29" s="38"/>
      <c r="C29" s="39"/>
      <c r="D29" s="39"/>
      <c r="E29" s="46" t="s">
        <v>41</v>
      </c>
      <c r="F29" s="122">
        <f>ROUND(SUM(BF81:BF136), 2)</f>
        <v>0</v>
      </c>
      <c r="G29" s="39"/>
      <c r="H29" s="39"/>
      <c r="I29" s="123">
        <v>0.15</v>
      </c>
      <c r="J29" s="122">
        <f>ROUND(ROUND((SUM(BF81:BF136)), 2)*I29, 2)</f>
        <v>0</v>
      </c>
      <c r="K29" s="42"/>
    </row>
    <row r="30" spans="2:11" s="1" customFormat="1" ht="14.45" hidden="1" customHeight="1">
      <c r="B30" s="38"/>
      <c r="C30" s="39"/>
      <c r="D30" s="39"/>
      <c r="E30" s="46" t="s">
        <v>42</v>
      </c>
      <c r="F30" s="122">
        <f>ROUND(SUM(BG81:BG136), 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hidden="1" customHeight="1">
      <c r="B31" s="38"/>
      <c r="C31" s="39"/>
      <c r="D31" s="39"/>
      <c r="E31" s="46" t="s">
        <v>43</v>
      </c>
      <c r="F31" s="122">
        <f>ROUND(SUM(BH81:BH136), 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hidden="1" customHeight="1">
      <c r="B32" s="38"/>
      <c r="C32" s="39"/>
      <c r="D32" s="39"/>
      <c r="E32" s="46" t="s">
        <v>44</v>
      </c>
      <c r="F32" s="122">
        <f>ROUND(SUM(BI81:BI136), 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45</v>
      </c>
      <c r="E34" s="76"/>
      <c r="F34" s="76"/>
      <c r="G34" s="126" t="s">
        <v>46</v>
      </c>
      <c r="H34" s="127" t="s">
        <v>47</v>
      </c>
      <c r="I34" s="128"/>
      <c r="J34" s="129">
        <f>SUM(J25:J32)</f>
        <v>0</v>
      </c>
      <c r="K34" s="130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0000000000003" customHeight="1">
      <c r="B40" s="38"/>
      <c r="C40" s="27" t="s">
        <v>83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23.25" customHeight="1">
      <c r="B43" s="38"/>
      <c r="C43" s="39"/>
      <c r="D43" s="39"/>
      <c r="E43" s="345" t="str">
        <f>E7</f>
        <v>Využití tepla z BPS Slatina pod Hazmburkem</v>
      </c>
      <c r="F43" s="346"/>
      <c r="G43" s="346"/>
      <c r="H43" s="346"/>
      <c r="I43" s="110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 xml:space="preserve"> </v>
      </c>
      <c r="G45" s="39"/>
      <c r="H45" s="39"/>
      <c r="I45" s="111" t="s">
        <v>25</v>
      </c>
      <c r="J45" s="112" t="str">
        <f>IF(J10="","",J10)</f>
        <v>14. 2. 2017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111" t="s">
        <v>32</v>
      </c>
      <c r="J47" s="32" t="str">
        <f>E19</f>
        <v xml:space="preserve"> </v>
      </c>
      <c r="K47" s="42"/>
    </row>
    <row r="48" spans="2:11" s="1" customFormat="1" ht="14.45" customHeight="1">
      <c r="B48" s="38"/>
      <c r="C48" s="34" t="s">
        <v>30</v>
      </c>
      <c r="D48" s="39"/>
      <c r="E48" s="39"/>
      <c r="F48" s="32" t="str">
        <f>IF(E16="","",E16)</f>
        <v/>
      </c>
      <c r="G48" s="39"/>
      <c r="H48" s="39"/>
      <c r="I48" s="110"/>
      <c r="J48" s="39"/>
      <c r="K48" s="42"/>
    </row>
    <row r="49" spans="2:47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47" s="1" customFormat="1" ht="29.25" customHeight="1">
      <c r="B50" s="38"/>
      <c r="C50" s="136" t="s">
        <v>84</v>
      </c>
      <c r="D50" s="124"/>
      <c r="E50" s="124"/>
      <c r="F50" s="124"/>
      <c r="G50" s="124"/>
      <c r="H50" s="124"/>
      <c r="I50" s="137"/>
      <c r="J50" s="138" t="s">
        <v>85</v>
      </c>
      <c r="K50" s="139"/>
    </row>
    <row r="51" spans="2:47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86</v>
      </c>
      <c r="D52" s="39"/>
      <c r="E52" s="39"/>
      <c r="F52" s="39"/>
      <c r="G52" s="39"/>
      <c r="H52" s="39"/>
      <c r="I52" s="110"/>
      <c r="J52" s="120">
        <f>J81</f>
        <v>0</v>
      </c>
      <c r="K52" s="42"/>
      <c r="AU52" s="21" t="s">
        <v>87</v>
      </c>
    </row>
    <row r="53" spans="2:47" s="7" customFormat="1" ht="24.95" customHeight="1">
      <c r="B53" s="141"/>
      <c r="C53" s="142"/>
      <c r="D53" s="143" t="s">
        <v>88</v>
      </c>
      <c r="E53" s="144"/>
      <c r="F53" s="144"/>
      <c r="G53" s="144"/>
      <c r="H53" s="144"/>
      <c r="I53" s="145"/>
      <c r="J53" s="146">
        <f>J82</f>
        <v>0</v>
      </c>
      <c r="K53" s="147"/>
    </row>
    <row r="54" spans="2:47" s="8" customFormat="1" ht="19.899999999999999" customHeight="1">
      <c r="B54" s="148"/>
      <c r="C54" s="149"/>
      <c r="D54" s="150" t="s">
        <v>89</v>
      </c>
      <c r="E54" s="151"/>
      <c r="F54" s="151"/>
      <c r="G54" s="151"/>
      <c r="H54" s="151"/>
      <c r="I54" s="152"/>
      <c r="J54" s="153">
        <f>J83</f>
        <v>0</v>
      </c>
      <c r="K54" s="154"/>
    </row>
    <row r="55" spans="2:47" s="8" customFormat="1" ht="19.899999999999999" customHeight="1">
      <c r="B55" s="148"/>
      <c r="C55" s="149"/>
      <c r="D55" s="150" t="s">
        <v>90</v>
      </c>
      <c r="E55" s="151"/>
      <c r="F55" s="151"/>
      <c r="G55" s="151"/>
      <c r="H55" s="151"/>
      <c r="I55" s="152"/>
      <c r="J55" s="153">
        <f>J101</f>
        <v>0</v>
      </c>
      <c r="K55" s="154"/>
    </row>
    <row r="56" spans="2:47" s="7" customFormat="1" ht="24.95" customHeight="1">
      <c r="B56" s="141"/>
      <c r="C56" s="142"/>
      <c r="D56" s="143" t="s">
        <v>91</v>
      </c>
      <c r="E56" s="144"/>
      <c r="F56" s="144"/>
      <c r="G56" s="144"/>
      <c r="H56" s="144"/>
      <c r="I56" s="145"/>
      <c r="J56" s="146">
        <f>J103</f>
        <v>0</v>
      </c>
      <c r="K56" s="147"/>
    </row>
    <row r="57" spans="2:47" s="8" customFormat="1" ht="19.899999999999999" customHeight="1">
      <c r="B57" s="148"/>
      <c r="C57" s="149"/>
      <c r="D57" s="150" t="s">
        <v>92</v>
      </c>
      <c r="E57" s="151"/>
      <c r="F57" s="151"/>
      <c r="G57" s="151"/>
      <c r="H57" s="151"/>
      <c r="I57" s="152"/>
      <c r="J57" s="153">
        <f>J104</f>
        <v>0</v>
      </c>
      <c r="K57" s="154"/>
    </row>
    <row r="58" spans="2:47" s="8" customFormat="1" ht="19.899999999999999" customHeight="1">
      <c r="B58" s="148"/>
      <c r="C58" s="149"/>
      <c r="D58" s="150" t="s">
        <v>93</v>
      </c>
      <c r="E58" s="151"/>
      <c r="F58" s="151"/>
      <c r="G58" s="151"/>
      <c r="H58" s="151"/>
      <c r="I58" s="152"/>
      <c r="J58" s="153">
        <f>J106</f>
        <v>0</v>
      </c>
      <c r="K58" s="154"/>
    </row>
    <row r="59" spans="2:47" s="8" customFormat="1" ht="19.899999999999999" customHeight="1">
      <c r="B59" s="148"/>
      <c r="C59" s="149"/>
      <c r="D59" s="150" t="s">
        <v>94</v>
      </c>
      <c r="E59" s="151"/>
      <c r="F59" s="151"/>
      <c r="G59" s="151"/>
      <c r="H59" s="151"/>
      <c r="I59" s="152"/>
      <c r="J59" s="153">
        <f>J109</f>
        <v>0</v>
      </c>
      <c r="K59" s="154"/>
    </row>
    <row r="60" spans="2:47" s="8" customFormat="1" ht="19.899999999999999" customHeight="1">
      <c r="B60" s="148"/>
      <c r="C60" s="149"/>
      <c r="D60" s="150" t="s">
        <v>95</v>
      </c>
      <c r="E60" s="151"/>
      <c r="F60" s="151"/>
      <c r="G60" s="151"/>
      <c r="H60" s="151"/>
      <c r="I60" s="152"/>
      <c r="J60" s="153">
        <f>J119</f>
        <v>0</v>
      </c>
      <c r="K60" s="154"/>
    </row>
    <row r="61" spans="2:47" s="8" customFormat="1" ht="19.899999999999999" customHeight="1">
      <c r="B61" s="148"/>
      <c r="C61" s="149"/>
      <c r="D61" s="150" t="s">
        <v>96</v>
      </c>
      <c r="E61" s="151"/>
      <c r="F61" s="151"/>
      <c r="G61" s="151"/>
      <c r="H61" s="151"/>
      <c r="I61" s="152"/>
      <c r="J61" s="153">
        <f>J131</f>
        <v>0</v>
      </c>
      <c r="K61" s="154"/>
    </row>
    <row r="62" spans="2:47" s="7" customFormat="1" ht="24.95" customHeight="1">
      <c r="B62" s="141"/>
      <c r="C62" s="142"/>
      <c r="D62" s="143" t="s">
        <v>97</v>
      </c>
      <c r="E62" s="144"/>
      <c r="F62" s="144"/>
      <c r="G62" s="144"/>
      <c r="H62" s="144"/>
      <c r="I62" s="145"/>
      <c r="J62" s="146">
        <f>J133</f>
        <v>0</v>
      </c>
      <c r="K62" s="147"/>
    </row>
    <row r="63" spans="2:47" s="8" customFormat="1" ht="19.899999999999999" customHeight="1">
      <c r="B63" s="148"/>
      <c r="C63" s="149"/>
      <c r="D63" s="150" t="s">
        <v>98</v>
      </c>
      <c r="E63" s="151"/>
      <c r="F63" s="151"/>
      <c r="G63" s="151"/>
      <c r="H63" s="151"/>
      <c r="I63" s="152"/>
      <c r="J63" s="153">
        <f>J134</f>
        <v>0</v>
      </c>
      <c r="K63" s="154"/>
    </row>
    <row r="64" spans="2:47" s="1" customFormat="1" ht="21.75" customHeight="1">
      <c r="B64" s="38"/>
      <c r="C64" s="39"/>
      <c r="D64" s="39"/>
      <c r="E64" s="39"/>
      <c r="F64" s="39"/>
      <c r="G64" s="39"/>
      <c r="H64" s="39"/>
      <c r="I64" s="110"/>
      <c r="J64" s="39"/>
      <c r="K64" s="42"/>
    </row>
    <row r="65" spans="2:20" s="1" customFormat="1" ht="6.95" customHeight="1">
      <c r="B65" s="53"/>
      <c r="C65" s="54"/>
      <c r="D65" s="54"/>
      <c r="E65" s="54"/>
      <c r="F65" s="54"/>
      <c r="G65" s="54"/>
      <c r="H65" s="54"/>
      <c r="I65" s="131"/>
      <c r="J65" s="54"/>
      <c r="K65" s="55"/>
    </row>
    <row r="69" spans="2:20" s="1" customFormat="1" ht="6.95" customHeight="1">
      <c r="B69" s="56"/>
      <c r="C69" s="57"/>
      <c r="D69" s="57"/>
      <c r="E69" s="57"/>
      <c r="F69" s="57"/>
      <c r="G69" s="57"/>
      <c r="H69" s="57"/>
      <c r="I69" s="134"/>
      <c r="J69" s="57"/>
      <c r="K69" s="57"/>
      <c r="L69" s="58"/>
    </row>
    <row r="70" spans="2:20" s="1" customFormat="1" ht="36.950000000000003" customHeight="1">
      <c r="B70" s="38"/>
      <c r="C70" s="59" t="s">
        <v>99</v>
      </c>
      <c r="D70" s="60"/>
      <c r="E70" s="60"/>
      <c r="F70" s="60"/>
      <c r="G70" s="60"/>
      <c r="H70" s="60"/>
      <c r="I70" s="155"/>
      <c r="J70" s="60"/>
      <c r="K70" s="60"/>
      <c r="L70" s="58"/>
    </row>
    <row r="71" spans="2:20" s="1" customFormat="1" ht="6.95" customHeight="1">
      <c r="B71" s="38"/>
      <c r="C71" s="60"/>
      <c r="D71" s="60"/>
      <c r="E71" s="60"/>
      <c r="F71" s="60"/>
      <c r="G71" s="60"/>
      <c r="H71" s="60"/>
      <c r="I71" s="155"/>
      <c r="J71" s="60"/>
      <c r="K71" s="60"/>
      <c r="L71" s="58"/>
    </row>
    <row r="72" spans="2:20" s="1" customFormat="1" ht="14.45" customHeight="1">
      <c r="B72" s="38"/>
      <c r="C72" s="62" t="s">
        <v>18</v>
      </c>
      <c r="D72" s="60"/>
      <c r="E72" s="60"/>
      <c r="F72" s="60"/>
      <c r="G72" s="60"/>
      <c r="H72" s="60"/>
      <c r="I72" s="155"/>
      <c r="J72" s="60"/>
      <c r="K72" s="60"/>
      <c r="L72" s="58"/>
    </row>
    <row r="73" spans="2:20" s="1" customFormat="1" ht="23.25" customHeight="1">
      <c r="B73" s="38"/>
      <c r="C73" s="60"/>
      <c r="D73" s="60"/>
      <c r="E73" s="325" t="str">
        <f>E7</f>
        <v>Využití tepla z BPS Slatina pod Hazmburkem</v>
      </c>
      <c r="F73" s="347"/>
      <c r="G73" s="347"/>
      <c r="H73" s="347"/>
      <c r="I73" s="155"/>
      <c r="J73" s="60"/>
      <c r="K73" s="60"/>
      <c r="L73" s="58"/>
    </row>
    <row r="74" spans="2:20" s="1" customFormat="1" ht="6.95" customHeight="1">
      <c r="B74" s="38"/>
      <c r="C74" s="60"/>
      <c r="D74" s="60"/>
      <c r="E74" s="60"/>
      <c r="F74" s="60"/>
      <c r="G74" s="60"/>
      <c r="H74" s="60"/>
      <c r="I74" s="155"/>
      <c r="J74" s="60"/>
      <c r="K74" s="60"/>
      <c r="L74" s="58"/>
    </row>
    <row r="75" spans="2:20" s="1" customFormat="1" ht="18" customHeight="1">
      <c r="B75" s="38"/>
      <c r="C75" s="62" t="s">
        <v>23</v>
      </c>
      <c r="D75" s="60"/>
      <c r="E75" s="60"/>
      <c r="F75" s="156" t="str">
        <f>F10</f>
        <v xml:space="preserve"> </v>
      </c>
      <c r="G75" s="60"/>
      <c r="H75" s="60"/>
      <c r="I75" s="157" t="s">
        <v>25</v>
      </c>
      <c r="J75" s="70" t="str">
        <f>IF(J10="","",J10)</f>
        <v>14. 2. 2017</v>
      </c>
      <c r="K75" s="60"/>
      <c r="L75" s="58"/>
    </row>
    <row r="76" spans="2:20" s="1" customFormat="1" ht="6.95" customHeight="1">
      <c r="B76" s="38"/>
      <c r="C76" s="60"/>
      <c r="D76" s="60"/>
      <c r="E76" s="60"/>
      <c r="F76" s="60"/>
      <c r="G76" s="60"/>
      <c r="H76" s="60"/>
      <c r="I76" s="155"/>
      <c r="J76" s="60"/>
      <c r="K76" s="60"/>
      <c r="L76" s="58"/>
    </row>
    <row r="77" spans="2:20" s="1" customFormat="1">
      <c r="B77" s="38"/>
      <c r="C77" s="62" t="s">
        <v>27</v>
      </c>
      <c r="D77" s="60"/>
      <c r="E77" s="60"/>
      <c r="F77" s="156" t="str">
        <f>E13</f>
        <v xml:space="preserve"> </v>
      </c>
      <c r="G77" s="60"/>
      <c r="H77" s="60"/>
      <c r="I77" s="157" t="s">
        <v>32</v>
      </c>
      <c r="J77" s="156" t="str">
        <f>E19</f>
        <v xml:space="preserve"> </v>
      </c>
      <c r="K77" s="60"/>
      <c r="L77" s="58"/>
    </row>
    <row r="78" spans="2:20" s="1" customFormat="1" ht="14.45" customHeight="1">
      <c r="B78" s="38"/>
      <c r="C78" s="62" t="s">
        <v>30</v>
      </c>
      <c r="D78" s="60"/>
      <c r="E78" s="60"/>
      <c r="F78" s="156" t="str">
        <f>IF(E16="","",E16)</f>
        <v/>
      </c>
      <c r="G78" s="60"/>
      <c r="H78" s="60"/>
      <c r="I78" s="155"/>
      <c r="J78" s="60"/>
      <c r="K78" s="60"/>
      <c r="L78" s="58"/>
    </row>
    <row r="79" spans="2:20" s="1" customFormat="1" ht="10.35" customHeight="1">
      <c r="B79" s="38"/>
      <c r="C79" s="60"/>
      <c r="D79" s="60"/>
      <c r="E79" s="60"/>
      <c r="F79" s="60"/>
      <c r="G79" s="60"/>
      <c r="H79" s="60"/>
      <c r="I79" s="155"/>
      <c r="J79" s="60"/>
      <c r="K79" s="60"/>
      <c r="L79" s="58"/>
    </row>
    <row r="80" spans="2:20" s="9" customFormat="1" ht="29.25" customHeight="1">
      <c r="B80" s="158"/>
      <c r="C80" s="159" t="s">
        <v>100</v>
      </c>
      <c r="D80" s="160" t="s">
        <v>54</v>
      </c>
      <c r="E80" s="160" t="s">
        <v>50</v>
      </c>
      <c r="F80" s="160" t="s">
        <v>101</v>
      </c>
      <c r="G80" s="160" t="s">
        <v>102</v>
      </c>
      <c r="H80" s="160" t="s">
        <v>103</v>
      </c>
      <c r="I80" s="161" t="s">
        <v>104</v>
      </c>
      <c r="J80" s="160" t="s">
        <v>85</v>
      </c>
      <c r="K80" s="162" t="s">
        <v>105</v>
      </c>
      <c r="L80" s="163"/>
      <c r="M80" s="78" t="s">
        <v>106</v>
      </c>
      <c r="N80" s="79" t="s">
        <v>39</v>
      </c>
      <c r="O80" s="79" t="s">
        <v>107</v>
      </c>
      <c r="P80" s="79" t="s">
        <v>108</v>
      </c>
      <c r="Q80" s="79" t="s">
        <v>109</v>
      </c>
      <c r="R80" s="79" t="s">
        <v>110</v>
      </c>
      <c r="S80" s="79" t="s">
        <v>111</v>
      </c>
      <c r="T80" s="80" t="s">
        <v>112</v>
      </c>
    </row>
    <row r="81" spans="2:65" s="1" customFormat="1" ht="29.25" customHeight="1">
      <c r="B81" s="38"/>
      <c r="C81" s="84" t="s">
        <v>86</v>
      </c>
      <c r="D81" s="60"/>
      <c r="E81" s="60"/>
      <c r="F81" s="60"/>
      <c r="G81" s="60"/>
      <c r="H81" s="60"/>
      <c r="I81" s="155"/>
      <c r="J81" s="164">
        <f>BK81</f>
        <v>0</v>
      </c>
      <c r="K81" s="60"/>
      <c r="L81" s="58"/>
      <c r="M81" s="81"/>
      <c r="N81" s="82"/>
      <c r="O81" s="82"/>
      <c r="P81" s="165">
        <f>P82+P103+P133</f>
        <v>0</v>
      </c>
      <c r="Q81" s="82"/>
      <c r="R81" s="165">
        <f>R82+R103+R133</f>
        <v>2.1077688000000001</v>
      </c>
      <c r="S81" s="82"/>
      <c r="T81" s="166">
        <f>T82+T103+T133</f>
        <v>0</v>
      </c>
      <c r="AT81" s="21" t="s">
        <v>68</v>
      </c>
      <c r="AU81" s="21" t="s">
        <v>87</v>
      </c>
      <c r="BK81" s="167">
        <f>BK82+BK103+BK133</f>
        <v>0</v>
      </c>
    </row>
    <row r="82" spans="2:65" s="10" customFormat="1" ht="37.35" customHeight="1">
      <c r="B82" s="168"/>
      <c r="C82" s="169"/>
      <c r="D82" s="170" t="s">
        <v>68</v>
      </c>
      <c r="E82" s="171" t="s">
        <v>113</v>
      </c>
      <c r="F82" s="171" t="s">
        <v>114</v>
      </c>
      <c r="G82" s="169"/>
      <c r="H82" s="169"/>
      <c r="I82" s="172"/>
      <c r="J82" s="173">
        <f>BK82</f>
        <v>0</v>
      </c>
      <c r="K82" s="169"/>
      <c r="L82" s="174"/>
      <c r="M82" s="175"/>
      <c r="N82" s="176"/>
      <c r="O82" s="176"/>
      <c r="P82" s="177">
        <f>P83+P101</f>
        <v>0</v>
      </c>
      <c r="Q82" s="176"/>
      <c r="R82" s="177">
        <f>R83+R101</f>
        <v>1.5041608000000002</v>
      </c>
      <c r="S82" s="176"/>
      <c r="T82" s="178">
        <f>T83+T101</f>
        <v>0</v>
      </c>
      <c r="AR82" s="179" t="s">
        <v>74</v>
      </c>
      <c r="AT82" s="180" t="s">
        <v>68</v>
      </c>
      <c r="AU82" s="180" t="s">
        <v>69</v>
      </c>
      <c r="AY82" s="179" t="s">
        <v>115</v>
      </c>
      <c r="BK82" s="181">
        <f>BK83+BK101</f>
        <v>0</v>
      </c>
    </row>
    <row r="83" spans="2:65" s="10" customFormat="1" ht="19.899999999999999" customHeight="1">
      <c r="B83" s="168"/>
      <c r="C83" s="169"/>
      <c r="D83" s="182" t="s">
        <v>68</v>
      </c>
      <c r="E83" s="183" t="s">
        <v>74</v>
      </c>
      <c r="F83" s="183" t="s">
        <v>116</v>
      </c>
      <c r="G83" s="169"/>
      <c r="H83" s="169"/>
      <c r="I83" s="172"/>
      <c r="J83" s="184">
        <f>BK83</f>
        <v>0</v>
      </c>
      <c r="K83" s="169"/>
      <c r="L83" s="174"/>
      <c r="M83" s="175"/>
      <c r="N83" s="176"/>
      <c r="O83" s="176"/>
      <c r="P83" s="177">
        <f>SUM(P84:P100)</f>
        <v>0</v>
      </c>
      <c r="Q83" s="176"/>
      <c r="R83" s="177">
        <f>SUM(R84:R100)</f>
        <v>1.5041608000000002</v>
      </c>
      <c r="S83" s="176"/>
      <c r="T83" s="178">
        <f>SUM(T84:T100)</f>
        <v>0</v>
      </c>
      <c r="AR83" s="179" t="s">
        <v>74</v>
      </c>
      <c r="AT83" s="180" t="s">
        <v>68</v>
      </c>
      <c r="AU83" s="180" t="s">
        <v>74</v>
      </c>
      <c r="AY83" s="179" t="s">
        <v>115</v>
      </c>
      <c r="BK83" s="181">
        <f>SUM(BK84:BK100)</f>
        <v>0</v>
      </c>
    </row>
    <row r="84" spans="2:65" s="1" customFormat="1" ht="31.5" customHeight="1">
      <c r="B84" s="38"/>
      <c r="C84" s="185" t="s">
        <v>74</v>
      </c>
      <c r="D84" s="185" t="s">
        <v>117</v>
      </c>
      <c r="E84" s="186" t="s">
        <v>118</v>
      </c>
      <c r="F84" s="187" t="s">
        <v>119</v>
      </c>
      <c r="G84" s="188" t="s">
        <v>120</v>
      </c>
      <c r="H84" s="189">
        <v>70.08</v>
      </c>
      <c r="I84" s="190"/>
      <c r="J84" s="191">
        <f>ROUND(I84*H84,2)</f>
        <v>0</v>
      </c>
      <c r="K84" s="187" t="s">
        <v>121</v>
      </c>
      <c r="L84" s="58"/>
      <c r="M84" s="192" t="s">
        <v>21</v>
      </c>
      <c r="N84" s="193" t="s">
        <v>40</v>
      </c>
      <c r="O84" s="39"/>
      <c r="P84" s="194">
        <f>O84*H84</f>
        <v>0</v>
      </c>
      <c r="Q84" s="194">
        <v>0</v>
      </c>
      <c r="R84" s="194">
        <f>Q84*H84</f>
        <v>0</v>
      </c>
      <c r="S84" s="194">
        <v>0</v>
      </c>
      <c r="T84" s="195">
        <f>S84*H84</f>
        <v>0</v>
      </c>
      <c r="AR84" s="21" t="s">
        <v>122</v>
      </c>
      <c r="AT84" s="21" t="s">
        <v>117</v>
      </c>
      <c r="AU84" s="21" t="s">
        <v>81</v>
      </c>
      <c r="AY84" s="21" t="s">
        <v>115</v>
      </c>
      <c r="BE84" s="196">
        <f>IF(N84="základní",J84,0)</f>
        <v>0</v>
      </c>
      <c r="BF84" s="196">
        <f>IF(N84="snížená",J84,0)</f>
        <v>0</v>
      </c>
      <c r="BG84" s="196">
        <f>IF(N84="zákl. přenesená",J84,0)</f>
        <v>0</v>
      </c>
      <c r="BH84" s="196">
        <f>IF(N84="sníž. přenesená",J84,0)</f>
        <v>0</v>
      </c>
      <c r="BI84" s="196">
        <f>IF(N84="nulová",J84,0)</f>
        <v>0</v>
      </c>
      <c r="BJ84" s="21" t="s">
        <v>74</v>
      </c>
      <c r="BK84" s="196">
        <f>ROUND(I84*H84,2)</f>
        <v>0</v>
      </c>
      <c r="BL84" s="21" t="s">
        <v>122</v>
      </c>
      <c r="BM84" s="21" t="s">
        <v>123</v>
      </c>
    </row>
    <row r="85" spans="2:65" s="11" customFormat="1" ht="13.5">
      <c r="B85" s="197"/>
      <c r="C85" s="198"/>
      <c r="D85" s="199" t="s">
        <v>124</v>
      </c>
      <c r="E85" s="200" t="s">
        <v>21</v>
      </c>
      <c r="F85" s="201" t="s">
        <v>125</v>
      </c>
      <c r="G85" s="198"/>
      <c r="H85" s="202">
        <v>70.08</v>
      </c>
      <c r="I85" s="203"/>
      <c r="J85" s="198"/>
      <c r="K85" s="198"/>
      <c r="L85" s="204"/>
      <c r="M85" s="205"/>
      <c r="N85" s="206"/>
      <c r="O85" s="206"/>
      <c r="P85" s="206"/>
      <c r="Q85" s="206"/>
      <c r="R85" s="206"/>
      <c r="S85" s="206"/>
      <c r="T85" s="207"/>
      <c r="AT85" s="208" t="s">
        <v>124</v>
      </c>
      <c r="AU85" s="208" t="s">
        <v>81</v>
      </c>
      <c r="AV85" s="11" t="s">
        <v>81</v>
      </c>
      <c r="AW85" s="11" t="s">
        <v>33</v>
      </c>
      <c r="AX85" s="11" t="s">
        <v>74</v>
      </c>
      <c r="AY85" s="208" t="s">
        <v>115</v>
      </c>
    </row>
    <row r="86" spans="2:65" s="1" customFormat="1" ht="31.5" customHeight="1">
      <c r="B86" s="38"/>
      <c r="C86" s="185" t="s">
        <v>81</v>
      </c>
      <c r="D86" s="185" t="s">
        <v>117</v>
      </c>
      <c r="E86" s="186" t="s">
        <v>126</v>
      </c>
      <c r="F86" s="187" t="s">
        <v>127</v>
      </c>
      <c r="G86" s="188" t="s">
        <v>120</v>
      </c>
      <c r="H86" s="189">
        <v>490.56</v>
      </c>
      <c r="I86" s="190"/>
      <c r="J86" s="191">
        <f>ROUND(I86*H86,2)</f>
        <v>0</v>
      </c>
      <c r="K86" s="187" t="s">
        <v>121</v>
      </c>
      <c r="L86" s="58"/>
      <c r="M86" s="192" t="s">
        <v>21</v>
      </c>
      <c r="N86" s="193" t="s">
        <v>40</v>
      </c>
      <c r="O86" s="39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AR86" s="21" t="s">
        <v>122</v>
      </c>
      <c r="AT86" s="21" t="s">
        <v>117</v>
      </c>
      <c r="AU86" s="21" t="s">
        <v>81</v>
      </c>
      <c r="AY86" s="21" t="s">
        <v>115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1" t="s">
        <v>74</v>
      </c>
      <c r="BK86" s="196">
        <f>ROUND(I86*H86,2)</f>
        <v>0</v>
      </c>
      <c r="BL86" s="21" t="s">
        <v>122</v>
      </c>
      <c r="BM86" s="21" t="s">
        <v>128</v>
      </c>
    </row>
    <row r="87" spans="2:65" s="11" customFormat="1" ht="13.5">
      <c r="B87" s="197"/>
      <c r="C87" s="198"/>
      <c r="D87" s="199" t="s">
        <v>124</v>
      </c>
      <c r="E87" s="200" t="s">
        <v>21</v>
      </c>
      <c r="F87" s="201" t="s">
        <v>129</v>
      </c>
      <c r="G87" s="198"/>
      <c r="H87" s="202">
        <v>490.56</v>
      </c>
      <c r="I87" s="203"/>
      <c r="J87" s="198"/>
      <c r="K87" s="198"/>
      <c r="L87" s="204"/>
      <c r="M87" s="205"/>
      <c r="N87" s="206"/>
      <c r="O87" s="206"/>
      <c r="P87" s="206"/>
      <c r="Q87" s="206"/>
      <c r="R87" s="206"/>
      <c r="S87" s="206"/>
      <c r="T87" s="207"/>
      <c r="AT87" s="208" t="s">
        <v>124</v>
      </c>
      <c r="AU87" s="208" t="s">
        <v>81</v>
      </c>
      <c r="AV87" s="11" t="s">
        <v>81</v>
      </c>
      <c r="AW87" s="11" t="s">
        <v>33</v>
      </c>
      <c r="AX87" s="11" t="s">
        <v>74</v>
      </c>
      <c r="AY87" s="208" t="s">
        <v>115</v>
      </c>
    </row>
    <row r="88" spans="2:65" s="1" customFormat="1" ht="31.5" customHeight="1">
      <c r="B88" s="38"/>
      <c r="C88" s="185" t="s">
        <v>130</v>
      </c>
      <c r="D88" s="185" t="s">
        <v>117</v>
      </c>
      <c r="E88" s="186" t="s">
        <v>131</v>
      </c>
      <c r="F88" s="187" t="s">
        <v>132</v>
      </c>
      <c r="G88" s="188" t="s">
        <v>120</v>
      </c>
      <c r="H88" s="189">
        <v>490.56</v>
      </c>
      <c r="I88" s="190"/>
      <c r="J88" s="191">
        <f>ROUND(I88*H88,2)</f>
        <v>0</v>
      </c>
      <c r="K88" s="187" t="s">
        <v>121</v>
      </c>
      <c r="L88" s="58"/>
      <c r="M88" s="192" t="s">
        <v>21</v>
      </c>
      <c r="N88" s="193" t="s">
        <v>40</v>
      </c>
      <c r="O88" s="39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AR88" s="21" t="s">
        <v>122</v>
      </c>
      <c r="AT88" s="21" t="s">
        <v>117</v>
      </c>
      <c r="AU88" s="21" t="s">
        <v>81</v>
      </c>
      <c r="AY88" s="21" t="s">
        <v>115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1" t="s">
        <v>74</v>
      </c>
      <c r="BK88" s="196">
        <f>ROUND(I88*H88,2)</f>
        <v>0</v>
      </c>
      <c r="BL88" s="21" t="s">
        <v>122</v>
      </c>
      <c r="BM88" s="21" t="s">
        <v>133</v>
      </c>
    </row>
    <row r="89" spans="2:65" s="1" customFormat="1" ht="31.5" customHeight="1">
      <c r="B89" s="38"/>
      <c r="C89" s="185" t="s">
        <v>122</v>
      </c>
      <c r="D89" s="185" t="s">
        <v>117</v>
      </c>
      <c r="E89" s="186" t="s">
        <v>134</v>
      </c>
      <c r="F89" s="187" t="s">
        <v>135</v>
      </c>
      <c r="G89" s="188" t="s">
        <v>136</v>
      </c>
      <c r="H89" s="189">
        <v>67</v>
      </c>
      <c r="I89" s="190"/>
      <c r="J89" s="191">
        <f>ROUND(I89*H89,2)</f>
        <v>0</v>
      </c>
      <c r="K89" s="187" t="s">
        <v>121</v>
      </c>
      <c r="L89" s="58"/>
      <c r="M89" s="192" t="s">
        <v>21</v>
      </c>
      <c r="N89" s="193" t="s">
        <v>40</v>
      </c>
      <c r="O89" s="39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AR89" s="21" t="s">
        <v>122</v>
      </c>
      <c r="AT89" s="21" t="s">
        <v>117</v>
      </c>
      <c r="AU89" s="21" t="s">
        <v>81</v>
      </c>
      <c r="AY89" s="21" t="s">
        <v>115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1" t="s">
        <v>74</v>
      </c>
      <c r="BK89" s="196">
        <f>ROUND(I89*H89,2)</f>
        <v>0</v>
      </c>
      <c r="BL89" s="21" t="s">
        <v>122</v>
      </c>
      <c r="BM89" s="21" t="s">
        <v>137</v>
      </c>
    </row>
    <row r="90" spans="2:65" s="11" customFormat="1" ht="13.5">
      <c r="B90" s="197"/>
      <c r="C90" s="198"/>
      <c r="D90" s="199" t="s">
        <v>124</v>
      </c>
      <c r="E90" s="200" t="s">
        <v>21</v>
      </c>
      <c r="F90" s="201" t="s">
        <v>138</v>
      </c>
      <c r="G90" s="198"/>
      <c r="H90" s="202">
        <v>67</v>
      </c>
      <c r="I90" s="203"/>
      <c r="J90" s="198"/>
      <c r="K90" s="198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124</v>
      </c>
      <c r="AU90" s="208" t="s">
        <v>81</v>
      </c>
      <c r="AV90" s="11" t="s">
        <v>81</v>
      </c>
      <c r="AW90" s="11" t="s">
        <v>33</v>
      </c>
      <c r="AX90" s="11" t="s">
        <v>74</v>
      </c>
      <c r="AY90" s="208" t="s">
        <v>115</v>
      </c>
    </row>
    <row r="91" spans="2:65" s="1" customFormat="1" ht="22.5" customHeight="1">
      <c r="B91" s="38"/>
      <c r="C91" s="209" t="s">
        <v>139</v>
      </c>
      <c r="D91" s="209" t="s">
        <v>140</v>
      </c>
      <c r="E91" s="210" t="s">
        <v>141</v>
      </c>
      <c r="F91" s="211" t="s">
        <v>142</v>
      </c>
      <c r="G91" s="212" t="s">
        <v>143</v>
      </c>
      <c r="H91" s="213">
        <v>67</v>
      </c>
      <c r="I91" s="214"/>
      <c r="J91" s="215">
        <f>ROUND(I91*H91,2)</f>
        <v>0</v>
      </c>
      <c r="K91" s="211" t="s">
        <v>121</v>
      </c>
      <c r="L91" s="216"/>
      <c r="M91" s="217" t="s">
        <v>21</v>
      </c>
      <c r="N91" s="218" t="s">
        <v>40</v>
      </c>
      <c r="O91" s="39"/>
      <c r="P91" s="194">
        <f>O91*H91</f>
        <v>0</v>
      </c>
      <c r="Q91" s="194">
        <v>1.66E-2</v>
      </c>
      <c r="R91" s="194">
        <f>Q91*H91</f>
        <v>1.1122000000000001</v>
      </c>
      <c r="S91" s="194">
        <v>0</v>
      </c>
      <c r="T91" s="195">
        <f>S91*H91</f>
        <v>0</v>
      </c>
      <c r="AR91" s="21" t="s">
        <v>144</v>
      </c>
      <c r="AT91" s="21" t="s">
        <v>140</v>
      </c>
      <c r="AU91" s="21" t="s">
        <v>81</v>
      </c>
      <c r="AY91" s="21" t="s">
        <v>115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1" t="s">
        <v>74</v>
      </c>
      <c r="BK91" s="196">
        <f>ROUND(I91*H91,2)</f>
        <v>0</v>
      </c>
      <c r="BL91" s="21" t="s">
        <v>122</v>
      </c>
      <c r="BM91" s="21" t="s">
        <v>145</v>
      </c>
    </row>
    <row r="92" spans="2:65" s="1" customFormat="1" ht="31.5" customHeight="1">
      <c r="B92" s="38"/>
      <c r="C92" s="185" t="s">
        <v>146</v>
      </c>
      <c r="D92" s="185" t="s">
        <v>117</v>
      </c>
      <c r="E92" s="186" t="s">
        <v>147</v>
      </c>
      <c r="F92" s="187" t="s">
        <v>148</v>
      </c>
      <c r="G92" s="188" t="s">
        <v>149</v>
      </c>
      <c r="H92" s="189">
        <v>466.62</v>
      </c>
      <c r="I92" s="190"/>
      <c r="J92" s="191">
        <f>ROUND(I92*H92,2)</f>
        <v>0</v>
      </c>
      <c r="K92" s="187" t="s">
        <v>121</v>
      </c>
      <c r="L92" s="58"/>
      <c r="M92" s="192" t="s">
        <v>21</v>
      </c>
      <c r="N92" s="193" t="s">
        <v>40</v>
      </c>
      <c r="O92" s="39"/>
      <c r="P92" s="194">
        <f>O92*H92</f>
        <v>0</v>
      </c>
      <c r="Q92" s="194">
        <v>8.4000000000000003E-4</v>
      </c>
      <c r="R92" s="194">
        <f>Q92*H92</f>
        <v>0.3919608</v>
      </c>
      <c r="S92" s="194">
        <v>0</v>
      </c>
      <c r="T92" s="195">
        <f>S92*H92</f>
        <v>0</v>
      </c>
      <c r="AR92" s="21" t="s">
        <v>122</v>
      </c>
      <c r="AT92" s="21" t="s">
        <v>117</v>
      </c>
      <c r="AU92" s="21" t="s">
        <v>81</v>
      </c>
      <c r="AY92" s="21" t="s">
        <v>115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1" t="s">
        <v>74</v>
      </c>
      <c r="BK92" s="196">
        <f>ROUND(I92*H92,2)</f>
        <v>0</v>
      </c>
      <c r="BL92" s="21" t="s">
        <v>122</v>
      </c>
      <c r="BM92" s="21" t="s">
        <v>150</v>
      </c>
    </row>
    <row r="93" spans="2:65" s="11" customFormat="1" ht="13.5">
      <c r="B93" s="197"/>
      <c r="C93" s="198"/>
      <c r="D93" s="199" t="s">
        <v>124</v>
      </c>
      <c r="E93" s="200" t="s">
        <v>21</v>
      </c>
      <c r="F93" s="201" t="s">
        <v>151</v>
      </c>
      <c r="G93" s="198"/>
      <c r="H93" s="202">
        <v>466.62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124</v>
      </c>
      <c r="AU93" s="208" t="s">
        <v>81</v>
      </c>
      <c r="AV93" s="11" t="s">
        <v>81</v>
      </c>
      <c r="AW93" s="11" t="s">
        <v>33</v>
      </c>
      <c r="AX93" s="11" t="s">
        <v>74</v>
      </c>
      <c r="AY93" s="208" t="s">
        <v>115</v>
      </c>
    </row>
    <row r="94" spans="2:65" s="1" customFormat="1" ht="31.5" customHeight="1">
      <c r="B94" s="38"/>
      <c r="C94" s="185" t="s">
        <v>152</v>
      </c>
      <c r="D94" s="185" t="s">
        <v>117</v>
      </c>
      <c r="E94" s="186" t="s">
        <v>153</v>
      </c>
      <c r="F94" s="187" t="s">
        <v>154</v>
      </c>
      <c r="G94" s="188" t="s">
        <v>149</v>
      </c>
      <c r="H94" s="189">
        <v>466.62</v>
      </c>
      <c r="I94" s="190"/>
      <c r="J94" s="191">
        <f>ROUND(I94*H94,2)</f>
        <v>0</v>
      </c>
      <c r="K94" s="187" t="s">
        <v>121</v>
      </c>
      <c r="L94" s="58"/>
      <c r="M94" s="192" t="s">
        <v>21</v>
      </c>
      <c r="N94" s="193" t="s">
        <v>40</v>
      </c>
      <c r="O94" s="39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AR94" s="21" t="s">
        <v>122</v>
      </c>
      <c r="AT94" s="21" t="s">
        <v>117</v>
      </c>
      <c r="AU94" s="21" t="s">
        <v>81</v>
      </c>
      <c r="AY94" s="21" t="s">
        <v>115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1" t="s">
        <v>74</v>
      </c>
      <c r="BK94" s="196">
        <f>ROUND(I94*H94,2)</f>
        <v>0</v>
      </c>
      <c r="BL94" s="21" t="s">
        <v>122</v>
      </c>
      <c r="BM94" s="21" t="s">
        <v>155</v>
      </c>
    </row>
    <row r="95" spans="2:65" s="1" customFormat="1" ht="31.5" customHeight="1">
      <c r="B95" s="38"/>
      <c r="C95" s="185" t="s">
        <v>144</v>
      </c>
      <c r="D95" s="185" t="s">
        <v>117</v>
      </c>
      <c r="E95" s="186" t="s">
        <v>156</v>
      </c>
      <c r="F95" s="187" t="s">
        <v>157</v>
      </c>
      <c r="G95" s="188" t="s">
        <v>120</v>
      </c>
      <c r="H95" s="189">
        <v>434.82</v>
      </c>
      <c r="I95" s="190"/>
      <c r="J95" s="191">
        <f>ROUND(I95*H95,2)</f>
        <v>0</v>
      </c>
      <c r="K95" s="187" t="s">
        <v>121</v>
      </c>
      <c r="L95" s="58"/>
      <c r="M95" s="192" t="s">
        <v>21</v>
      </c>
      <c r="N95" s="193" t="s">
        <v>40</v>
      </c>
      <c r="O95" s="39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AR95" s="21" t="s">
        <v>122</v>
      </c>
      <c r="AT95" s="21" t="s">
        <v>117</v>
      </c>
      <c r="AU95" s="21" t="s">
        <v>81</v>
      </c>
      <c r="AY95" s="21" t="s">
        <v>115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1" t="s">
        <v>74</v>
      </c>
      <c r="BK95" s="196">
        <f>ROUND(I95*H95,2)</f>
        <v>0</v>
      </c>
      <c r="BL95" s="21" t="s">
        <v>122</v>
      </c>
      <c r="BM95" s="21" t="s">
        <v>158</v>
      </c>
    </row>
    <row r="96" spans="2:65" s="11" customFormat="1" ht="13.5">
      <c r="B96" s="197"/>
      <c r="C96" s="198"/>
      <c r="D96" s="199" t="s">
        <v>124</v>
      </c>
      <c r="E96" s="200" t="s">
        <v>21</v>
      </c>
      <c r="F96" s="201" t="s">
        <v>159</v>
      </c>
      <c r="G96" s="198"/>
      <c r="H96" s="202">
        <v>434.82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124</v>
      </c>
      <c r="AU96" s="208" t="s">
        <v>81</v>
      </c>
      <c r="AV96" s="11" t="s">
        <v>81</v>
      </c>
      <c r="AW96" s="11" t="s">
        <v>33</v>
      </c>
      <c r="AX96" s="11" t="s">
        <v>74</v>
      </c>
      <c r="AY96" s="208" t="s">
        <v>115</v>
      </c>
    </row>
    <row r="97" spans="2:65" s="1" customFormat="1" ht="44.25" customHeight="1">
      <c r="B97" s="38"/>
      <c r="C97" s="185" t="s">
        <v>160</v>
      </c>
      <c r="D97" s="185" t="s">
        <v>117</v>
      </c>
      <c r="E97" s="186" t="s">
        <v>161</v>
      </c>
      <c r="F97" s="187" t="s">
        <v>162</v>
      </c>
      <c r="G97" s="188" t="s">
        <v>120</v>
      </c>
      <c r="H97" s="189">
        <v>140.16</v>
      </c>
      <c r="I97" s="190"/>
      <c r="J97" s="191">
        <f>ROUND(I97*H97,2)</f>
        <v>0</v>
      </c>
      <c r="K97" s="187" t="s">
        <v>121</v>
      </c>
      <c r="L97" s="58"/>
      <c r="M97" s="192" t="s">
        <v>21</v>
      </c>
      <c r="N97" s="193" t="s">
        <v>40</v>
      </c>
      <c r="O97" s="39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AR97" s="21" t="s">
        <v>122</v>
      </c>
      <c r="AT97" s="21" t="s">
        <v>117</v>
      </c>
      <c r="AU97" s="21" t="s">
        <v>81</v>
      </c>
      <c r="AY97" s="21" t="s">
        <v>115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1" t="s">
        <v>74</v>
      </c>
      <c r="BK97" s="196">
        <f>ROUND(I97*H97,2)</f>
        <v>0</v>
      </c>
      <c r="BL97" s="21" t="s">
        <v>122</v>
      </c>
      <c r="BM97" s="21" t="s">
        <v>163</v>
      </c>
    </row>
    <row r="98" spans="2:65" s="11" customFormat="1" ht="13.5">
      <c r="B98" s="197"/>
      <c r="C98" s="198"/>
      <c r="D98" s="199" t="s">
        <v>124</v>
      </c>
      <c r="E98" s="200" t="s">
        <v>21</v>
      </c>
      <c r="F98" s="201" t="s">
        <v>164</v>
      </c>
      <c r="G98" s="198"/>
      <c r="H98" s="202">
        <v>140.16</v>
      </c>
      <c r="I98" s="203"/>
      <c r="J98" s="198"/>
      <c r="K98" s="198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124</v>
      </c>
      <c r="AU98" s="208" t="s">
        <v>81</v>
      </c>
      <c r="AV98" s="11" t="s">
        <v>81</v>
      </c>
      <c r="AW98" s="11" t="s">
        <v>33</v>
      </c>
      <c r="AX98" s="11" t="s">
        <v>74</v>
      </c>
      <c r="AY98" s="208" t="s">
        <v>115</v>
      </c>
    </row>
    <row r="99" spans="2:65" s="1" customFormat="1" ht="31.5" customHeight="1">
      <c r="B99" s="38"/>
      <c r="C99" s="185" t="s">
        <v>165</v>
      </c>
      <c r="D99" s="185" t="s">
        <v>117</v>
      </c>
      <c r="E99" s="186" t="s">
        <v>166</v>
      </c>
      <c r="F99" s="187" t="s">
        <v>167</v>
      </c>
      <c r="G99" s="188" t="s">
        <v>149</v>
      </c>
      <c r="H99" s="189">
        <v>70.08</v>
      </c>
      <c r="I99" s="190"/>
      <c r="J99" s="191">
        <f>ROUND(I99*H99,2)</f>
        <v>0</v>
      </c>
      <c r="K99" s="187" t="s">
        <v>121</v>
      </c>
      <c r="L99" s="58"/>
      <c r="M99" s="192" t="s">
        <v>21</v>
      </c>
      <c r="N99" s="193" t="s">
        <v>40</v>
      </c>
      <c r="O99" s="39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AR99" s="21" t="s">
        <v>122</v>
      </c>
      <c r="AT99" s="21" t="s">
        <v>117</v>
      </c>
      <c r="AU99" s="21" t="s">
        <v>81</v>
      </c>
      <c r="AY99" s="21" t="s">
        <v>115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21" t="s">
        <v>74</v>
      </c>
      <c r="BK99" s="196">
        <f>ROUND(I99*H99,2)</f>
        <v>0</v>
      </c>
      <c r="BL99" s="21" t="s">
        <v>122</v>
      </c>
      <c r="BM99" s="21" t="s">
        <v>168</v>
      </c>
    </row>
    <row r="100" spans="2:65" s="11" customFormat="1" ht="13.5">
      <c r="B100" s="197"/>
      <c r="C100" s="198"/>
      <c r="D100" s="219" t="s">
        <v>124</v>
      </c>
      <c r="E100" s="220" t="s">
        <v>21</v>
      </c>
      <c r="F100" s="221" t="s">
        <v>169</v>
      </c>
      <c r="G100" s="198"/>
      <c r="H100" s="222">
        <v>70.08</v>
      </c>
      <c r="I100" s="203"/>
      <c r="J100" s="198"/>
      <c r="K100" s="198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124</v>
      </c>
      <c r="AU100" s="208" t="s">
        <v>81</v>
      </c>
      <c r="AV100" s="11" t="s">
        <v>81</v>
      </c>
      <c r="AW100" s="11" t="s">
        <v>33</v>
      </c>
      <c r="AX100" s="11" t="s">
        <v>74</v>
      </c>
      <c r="AY100" s="208" t="s">
        <v>115</v>
      </c>
    </row>
    <row r="101" spans="2:65" s="10" customFormat="1" ht="29.85" customHeight="1">
      <c r="B101" s="168"/>
      <c r="C101" s="169"/>
      <c r="D101" s="182" t="s">
        <v>68</v>
      </c>
      <c r="E101" s="183" t="s">
        <v>170</v>
      </c>
      <c r="F101" s="183" t="s">
        <v>171</v>
      </c>
      <c r="G101" s="169"/>
      <c r="H101" s="169"/>
      <c r="I101" s="172"/>
      <c r="J101" s="184">
        <f>BK101</f>
        <v>0</v>
      </c>
      <c r="K101" s="169"/>
      <c r="L101" s="174"/>
      <c r="M101" s="175"/>
      <c r="N101" s="176"/>
      <c r="O101" s="176"/>
      <c r="P101" s="177">
        <f>P102</f>
        <v>0</v>
      </c>
      <c r="Q101" s="176"/>
      <c r="R101" s="177">
        <f>R102</f>
        <v>0</v>
      </c>
      <c r="S101" s="176"/>
      <c r="T101" s="178">
        <f>T102</f>
        <v>0</v>
      </c>
      <c r="AR101" s="179" t="s">
        <v>74</v>
      </c>
      <c r="AT101" s="180" t="s">
        <v>68</v>
      </c>
      <c r="AU101" s="180" t="s">
        <v>74</v>
      </c>
      <c r="AY101" s="179" t="s">
        <v>115</v>
      </c>
      <c r="BK101" s="181">
        <f>BK102</f>
        <v>0</v>
      </c>
    </row>
    <row r="102" spans="2:65" s="1" customFormat="1" ht="31.5" customHeight="1">
      <c r="B102" s="38"/>
      <c r="C102" s="185" t="s">
        <v>172</v>
      </c>
      <c r="D102" s="185" t="s">
        <v>117</v>
      </c>
      <c r="E102" s="186" t="s">
        <v>173</v>
      </c>
      <c r="F102" s="187" t="s">
        <v>174</v>
      </c>
      <c r="G102" s="188" t="s">
        <v>175</v>
      </c>
      <c r="H102" s="189">
        <v>1.504</v>
      </c>
      <c r="I102" s="190"/>
      <c r="J102" s="191">
        <f>ROUND(I102*H102,2)</f>
        <v>0</v>
      </c>
      <c r="K102" s="187" t="s">
        <v>121</v>
      </c>
      <c r="L102" s="58"/>
      <c r="M102" s="192" t="s">
        <v>21</v>
      </c>
      <c r="N102" s="193" t="s">
        <v>40</v>
      </c>
      <c r="O102" s="39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AR102" s="21" t="s">
        <v>122</v>
      </c>
      <c r="AT102" s="21" t="s">
        <v>117</v>
      </c>
      <c r="AU102" s="21" t="s">
        <v>81</v>
      </c>
      <c r="AY102" s="21" t="s">
        <v>115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1" t="s">
        <v>74</v>
      </c>
      <c r="BK102" s="196">
        <f>ROUND(I102*H102,2)</f>
        <v>0</v>
      </c>
      <c r="BL102" s="21" t="s">
        <v>122</v>
      </c>
      <c r="BM102" s="21" t="s">
        <v>176</v>
      </c>
    </row>
    <row r="103" spans="2:65" s="10" customFormat="1" ht="37.35" customHeight="1">
      <c r="B103" s="168"/>
      <c r="C103" s="169"/>
      <c r="D103" s="170" t="s">
        <v>68</v>
      </c>
      <c r="E103" s="171" t="s">
        <v>177</v>
      </c>
      <c r="F103" s="171" t="s">
        <v>178</v>
      </c>
      <c r="G103" s="169"/>
      <c r="H103" s="169"/>
      <c r="I103" s="172"/>
      <c r="J103" s="173">
        <f>BK103</f>
        <v>0</v>
      </c>
      <c r="K103" s="169"/>
      <c r="L103" s="174"/>
      <c r="M103" s="175"/>
      <c r="N103" s="176"/>
      <c r="O103" s="176"/>
      <c r="P103" s="177">
        <f>P104+P106+P109+P119+P131</f>
        <v>0</v>
      </c>
      <c r="Q103" s="176"/>
      <c r="R103" s="177">
        <f>R104+R106+R109+R119+R131</f>
        <v>0.59309600000000007</v>
      </c>
      <c r="S103" s="176"/>
      <c r="T103" s="178">
        <f>T104+T106+T109+T119+T131</f>
        <v>0</v>
      </c>
      <c r="AR103" s="179" t="s">
        <v>81</v>
      </c>
      <c r="AT103" s="180" t="s">
        <v>68</v>
      </c>
      <c r="AU103" s="180" t="s">
        <v>69</v>
      </c>
      <c r="AY103" s="179" t="s">
        <v>115</v>
      </c>
      <c r="BK103" s="181">
        <f>BK104+BK106+BK109+BK119+BK131</f>
        <v>0</v>
      </c>
    </row>
    <row r="104" spans="2:65" s="10" customFormat="1" ht="19.899999999999999" customHeight="1">
      <c r="B104" s="168"/>
      <c r="C104" s="169"/>
      <c r="D104" s="182" t="s">
        <v>68</v>
      </c>
      <c r="E104" s="183" t="s">
        <v>179</v>
      </c>
      <c r="F104" s="183" t="s">
        <v>180</v>
      </c>
      <c r="G104" s="169"/>
      <c r="H104" s="169"/>
      <c r="I104" s="172"/>
      <c r="J104" s="184">
        <f>BK104</f>
        <v>0</v>
      </c>
      <c r="K104" s="169"/>
      <c r="L104" s="174"/>
      <c r="M104" s="175"/>
      <c r="N104" s="176"/>
      <c r="O104" s="176"/>
      <c r="P104" s="177">
        <f>P105</f>
        <v>0</v>
      </c>
      <c r="Q104" s="176"/>
      <c r="R104" s="177">
        <f>R105</f>
        <v>0</v>
      </c>
      <c r="S104" s="176"/>
      <c r="T104" s="178">
        <f>T105</f>
        <v>0</v>
      </c>
      <c r="AR104" s="179" t="s">
        <v>81</v>
      </c>
      <c r="AT104" s="180" t="s">
        <v>68</v>
      </c>
      <c r="AU104" s="180" t="s">
        <v>74</v>
      </c>
      <c r="AY104" s="179" t="s">
        <v>115</v>
      </c>
      <c r="BK104" s="181">
        <f>BK105</f>
        <v>0</v>
      </c>
    </row>
    <row r="105" spans="2:65" s="1" customFormat="1" ht="31.5" customHeight="1">
      <c r="B105" s="38"/>
      <c r="C105" s="185" t="s">
        <v>181</v>
      </c>
      <c r="D105" s="185" t="s">
        <v>117</v>
      </c>
      <c r="E105" s="186" t="s">
        <v>182</v>
      </c>
      <c r="F105" s="187" t="s">
        <v>183</v>
      </c>
      <c r="G105" s="188" t="s">
        <v>184</v>
      </c>
      <c r="H105" s="223"/>
      <c r="I105" s="190"/>
      <c r="J105" s="191">
        <f>ROUND(I105*H105,2)</f>
        <v>0</v>
      </c>
      <c r="K105" s="187" t="s">
        <v>121</v>
      </c>
      <c r="L105" s="58"/>
      <c r="M105" s="192" t="s">
        <v>21</v>
      </c>
      <c r="N105" s="193" t="s">
        <v>40</v>
      </c>
      <c r="O105" s="39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1" t="s">
        <v>185</v>
      </c>
      <c r="AT105" s="21" t="s">
        <v>117</v>
      </c>
      <c r="AU105" s="21" t="s">
        <v>81</v>
      </c>
      <c r="AY105" s="21" t="s">
        <v>115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1" t="s">
        <v>74</v>
      </c>
      <c r="BK105" s="196">
        <f>ROUND(I105*H105,2)</f>
        <v>0</v>
      </c>
      <c r="BL105" s="21" t="s">
        <v>185</v>
      </c>
      <c r="BM105" s="21" t="s">
        <v>186</v>
      </c>
    </row>
    <row r="106" spans="2:65" s="10" customFormat="1" ht="29.85" customHeight="1">
      <c r="B106" s="168"/>
      <c r="C106" s="169"/>
      <c r="D106" s="182" t="s">
        <v>68</v>
      </c>
      <c r="E106" s="183" t="s">
        <v>187</v>
      </c>
      <c r="F106" s="183" t="s">
        <v>188</v>
      </c>
      <c r="G106" s="169"/>
      <c r="H106" s="169"/>
      <c r="I106" s="172"/>
      <c r="J106" s="184">
        <f>BK106</f>
        <v>0</v>
      </c>
      <c r="K106" s="169"/>
      <c r="L106" s="174"/>
      <c r="M106" s="175"/>
      <c r="N106" s="176"/>
      <c r="O106" s="176"/>
      <c r="P106" s="177">
        <f>SUM(P107:P108)</f>
        <v>0</v>
      </c>
      <c r="Q106" s="176"/>
      <c r="R106" s="177">
        <f>SUM(R107:R108)</f>
        <v>0.17512</v>
      </c>
      <c r="S106" s="176"/>
      <c r="T106" s="178">
        <f>SUM(T107:T108)</f>
        <v>0</v>
      </c>
      <c r="AR106" s="179" t="s">
        <v>81</v>
      </c>
      <c r="AT106" s="180" t="s">
        <v>68</v>
      </c>
      <c r="AU106" s="180" t="s">
        <v>74</v>
      </c>
      <c r="AY106" s="179" t="s">
        <v>115</v>
      </c>
      <c r="BK106" s="181">
        <f>SUM(BK107:BK108)</f>
        <v>0</v>
      </c>
    </row>
    <row r="107" spans="2:65" s="1" customFormat="1" ht="31.5" customHeight="1">
      <c r="B107" s="38"/>
      <c r="C107" s="185" t="s">
        <v>189</v>
      </c>
      <c r="D107" s="185" t="s">
        <v>117</v>
      </c>
      <c r="E107" s="186" t="s">
        <v>190</v>
      </c>
      <c r="F107" s="187" t="s">
        <v>191</v>
      </c>
      <c r="G107" s="188" t="s">
        <v>192</v>
      </c>
      <c r="H107" s="189">
        <v>4</v>
      </c>
      <c r="I107" s="190"/>
      <c r="J107" s="191">
        <f>ROUND(I107*H107,2)</f>
        <v>0</v>
      </c>
      <c r="K107" s="187" t="s">
        <v>21</v>
      </c>
      <c r="L107" s="58"/>
      <c r="M107" s="192" t="s">
        <v>21</v>
      </c>
      <c r="N107" s="193" t="s">
        <v>40</v>
      </c>
      <c r="O107" s="39"/>
      <c r="P107" s="194">
        <f>O107*H107</f>
        <v>0</v>
      </c>
      <c r="Q107" s="194">
        <v>4.3779999999999999E-2</v>
      </c>
      <c r="R107" s="194">
        <f>Q107*H107</f>
        <v>0.17512</v>
      </c>
      <c r="S107" s="194">
        <v>0</v>
      </c>
      <c r="T107" s="195">
        <f>S107*H107</f>
        <v>0</v>
      </c>
      <c r="AR107" s="21" t="s">
        <v>185</v>
      </c>
      <c r="AT107" s="21" t="s">
        <v>117</v>
      </c>
      <c r="AU107" s="21" t="s">
        <v>81</v>
      </c>
      <c r="AY107" s="21" t="s">
        <v>115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1" t="s">
        <v>74</v>
      </c>
      <c r="BK107" s="196">
        <f>ROUND(I107*H107,2)</f>
        <v>0</v>
      </c>
      <c r="BL107" s="21" t="s">
        <v>185</v>
      </c>
      <c r="BM107" s="21" t="s">
        <v>193</v>
      </c>
    </row>
    <row r="108" spans="2:65" s="1" customFormat="1" ht="31.5" customHeight="1">
      <c r="B108" s="38"/>
      <c r="C108" s="185" t="s">
        <v>194</v>
      </c>
      <c r="D108" s="185" t="s">
        <v>117</v>
      </c>
      <c r="E108" s="186" t="s">
        <v>195</v>
      </c>
      <c r="F108" s="187" t="s">
        <v>196</v>
      </c>
      <c r="G108" s="188" t="s">
        <v>184</v>
      </c>
      <c r="H108" s="223"/>
      <c r="I108" s="190"/>
      <c r="J108" s="191">
        <f>ROUND(I108*H108,2)</f>
        <v>0</v>
      </c>
      <c r="K108" s="187" t="s">
        <v>121</v>
      </c>
      <c r="L108" s="58"/>
      <c r="M108" s="192" t="s">
        <v>21</v>
      </c>
      <c r="N108" s="193" t="s">
        <v>40</v>
      </c>
      <c r="O108" s="39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AR108" s="21" t="s">
        <v>185</v>
      </c>
      <c r="AT108" s="21" t="s">
        <v>117</v>
      </c>
      <c r="AU108" s="21" t="s">
        <v>81</v>
      </c>
      <c r="AY108" s="21" t="s">
        <v>115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1" t="s">
        <v>74</v>
      </c>
      <c r="BK108" s="196">
        <f>ROUND(I108*H108,2)</f>
        <v>0</v>
      </c>
      <c r="BL108" s="21" t="s">
        <v>185</v>
      </c>
      <c r="BM108" s="21" t="s">
        <v>197</v>
      </c>
    </row>
    <row r="109" spans="2:65" s="10" customFormat="1" ht="29.85" customHeight="1">
      <c r="B109" s="168"/>
      <c r="C109" s="169"/>
      <c r="D109" s="182" t="s">
        <v>68</v>
      </c>
      <c r="E109" s="183" t="s">
        <v>198</v>
      </c>
      <c r="F109" s="183" t="s">
        <v>199</v>
      </c>
      <c r="G109" s="169"/>
      <c r="H109" s="169"/>
      <c r="I109" s="172"/>
      <c r="J109" s="184">
        <f>BK109</f>
        <v>0</v>
      </c>
      <c r="K109" s="169"/>
      <c r="L109" s="174"/>
      <c r="M109" s="175"/>
      <c r="N109" s="176"/>
      <c r="O109" s="176"/>
      <c r="P109" s="177">
        <f>SUM(P110:P118)</f>
        <v>0</v>
      </c>
      <c r="Q109" s="176"/>
      <c r="R109" s="177">
        <f>SUM(R110:R118)</f>
        <v>0.20614600000000002</v>
      </c>
      <c r="S109" s="176"/>
      <c r="T109" s="178">
        <f>SUM(T110:T118)</f>
        <v>0</v>
      </c>
      <c r="AR109" s="179" t="s">
        <v>81</v>
      </c>
      <c r="AT109" s="180" t="s">
        <v>68</v>
      </c>
      <c r="AU109" s="180" t="s">
        <v>74</v>
      </c>
      <c r="AY109" s="179" t="s">
        <v>115</v>
      </c>
      <c r="BK109" s="181">
        <f>SUM(BK110:BK118)</f>
        <v>0</v>
      </c>
    </row>
    <row r="110" spans="2:65" s="1" customFormat="1" ht="31.5" customHeight="1">
      <c r="B110" s="38"/>
      <c r="C110" s="185" t="s">
        <v>200</v>
      </c>
      <c r="D110" s="185" t="s">
        <v>117</v>
      </c>
      <c r="E110" s="186" t="s">
        <v>201</v>
      </c>
      <c r="F110" s="187" t="s">
        <v>202</v>
      </c>
      <c r="G110" s="188" t="s">
        <v>136</v>
      </c>
      <c r="H110" s="189">
        <v>11.4</v>
      </c>
      <c r="I110" s="190"/>
      <c r="J110" s="191">
        <f>ROUND(I110*H110,2)</f>
        <v>0</v>
      </c>
      <c r="K110" s="187" t="s">
        <v>121</v>
      </c>
      <c r="L110" s="58"/>
      <c r="M110" s="192" t="s">
        <v>21</v>
      </c>
      <c r="N110" s="193" t="s">
        <v>40</v>
      </c>
      <c r="O110" s="39"/>
      <c r="P110" s="194">
        <f>O110*H110</f>
        <v>0</v>
      </c>
      <c r="Q110" s="194">
        <v>6.0899999999999999E-3</v>
      </c>
      <c r="R110" s="194">
        <f>Q110*H110</f>
        <v>6.9426000000000002E-2</v>
      </c>
      <c r="S110" s="194">
        <v>0</v>
      </c>
      <c r="T110" s="195">
        <f>S110*H110</f>
        <v>0</v>
      </c>
      <c r="AR110" s="21" t="s">
        <v>185</v>
      </c>
      <c r="AT110" s="21" t="s">
        <v>117</v>
      </c>
      <c r="AU110" s="21" t="s">
        <v>81</v>
      </c>
      <c r="AY110" s="21" t="s">
        <v>115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1" t="s">
        <v>74</v>
      </c>
      <c r="BK110" s="196">
        <f>ROUND(I110*H110,2)</f>
        <v>0</v>
      </c>
      <c r="BL110" s="21" t="s">
        <v>185</v>
      </c>
      <c r="BM110" s="21" t="s">
        <v>203</v>
      </c>
    </row>
    <row r="111" spans="2:65" s="1" customFormat="1" ht="31.5" customHeight="1">
      <c r="B111" s="38"/>
      <c r="C111" s="185" t="s">
        <v>204</v>
      </c>
      <c r="D111" s="185" t="s">
        <v>117</v>
      </c>
      <c r="E111" s="186" t="s">
        <v>205</v>
      </c>
      <c r="F111" s="187" t="s">
        <v>206</v>
      </c>
      <c r="G111" s="188" t="s">
        <v>136</v>
      </c>
      <c r="H111" s="189">
        <v>4</v>
      </c>
      <c r="I111" s="190"/>
      <c r="J111" s="191">
        <f>ROUND(I111*H111,2)</f>
        <v>0</v>
      </c>
      <c r="K111" s="187" t="s">
        <v>121</v>
      </c>
      <c r="L111" s="58"/>
      <c r="M111" s="192" t="s">
        <v>21</v>
      </c>
      <c r="N111" s="193" t="s">
        <v>40</v>
      </c>
      <c r="O111" s="39"/>
      <c r="P111" s="194">
        <f>O111*H111</f>
        <v>0</v>
      </c>
      <c r="Q111" s="194">
        <v>1.2279999999999999E-2</v>
      </c>
      <c r="R111" s="194">
        <f>Q111*H111</f>
        <v>4.9119999999999997E-2</v>
      </c>
      <c r="S111" s="194">
        <v>0</v>
      </c>
      <c r="T111" s="195">
        <f>S111*H111</f>
        <v>0</v>
      </c>
      <c r="AR111" s="21" t="s">
        <v>185</v>
      </c>
      <c r="AT111" s="21" t="s">
        <v>117</v>
      </c>
      <c r="AU111" s="21" t="s">
        <v>81</v>
      </c>
      <c r="AY111" s="21" t="s">
        <v>115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1" t="s">
        <v>74</v>
      </c>
      <c r="BK111" s="196">
        <f>ROUND(I111*H111,2)</f>
        <v>0</v>
      </c>
      <c r="BL111" s="21" t="s">
        <v>185</v>
      </c>
      <c r="BM111" s="21" t="s">
        <v>207</v>
      </c>
    </row>
    <row r="112" spans="2:65" s="1" customFormat="1" ht="31.5" customHeight="1">
      <c r="B112" s="38"/>
      <c r="C112" s="185" t="s">
        <v>208</v>
      </c>
      <c r="D112" s="185" t="s">
        <v>117</v>
      </c>
      <c r="E112" s="186" t="s">
        <v>209</v>
      </c>
      <c r="F112" s="187" t="s">
        <v>210</v>
      </c>
      <c r="G112" s="188" t="s">
        <v>136</v>
      </c>
      <c r="H112" s="189">
        <v>364</v>
      </c>
      <c r="I112" s="190"/>
      <c r="J112" s="191">
        <f>ROUND(I112*H112,2)</f>
        <v>0</v>
      </c>
      <c r="K112" s="187" t="s">
        <v>21</v>
      </c>
      <c r="L112" s="58"/>
      <c r="M112" s="192" t="s">
        <v>21</v>
      </c>
      <c r="N112" s="193" t="s">
        <v>40</v>
      </c>
      <c r="O112" s="39"/>
      <c r="P112" s="194">
        <f>O112*H112</f>
        <v>0</v>
      </c>
      <c r="Q112" s="194">
        <v>2.0000000000000001E-4</v>
      </c>
      <c r="R112" s="194">
        <f>Q112*H112</f>
        <v>7.2800000000000004E-2</v>
      </c>
      <c r="S112" s="194">
        <v>0</v>
      </c>
      <c r="T112" s="195">
        <f>S112*H112</f>
        <v>0</v>
      </c>
      <c r="AR112" s="21" t="s">
        <v>185</v>
      </c>
      <c r="AT112" s="21" t="s">
        <v>117</v>
      </c>
      <c r="AU112" s="21" t="s">
        <v>81</v>
      </c>
      <c r="AY112" s="21" t="s">
        <v>115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1" t="s">
        <v>74</v>
      </c>
      <c r="BK112" s="196">
        <f>ROUND(I112*H112,2)</f>
        <v>0</v>
      </c>
      <c r="BL112" s="21" t="s">
        <v>185</v>
      </c>
      <c r="BM112" s="21" t="s">
        <v>211</v>
      </c>
    </row>
    <row r="113" spans="2:65" s="11" customFormat="1" ht="13.5">
      <c r="B113" s="197"/>
      <c r="C113" s="198"/>
      <c r="D113" s="199" t="s">
        <v>124</v>
      </c>
      <c r="E113" s="200" t="s">
        <v>21</v>
      </c>
      <c r="F113" s="201" t="s">
        <v>212</v>
      </c>
      <c r="G113" s="198"/>
      <c r="H113" s="202">
        <v>364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124</v>
      </c>
      <c r="AU113" s="208" t="s">
        <v>81</v>
      </c>
      <c r="AV113" s="11" t="s">
        <v>81</v>
      </c>
      <c r="AW113" s="11" t="s">
        <v>33</v>
      </c>
      <c r="AX113" s="11" t="s">
        <v>74</v>
      </c>
      <c r="AY113" s="208" t="s">
        <v>115</v>
      </c>
    </row>
    <row r="114" spans="2:65" s="1" customFormat="1" ht="31.5" customHeight="1">
      <c r="B114" s="38"/>
      <c r="C114" s="185" t="s">
        <v>213</v>
      </c>
      <c r="D114" s="185" t="s">
        <v>117</v>
      </c>
      <c r="E114" s="186" t="s">
        <v>214</v>
      </c>
      <c r="F114" s="187" t="s">
        <v>210</v>
      </c>
      <c r="G114" s="188" t="s">
        <v>136</v>
      </c>
      <c r="H114" s="189">
        <v>74</v>
      </c>
      <c r="I114" s="190"/>
      <c r="J114" s="191">
        <f>ROUND(I114*H114,2)</f>
        <v>0</v>
      </c>
      <c r="K114" s="187" t="s">
        <v>21</v>
      </c>
      <c r="L114" s="58"/>
      <c r="M114" s="192" t="s">
        <v>21</v>
      </c>
      <c r="N114" s="193" t="s">
        <v>40</v>
      </c>
      <c r="O114" s="39"/>
      <c r="P114" s="194">
        <f>O114*H114</f>
        <v>0</v>
      </c>
      <c r="Q114" s="194">
        <v>2.0000000000000001E-4</v>
      </c>
      <c r="R114" s="194">
        <f>Q114*H114</f>
        <v>1.4800000000000001E-2</v>
      </c>
      <c r="S114" s="194">
        <v>0</v>
      </c>
      <c r="T114" s="195">
        <f>S114*H114</f>
        <v>0</v>
      </c>
      <c r="AR114" s="21" t="s">
        <v>185</v>
      </c>
      <c r="AT114" s="21" t="s">
        <v>117</v>
      </c>
      <c r="AU114" s="21" t="s">
        <v>81</v>
      </c>
      <c r="AY114" s="21" t="s">
        <v>115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1" t="s">
        <v>74</v>
      </c>
      <c r="BK114" s="196">
        <f>ROUND(I114*H114,2)</f>
        <v>0</v>
      </c>
      <c r="BL114" s="21" t="s">
        <v>185</v>
      </c>
      <c r="BM114" s="21" t="s">
        <v>215</v>
      </c>
    </row>
    <row r="115" spans="2:65" s="11" customFormat="1" ht="13.5">
      <c r="B115" s="197"/>
      <c r="C115" s="198"/>
      <c r="D115" s="199" t="s">
        <v>124</v>
      </c>
      <c r="E115" s="200" t="s">
        <v>21</v>
      </c>
      <c r="F115" s="201" t="s">
        <v>216</v>
      </c>
      <c r="G115" s="198"/>
      <c r="H115" s="202">
        <v>74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124</v>
      </c>
      <c r="AU115" s="208" t="s">
        <v>81</v>
      </c>
      <c r="AV115" s="11" t="s">
        <v>81</v>
      </c>
      <c r="AW115" s="11" t="s">
        <v>33</v>
      </c>
      <c r="AX115" s="11" t="s">
        <v>74</v>
      </c>
      <c r="AY115" s="208" t="s">
        <v>115</v>
      </c>
    </row>
    <row r="116" spans="2:65" s="1" customFormat="1" ht="22.5" customHeight="1">
      <c r="B116" s="38"/>
      <c r="C116" s="185" t="s">
        <v>217</v>
      </c>
      <c r="D116" s="185" t="s">
        <v>117</v>
      </c>
      <c r="E116" s="186" t="s">
        <v>218</v>
      </c>
      <c r="F116" s="187" t="s">
        <v>219</v>
      </c>
      <c r="G116" s="188" t="s">
        <v>136</v>
      </c>
      <c r="H116" s="189">
        <v>876</v>
      </c>
      <c r="I116" s="190"/>
      <c r="J116" s="191">
        <f>ROUND(I116*H116,2)</f>
        <v>0</v>
      </c>
      <c r="K116" s="187" t="s">
        <v>121</v>
      </c>
      <c r="L116" s="58"/>
      <c r="M116" s="192" t="s">
        <v>21</v>
      </c>
      <c r="N116" s="193" t="s">
        <v>40</v>
      </c>
      <c r="O116" s="39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1" t="s">
        <v>185</v>
      </c>
      <c r="AT116" s="21" t="s">
        <v>117</v>
      </c>
      <c r="AU116" s="21" t="s">
        <v>81</v>
      </c>
      <c r="AY116" s="21" t="s">
        <v>115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1" t="s">
        <v>74</v>
      </c>
      <c r="BK116" s="196">
        <f>ROUND(I116*H116,2)</f>
        <v>0</v>
      </c>
      <c r="BL116" s="21" t="s">
        <v>185</v>
      </c>
      <c r="BM116" s="21" t="s">
        <v>220</v>
      </c>
    </row>
    <row r="117" spans="2:65" s="11" customFormat="1" ht="13.5">
      <c r="B117" s="197"/>
      <c r="C117" s="198"/>
      <c r="D117" s="199" t="s">
        <v>124</v>
      </c>
      <c r="E117" s="200" t="s">
        <v>21</v>
      </c>
      <c r="F117" s="201" t="s">
        <v>221</v>
      </c>
      <c r="G117" s="198"/>
      <c r="H117" s="202">
        <v>876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124</v>
      </c>
      <c r="AU117" s="208" t="s">
        <v>81</v>
      </c>
      <c r="AV117" s="11" t="s">
        <v>81</v>
      </c>
      <c r="AW117" s="11" t="s">
        <v>33</v>
      </c>
      <c r="AX117" s="11" t="s">
        <v>74</v>
      </c>
      <c r="AY117" s="208" t="s">
        <v>115</v>
      </c>
    </row>
    <row r="118" spans="2:65" s="1" customFormat="1" ht="31.5" customHeight="1">
      <c r="B118" s="38"/>
      <c r="C118" s="185" t="s">
        <v>10</v>
      </c>
      <c r="D118" s="185" t="s">
        <v>117</v>
      </c>
      <c r="E118" s="186" t="s">
        <v>222</v>
      </c>
      <c r="F118" s="187" t="s">
        <v>223</v>
      </c>
      <c r="G118" s="188" t="s">
        <v>184</v>
      </c>
      <c r="H118" s="223"/>
      <c r="I118" s="190"/>
      <c r="J118" s="191">
        <f>ROUND(I118*H118,2)</f>
        <v>0</v>
      </c>
      <c r="K118" s="187" t="s">
        <v>121</v>
      </c>
      <c r="L118" s="58"/>
      <c r="M118" s="192" t="s">
        <v>21</v>
      </c>
      <c r="N118" s="193" t="s">
        <v>40</v>
      </c>
      <c r="O118" s="39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AR118" s="21" t="s">
        <v>185</v>
      </c>
      <c r="AT118" s="21" t="s">
        <v>117</v>
      </c>
      <c r="AU118" s="21" t="s">
        <v>81</v>
      </c>
      <c r="AY118" s="21" t="s">
        <v>115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1" t="s">
        <v>74</v>
      </c>
      <c r="BK118" s="196">
        <f>ROUND(I118*H118,2)</f>
        <v>0</v>
      </c>
      <c r="BL118" s="21" t="s">
        <v>185</v>
      </c>
      <c r="BM118" s="21" t="s">
        <v>224</v>
      </c>
    </row>
    <row r="119" spans="2:65" s="10" customFormat="1" ht="29.85" customHeight="1">
      <c r="B119" s="168"/>
      <c r="C119" s="169"/>
      <c r="D119" s="182" t="s">
        <v>68</v>
      </c>
      <c r="E119" s="183" t="s">
        <v>225</v>
      </c>
      <c r="F119" s="183" t="s">
        <v>226</v>
      </c>
      <c r="G119" s="169"/>
      <c r="H119" s="169"/>
      <c r="I119" s="172"/>
      <c r="J119" s="184">
        <f>BK119</f>
        <v>0</v>
      </c>
      <c r="K119" s="169"/>
      <c r="L119" s="174"/>
      <c r="M119" s="175"/>
      <c r="N119" s="176"/>
      <c r="O119" s="176"/>
      <c r="P119" s="177">
        <f>SUM(P120:P130)</f>
        <v>0</v>
      </c>
      <c r="Q119" s="176"/>
      <c r="R119" s="177">
        <f>SUM(R120:R130)</f>
        <v>0.21183000000000002</v>
      </c>
      <c r="S119" s="176"/>
      <c r="T119" s="178">
        <f>SUM(T120:T130)</f>
        <v>0</v>
      </c>
      <c r="AR119" s="179" t="s">
        <v>81</v>
      </c>
      <c r="AT119" s="180" t="s">
        <v>68</v>
      </c>
      <c r="AU119" s="180" t="s">
        <v>74</v>
      </c>
      <c r="AY119" s="179" t="s">
        <v>115</v>
      </c>
      <c r="BK119" s="181">
        <f>SUM(BK120:BK130)</f>
        <v>0</v>
      </c>
    </row>
    <row r="120" spans="2:65" s="1" customFormat="1" ht="22.5" customHeight="1">
      <c r="B120" s="38"/>
      <c r="C120" s="185" t="s">
        <v>185</v>
      </c>
      <c r="D120" s="185" t="s">
        <v>117</v>
      </c>
      <c r="E120" s="186" t="s">
        <v>227</v>
      </c>
      <c r="F120" s="187" t="s">
        <v>228</v>
      </c>
      <c r="G120" s="188" t="s">
        <v>192</v>
      </c>
      <c r="H120" s="189">
        <v>12</v>
      </c>
      <c r="I120" s="190"/>
      <c r="J120" s="191">
        <f t="shared" ref="J120:J128" si="0">ROUND(I120*H120,2)</f>
        <v>0</v>
      </c>
      <c r="K120" s="187" t="s">
        <v>121</v>
      </c>
      <c r="L120" s="58"/>
      <c r="M120" s="192" t="s">
        <v>21</v>
      </c>
      <c r="N120" s="193" t="s">
        <v>40</v>
      </c>
      <c r="O120" s="39"/>
      <c r="P120" s="194">
        <f t="shared" ref="P120:P128" si="1">O120*H120</f>
        <v>0</v>
      </c>
      <c r="Q120" s="194">
        <v>7.0400000000000003E-3</v>
      </c>
      <c r="R120" s="194">
        <f t="shared" ref="R120:R128" si="2">Q120*H120</f>
        <v>8.448E-2</v>
      </c>
      <c r="S120" s="194">
        <v>0</v>
      </c>
      <c r="T120" s="195">
        <f t="shared" ref="T120:T128" si="3">S120*H120</f>
        <v>0</v>
      </c>
      <c r="AR120" s="21" t="s">
        <v>185</v>
      </c>
      <c r="AT120" s="21" t="s">
        <v>117</v>
      </c>
      <c r="AU120" s="21" t="s">
        <v>81</v>
      </c>
      <c r="AY120" s="21" t="s">
        <v>115</v>
      </c>
      <c r="BE120" s="196">
        <f t="shared" ref="BE120:BE128" si="4">IF(N120="základní",J120,0)</f>
        <v>0</v>
      </c>
      <c r="BF120" s="196">
        <f t="shared" ref="BF120:BF128" si="5">IF(N120="snížená",J120,0)</f>
        <v>0</v>
      </c>
      <c r="BG120" s="196">
        <f t="shared" ref="BG120:BG128" si="6">IF(N120="zákl. přenesená",J120,0)</f>
        <v>0</v>
      </c>
      <c r="BH120" s="196">
        <f t="shared" ref="BH120:BH128" si="7">IF(N120="sníž. přenesená",J120,0)</f>
        <v>0</v>
      </c>
      <c r="BI120" s="196">
        <f t="shared" ref="BI120:BI128" si="8">IF(N120="nulová",J120,0)</f>
        <v>0</v>
      </c>
      <c r="BJ120" s="21" t="s">
        <v>74</v>
      </c>
      <c r="BK120" s="196">
        <f t="shared" ref="BK120:BK128" si="9">ROUND(I120*H120,2)</f>
        <v>0</v>
      </c>
      <c r="BL120" s="21" t="s">
        <v>185</v>
      </c>
      <c r="BM120" s="21" t="s">
        <v>229</v>
      </c>
    </row>
    <row r="121" spans="2:65" s="1" customFormat="1" ht="22.5" customHeight="1">
      <c r="B121" s="38"/>
      <c r="C121" s="209" t="s">
        <v>230</v>
      </c>
      <c r="D121" s="209" t="s">
        <v>140</v>
      </c>
      <c r="E121" s="210" t="s">
        <v>231</v>
      </c>
      <c r="F121" s="211" t="s">
        <v>232</v>
      </c>
      <c r="G121" s="212" t="s">
        <v>143</v>
      </c>
      <c r="H121" s="213">
        <v>1</v>
      </c>
      <c r="I121" s="214"/>
      <c r="J121" s="215">
        <f t="shared" si="0"/>
        <v>0</v>
      </c>
      <c r="K121" s="211" t="s">
        <v>121</v>
      </c>
      <c r="L121" s="216"/>
      <c r="M121" s="217" t="s">
        <v>21</v>
      </c>
      <c r="N121" s="218" t="s">
        <v>40</v>
      </c>
      <c r="O121" s="39"/>
      <c r="P121" s="194">
        <f t="shared" si="1"/>
        <v>0</v>
      </c>
      <c r="Q121" s="194">
        <v>1.9E-2</v>
      </c>
      <c r="R121" s="194">
        <f t="shared" si="2"/>
        <v>1.9E-2</v>
      </c>
      <c r="S121" s="194">
        <v>0</v>
      </c>
      <c r="T121" s="195">
        <f t="shared" si="3"/>
        <v>0</v>
      </c>
      <c r="AR121" s="21" t="s">
        <v>172</v>
      </c>
      <c r="AT121" s="21" t="s">
        <v>140</v>
      </c>
      <c r="AU121" s="21" t="s">
        <v>81</v>
      </c>
      <c r="AY121" s="21" t="s">
        <v>115</v>
      </c>
      <c r="BE121" s="196">
        <f t="shared" si="4"/>
        <v>0</v>
      </c>
      <c r="BF121" s="196">
        <f t="shared" si="5"/>
        <v>0</v>
      </c>
      <c r="BG121" s="196">
        <f t="shared" si="6"/>
        <v>0</v>
      </c>
      <c r="BH121" s="196">
        <f t="shared" si="7"/>
        <v>0</v>
      </c>
      <c r="BI121" s="196">
        <f t="shared" si="8"/>
        <v>0</v>
      </c>
      <c r="BJ121" s="21" t="s">
        <v>74</v>
      </c>
      <c r="BK121" s="196">
        <f t="shared" si="9"/>
        <v>0</v>
      </c>
      <c r="BL121" s="21" t="s">
        <v>185</v>
      </c>
      <c r="BM121" s="21" t="s">
        <v>233</v>
      </c>
    </row>
    <row r="122" spans="2:65" s="1" customFormat="1" ht="22.5" customHeight="1">
      <c r="B122" s="38"/>
      <c r="C122" s="209" t="s">
        <v>234</v>
      </c>
      <c r="D122" s="209" t="s">
        <v>140</v>
      </c>
      <c r="E122" s="210" t="s">
        <v>235</v>
      </c>
      <c r="F122" s="211" t="s">
        <v>236</v>
      </c>
      <c r="G122" s="212" t="s">
        <v>143</v>
      </c>
      <c r="H122" s="213">
        <v>3</v>
      </c>
      <c r="I122" s="214"/>
      <c r="J122" s="215">
        <f t="shared" si="0"/>
        <v>0</v>
      </c>
      <c r="K122" s="211" t="s">
        <v>121</v>
      </c>
      <c r="L122" s="216"/>
      <c r="M122" s="217" t="s">
        <v>21</v>
      </c>
      <c r="N122" s="218" t="s">
        <v>40</v>
      </c>
      <c r="O122" s="39"/>
      <c r="P122" s="194">
        <f t="shared" si="1"/>
        <v>0</v>
      </c>
      <c r="Q122" s="194">
        <v>1.2999999999999999E-2</v>
      </c>
      <c r="R122" s="194">
        <f t="shared" si="2"/>
        <v>3.9E-2</v>
      </c>
      <c r="S122" s="194">
        <v>0</v>
      </c>
      <c r="T122" s="195">
        <f t="shared" si="3"/>
        <v>0</v>
      </c>
      <c r="AR122" s="21" t="s">
        <v>172</v>
      </c>
      <c r="AT122" s="21" t="s">
        <v>140</v>
      </c>
      <c r="AU122" s="21" t="s">
        <v>81</v>
      </c>
      <c r="AY122" s="21" t="s">
        <v>115</v>
      </c>
      <c r="BE122" s="196">
        <f t="shared" si="4"/>
        <v>0</v>
      </c>
      <c r="BF122" s="196">
        <f t="shared" si="5"/>
        <v>0</v>
      </c>
      <c r="BG122" s="196">
        <f t="shared" si="6"/>
        <v>0</v>
      </c>
      <c r="BH122" s="196">
        <f t="shared" si="7"/>
        <v>0</v>
      </c>
      <c r="BI122" s="196">
        <f t="shared" si="8"/>
        <v>0</v>
      </c>
      <c r="BJ122" s="21" t="s">
        <v>74</v>
      </c>
      <c r="BK122" s="196">
        <f t="shared" si="9"/>
        <v>0</v>
      </c>
      <c r="BL122" s="21" t="s">
        <v>185</v>
      </c>
      <c r="BM122" s="21" t="s">
        <v>237</v>
      </c>
    </row>
    <row r="123" spans="2:65" s="1" customFormat="1" ht="22.5" customHeight="1">
      <c r="B123" s="38"/>
      <c r="C123" s="209" t="s">
        <v>238</v>
      </c>
      <c r="D123" s="209" t="s">
        <v>140</v>
      </c>
      <c r="E123" s="210" t="s">
        <v>239</v>
      </c>
      <c r="F123" s="211" t="s">
        <v>240</v>
      </c>
      <c r="G123" s="212" t="s">
        <v>143</v>
      </c>
      <c r="H123" s="213">
        <v>1</v>
      </c>
      <c r="I123" s="214"/>
      <c r="J123" s="215">
        <f t="shared" si="0"/>
        <v>0</v>
      </c>
      <c r="K123" s="211" t="s">
        <v>121</v>
      </c>
      <c r="L123" s="216"/>
      <c r="M123" s="217" t="s">
        <v>21</v>
      </c>
      <c r="N123" s="218" t="s">
        <v>40</v>
      </c>
      <c r="O123" s="39"/>
      <c r="P123" s="194">
        <f t="shared" si="1"/>
        <v>0</v>
      </c>
      <c r="Q123" s="194">
        <v>9.7999999999999997E-3</v>
      </c>
      <c r="R123" s="194">
        <f t="shared" si="2"/>
        <v>9.7999999999999997E-3</v>
      </c>
      <c r="S123" s="194">
        <v>0</v>
      </c>
      <c r="T123" s="195">
        <f t="shared" si="3"/>
        <v>0</v>
      </c>
      <c r="AR123" s="21" t="s">
        <v>172</v>
      </c>
      <c r="AT123" s="21" t="s">
        <v>140</v>
      </c>
      <c r="AU123" s="21" t="s">
        <v>81</v>
      </c>
      <c r="AY123" s="21" t="s">
        <v>115</v>
      </c>
      <c r="BE123" s="196">
        <f t="shared" si="4"/>
        <v>0</v>
      </c>
      <c r="BF123" s="196">
        <f t="shared" si="5"/>
        <v>0</v>
      </c>
      <c r="BG123" s="196">
        <f t="shared" si="6"/>
        <v>0</v>
      </c>
      <c r="BH123" s="196">
        <f t="shared" si="7"/>
        <v>0</v>
      </c>
      <c r="BI123" s="196">
        <f t="shared" si="8"/>
        <v>0</v>
      </c>
      <c r="BJ123" s="21" t="s">
        <v>74</v>
      </c>
      <c r="BK123" s="196">
        <f t="shared" si="9"/>
        <v>0</v>
      </c>
      <c r="BL123" s="21" t="s">
        <v>185</v>
      </c>
      <c r="BM123" s="21" t="s">
        <v>241</v>
      </c>
    </row>
    <row r="124" spans="2:65" s="1" customFormat="1" ht="31.5" customHeight="1">
      <c r="B124" s="38"/>
      <c r="C124" s="209" t="s">
        <v>242</v>
      </c>
      <c r="D124" s="209" t="s">
        <v>140</v>
      </c>
      <c r="E124" s="210" t="s">
        <v>243</v>
      </c>
      <c r="F124" s="211" t="s">
        <v>244</v>
      </c>
      <c r="G124" s="212" t="s">
        <v>143</v>
      </c>
      <c r="H124" s="213">
        <v>1</v>
      </c>
      <c r="I124" s="214"/>
      <c r="J124" s="215">
        <f t="shared" si="0"/>
        <v>0</v>
      </c>
      <c r="K124" s="211" t="s">
        <v>121</v>
      </c>
      <c r="L124" s="216"/>
      <c r="M124" s="217" t="s">
        <v>21</v>
      </c>
      <c r="N124" s="218" t="s">
        <v>40</v>
      </c>
      <c r="O124" s="39"/>
      <c r="P124" s="194">
        <f t="shared" si="1"/>
        <v>0</v>
      </c>
      <c r="Q124" s="194">
        <v>0.02</v>
      </c>
      <c r="R124" s="194">
        <f t="shared" si="2"/>
        <v>0.02</v>
      </c>
      <c r="S124" s="194">
        <v>0</v>
      </c>
      <c r="T124" s="195">
        <f t="shared" si="3"/>
        <v>0</v>
      </c>
      <c r="AR124" s="21" t="s">
        <v>172</v>
      </c>
      <c r="AT124" s="21" t="s">
        <v>140</v>
      </c>
      <c r="AU124" s="21" t="s">
        <v>81</v>
      </c>
      <c r="AY124" s="21" t="s">
        <v>115</v>
      </c>
      <c r="BE124" s="196">
        <f t="shared" si="4"/>
        <v>0</v>
      </c>
      <c r="BF124" s="196">
        <f t="shared" si="5"/>
        <v>0</v>
      </c>
      <c r="BG124" s="196">
        <f t="shared" si="6"/>
        <v>0</v>
      </c>
      <c r="BH124" s="196">
        <f t="shared" si="7"/>
        <v>0</v>
      </c>
      <c r="BI124" s="196">
        <f t="shared" si="8"/>
        <v>0</v>
      </c>
      <c r="BJ124" s="21" t="s">
        <v>74</v>
      </c>
      <c r="BK124" s="196">
        <f t="shared" si="9"/>
        <v>0</v>
      </c>
      <c r="BL124" s="21" t="s">
        <v>185</v>
      </c>
      <c r="BM124" s="21" t="s">
        <v>245</v>
      </c>
    </row>
    <row r="125" spans="2:65" s="1" customFormat="1" ht="22.5" customHeight="1">
      <c r="B125" s="38"/>
      <c r="C125" s="209" t="s">
        <v>9</v>
      </c>
      <c r="D125" s="209" t="s">
        <v>140</v>
      </c>
      <c r="E125" s="210" t="s">
        <v>246</v>
      </c>
      <c r="F125" s="211" t="s">
        <v>247</v>
      </c>
      <c r="G125" s="212" t="s">
        <v>136</v>
      </c>
      <c r="H125" s="213">
        <v>1</v>
      </c>
      <c r="I125" s="214"/>
      <c r="J125" s="215">
        <f t="shared" si="0"/>
        <v>0</v>
      </c>
      <c r="K125" s="211" t="s">
        <v>121</v>
      </c>
      <c r="L125" s="216"/>
      <c r="M125" s="217" t="s">
        <v>21</v>
      </c>
      <c r="N125" s="218" t="s">
        <v>40</v>
      </c>
      <c r="O125" s="39"/>
      <c r="P125" s="194">
        <f t="shared" si="1"/>
        <v>0</v>
      </c>
      <c r="Q125" s="194">
        <v>1.7000000000000001E-2</v>
      </c>
      <c r="R125" s="194">
        <f t="shared" si="2"/>
        <v>1.7000000000000001E-2</v>
      </c>
      <c r="S125" s="194">
        <v>0</v>
      </c>
      <c r="T125" s="195">
        <f t="shared" si="3"/>
        <v>0</v>
      </c>
      <c r="AR125" s="21" t="s">
        <v>172</v>
      </c>
      <c r="AT125" s="21" t="s">
        <v>140</v>
      </c>
      <c r="AU125" s="21" t="s">
        <v>81</v>
      </c>
      <c r="AY125" s="21" t="s">
        <v>115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21" t="s">
        <v>74</v>
      </c>
      <c r="BK125" s="196">
        <f t="shared" si="9"/>
        <v>0</v>
      </c>
      <c r="BL125" s="21" t="s">
        <v>185</v>
      </c>
      <c r="BM125" s="21" t="s">
        <v>248</v>
      </c>
    </row>
    <row r="126" spans="2:65" s="1" customFormat="1" ht="22.5" customHeight="1">
      <c r="B126" s="38"/>
      <c r="C126" s="209" t="s">
        <v>249</v>
      </c>
      <c r="D126" s="209" t="s">
        <v>140</v>
      </c>
      <c r="E126" s="210" t="s">
        <v>250</v>
      </c>
      <c r="F126" s="211" t="s">
        <v>251</v>
      </c>
      <c r="G126" s="212" t="s">
        <v>136</v>
      </c>
      <c r="H126" s="213">
        <v>1</v>
      </c>
      <c r="I126" s="214"/>
      <c r="J126" s="215">
        <f t="shared" si="0"/>
        <v>0</v>
      </c>
      <c r="K126" s="211" t="s">
        <v>121</v>
      </c>
      <c r="L126" s="216"/>
      <c r="M126" s="217" t="s">
        <v>21</v>
      </c>
      <c r="N126" s="218" t="s">
        <v>40</v>
      </c>
      <c r="O126" s="39"/>
      <c r="P126" s="194">
        <f t="shared" si="1"/>
        <v>0</v>
      </c>
      <c r="Q126" s="194">
        <v>1.7000000000000001E-2</v>
      </c>
      <c r="R126" s="194">
        <f t="shared" si="2"/>
        <v>1.7000000000000001E-2</v>
      </c>
      <c r="S126" s="194">
        <v>0</v>
      </c>
      <c r="T126" s="195">
        <f t="shared" si="3"/>
        <v>0</v>
      </c>
      <c r="AR126" s="21" t="s">
        <v>172</v>
      </c>
      <c r="AT126" s="21" t="s">
        <v>140</v>
      </c>
      <c r="AU126" s="21" t="s">
        <v>81</v>
      </c>
      <c r="AY126" s="21" t="s">
        <v>115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21" t="s">
        <v>74</v>
      </c>
      <c r="BK126" s="196">
        <f t="shared" si="9"/>
        <v>0</v>
      </c>
      <c r="BL126" s="21" t="s">
        <v>185</v>
      </c>
      <c r="BM126" s="21" t="s">
        <v>252</v>
      </c>
    </row>
    <row r="127" spans="2:65" s="1" customFormat="1" ht="22.5" customHeight="1">
      <c r="B127" s="38"/>
      <c r="C127" s="209" t="s">
        <v>253</v>
      </c>
      <c r="D127" s="209" t="s">
        <v>140</v>
      </c>
      <c r="E127" s="210" t="s">
        <v>254</v>
      </c>
      <c r="F127" s="211" t="s">
        <v>255</v>
      </c>
      <c r="G127" s="212" t="s">
        <v>143</v>
      </c>
      <c r="H127" s="213">
        <v>2</v>
      </c>
      <c r="I127" s="214"/>
      <c r="J127" s="215">
        <f t="shared" si="0"/>
        <v>0</v>
      </c>
      <c r="K127" s="211" t="s">
        <v>121</v>
      </c>
      <c r="L127" s="216"/>
      <c r="M127" s="217" t="s">
        <v>21</v>
      </c>
      <c r="N127" s="218" t="s">
        <v>40</v>
      </c>
      <c r="O127" s="39"/>
      <c r="P127" s="194">
        <f t="shared" si="1"/>
        <v>0</v>
      </c>
      <c r="Q127" s="194">
        <v>2.5999999999999999E-3</v>
      </c>
      <c r="R127" s="194">
        <f t="shared" si="2"/>
        <v>5.1999999999999998E-3</v>
      </c>
      <c r="S127" s="194">
        <v>0</v>
      </c>
      <c r="T127" s="195">
        <f t="shared" si="3"/>
        <v>0</v>
      </c>
      <c r="AR127" s="21" t="s">
        <v>172</v>
      </c>
      <c r="AT127" s="21" t="s">
        <v>140</v>
      </c>
      <c r="AU127" s="21" t="s">
        <v>81</v>
      </c>
      <c r="AY127" s="21" t="s">
        <v>115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21" t="s">
        <v>74</v>
      </c>
      <c r="BK127" s="196">
        <f t="shared" si="9"/>
        <v>0</v>
      </c>
      <c r="BL127" s="21" t="s">
        <v>185</v>
      </c>
      <c r="BM127" s="21" t="s">
        <v>256</v>
      </c>
    </row>
    <row r="128" spans="2:65" s="1" customFormat="1" ht="22.5" customHeight="1">
      <c r="B128" s="38"/>
      <c r="C128" s="209" t="s">
        <v>257</v>
      </c>
      <c r="D128" s="209" t="s">
        <v>140</v>
      </c>
      <c r="E128" s="210" t="s">
        <v>258</v>
      </c>
      <c r="F128" s="211" t="s">
        <v>259</v>
      </c>
      <c r="G128" s="212" t="s">
        <v>143</v>
      </c>
      <c r="H128" s="213">
        <v>1</v>
      </c>
      <c r="I128" s="214"/>
      <c r="J128" s="215">
        <f t="shared" si="0"/>
        <v>0</v>
      </c>
      <c r="K128" s="211" t="s">
        <v>121</v>
      </c>
      <c r="L128" s="216"/>
      <c r="M128" s="217" t="s">
        <v>21</v>
      </c>
      <c r="N128" s="218" t="s">
        <v>40</v>
      </c>
      <c r="O128" s="39"/>
      <c r="P128" s="194">
        <f t="shared" si="1"/>
        <v>0</v>
      </c>
      <c r="Q128" s="194">
        <v>3.5E-4</v>
      </c>
      <c r="R128" s="194">
        <f t="shared" si="2"/>
        <v>3.5E-4</v>
      </c>
      <c r="S128" s="194">
        <v>0</v>
      </c>
      <c r="T128" s="195">
        <f t="shared" si="3"/>
        <v>0</v>
      </c>
      <c r="AR128" s="21" t="s">
        <v>172</v>
      </c>
      <c r="AT128" s="21" t="s">
        <v>140</v>
      </c>
      <c r="AU128" s="21" t="s">
        <v>81</v>
      </c>
      <c r="AY128" s="21" t="s">
        <v>115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21" t="s">
        <v>74</v>
      </c>
      <c r="BK128" s="196">
        <f t="shared" si="9"/>
        <v>0</v>
      </c>
      <c r="BL128" s="21" t="s">
        <v>185</v>
      </c>
      <c r="BM128" s="21" t="s">
        <v>260</v>
      </c>
    </row>
    <row r="129" spans="2:65" s="1" customFormat="1" ht="27">
      <c r="B129" s="38"/>
      <c r="C129" s="60"/>
      <c r="D129" s="199" t="s">
        <v>261</v>
      </c>
      <c r="E129" s="60"/>
      <c r="F129" s="224" t="s">
        <v>262</v>
      </c>
      <c r="G129" s="60"/>
      <c r="H129" s="60"/>
      <c r="I129" s="155"/>
      <c r="J129" s="60"/>
      <c r="K129" s="60"/>
      <c r="L129" s="58"/>
      <c r="M129" s="225"/>
      <c r="N129" s="39"/>
      <c r="O129" s="39"/>
      <c r="P129" s="39"/>
      <c r="Q129" s="39"/>
      <c r="R129" s="39"/>
      <c r="S129" s="39"/>
      <c r="T129" s="75"/>
      <c r="AT129" s="21" t="s">
        <v>261</v>
      </c>
      <c r="AU129" s="21" t="s">
        <v>81</v>
      </c>
    </row>
    <row r="130" spans="2:65" s="1" customFormat="1" ht="31.5" customHeight="1">
      <c r="B130" s="38"/>
      <c r="C130" s="185" t="s">
        <v>263</v>
      </c>
      <c r="D130" s="185" t="s">
        <v>117</v>
      </c>
      <c r="E130" s="186" t="s">
        <v>264</v>
      </c>
      <c r="F130" s="187" t="s">
        <v>265</v>
      </c>
      <c r="G130" s="188" t="s">
        <v>184</v>
      </c>
      <c r="H130" s="223"/>
      <c r="I130" s="190"/>
      <c r="J130" s="191">
        <f>ROUND(I130*H130,2)</f>
        <v>0</v>
      </c>
      <c r="K130" s="187" t="s">
        <v>121</v>
      </c>
      <c r="L130" s="58"/>
      <c r="M130" s="192" t="s">
        <v>21</v>
      </c>
      <c r="N130" s="193" t="s">
        <v>40</v>
      </c>
      <c r="O130" s="39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AR130" s="21" t="s">
        <v>185</v>
      </c>
      <c r="AT130" s="21" t="s">
        <v>117</v>
      </c>
      <c r="AU130" s="21" t="s">
        <v>81</v>
      </c>
      <c r="AY130" s="21" t="s">
        <v>115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1" t="s">
        <v>74</v>
      </c>
      <c r="BK130" s="196">
        <f>ROUND(I130*H130,2)</f>
        <v>0</v>
      </c>
      <c r="BL130" s="21" t="s">
        <v>185</v>
      </c>
      <c r="BM130" s="21" t="s">
        <v>266</v>
      </c>
    </row>
    <row r="131" spans="2:65" s="10" customFormat="1" ht="29.85" customHeight="1">
      <c r="B131" s="168"/>
      <c r="C131" s="169"/>
      <c r="D131" s="182" t="s">
        <v>68</v>
      </c>
      <c r="E131" s="183" t="s">
        <v>267</v>
      </c>
      <c r="F131" s="183" t="s">
        <v>268</v>
      </c>
      <c r="G131" s="169"/>
      <c r="H131" s="169"/>
      <c r="I131" s="172"/>
      <c r="J131" s="184">
        <f>BK131</f>
        <v>0</v>
      </c>
      <c r="K131" s="169"/>
      <c r="L131" s="174"/>
      <c r="M131" s="175"/>
      <c r="N131" s="176"/>
      <c r="O131" s="176"/>
      <c r="P131" s="177">
        <f>P132</f>
        <v>0</v>
      </c>
      <c r="Q131" s="176"/>
      <c r="R131" s="177">
        <f>R132</f>
        <v>0</v>
      </c>
      <c r="S131" s="176"/>
      <c r="T131" s="178">
        <f>T132</f>
        <v>0</v>
      </c>
      <c r="AR131" s="179" t="s">
        <v>81</v>
      </c>
      <c r="AT131" s="180" t="s">
        <v>68</v>
      </c>
      <c r="AU131" s="180" t="s">
        <v>74</v>
      </c>
      <c r="AY131" s="179" t="s">
        <v>115</v>
      </c>
      <c r="BK131" s="181">
        <f>BK132</f>
        <v>0</v>
      </c>
    </row>
    <row r="132" spans="2:65" s="1" customFormat="1" ht="22.5" customHeight="1">
      <c r="B132" s="38"/>
      <c r="C132" s="185" t="s">
        <v>269</v>
      </c>
      <c r="D132" s="185" t="s">
        <v>117</v>
      </c>
      <c r="E132" s="186" t="s">
        <v>270</v>
      </c>
      <c r="F132" s="187" t="s">
        <v>271</v>
      </c>
      <c r="G132" s="188" t="s">
        <v>136</v>
      </c>
      <c r="H132" s="189">
        <v>4</v>
      </c>
      <c r="I132" s="190"/>
      <c r="J132" s="191">
        <f>ROUND(I132*H132,2)</f>
        <v>0</v>
      </c>
      <c r="K132" s="187" t="s">
        <v>21</v>
      </c>
      <c r="L132" s="58"/>
      <c r="M132" s="192" t="s">
        <v>21</v>
      </c>
      <c r="N132" s="193" t="s">
        <v>40</v>
      </c>
      <c r="O132" s="39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AR132" s="21" t="s">
        <v>185</v>
      </c>
      <c r="AT132" s="21" t="s">
        <v>117</v>
      </c>
      <c r="AU132" s="21" t="s">
        <v>81</v>
      </c>
      <c r="AY132" s="21" t="s">
        <v>115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1" t="s">
        <v>74</v>
      </c>
      <c r="BK132" s="196">
        <f>ROUND(I132*H132,2)</f>
        <v>0</v>
      </c>
      <c r="BL132" s="21" t="s">
        <v>185</v>
      </c>
      <c r="BM132" s="21" t="s">
        <v>272</v>
      </c>
    </row>
    <row r="133" spans="2:65" s="10" customFormat="1" ht="37.35" customHeight="1">
      <c r="B133" s="168"/>
      <c r="C133" s="169"/>
      <c r="D133" s="170" t="s">
        <v>68</v>
      </c>
      <c r="E133" s="171" t="s">
        <v>140</v>
      </c>
      <c r="F133" s="171" t="s">
        <v>273</v>
      </c>
      <c r="G133" s="169"/>
      <c r="H133" s="169"/>
      <c r="I133" s="172"/>
      <c r="J133" s="173">
        <f>BK133</f>
        <v>0</v>
      </c>
      <c r="K133" s="169"/>
      <c r="L133" s="174"/>
      <c r="M133" s="175"/>
      <c r="N133" s="176"/>
      <c r="O133" s="176"/>
      <c r="P133" s="177">
        <f>P134</f>
        <v>0</v>
      </c>
      <c r="Q133" s="176"/>
      <c r="R133" s="177">
        <f>R134</f>
        <v>1.0511999999999999E-2</v>
      </c>
      <c r="S133" s="176"/>
      <c r="T133" s="178">
        <f>T134</f>
        <v>0</v>
      </c>
      <c r="AR133" s="179" t="s">
        <v>130</v>
      </c>
      <c r="AT133" s="180" t="s">
        <v>68</v>
      </c>
      <c r="AU133" s="180" t="s">
        <v>69</v>
      </c>
      <c r="AY133" s="179" t="s">
        <v>115</v>
      </c>
      <c r="BK133" s="181">
        <f>BK134</f>
        <v>0</v>
      </c>
    </row>
    <row r="134" spans="2:65" s="10" customFormat="1" ht="19.899999999999999" customHeight="1">
      <c r="B134" s="168"/>
      <c r="C134" s="169"/>
      <c r="D134" s="182" t="s">
        <v>68</v>
      </c>
      <c r="E134" s="183" t="s">
        <v>274</v>
      </c>
      <c r="F134" s="183" t="s">
        <v>275</v>
      </c>
      <c r="G134" s="169"/>
      <c r="H134" s="169"/>
      <c r="I134" s="172"/>
      <c r="J134" s="184">
        <f>BK134</f>
        <v>0</v>
      </c>
      <c r="K134" s="169"/>
      <c r="L134" s="174"/>
      <c r="M134" s="175"/>
      <c r="N134" s="176"/>
      <c r="O134" s="176"/>
      <c r="P134" s="177">
        <f>SUM(P135:P136)</f>
        <v>0</v>
      </c>
      <c r="Q134" s="176"/>
      <c r="R134" s="177">
        <f>SUM(R135:R136)</f>
        <v>1.0511999999999999E-2</v>
      </c>
      <c r="S134" s="176"/>
      <c r="T134" s="178">
        <f>SUM(T135:T136)</f>
        <v>0</v>
      </c>
      <c r="AR134" s="179" t="s">
        <v>130</v>
      </c>
      <c r="AT134" s="180" t="s">
        <v>68</v>
      </c>
      <c r="AU134" s="180" t="s">
        <v>74</v>
      </c>
      <c r="AY134" s="179" t="s">
        <v>115</v>
      </c>
      <c r="BK134" s="181">
        <f>SUM(BK135:BK136)</f>
        <v>0</v>
      </c>
    </row>
    <row r="135" spans="2:65" s="1" customFormat="1" ht="22.5" customHeight="1">
      <c r="B135" s="38"/>
      <c r="C135" s="185" t="s">
        <v>276</v>
      </c>
      <c r="D135" s="185" t="s">
        <v>117</v>
      </c>
      <c r="E135" s="186" t="s">
        <v>277</v>
      </c>
      <c r="F135" s="187" t="s">
        <v>278</v>
      </c>
      <c r="G135" s="188" t="s">
        <v>149</v>
      </c>
      <c r="H135" s="189">
        <v>350.4</v>
      </c>
      <c r="I135" s="190"/>
      <c r="J135" s="191">
        <f>ROUND(I135*H135,2)</f>
        <v>0</v>
      </c>
      <c r="K135" s="187" t="s">
        <v>121</v>
      </c>
      <c r="L135" s="58"/>
      <c r="M135" s="192" t="s">
        <v>21</v>
      </c>
      <c r="N135" s="193" t="s">
        <v>40</v>
      </c>
      <c r="O135" s="39"/>
      <c r="P135" s="194">
        <f>O135*H135</f>
        <v>0</v>
      </c>
      <c r="Q135" s="194">
        <v>3.0000000000000001E-5</v>
      </c>
      <c r="R135" s="194">
        <f>Q135*H135</f>
        <v>1.0511999999999999E-2</v>
      </c>
      <c r="S135" s="194">
        <v>0</v>
      </c>
      <c r="T135" s="195">
        <f>S135*H135</f>
        <v>0</v>
      </c>
      <c r="AR135" s="21" t="s">
        <v>279</v>
      </c>
      <c r="AT135" s="21" t="s">
        <v>117</v>
      </c>
      <c r="AU135" s="21" t="s">
        <v>81</v>
      </c>
      <c r="AY135" s="21" t="s">
        <v>115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1" t="s">
        <v>74</v>
      </c>
      <c r="BK135" s="196">
        <f>ROUND(I135*H135,2)</f>
        <v>0</v>
      </c>
      <c r="BL135" s="21" t="s">
        <v>279</v>
      </c>
      <c r="BM135" s="21" t="s">
        <v>280</v>
      </c>
    </row>
    <row r="136" spans="2:65" s="11" customFormat="1" ht="13.5">
      <c r="B136" s="197"/>
      <c r="C136" s="198"/>
      <c r="D136" s="219" t="s">
        <v>124</v>
      </c>
      <c r="E136" s="220" t="s">
        <v>21</v>
      </c>
      <c r="F136" s="221" t="s">
        <v>281</v>
      </c>
      <c r="G136" s="198"/>
      <c r="H136" s="222">
        <v>350.4</v>
      </c>
      <c r="I136" s="203"/>
      <c r="J136" s="198"/>
      <c r="K136" s="198"/>
      <c r="L136" s="204"/>
      <c r="M136" s="226"/>
      <c r="N136" s="227"/>
      <c r="O136" s="227"/>
      <c r="P136" s="227"/>
      <c r="Q136" s="227"/>
      <c r="R136" s="227"/>
      <c r="S136" s="227"/>
      <c r="T136" s="228"/>
      <c r="AT136" s="208" t="s">
        <v>124</v>
      </c>
      <c r="AU136" s="208" t="s">
        <v>81</v>
      </c>
      <c r="AV136" s="11" t="s">
        <v>81</v>
      </c>
      <c r="AW136" s="11" t="s">
        <v>33</v>
      </c>
      <c r="AX136" s="11" t="s">
        <v>74</v>
      </c>
      <c r="AY136" s="208" t="s">
        <v>115</v>
      </c>
    </row>
    <row r="137" spans="2:65" s="1" customFormat="1" ht="6.95" customHeight="1">
      <c r="B137" s="53"/>
      <c r="C137" s="54"/>
      <c r="D137" s="54"/>
      <c r="E137" s="54"/>
      <c r="F137" s="54"/>
      <c r="G137" s="54"/>
      <c r="H137" s="54"/>
      <c r="I137" s="131"/>
      <c r="J137" s="54"/>
      <c r="K137" s="54"/>
      <c r="L137" s="58"/>
    </row>
  </sheetData>
  <sheetProtection password="CC35" sheet="1" objects="1" scenarios="1" formatCells="0" formatColumns="0" formatRows="0" sort="0" autoFilter="0"/>
  <autoFilter ref="C80:K136"/>
  <mergeCells count="6">
    <mergeCell ref="L2:V2"/>
    <mergeCell ref="E7:H7"/>
    <mergeCell ref="E22:H22"/>
    <mergeCell ref="E43:H43"/>
    <mergeCell ref="E73:H73"/>
    <mergeCell ref="G1:H1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29" customWidth="1"/>
    <col min="2" max="2" width="1.6640625" style="229" customWidth="1"/>
    <col min="3" max="4" width="5" style="229" customWidth="1"/>
    <col min="5" max="5" width="11.6640625" style="229" customWidth="1"/>
    <col min="6" max="6" width="9.1640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40625" style="229" customWidth="1"/>
  </cols>
  <sheetData>
    <row r="1" spans="2:1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2" customFormat="1" ht="45" customHeight="1">
      <c r="B3" s="233"/>
      <c r="C3" s="352" t="s">
        <v>282</v>
      </c>
      <c r="D3" s="352"/>
      <c r="E3" s="352"/>
      <c r="F3" s="352"/>
      <c r="G3" s="352"/>
      <c r="H3" s="352"/>
      <c r="I3" s="352"/>
      <c r="J3" s="352"/>
      <c r="K3" s="234"/>
    </row>
    <row r="4" spans="2:11" ht="25.5" customHeight="1">
      <c r="B4" s="235"/>
      <c r="C4" s="356" t="s">
        <v>283</v>
      </c>
      <c r="D4" s="356"/>
      <c r="E4" s="356"/>
      <c r="F4" s="356"/>
      <c r="G4" s="356"/>
      <c r="H4" s="356"/>
      <c r="I4" s="356"/>
      <c r="J4" s="356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55" t="s">
        <v>284</v>
      </c>
      <c r="D6" s="355"/>
      <c r="E6" s="355"/>
      <c r="F6" s="355"/>
      <c r="G6" s="355"/>
      <c r="H6" s="355"/>
      <c r="I6" s="355"/>
      <c r="J6" s="355"/>
      <c r="K6" s="236"/>
    </row>
    <row r="7" spans="2:11" ht="15" customHeight="1">
      <c r="B7" s="239"/>
      <c r="C7" s="355" t="s">
        <v>285</v>
      </c>
      <c r="D7" s="355"/>
      <c r="E7" s="355"/>
      <c r="F7" s="355"/>
      <c r="G7" s="355"/>
      <c r="H7" s="355"/>
      <c r="I7" s="355"/>
      <c r="J7" s="355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355" t="s">
        <v>286</v>
      </c>
      <c r="D9" s="355"/>
      <c r="E9" s="355"/>
      <c r="F9" s="355"/>
      <c r="G9" s="355"/>
      <c r="H9" s="355"/>
      <c r="I9" s="355"/>
      <c r="J9" s="355"/>
      <c r="K9" s="236"/>
    </row>
    <row r="10" spans="2:11" ht="15" customHeight="1">
      <c r="B10" s="239"/>
      <c r="C10" s="238"/>
      <c r="D10" s="355" t="s">
        <v>287</v>
      </c>
      <c r="E10" s="355"/>
      <c r="F10" s="355"/>
      <c r="G10" s="355"/>
      <c r="H10" s="355"/>
      <c r="I10" s="355"/>
      <c r="J10" s="355"/>
      <c r="K10" s="236"/>
    </row>
    <row r="11" spans="2:11" ht="15" customHeight="1">
      <c r="B11" s="239"/>
      <c r="C11" s="240"/>
      <c r="D11" s="355" t="s">
        <v>288</v>
      </c>
      <c r="E11" s="355"/>
      <c r="F11" s="355"/>
      <c r="G11" s="355"/>
      <c r="H11" s="355"/>
      <c r="I11" s="355"/>
      <c r="J11" s="355"/>
      <c r="K11" s="236"/>
    </row>
    <row r="12" spans="2:11" ht="12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9"/>
      <c r="C13" s="240"/>
      <c r="D13" s="355" t="s">
        <v>289</v>
      </c>
      <c r="E13" s="355"/>
      <c r="F13" s="355"/>
      <c r="G13" s="355"/>
      <c r="H13" s="355"/>
      <c r="I13" s="355"/>
      <c r="J13" s="355"/>
      <c r="K13" s="236"/>
    </row>
    <row r="14" spans="2:11" ht="15" customHeight="1">
      <c r="B14" s="239"/>
      <c r="C14" s="240"/>
      <c r="D14" s="355" t="s">
        <v>290</v>
      </c>
      <c r="E14" s="355"/>
      <c r="F14" s="355"/>
      <c r="G14" s="355"/>
      <c r="H14" s="355"/>
      <c r="I14" s="355"/>
      <c r="J14" s="355"/>
      <c r="K14" s="236"/>
    </row>
    <row r="15" spans="2:11" ht="15" customHeight="1">
      <c r="B15" s="239"/>
      <c r="C15" s="240"/>
      <c r="D15" s="355" t="s">
        <v>291</v>
      </c>
      <c r="E15" s="355"/>
      <c r="F15" s="355"/>
      <c r="G15" s="355"/>
      <c r="H15" s="355"/>
      <c r="I15" s="355"/>
      <c r="J15" s="355"/>
      <c r="K15" s="236"/>
    </row>
    <row r="16" spans="2:11" ht="15" customHeight="1">
      <c r="B16" s="239"/>
      <c r="C16" s="240"/>
      <c r="D16" s="240"/>
      <c r="E16" s="241" t="s">
        <v>73</v>
      </c>
      <c r="F16" s="355" t="s">
        <v>292</v>
      </c>
      <c r="G16" s="355"/>
      <c r="H16" s="355"/>
      <c r="I16" s="355"/>
      <c r="J16" s="355"/>
      <c r="K16" s="236"/>
    </row>
    <row r="17" spans="2:11" ht="15" customHeight="1">
      <c r="B17" s="239"/>
      <c r="C17" s="240"/>
      <c r="D17" s="240"/>
      <c r="E17" s="241" t="s">
        <v>293</v>
      </c>
      <c r="F17" s="355" t="s">
        <v>294</v>
      </c>
      <c r="G17" s="355"/>
      <c r="H17" s="355"/>
      <c r="I17" s="355"/>
      <c r="J17" s="355"/>
      <c r="K17" s="236"/>
    </row>
    <row r="18" spans="2:11" ht="15" customHeight="1">
      <c r="B18" s="239"/>
      <c r="C18" s="240"/>
      <c r="D18" s="240"/>
      <c r="E18" s="241" t="s">
        <v>295</v>
      </c>
      <c r="F18" s="355" t="s">
        <v>296</v>
      </c>
      <c r="G18" s="355"/>
      <c r="H18" s="355"/>
      <c r="I18" s="355"/>
      <c r="J18" s="355"/>
      <c r="K18" s="236"/>
    </row>
    <row r="19" spans="2:11" ht="15" customHeight="1">
      <c r="B19" s="239"/>
      <c r="C19" s="240"/>
      <c r="D19" s="240"/>
      <c r="E19" s="241" t="s">
        <v>297</v>
      </c>
      <c r="F19" s="355" t="s">
        <v>298</v>
      </c>
      <c r="G19" s="355"/>
      <c r="H19" s="355"/>
      <c r="I19" s="355"/>
      <c r="J19" s="355"/>
      <c r="K19" s="236"/>
    </row>
    <row r="20" spans="2:11" ht="15" customHeight="1">
      <c r="B20" s="239"/>
      <c r="C20" s="240"/>
      <c r="D20" s="240"/>
      <c r="E20" s="241" t="s">
        <v>299</v>
      </c>
      <c r="F20" s="355" t="s">
        <v>300</v>
      </c>
      <c r="G20" s="355"/>
      <c r="H20" s="355"/>
      <c r="I20" s="355"/>
      <c r="J20" s="355"/>
      <c r="K20" s="236"/>
    </row>
    <row r="21" spans="2:11" ht="15" customHeight="1">
      <c r="B21" s="239"/>
      <c r="C21" s="240"/>
      <c r="D21" s="240"/>
      <c r="E21" s="241" t="s">
        <v>301</v>
      </c>
      <c r="F21" s="355" t="s">
        <v>302</v>
      </c>
      <c r="G21" s="355"/>
      <c r="H21" s="355"/>
      <c r="I21" s="355"/>
      <c r="J21" s="355"/>
      <c r="K21" s="236"/>
    </row>
    <row r="22" spans="2:11" ht="12.7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9"/>
      <c r="C23" s="355" t="s">
        <v>303</v>
      </c>
      <c r="D23" s="355"/>
      <c r="E23" s="355"/>
      <c r="F23" s="355"/>
      <c r="G23" s="355"/>
      <c r="H23" s="355"/>
      <c r="I23" s="355"/>
      <c r="J23" s="355"/>
      <c r="K23" s="236"/>
    </row>
    <row r="24" spans="2:11" ht="15" customHeight="1">
      <c r="B24" s="239"/>
      <c r="C24" s="355" t="s">
        <v>304</v>
      </c>
      <c r="D24" s="355"/>
      <c r="E24" s="355"/>
      <c r="F24" s="355"/>
      <c r="G24" s="355"/>
      <c r="H24" s="355"/>
      <c r="I24" s="355"/>
      <c r="J24" s="355"/>
      <c r="K24" s="236"/>
    </row>
    <row r="25" spans="2:11" ht="15" customHeight="1">
      <c r="B25" s="239"/>
      <c r="C25" s="238"/>
      <c r="D25" s="355" t="s">
        <v>305</v>
      </c>
      <c r="E25" s="355"/>
      <c r="F25" s="355"/>
      <c r="G25" s="355"/>
      <c r="H25" s="355"/>
      <c r="I25" s="355"/>
      <c r="J25" s="355"/>
      <c r="K25" s="236"/>
    </row>
    <row r="26" spans="2:11" ht="15" customHeight="1">
      <c r="B26" s="239"/>
      <c r="C26" s="240"/>
      <c r="D26" s="355" t="s">
        <v>306</v>
      </c>
      <c r="E26" s="355"/>
      <c r="F26" s="355"/>
      <c r="G26" s="355"/>
      <c r="H26" s="355"/>
      <c r="I26" s="355"/>
      <c r="J26" s="355"/>
      <c r="K26" s="236"/>
    </row>
    <row r="27" spans="2:11" ht="12.7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9"/>
      <c r="C28" s="240"/>
      <c r="D28" s="355" t="s">
        <v>307</v>
      </c>
      <c r="E28" s="355"/>
      <c r="F28" s="355"/>
      <c r="G28" s="355"/>
      <c r="H28" s="355"/>
      <c r="I28" s="355"/>
      <c r="J28" s="355"/>
      <c r="K28" s="236"/>
    </row>
    <row r="29" spans="2:11" ht="15" customHeight="1">
      <c r="B29" s="239"/>
      <c r="C29" s="240"/>
      <c r="D29" s="355" t="s">
        <v>308</v>
      </c>
      <c r="E29" s="355"/>
      <c r="F29" s="355"/>
      <c r="G29" s="355"/>
      <c r="H29" s="355"/>
      <c r="I29" s="355"/>
      <c r="J29" s="355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55" t="s">
        <v>309</v>
      </c>
      <c r="E31" s="355"/>
      <c r="F31" s="355"/>
      <c r="G31" s="355"/>
      <c r="H31" s="355"/>
      <c r="I31" s="355"/>
      <c r="J31" s="355"/>
      <c r="K31" s="236"/>
    </row>
    <row r="32" spans="2:11" ht="15" customHeight="1">
      <c r="B32" s="239"/>
      <c r="C32" s="240"/>
      <c r="D32" s="355" t="s">
        <v>310</v>
      </c>
      <c r="E32" s="355"/>
      <c r="F32" s="355"/>
      <c r="G32" s="355"/>
      <c r="H32" s="355"/>
      <c r="I32" s="355"/>
      <c r="J32" s="355"/>
      <c r="K32" s="236"/>
    </row>
    <row r="33" spans="2:11" ht="15" customHeight="1">
      <c r="B33" s="239"/>
      <c r="C33" s="240"/>
      <c r="D33" s="355" t="s">
        <v>311</v>
      </c>
      <c r="E33" s="355"/>
      <c r="F33" s="355"/>
      <c r="G33" s="355"/>
      <c r="H33" s="355"/>
      <c r="I33" s="355"/>
      <c r="J33" s="355"/>
      <c r="K33" s="236"/>
    </row>
    <row r="34" spans="2:11" ht="15" customHeight="1">
      <c r="B34" s="239"/>
      <c r="C34" s="240"/>
      <c r="D34" s="238"/>
      <c r="E34" s="242" t="s">
        <v>100</v>
      </c>
      <c r="F34" s="238"/>
      <c r="G34" s="355" t="s">
        <v>312</v>
      </c>
      <c r="H34" s="355"/>
      <c r="I34" s="355"/>
      <c r="J34" s="355"/>
      <c r="K34" s="236"/>
    </row>
    <row r="35" spans="2:11" ht="30.75" customHeight="1">
      <c r="B35" s="239"/>
      <c r="C35" s="240"/>
      <c r="D35" s="238"/>
      <c r="E35" s="242" t="s">
        <v>313</v>
      </c>
      <c r="F35" s="238"/>
      <c r="G35" s="355" t="s">
        <v>314</v>
      </c>
      <c r="H35" s="355"/>
      <c r="I35" s="355"/>
      <c r="J35" s="355"/>
      <c r="K35" s="236"/>
    </row>
    <row r="36" spans="2:11" ht="15" customHeight="1">
      <c r="B36" s="239"/>
      <c r="C36" s="240"/>
      <c r="D36" s="238"/>
      <c r="E36" s="242" t="s">
        <v>50</v>
      </c>
      <c r="F36" s="238"/>
      <c r="G36" s="355" t="s">
        <v>315</v>
      </c>
      <c r="H36" s="355"/>
      <c r="I36" s="355"/>
      <c r="J36" s="355"/>
      <c r="K36" s="236"/>
    </row>
    <row r="37" spans="2:11" ht="15" customHeight="1">
      <c r="B37" s="239"/>
      <c r="C37" s="240"/>
      <c r="D37" s="238"/>
      <c r="E37" s="242" t="s">
        <v>101</v>
      </c>
      <c r="F37" s="238"/>
      <c r="G37" s="355" t="s">
        <v>316</v>
      </c>
      <c r="H37" s="355"/>
      <c r="I37" s="355"/>
      <c r="J37" s="355"/>
      <c r="K37" s="236"/>
    </row>
    <row r="38" spans="2:11" ht="15" customHeight="1">
      <c r="B38" s="239"/>
      <c r="C38" s="240"/>
      <c r="D38" s="238"/>
      <c r="E38" s="242" t="s">
        <v>102</v>
      </c>
      <c r="F38" s="238"/>
      <c r="G38" s="355" t="s">
        <v>317</v>
      </c>
      <c r="H38" s="355"/>
      <c r="I38" s="355"/>
      <c r="J38" s="355"/>
      <c r="K38" s="236"/>
    </row>
    <row r="39" spans="2:11" ht="15" customHeight="1">
      <c r="B39" s="239"/>
      <c r="C39" s="240"/>
      <c r="D39" s="238"/>
      <c r="E39" s="242" t="s">
        <v>103</v>
      </c>
      <c r="F39" s="238"/>
      <c r="G39" s="355" t="s">
        <v>318</v>
      </c>
      <c r="H39" s="355"/>
      <c r="I39" s="355"/>
      <c r="J39" s="355"/>
      <c r="K39" s="236"/>
    </row>
    <row r="40" spans="2:11" ht="15" customHeight="1">
      <c r="B40" s="239"/>
      <c r="C40" s="240"/>
      <c r="D40" s="238"/>
      <c r="E40" s="242" t="s">
        <v>319</v>
      </c>
      <c r="F40" s="238"/>
      <c r="G40" s="355" t="s">
        <v>320</v>
      </c>
      <c r="H40" s="355"/>
      <c r="I40" s="355"/>
      <c r="J40" s="355"/>
      <c r="K40" s="236"/>
    </row>
    <row r="41" spans="2:11" ht="15" customHeight="1">
      <c r="B41" s="239"/>
      <c r="C41" s="240"/>
      <c r="D41" s="238"/>
      <c r="E41" s="242"/>
      <c r="F41" s="238"/>
      <c r="G41" s="355" t="s">
        <v>321</v>
      </c>
      <c r="H41" s="355"/>
      <c r="I41" s="355"/>
      <c r="J41" s="355"/>
      <c r="K41" s="236"/>
    </row>
    <row r="42" spans="2:11" ht="15" customHeight="1">
      <c r="B42" s="239"/>
      <c r="C42" s="240"/>
      <c r="D42" s="238"/>
      <c r="E42" s="242" t="s">
        <v>322</v>
      </c>
      <c r="F42" s="238"/>
      <c r="G42" s="355" t="s">
        <v>323</v>
      </c>
      <c r="H42" s="355"/>
      <c r="I42" s="355"/>
      <c r="J42" s="355"/>
      <c r="K42" s="236"/>
    </row>
    <row r="43" spans="2:11" ht="15" customHeight="1">
      <c r="B43" s="239"/>
      <c r="C43" s="240"/>
      <c r="D43" s="238"/>
      <c r="E43" s="242" t="s">
        <v>105</v>
      </c>
      <c r="F43" s="238"/>
      <c r="G43" s="355" t="s">
        <v>324</v>
      </c>
      <c r="H43" s="355"/>
      <c r="I43" s="355"/>
      <c r="J43" s="355"/>
      <c r="K43" s="236"/>
    </row>
    <row r="44" spans="2:11" ht="12.75" customHeight="1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>
      <c r="B45" s="239"/>
      <c r="C45" s="240"/>
      <c r="D45" s="355" t="s">
        <v>325</v>
      </c>
      <c r="E45" s="355"/>
      <c r="F45" s="355"/>
      <c r="G45" s="355"/>
      <c r="H45" s="355"/>
      <c r="I45" s="355"/>
      <c r="J45" s="355"/>
      <c r="K45" s="236"/>
    </row>
    <row r="46" spans="2:11" ht="15" customHeight="1">
      <c r="B46" s="239"/>
      <c r="C46" s="240"/>
      <c r="D46" s="240"/>
      <c r="E46" s="355" t="s">
        <v>326</v>
      </c>
      <c r="F46" s="355"/>
      <c r="G46" s="355"/>
      <c r="H46" s="355"/>
      <c r="I46" s="355"/>
      <c r="J46" s="355"/>
      <c r="K46" s="236"/>
    </row>
    <row r="47" spans="2:11" ht="15" customHeight="1">
      <c r="B47" s="239"/>
      <c r="C47" s="240"/>
      <c r="D47" s="240"/>
      <c r="E47" s="355" t="s">
        <v>327</v>
      </c>
      <c r="F47" s="355"/>
      <c r="G47" s="355"/>
      <c r="H47" s="355"/>
      <c r="I47" s="355"/>
      <c r="J47" s="355"/>
      <c r="K47" s="236"/>
    </row>
    <row r="48" spans="2:11" ht="15" customHeight="1">
      <c r="B48" s="239"/>
      <c r="C48" s="240"/>
      <c r="D48" s="240"/>
      <c r="E48" s="355" t="s">
        <v>328</v>
      </c>
      <c r="F48" s="355"/>
      <c r="G48" s="355"/>
      <c r="H48" s="355"/>
      <c r="I48" s="355"/>
      <c r="J48" s="355"/>
      <c r="K48" s="236"/>
    </row>
    <row r="49" spans="2:11" ht="15" customHeight="1">
      <c r="B49" s="239"/>
      <c r="C49" s="240"/>
      <c r="D49" s="355" t="s">
        <v>329</v>
      </c>
      <c r="E49" s="355"/>
      <c r="F49" s="355"/>
      <c r="G49" s="355"/>
      <c r="H49" s="355"/>
      <c r="I49" s="355"/>
      <c r="J49" s="355"/>
      <c r="K49" s="236"/>
    </row>
    <row r="50" spans="2:11" ht="25.5" customHeight="1">
      <c r="B50" s="235"/>
      <c r="C50" s="356" t="s">
        <v>330</v>
      </c>
      <c r="D50" s="356"/>
      <c r="E50" s="356"/>
      <c r="F50" s="356"/>
      <c r="G50" s="356"/>
      <c r="H50" s="356"/>
      <c r="I50" s="356"/>
      <c r="J50" s="356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55" t="s">
        <v>331</v>
      </c>
      <c r="D52" s="355"/>
      <c r="E52" s="355"/>
      <c r="F52" s="355"/>
      <c r="G52" s="355"/>
      <c r="H52" s="355"/>
      <c r="I52" s="355"/>
      <c r="J52" s="355"/>
      <c r="K52" s="236"/>
    </row>
    <row r="53" spans="2:11" ht="15" customHeight="1">
      <c r="B53" s="235"/>
      <c r="C53" s="355" t="s">
        <v>332</v>
      </c>
      <c r="D53" s="355"/>
      <c r="E53" s="355"/>
      <c r="F53" s="355"/>
      <c r="G53" s="355"/>
      <c r="H53" s="355"/>
      <c r="I53" s="355"/>
      <c r="J53" s="355"/>
      <c r="K53" s="236"/>
    </row>
    <row r="54" spans="2:11" ht="12.75" customHeight="1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5"/>
      <c r="C55" s="355" t="s">
        <v>333</v>
      </c>
      <c r="D55" s="355"/>
      <c r="E55" s="355"/>
      <c r="F55" s="355"/>
      <c r="G55" s="355"/>
      <c r="H55" s="355"/>
      <c r="I55" s="355"/>
      <c r="J55" s="355"/>
      <c r="K55" s="236"/>
    </row>
    <row r="56" spans="2:11" ht="15" customHeight="1">
      <c r="B56" s="235"/>
      <c r="C56" s="240"/>
      <c r="D56" s="355" t="s">
        <v>334</v>
      </c>
      <c r="E56" s="355"/>
      <c r="F56" s="355"/>
      <c r="G56" s="355"/>
      <c r="H56" s="355"/>
      <c r="I56" s="355"/>
      <c r="J56" s="355"/>
      <c r="K56" s="236"/>
    </row>
    <row r="57" spans="2:11" ht="15" customHeight="1">
      <c r="B57" s="235"/>
      <c r="C57" s="240"/>
      <c r="D57" s="355" t="s">
        <v>335</v>
      </c>
      <c r="E57" s="355"/>
      <c r="F57" s="355"/>
      <c r="G57" s="355"/>
      <c r="H57" s="355"/>
      <c r="I57" s="355"/>
      <c r="J57" s="355"/>
      <c r="K57" s="236"/>
    </row>
    <row r="58" spans="2:11" ht="15" customHeight="1">
      <c r="B58" s="235"/>
      <c r="C58" s="240"/>
      <c r="D58" s="355" t="s">
        <v>336</v>
      </c>
      <c r="E58" s="355"/>
      <c r="F58" s="355"/>
      <c r="G58" s="355"/>
      <c r="H58" s="355"/>
      <c r="I58" s="355"/>
      <c r="J58" s="355"/>
      <c r="K58" s="236"/>
    </row>
    <row r="59" spans="2:11" ht="15" customHeight="1">
      <c r="B59" s="235"/>
      <c r="C59" s="240"/>
      <c r="D59" s="355" t="s">
        <v>337</v>
      </c>
      <c r="E59" s="355"/>
      <c r="F59" s="355"/>
      <c r="G59" s="355"/>
      <c r="H59" s="355"/>
      <c r="I59" s="355"/>
      <c r="J59" s="355"/>
      <c r="K59" s="236"/>
    </row>
    <row r="60" spans="2:11" ht="15" customHeight="1">
      <c r="B60" s="235"/>
      <c r="C60" s="240"/>
      <c r="D60" s="354" t="s">
        <v>338</v>
      </c>
      <c r="E60" s="354"/>
      <c r="F60" s="354"/>
      <c r="G60" s="354"/>
      <c r="H60" s="354"/>
      <c r="I60" s="354"/>
      <c r="J60" s="354"/>
      <c r="K60" s="236"/>
    </row>
    <row r="61" spans="2:11" ht="15" customHeight="1">
      <c r="B61" s="235"/>
      <c r="C61" s="240"/>
      <c r="D61" s="355" t="s">
        <v>339</v>
      </c>
      <c r="E61" s="355"/>
      <c r="F61" s="355"/>
      <c r="G61" s="355"/>
      <c r="H61" s="355"/>
      <c r="I61" s="355"/>
      <c r="J61" s="355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55" t="s">
        <v>340</v>
      </c>
      <c r="E63" s="355"/>
      <c r="F63" s="355"/>
      <c r="G63" s="355"/>
      <c r="H63" s="355"/>
      <c r="I63" s="355"/>
      <c r="J63" s="355"/>
      <c r="K63" s="236"/>
    </row>
    <row r="64" spans="2:11" ht="15" customHeight="1">
      <c r="B64" s="235"/>
      <c r="C64" s="240"/>
      <c r="D64" s="354" t="s">
        <v>341</v>
      </c>
      <c r="E64" s="354"/>
      <c r="F64" s="354"/>
      <c r="G64" s="354"/>
      <c r="H64" s="354"/>
      <c r="I64" s="354"/>
      <c r="J64" s="354"/>
      <c r="K64" s="236"/>
    </row>
    <row r="65" spans="2:11" ht="15" customHeight="1">
      <c r="B65" s="235"/>
      <c r="C65" s="240"/>
      <c r="D65" s="355" t="s">
        <v>342</v>
      </c>
      <c r="E65" s="355"/>
      <c r="F65" s="355"/>
      <c r="G65" s="355"/>
      <c r="H65" s="355"/>
      <c r="I65" s="355"/>
      <c r="J65" s="355"/>
      <c r="K65" s="236"/>
    </row>
    <row r="66" spans="2:11" ht="15" customHeight="1">
      <c r="B66" s="235"/>
      <c r="C66" s="240"/>
      <c r="D66" s="355" t="s">
        <v>343</v>
      </c>
      <c r="E66" s="355"/>
      <c r="F66" s="355"/>
      <c r="G66" s="355"/>
      <c r="H66" s="355"/>
      <c r="I66" s="355"/>
      <c r="J66" s="355"/>
      <c r="K66" s="236"/>
    </row>
    <row r="67" spans="2:11" ht="15" customHeight="1">
      <c r="B67" s="235"/>
      <c r="C67" s="240"/>
      <c r="D67" s="355" t="s">
        <v>344</v>
      </c>
      <c r="E67" s="355"/>
      <c r="F67" s="355"/>
      <c r="G67" s="355"/>
      <c r="H67" s="355"/>
      <c r="I67" s="355"/>
      <c r="J67" s="355"/>
      <c r="K67" s="236"/>
    </row>
    <row r="68" spans="2:11" ht="15" customHeight="1">
      <c r="B68" s="235"/>
      <c r="C68" s="240"/>
      <c r="D68" s="355" t="s">
        <v>345</v>
      </c>
      <c r="E68" s="355"/>
      <c r="F68" s="355"/>
      <c r="G68" s="355"/>
      <c r="H68" s="355"/>
      <c r="I68" s="355"/>
      <c r="J68" s="355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3" t="s">
        <v>80</v>
      </c>
      <c r="D73" s="353"/>
      <c r="E73" s="353"/>
      <c r="F73" s="353"/>
      <c r="G73" s="353"/>
      <c r="H73" s="353"/>
      <c r="I73" s="353"/>
      <c r="J73" s="353"/>
      <c r="K73" s="253"/>
    </row>
    <row r="74" spans="2:11" ht="17.25" customHeight="1">
      <c r="B74" s="252"/>
      <c r="C74" s="254" t="s">
        <v>346</v>
      </c>
      <c r="D74" s="254"/>
      <c r="E74" s="254"/>
      <c r="F74" s="254" t="s">
        <v>347</v>
      </c>
      <c r="G74" s="255"/>
      <c r="H74" s="254" t="s">
        <v>101</v>
      </c>
      <c r="I74" s="254" t="s">
        <v>54</v>
      </c>
      <c r="J74" s="254" t="s">
        <v>348</v>
      </c>
      <c r="K74" s="253"/>
    </row>
    <row r="75" spans="2:11" ht="17.25" customHeight="1">
      <c r="B75" s="252"/>
      <c r="C75" s="256" t="s">
        <v>349</v>
      </c>
      <c r="D75" s="256"/>
      <c r="E75" s="256"/>
      <c r="F75" s="257" t="s">
        <v>350</v>
      </c>
      <c r="G75" s="258"/>
      <c r="H75" s="256"/>
      <c r="I75" s="256"/>
      <c r="J75" s="256" t="s">
        <v>351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50</v>
      </c>
      <c r="D77" s="259"/>
      <c r="E77" s="259"/>
      <c r="F77" s="261" t="s">
        <v>352</v>
      </c>
      <c r="G77" s="260"/>
      <c r="H77" s="242" t="s">
        <v>353</v>
      </c>
      <c r="I77" s="242" t="s">
        <v>354</v>
      </c>
      <c r="J77" s="242">
        <v>20</v>
      </c>
      <c r="K77" s="253"/>
    </row>
    <row r="78" spans="2:11" ht="15" customHeight="1">
      <c r="B78" s="252"/>
      <c r="C78" s="242" t="s">
        <v>355</v>
      </c>
      <c r="D78" s="242"/>
      <c r="E78" s="242"/>
      <c r="F78" s="261" t="s">
        <v>352</v>
      </c>
      <c r="G78" s="260"/>
      <c r="H78" s="242" t="s">
        <v>356</v>
      </c>
      <c r="I78" s="242" t="s">
        <v>354</v>
      </c>
      <c r="J78" s="242">
        <v>120</v>
      </c>
      <c r="K78" s="253"/>
    </row>
    <row r="79" spans="2:11" ht="15" customHeight="1">
      <c r="B79" s="262"/>
      <c r="C79" s="242" t="s">
        <v>357</v>
      </c>
      <c r="D79" s="242"/>
      <c r="E79" s="242"/>
      <c r="F79" s="261" t="s">
        <v>358</v>
      </c>
      <c r="G79" s="260"/>
      <c r="H79" s="242" t="s">
        <v>359</v>
      </c>
      <c r="I79" s="242" t="s">
        <v>354</v>
      </c>
      <c r="J79" s="242">
        <v>50</v>
      </c>
      <c r="K79" s="253"/>
    </row>
    <row r="80" spans="2:11" ht="15" customHeight="1">
      <c r="B80" s="262"/>
      <c r="C80" s="242" t="s">
        <v>360</v>
      </c>
      <c r="D80" s="242"/>
      <c r="E80" s="242"/>
      <c r="F80" s="261" t="s">
        <v>352</v>
      </c>
      <c r="G80" s="260"/>
      <c r="H80" s="242" t="s">
        <v>361</v>
      </c>
      <c r="I80" s="242" t="s">
        <v>362</v>
      </c>
      <c r="J80" s="242"/>
      <c r="K80" s="253"/>
    </row>
    <row r="81" spans="2:11" ht="15" customHeight="1">
      <c r="B81" s="262"/>
      <c r="C81" s="263" t="s">
        <v>363</v>
      </c>
      <c r="D81" s="263"/>
      <c r="E81" s="263"/>
      <c r="F81" s="264" t="s">
        <v>358</v>
      </c>
      <c r="G81" s="263"/>
      <c r="H81" s="263" t="s">
        <v>364</v>
      </c>
      <c r="I81" s="263" t="s">
        <v>354</v>
      </c>
      <c r="J81" s="263">
        <v>15</v>
      </c>
      <c r="K81" s="253"/>
    </row>
    <row r="82" spans="2:11" ht="15" customHeight="1">
      <c r="B82" s="262"/>
      <c r="C82" s="263" t="s">
        <v>365</v>
      </c>
      <c r="D82" s="263"/>
      <c r="E82" s="263"/>
      <c r="F82" s="264" t="s">
        <v>358</v>
      </c>
      <c r="G82" s="263"/>
      <c r="H82" s="263" t="s">
        <v>366</v>
      </c>
      <c r="I82" s="263" t="s">
        <v>354</v>
      </c>
      <c r="J82" s="263">
        <v>15</v>
      </c>
      <c r="K82" s="253"/>
    </row>
    <row r="83" spans="2:11" ht="15" customHeight="1">
      <c r="B83" s="262"/>
      <c r="C83" s="263" t="s">
        <v>367</v>
      </c>
      <c r="D83" s="263"/>
      <c r="E83" s="263"/>
      <c r="F83" s="264" t="s">
        <v>358</v>
      </c>
      <c r="G83" s="263"/>
      <c r="H83" s="263" t="s">
        <v>368</v>
      </c>
      <c r="I83" s="263" t="s">
        <v>354</v>
      </c>
      <c r="J83" s="263">
        <v>20</v>
      </c>
      <c r="K83" s="253"/>
    </row>
    <row r="84" spans="2:11" ht="15" customHeight="1">
      <c r="B84" s="262"/>
      <c r="C84" s="263" t="s">
        <v>369</v>
      </c>
      <c r="D84" s="263"/>
      <c r="E84" s="263"/>
      <c r="F84" s="264" t="s">
        <v>358</v>
      </c>
      <c r="G84" s="263"/>
      <c r="H84" s="263" t="s">
        <v>370</v>
      </c>
      <c r="I84" s="263" t="s">
        <v>354</v>
      </c>
      <c r="J84" s="263">
        <v>20</v>
      </c>
      <c r="K84" s="253"/>
    </row>
    <row r="85" spans="2:11" ht="15" customHeight="1">
      <c r="B85" s="262"/>
      <c r="C85" s="242" t="s">
        <v>371</v>
      </c>
      <c r="D85" s="242"/>
      <c r="E85" s="242"/>
      <c r="F85" s="261" t="s">
        <v>358</v>
      </c>
      <c r="G85" s="260"/>
      <c r="H85" s="242" t="s">
        <v>372</v>
      </c>
      <c r="I85" s="242" t="s">
        <v>354</v>
      </c>
      <c r="J85" s="242">
        <v>50</v>
      </c>
      <c r="K85" s="253"/>
    </row>
    <row r="86" spans="2:11" ht="15" customHeight="1">
      <c r="B86" s="262"/>
      <c r="C86" s="242" t="s">
        <v>373</v>
      </c>
      <c r="D86" s="242"/>
      <c r="E86" s="242"/>
      <c r="F86" s="261" t="s">
        <v>358</v>
      </c>
      <c r="G86" s="260"/>
      <c r="H86" s="242" t="s">
        <v>374</v>
      </c>
      <c r="I86" s="242" t="s">
        <v>354</v>
      </c>
      <c r="J86" s="242">
        <v>20</v>
      </c>
      <c r="K86" s="253"/>
    </row>
    <row r="87" spans="2:11" ht="15" customHeight="1">
      <c r="B87" s="262"/>
      <c r="C87" s="242" t="s">
        <v>375</v>
      </c>
      <c r="D87" s="242"/>
      <c r="E87" s="242"/>
      <c r="F87" s="261" t="s">
        <v>358</v>
      </c>
      <c r="G87" s="260"/>
      <c r="H87" s="242" t="s">
        <v>376</v>
      </c>
      <c r="I87" s="242" t="s">
        <v>354</v>
      </c>
      <c r="J87" s="242">
        <v>20</v>
      </c>
      <c r="K87" s="253"/>
    </row>
    <row r="88" spans="2:11" ht="15" customHeight="1">
      <c r="B88" s="262"/>
      <c r="C88" s="242" t="s">
        <v>377</v>
      </c>
      <c r="D88" s="242"/>
      <c r="E88" s="242"/>
      <c r="F88" s="261" t="s">
        <v>358</v>
      </c>
      <c r="G88" s="260"/>
      <c r="H88" s="242" t="s">
        <v>378</v>
      </c>
      <c r="I88" s="242" t="s">
        <v>354</v>
      </c>
      <c r="J88" s="242">
        <v>50</v>
      </c>
      <c r="K88" s="253"/>
    </row>
    <row r="89" spans="2:11" ht="15" customHeight="1">
      <c r="B89" s="262"/>
      <c r="C89" s="242" t="s">
        <v>379</v>
      </c>
      <c r="D89" s="242"/>
      <c r="E89" s="242"/>
      <c r="F89" s="261" t="s">
        <v>358</v>
      </c>
      <c r="G89" s="260"/>
      <c r="H89" s="242" t="s">
        <v>379</v>
      </c>
      <c r="I89" s="242" t="s">
        <v>354</v>
      </c>
      <c r="J89" s="242">
        <v>50</v>
      </c>
      <c r="K89" s="253"/>
    </row>
    <row r="90" spans="2:11" ht="15" customHeight="1">
      <c r="B90" s="262"/>
      <c r="C90" s="242" t="s">
        <v>106</v>
      </c>
      <c r="D90" s="242"/>
      <c r="E90" s="242"/>
      <c r="F90" s="261" t="s">
        <v>358</v>
      </c>
      <c r="G90" s="260"/>
      <c r="H90" s="242" t="s">
        <v>380</v>
      </c>
      <c r="I90" s="242" t="s">
        <v>354</v>
      </c>
      <c r="J90" s="242">
        <v>255</v>
      </c>
      <c r="K90" s="253"/>
    </row>
    <row r="91" spans="2:11" ht="15" customHeight="1">
      <c r="B91" s="262"/>
      <c r="C91" s="242" t="s">
        <v>381</v>
      </c>
      <c r="D91" s="242"/>
      <c r="E91" s="242"/>
      <c r="F91" s="261" t="s">
        <v>352</v>
      </c>
      <c r="G91" s="260"/>
      <c r="H91" s="242" t="s">
        <v>382</v>
      </c>
      <c r="I91" s="242" t="s">
        <v>383</v>
      </c>
      <c r="J91" s="242"/>
      <c r="K91" s="253"/>
    </row>
    <row r="92" spans="2:11" ht="15" customHeight="1">
      <c r="B92" s="262"/>
      <c r="C92" s="242" t="s">
        <v>384</v>
      </c>
      <c r="D92" s="242"/>
      <c r="E92" s="242"/>
      <c r="F92" s="261" t="s">
        <v>352</v>
      </c>
      <c r="G92" s="260"/>
      <c r="H92" s="242" t="s">
        <v>385</v>
      </c>
      <c r="I92" s="242" t="s">
        <v>386</v>
      </c>
      <c r="J92" s="242"/>
      <c r="K92" s="253"/>
    </row>
    <row r="93" spans="2:11" ht="15" customHeight="1">
      <c r="B93" s="262"/>
      <c r="C93" s="242" t="s">
        <v>387</v>
      </c>
      <c r="D93" s="242"/>
      <c r="E93" s="242"/>
      <c r="F93" s="261" t="s">
        <v>352</v>
      </c>
      <c r="G93" s="260"/>
      <c r="H93" s="242" t="s">
        <v>387</v>
      </c>
      <c r="I93" s="242" t="s">
        <v>386</v>
      </c>
      <c r="J93" s="242"/>
      <c r="K93" s="253"/>
    </row>
    <row r="94" spans="2:11" ht="15" customHeight="1">
      <c r="B94" s="262"/>
      <c r="C94" s="242" t="s">
        <v>35</v>
      </c>
      <c r="D94" s="242"/>
      <c r="E94" s="242"/>
      <c r="F94" s="261" t="s">
        <v>352</v>
      </c>
      <c r="G94" s="260"/>
      <c r="H94" s="242" t="s">
        <v>388</v>
      </c>
      <c r="I94" s="242" t="s">
        <v>386</v>
      </c>
      <c r="J94" s="242"/>
      <c r="K94" s="253"/>
    </row>
    <row r="95" spans="2:11" ht="15" customHeight="1">
      <c r="B95" s="262"/>
      <c r="C95" s="242" t="s">
        <v>45</v>
      </c>
      <c r="D95" s="242"/>
      <c r="E95" s="242"/>
      <c r="F95" s="261" t="s">
        <v>352</v>
      </c>
      <c r="G95" s="260"/>
      <c r="H95" s="242" t="s">
        <v>389</v>
      </c>
      <c r="I95" s="242" t="s">
        <v>386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3" t="s">
        <v>390</v>
      </c>
      <c r="D100" s="353"/>
      <c r="E100" s="353"/>
      <c r="F100" s="353"/>
      <c r="G100" s="353"/>
      <c r="H100" s="353"/>
      <c r="I100" s="353"/>
      <c r="J100" s="353"/>
      <c r="K100" s="253"/>
    </row>
    <row r="101" spans="2:11" ht="17.25" customHeight="1">
      <c r="B101" s="252"/>
      <c r="C101" s="254" t="s">
        <v>346</v>
      </c>
      <c r="D101" s="254"/>
      <c r="E101" s="254"/>
      <c r="F101" s="254" t="s">
        <v>347</v>
      </c>
      <c r="G101" s="255"/>
      <c r="H101" s="254" t="s">
        <v>101</v>
      </c>
      <c r="I101" s="254" t="s">
        <v>54</v>
      </c>
      <c r="J101" s="254" t="s">
        <v>348</v>
      </c>
      <c r="K101" s="253"/>
    </row>
    <row r="102" spans="2:11" ht="17.25" customHeight="1">
      <c r="B102" s="252"/>
      <c r="C102" s="256" t="s">
        <v>349</v>
      </c>
      <c r="D102" s="256"/>
      <c r="E102" s="256"/>
      <c r="F102" s="257" t="s">
        <v>350</v>
      </c>
      <c r="G102" s="258"/>
      <c r="H102" s="256"/>
      <c r="I102" s="256"/>
      <c r="J102" s="256" t="s">
        <v>351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50</v>
      </c>
      <c r="D104" s="259"/>
      <c r="E104" s="259"/>
      <c r="F104" s="261" t="s">
        <v>352</v>
      </c>
      <c r="G104" s="270"/>
      <c r="H104" s="242" t="s">
        <v>391</v>
      </c>
      <c r="I104" s="242" t="s">
        <v>354</v>
      </c>
      <c r="J104" s="242">
        <v>20</v>
      </c>
      <c r="K104" s="253"/>
    </row>
    <row r="105" spans="2:11" ht="15" customHeight="1">
      <c r="B105" s="252"/>
      <c r="C105" s="242" t="s">
        <v>355</v>
      </c>
      <c r="D105" s="242"/>
      <c r="E105" s="242"/>
      <c r="F105" s="261" t="s">
        <v>352</v>
      </c>
      <c r="G105" s="242"/>
      <c r="H105" s="242" t="s">
        <v>391</v>
      </c>
      <c r="I105" s="242" t="s">
        <v>354</v>
      </c>
      <c r="J105" s="242">
        <v>120</v>
      </c>
      <c r="K105" s="253"/>
    </row>
    <row r="106" spans="2:11" ht="15" customHeight="1">
      <c r="B106" s="262"/>
      <c r="C106" s="242" t="s">
        <v>357</v>
      </c>
      <c r="D106" s="242"/>
      <c r="E106" s="242"/>
      <c r="F106" s="261" t="s">
        <v>358</v>
      </c>
      <c r="G106" s="242"/>
      <c r="H106" s="242" t="s">
        <v>391</v>
      </c>
      <c r="I106" s="242" t="s">
        <v>354</v>
      </c>
      <c r="J106" s="242">
        <v>50</v>
      </c>
      <c r="K106" s="253"/>
    </row>
    <row r="107" spans="2:11" ht="15" customHeight="1">
      <c r="B107" s="262"/>
      <c r="C107" s="242" t="s">
        <v>360</v>
      </c>
      <c r="D107" s="242"/>
      <c r="E107" s="242"/>
      <c r="F107" s="261" t="s">
        <v>352</v>
      </c>
      <c r="G107" s="242"/>
      <c r="H107" s="242" t="s">
        <v>391</v>
      </c>
      <c r="I107" s="242" t="s">
        <v>362</v>
      </c>
      <c r="J107" s="242"/>
      <c r="K107" s="253"/>
    </row>
    <row r="108" spans="2:11" ht="15" customHeight="1">
      <c r="B108" s="262"/>
      <c r="C108" s="242" t="s">
        <v>371</v>
      </c>
      <c r="D108" s="242"/>
      <c r="E108" s="242"/>
      <c r="F108" s="261" t="s">
        <v>358</v>
      </c>
      <c r="G108" s="242"/>
      <c r="H108" s="242" t="s">
        <v>391</v>
      </c>
      <c r="I108" s="242" t="s">
        <v>354</v>
      </c>
      <c r="J108" s="242">
        <v>50</v>
      </c>
      <c r="K108" s="253"/>
    </row>
    <row r="109" spans="2:11" ht="15" customHeight="1">
      <c r="B109" s="262"/>
      <c r="C109" s="242" t="s">
        <v>379</v>
      </c>
      <c r="D109" s="242"/>
      <c r="E109" s="242"/>
      <c r="F109" s="261" t="s">
        <v>358</v>
      </c>
      <c r="G109" s="242"/>
      <c r="H109" s="242" t="s">
        <v>391</v>
      </c>
      <c r="I109" s="242" t="s">
        <v>354</v>
      </c>
      <c r="J109" s="242">
        <v>50</v>
      </c>
      <c r="K109" s="253"/>
    </row>
    <row r="110" spans="2:11" ht="15" customHeight="1">
      <c r="B110" s="262"/>
      <c r="C110" s="242" t="s">
        <v>377</v>
      </c>
      <c r="D110" s="242"/>
      <c r="E110" s="242"/>
      <c r="F110" s="261" t="s">
        <v>358</v>
      </c>
      <c r="G110" s="242"/>
      <c r="H110" s="242" t="s">
        <v>391</v>
      </c>
      <c r="I110" s="242" t="s">
        <v>354</v>
      </c>
      <c r="J110" s="242">
        <v>50</v>
      </c>
      <c r="K110" s="253"/>
    </row>
    <row r="111" spans="2:11" ht="15" customHeight="1">
      <c r="B111" s="262"/>
      <c r="C111" s="242" t="s">
        <v>50</v>
      </c>
      <c r="D111" s="242"/>
      <c r="E111" s="242"/>
      <c r="F111" s="261" t="s">
        <v>352</v>
      </c>
      <c r="G111" s="242"/>
      <c r="H111" s="242" t="s">
        <v>392</v>
      </c>
      <c r="I111" s="242" t="s">
        <v>354</v>
      </c>
      <c r="J111" s="242">
        <v>20</v>
      </c>
      <c r="K111" s="253"/>
    </row>
    <row r="112" spans="2:11" ht="15" customHeight="1">
      <c r="B112" s="262"/>
      <c r="C112" s="242" t="s">
        <v>393</v>
      </c>
      <c r="D112" s="242"/>
      <c r="E112" s="242"/>
      <c r="F112" s="261" t="s">
        <v>352</v>
      </c>
      <c r="G112" s="242"/>
      <c r="H112" s="242" t="s">
        <v>394</v>
      </c>
      <c r="I112" s="242" t="s">
        <v>354</v>
      </c>
      <c r="J112" s="242">
        <v>120</v>
      </c>
      <c r="K112" s="253"/>
    </row>
    <row r="113" spans="2:11" ht="15" customHeight="1">
      <c r="B113" s="262"/>
      <c r="C113" s="242" t="s">
        <v>35</v>
      </c>
      <c r="D113" s="242"/>
      <c r="E113" s="242"/>
      <c r="F113" s="261" t="s">
        <v>352</v>
      </c>
      <c r="G113" s="242"/>
      <c r="H113" s="242" t="s">
        <v>395</v>
      </c>
      <c r="I113" s="242" t="s">
        <v>386</v>
      </c>
      <c r="J113" s="242"/>
      <c r="K113" s="253"/>
    </row>
    <row r="114" spans="2:11" ht="15" customHeight="1">
      <c r="B114" s="262"/>
      <c r="C114" s="242" t="s">
        <v>45</v>
      </c>
      <c r="D114" s="242"/>
      <c r="E114" s="242"/>
      <c r="F114" s="261" t="s">
        <v>352</v>
      </c>
      <c r="G114" s="242"/>
      <c r="H114" s="242" t="s">
        <v>396</v>
      </c>
      <c r="I114" s="242" t="s">
        <v>386</v>
      </c>
      <c r="J114" s="242"/>
      <c r="K114" s="253"/>
    </row>
    <row r="115" spans="2:11" ht="15" customHeight="1">
      <c r="B115" s="262"/>
      <c r="C115" s="242" t="s">
        <v>54</v>
      </c>
      <c r="D115" s="242"/>
      <c r="E115" s="242"/>
      <c r="F115" s="261" t="s">
        <v>352</v>
      </c>
      <c r="G115" s="242"/>
      <c r="H115" s="242" t="s">
        <v>397</v>
      </c>
      <c r="I115" s="242" t="s">
        <v>398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2" t="s">
        <v>399</v>
      </c>
      <c r="D120" s="352"/>
      <c r="E120" s="352"/>
      <c r="F120" s="352"/>
      <c r="G120" s="352"/>
      <c r="H120" s="352"/>
      <c r="I120" s="352"/>
      <c r="J120" s="352"/>
      <c r="K120" s="278"/>
    </row>
    <row r="121" spans="2:11" ht="17.25" customHeight="1">
      <c r="B121" s="279"/>
      <c r="C121" s="254" t="s">
        <v>346</v>
      </c>
      <c r="D121" s="254"/>
      <c r="E121" s="254"/>
      <c r="F121" s="254" t="s">
        <v>347</v>
      </c>
      <c r="G121" s="255"/>
      <c r="H121" s="254" t="s">
        <v>101</v>
      </c>
      <c r="I121" s="254" t="s">
        <v>54</v>
      </c>
      <c r="J121" s="254" t="s">
        <v>348</v>
      </c>
      <c r="K121" s="280"/>
    </row>
    <row r="122" spans="2:11" ht="17.25" customHeight="1">
      <c r="B122" s="279"/>
      <c r="C122" s="256" t="s">
        <v>349</v>
      </c>
      <c r="D122" s="256"/>
      <c r="E122" s="256"/>
      <c r="F122" s="257" t="s">
        <v>350</v>
      </c>
      <c r="G122" s="258"/>
      <c r="H122" s="256"/>
      <c r="I122" s="256"/>
      <c r="J122" s="256" t="s">
        <v>351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355</v>
      </c>
      <c r="D124" s="259"/>
      <c r="E124" s="259"/>
      <c r="F124" s="261" t="s">
        <v>352</v>
      </c>
      <c r="G124" s="242"/>
      <c r="H124" s="242" t="s">
        <v>391</v>
      </c>
      <c r="I124" s="242" t="s">
        <v>354</v>
      </c>
      <c r="J124" s="242">
        <v>120</v>
      </c>
      <c r="K124" s="283"/>
    </row>
    <row r="125" spans="2:11" ht="15" customHeight="1">
      <c r="B125" s="281"/>
      <c r="C125" s="242" t="s">
        <v>400</v>
      </c>
      <c r="D125" s="242"/>
      <c r="E125" s="242"/>
      <c r="F125" s="261" t="s">
        <v>352</v>
      </c>
      <c r="G125" s="242"/>
      <c r="H125" s="242" t="s">
        <v>401</v>
      </c>
      <c r="I125" s="242" t="s">
        <v>354</v>
      </c>
      <c r="J125" s="242" t="s">
        <v>402</v>
      </c>
      <c r="K125" s="283"/>
    </row>
    <row r="126" spans="2:11" ht="15" customHeight="1">
      <c r="B126" s="281"/>
      <c r="C126" s="242" t="s">
        <v>301</v>
      </c>
      <c r="D126" s="242"/>
      <c r="E126" s="242"/>
      <c r="F126" s="261" t="s">
        <v>352</v>
      </c>
      <c r="G126" s="242"/>
      <c r="H126" s="242" t="s">
        <v>403</v>
      </c>
      <c r="I126" s="242" t="s">
        <v>354</v>
      </c>
      <c r="J126" s="242" t="s">
        <v>402</v>
      </c>
      <c r="K126" s="283"/>
    </row>
    <row r="127" spans="2:11" ht="15" customHeight="1">
      <c r="B127" s="281"/>
      <c r="C127" s="242" t="s">
        <v>363</v>
      </c>
      <c r="D127" s="242"/>
      <c r="E127" s="242"/>
      <c r="F127" s="261" t="s">
        <v>358</v>
      </c>
      <c r="G127" s="242"/>
      <c r="H127" s="242" t="s">
        <v>364</v>
      </c>
      <c r="I127" s="242" t="s">
        <v>354</v>
      </c>
      <c r="J127" s="242">
        <v>15</v>
      </c>
      <c r="K127" s="283"/>
    </row>
    <row r="128" spans="2:11" ht="15" customHeight="1">
      <c r="B128" s="281"/>
      <c r="C128" s="263" t="s">
        <v>365</v>
      </c>
      <c r="D128" s="263"/>
      <c r="E128" s="263"/>
      <c r="F128" s="264" t="s">
        <v>358</v>
      </c>
      <c r="G128" s="263"/>
      <c r="H128" s="263" t="s">
        <v>366</v>
      </c>
      <c r="I128" s="263" t="s">
        <v>354</v>
      </c>
      <c r="J128" s="263">
        <v>15</v>
      </c>
      <c r="K128" s="283"/>
    </row>
    <row r="129" spans="2:11" ht="15" customHeight="1">
      <c r="B129" s="281"/>
      <c r="C129" s="263" t="s">
        <v>367</v>
      </c>
      <c r="D129" s="263"/>
      <c r="E129" s="263"/>
      <c r="F129" s="264" t="s">
        <v>358</v>
      </c>
      <c r="G129" s="263"/>
      <c r="H129" s="263" t="s">
        <v>368</v>
      </c>
      <c r="I129" s="263" t="s">
        <v>354</v>
      </c>
      <c r="J129" s="263">
        <v>20</v>
      </c>
      <c r="K129" s="283"/>
    </row>
    <row r="130" spans="2:11" ht="15" customHeight="1">
      <c r="B130" s="281"/>
      <c r="C130" s="263" t="s">
        <v>369</v>
      </c>
      <c r="D130" s="263"/>
      <c r="E130" s="263"/>
      <c r="F130" s="264" t="s">
        <v>358</v>
      </c>
      <c r="G130" s="263"/>
      <c r="H130" s="263" t="s">
        <v>370</v>
      </c>
      <c r="I130" s="263" t="s">
        <v>354</v>
      </c>
      <c r="J130" s="263">
        <v>20</v>
      </c>
      <c r="K130" s="283"/>
    </row>
    <row r="131" spans="2:11" ht="15" customHeight="1">
      <c r="B131" s="281"/>
      <c r="C131" s="242" t="s">
        <v>357</v>
      </c>
      <c r="D131" s="242"/>
      <c r="E131" s="242"/>
      <c r="F131" s="261" t="s">
        <v>358</v>
      </c>
      <c r="G131" s="242"/>
      <c r="H131" s="242" t="s">
        <v>391</v>
      </c>
      <c r="I131" s="242" t="s">
        <v>354</v>
      </c>
      <c r="J131" s="242">
        <v>50</v>
      </c>
      <c r="K131" s="283"/>
    </row>
    <row r="132" spans="2:11" ht="15" customHeight="1">
      <c r="B132" s="281"/>
      <c r="C132" s="242" t="s">
        <v>371</v>
      </c>
      <c r="D132" s="242"/>
      <c r="E132" s="242"/>
      <c r="F132" s="261" t="s">
        <v>358</v>
      </c>
      <c r="G132" s="242"/>
      <c r="H132" s="242" t="s">
        <v>391</v>
      </c>
      <c r="I132" s="242" t="s">
        <v>354</v>
      </c>
      <c r="J132" s="242">
        <v>50</v>
      </c>
      <c r="K132" s="283"/>
    </row>
    <row r="133" spans="2:11" ht="15" customHeight="1">
      <c r="B133" s="281"/>
      <c r="C133" s="242" t="s">
        <v>377</v>
      </c>
      <c r="D133" s="242"/>
      <c r="E133" s="242"/>
      <c r="F133" s="261" t="s">
        <v>358</v>
      </c>
      <c r="G133" s="242"/>
      <c r="H133" s="242" t="s">
        <v>391</v>
      </c>
      <c r="I133" s="242" t="s">
        <v>354</v>
      </c>
      <c r="J133" s="242">
        <v>50</v>
      </c>
      <c r="K133" s="283"/>
    </row>
    <row r="134" spans="2:11" ht="15" customHeight="1">
      <c r="B134" s="281"/>
      <c r="C134" s="242" t="s">
        <v>379</v>
      </c>
      <c r="D134" s="242"/>
      <c r="E134" s="242"/>
      <c r="F134" s="261" t="s">
        <v>358</v>
      </c>
      <c r="G134" s="242"/>
      <c r="H134" s="242" t="s">
        <v>391</v>
      </c>
      <c r="I134" s="242" t="s">
        <v>354</v>
      </c>
      <c r="J134" s="242">
        <v>50</v>
      </c>
      <c r="K134" s="283"/>
    </row>
    <row r="135" spans="2:11" ht="15" customHeight="1">
      <c r="B135" s="281"/>
      <c r="C135" s="242" t="s">
        <v>106</v>
      </c>
      <c r="D135" s="242"/>
      <c r="E135" s="242"/>
      <c r="F135" s="261" t="s">
        <v>358</v>
      </c>
      <c r="G135" s="242"/>
      <c r="H135" s="242" t="s">
        <v>404</v>
      </c>
      <c r="I135" s="242" t="s">
        <v>354</v>
      </c>
      <c r="J135" s="242">
        <v>255</v>
      </c>
      <c r="K135" s="283"/>
    </row>
    <row r="136" spans="2:11" ht="15" customHeight="1">
      <c r="B136" s="281"/>
      <c r="C136" s="242" t="s">
        <v>381</v>
      </c>
      <c r="D136" s="242"/>
      <c r="E136" s="242"/>
      <c r="F136" s="261" t="s">
        <v>352</v>
      </c>
      <c r="G136" s="242"/>
      <c r="H136" s="242" t="s">
        <v>405</v>
      </c>
      <c r="I136" s="242" t="s">
        <v>383</v>
      </c>
      <c r="J136" s="242"/>
      <c r="K136" s="283"/>
    </row>
    <row r="137" spans="2:11" ht="15" customHeight="1">
      <c r="B137" s="281"/>
      <c r="C137" s="242" t="s">
        <v>384</v>
      </c>
      <c r="D137" s="242"/>
      <c r="E137" s="242"/>
      <c r="F137" s="261" t="s">
        <v>352</v>
      </c>
      <c r="G137" s="242"/>
      <c r="H137" s="242" t="s">
        <v>406</v>
      </c>
      <c r="I137" s="242" t="s">
        <v>386</v>
      </c>
      <c r="J137" s="242"/>
      <c r="K137" s="283"/>
    </row>
    <row r="138" spans="2:11" ht="15" customHeight="1">
      <c r="B138" s="281"/>
      <c r="C138" s="242" t="s">
        <v>387</v>
      </c>
      <c r="D138" s="242"/>
      <c r="E138" s="242"/>
      <c r="F138" s="261" t="s">
        <v>352</v>
      </c>
      <c r="G138" s="242"/>
      <c r="H138" s="242" t="s">
        <v>387</v>
      </c>
      <c r="I138" s="242" t="s">
        <v>386</v>
      </c>
      <c r="J138" s="242"/>
      <c r="K138" s="283"/>
    </row>
    <row r="139" spans="2:11" ht="15" customHeight="1">
      <c r="B139" s="281"/>
      <c r="C139" s="242" t="s">
        <v>35</v>
      </c>
      <c r="D139" s="242"/>
      <c r="E139" s="242"/>
      <c r="F139" s="261" t="s">
        <v>352</v>
      </c>
      <c r="G139" s="242"/>
      <c r="H139" s="242" t="s">
        <v>407</v>
      </c>
      <c r="I139" s="242" t="s">
        <v>386</v>
      </c>
      <c r="J139" s="242"/>
      <c r="K139" s="283"/>
    </row>
    <row r="140" spans="2:11" ht="15" customHeight="1">
      <c r="B140" s="281"/>
      <c r="C140" s="242" t="s">
        <v>408</v>
      </c>
      <c r="D140" s="242"/>
      <c r="E140" s="242"/>
      <c r="F140" s="261" t="s">
        <v>352</v>
      </c>
      <c r="G140" s="242"/>
      <c r="H140" s="242" t="s">
        <v>409</v>
      </c>
      <c r="I140" s="242" t="s">
        <v>386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3" t="s">
        <v>410</v>
      </c>
      <c r="D145" s="353"/>
      <c r="E145" s="353"/>
      <c r="F145" s="353"/>
      <c r="G145" s="353"/>
      <c r="H145" s="353"/>
      <c r="I145" s="353"/>
      <c r="J145" s="353"/>
      <c r="K145" s="253"/>
    </row>
    <row r="146" spans="2:11" ht="17.25" customHeight="1">
      <c r="B146" s="252"/>
      <c r="C146" s="254" t="s">
        <v>346</v>
      </c>
      <c r="D146" s="254"/>
      <c r="E146" s="254"/>
      <c r="F146" s="254" t="s">
        <v>347</v>
      </c>
      <c r="G146" s="255"/>
      <c r="H146" s="254" t="s">
        <v>101</v>
      </c>
      <c r="I146" s="254" t="s">
        <v>54</v>
      </c>
      <c r="J146" s="254" t="s">
        <v>348</v>
      </c>
      <c r="K146" s="253"/>
    </row>
    <row r="147" spans="2:11" ht="17.25" customHeight="1">
      <c r="B147" s="252"/>
      <c r="C147" s="256" t="s">
        <v>349</v>
      </c>
      <c r="D147" s="256"/>
      <c r="E147" s="256"/>
      <c r="F147" s="257" t="s">
        <v>350</v>
      </c>
      <c r="G147" s="258"/>
      <c r="H147" s="256"/>
      <c r="I147" s="256"/>
      <c r="J147" s="256" t="s">
        <v>351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355</v>
      </c>
      <c r="D149" s="242"/>
      <c r="E149" s="242"/>
      <c r="F149" s="288" t="s">
        <v>352</v>
      </c>
      <c r="G149" s="242"/>
      <c r="H149" s="287" t="s">
        <v>391</v>
      </c>
      <c r="I149" s="287" t="s">
        <v>354</v>
      </c>
      <c r="J149" s="287">
        <v>120</v>
      </c>
      <c r="K149" s="283"/>
    </row>
    <row r="150" spans="2:11" ht="15" customHeight="1">
      <c r="B150" s="262"/>
      <c r="C150" s="287" t="s">
        <v>400</v>
      </c>
      <c r="D150" s="242"/>
      <c r="E150" s="242"/>
      <c r="F150" s="288" t="s">
        <v>352</v>
      </c>
      <c r="G150" s="242"/>
      <c r="H150" s="287" t="s">
        <v>411</v>
      </c>
      <c r="I150" s="287" t="s">
        <v>354</v>
      </c>
      <c r="J150" s="287" t="s">
        <v>402</v>
      </c>
      <c r="K150" s="283"/>
    </row>
    <row r="151" spans="2:11" ht="15" customHeight="1">
      <c r="B151" s="262"/>
      <c r="C151" s="287" t="s">
        <v>301</v>
      </c>
      <c r="D151" s="242"/>
      <c r="E151" s="242"/>
      <c r="F151" s="288" t="s">
        <v>352</v>
      </c>
      <c r="G151" s="242"/>
      <c r="H151" s="287" t="s">
        <v>412</v>
      </c>
      <c r="I151" s="287" t="s">
        <v>354</v>
      </c>
      <c r="J151" s="287" t="s">
        <v>402</v>
      </c>
      <c r="K151" s="283"/>
    </row>
    <row r="152" spans="2:11" ht="15" customHeight="1">
      <c r="B152" s="262"/>
      <c r="C152" s="287" t="s">
        <v>357</v>
      </c>
      <c r="D152" s="242"/>
      <c r="E152" s="242"/>
      <c r="F152" s="288" t="s">
        <v>358</v>
      </c>
      <c r="G152" s="242"/>
      <c r="H152" s="287" t="s">
        <v>391</v>
      </c>
      <c r="I152" s="287" t="s">
        <v>354</v>
      </c>
      <c r="J152" s="287">
        <v>50</v>
      </c>
      <c r="K152" s="283"/>
    </row>
    <row r="153" spans="2:11" ht="15" customHeight="1">
      <c r="B153" s="262"/>
      <c r="C153" s="287" t="s">
        <v>360</v>
      </c>
      <c r="D153" s="242"/>
      <c r="E153" s="242"/>
      <c r="F153" s="288" t="s">
        <v>352</v>
      </c>
      <c r="G153" s="242"/>
      <c r="H153" s="287" t="s">
        <v>391</v>
      </c>
      <c r="I153" s="287" t="s">
        <v>362</v>
      </c>
      <c r="J153" s="287"/>
      <c r="K153" s="283"/>
    </row>
    <row r="154" spans="2:11" ht="15" customHeight="1">
      <c r="B154" s="262"/>
      <c r="C154" s="287" t="s">
        <v>371</v>
      </c>
      <c r="D154" s="242"/>
      <c r="E154" s="242"/>
      <c r="F154" s="288" t="s">
        <v>358</v>
      </c>
      <c r="G154" s="242"/>
      <c r="H154" s="287" t="s">
        <v>391</v>
      </c>
      <c r="I154" s="287" t="s">
        <v>354</v>
      </c>
      <c r="J154" s="287">
        <v>50</v>
      </c>
      <c r="K154" s="283"/>
    </row>
    <row r="155" spans="2:11" ht="15" customHeight="1">
      <c r="B155" s="262"/>
      <c r="C155" s="287" t="s">
        <v>379</v>
      </c>
      <c r="D155" s="242"/>
      <c r="E155" s="242"/>
      <c r="F155" s="288" t="s">
        <v>358</v>
      </c>
      <c r="G155" s="242"/>
      <c r="H155" s="287" t="s">
        <v>391</v>
      </c>
      <c r="I155" s="287" t="s">
        <v>354</v>
      </c>
      <c r="J155" s="287">
        <v>50</v>
      </c>
      <c r="K155" s="283"/>
    </row>
    <row r="156" spans="2:11" ht="15" customHeight="1">
      <c r="B156" s="262"/>
      <c r="C156" s="287" t="s">
        <v>377</v>
      </c>
      <c r="D156" s="242"/>
      <c r="E156" s="242"/>
      <c r="F156" s="288" t="s">
        <v>358</v>
      </c>
      <c r="G156" s="242"/>
      <c r="H156" s="287" t="s">
        <v>391</v>
      </c>
      <c r="I156" s="287" t="s">
        <v>354</v>
      </c>
      <c r="J156" s="287">
        <v>50</v>
      </c>
      <c r="K156" s="283"/>
    </row>
    <row r="157" spans="2:11" ht="15" customHeight="1">
      <c r="B157" s="262"/>
      <c r="C157" s="287" t="s">
        <v>84</v>
      </c>
      <c r="D157" s="242"/>
      <c r="E157" s="242"/>
      <c r="F157" s="288" t="s">
        <v>352</v>
      </c>
      <c r="G157" s="242"/>
      <c r="H157" s="287" t="s">
        <v>413</v>
      </c>
      <c r="I157" s="287" t="s">
        <v>354</v>
      </c>
      <c r="J157" s="287" t="s">
        <v>414</v>
      </c>
      <c r="K157" s="283"/>
    </row>
    <row r="158" spans="2:11" ht="15" customHeight="1">
      <c r="B158" s="262"/>
      <c r="C158" s="287" t="s">
        <v>415</v>
      </c>
      <c r="D158" s="242"/>
      <c r="E158" s="242"/>
      <c r="F158" s="288" t="s">
        <v>352</v>
      </c>
      <c r="G158" s="242"/>
      <c r="H158" s="287" t="s">
        <v>416</v>
      </c>
      <c r="I158" s="287" t="s">
        <v>386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2" t="s">
        <v>417</v>
      </c>
      <c r="D163" s="352"/>
      <c r="E163" s="352"/>
      <c r="F163" s="352"/>
      <c r="G163" s="352"/>
      <c r="H163" s="352"/>
      <c r="I163" s="352"/>
      <c r="J163" s="352"/>
      <c r="K163" s="234"/>
    </row>
    <row r="164" spans="2:11" ht="17.25" customHeight="1">
      <c r="B164" s="233"/>
      <c r="C164" s="254" t="s">
        <v>346</v>
      </c>
      <c r="D164" s="254"/>
      <c r="E164" s="254"/>
      <c r="F164" s="254" t="s">
        <v>347</v>
      </c>
      <c r="G164" s="291"/>
      <c r="H164" s="292" t="s">
        <v>101</v>
      </c>
      <c r="I164" s="292" t="s">
        <v>54</v>
      </c>
      <c r="J164" s="254" t="s">
        <v>348</v>
      </c>
      <c r="K164" s="234"/>
    </row>
    <row r="165" spans="2:11" ht="17.25" customHeight="1">
      <c r="B165" s="235"/>
      <c r="C165" s="256" t="s">
        <v>349</v>
      </c>
      <c r="D165" s="256"/>
      <c r="E165" s="256"/>
      <c r="F165" s="257" t="s">
        <v>350</v>
      </c>
      <c r="G165" s="293"/>
      <c r="H165" s="294"/>
      <c r="I165" s="294"/>
      <c r="J165" s="256" t="s">
        <v>351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355</v>
      </c>
      <c r="D167" s="242"/>
      <c r="E167" s="242"/>
      <c r="F167" s="261" t="s">
        <v>352</v>
      </c>
      <c r="G167" s="242"/>
      <c r="H167" s="242" t="s">
        <v>391</v>
      </c>
      <c r="I167" s="242" t="s">
        <v>354</v>
      </c>
      <c r="J167" s="242">
        <v>120</v>
      </c>
      <c r="K167" s="283"/>
    </row>
    <row r="168" spans="2:11" ht="15" customHeight="1">
      <c r="B168" s="262"/>
      <c r="C168" s="242" t="s">
        <v>400</v>
      </c>
      <c r="D168" s="242"/>
      <c r="E168" s="242"/>
      <c r="F168" s="261" t="s">
        <v>352</v>
      </c>
      <c r="G168" s="242"/>
      <c r="H168" s="242" t="s">
        <v>401</v>
      </c>
      <c r="I168" s="242" t="s">
        <v>354</v>
      </c>
      <c r="J168" s="242" t="s">
        <v>402</v>
      </c>
      <c r="K168" s="283"/>
    </row>
    <row r="169" spans="2:11" ht="15" customHeight="1">
      <c r="B169" s="262"/>
      <c r="C169" s="242" t="s">
        <v>301</v>
      </c>
      <c r="D169" s="242"/>
      <c r="E169" s="242"/>
      <c r="F169" s="261" t="s">
        <v>352</v>
      </c>
      <c r="G169" s="242"/>
      <c r="H169" s="242" t="s">
        <v>418</v>
      </c>
      <c r="I169" s="242" t="s">
        <v>354</v>
      </c>
      <c r="J169" s="242" t="s">
        <v>402</v>
      </c>
      <c r="K169" s="283"/>
    </row>
    <row r="170" spans="2:11" ht="15" customHeight="1">
      <c r="B170" s="262"/>
      <c r="C170" s="242" t="s">
        <v>357</v>
      </c>
      <c r="D170" s="242"/>
      <c r="E170" s="242"/>
      <c r="F170" s="261" t="s">
        <v>358</v>
      </c>
      <c r="G170" s="242"/>
      <c r="H170" s="242" t="s">
        <v>418</v>
      </c>
      <c r="I170" s="242" t="s">
        <v>354</v>
      </c>
      <c r="J170" s="242">
        <v>50</v>
      </c>
      <c r="K170" s="283"/>
    </row>
    <row r="171" spans="2:11" ht="15" customHeight="1">
      <c r="B171" s="262"/>
      <c r="C171" s="242" t="s">
        <v>360</v>
      </c>
      <c r="D171" s="242"/>
      <c r="E171" s="242"/>
      <c r="F171" s="261" t="s">
        <v>352</v>
      </c>
      <c r="G171" s="242"/>
      <c r="H171" s="242" t="s">
        <v>418</v>
      </c>
      <c r="I171" s="242" t="s">
        <v>362</v>
      </c>
      <c r="J171" s="242"/>
      <c r="K171" s="283"/>
    </row>
    <row r="172" spans="2:11" ht="15" customHeight="1">
      <c r="B172" s="262"/>
      <c r="C172" s="242" t="s">
        <v>371</v>
      </c>
      <c r="D172" s="242"/>
      <c r="E172" s="242"/>
      <c r="F172" s="261" t="s">
        <v>358</v>
      </c>
      <c r="G172" s="242"/>
      <c r="H172" s="242" t="s">
        <v>418</v>
      </c>
      <c r="I172" s="242" t="s">
        <v>354</v>
      </c>
      <c r="J172" s="242">
        <v>50</v>
      </c>
      <c r="K172" s="283"/>
    </row>
    <row r="173" spans="2:11" ht="15" customHeight="1">
      <c r="B173" s="262"/>
      <c r="C173" s="242" t="s">
        <v>379</v>
      </c>
      <c r="D173" s="242"/>
      <c r="E173" s="242"/>
      <c r="F173" s="261" t="s">
        <v>358</v>
      </c>
      <c r="G173" s="242"/>
      <c r="H173" s="242" t="s">
        <v>418</v>
      </c>
      <c r="I173" s="242" t="s">
        <v>354</v>
      </c>
      <c r="J173" s="242">
        <v>50</v>
      </c>
      <c r="K173" s="283"/>
    </row>
    <row r="174" spans="2:11" ht="15" customHeight="1">
      <c r="B174" s="262"/>
      <c r="C174" s="242" t="s">
        <v>377</v>
      </c>
      <c r="D174" s="242"/>
      <c r="E174" s="242"/>
      <c r="F174" s="261" t="s">
        <v>358</v>
      </c>
      <c r="G174" s="242"/>
      <c r="H174" s="242" t="s">
        <v>418</v>
      </c>
      <c r="I174" s="242" t="s">
        <v>354</v>
      </c>
      <c r="J174" s="242">
        <v>50</v>
      </c>
      <c r="K174" s="283"/>
    </row>
    <row r="175" spans="2:11" ht="15" customHeight="1">
      <c r="B175" s="262"/>
      <c r="C175" s="242" t="s">
        <v>100</v>
      </c>
      <c r="D175" s="242"/>
      <c r="E175" s="242"/>
      <c r="F175" s="261" t="s">
        <v>352</v>
      </c>
      <c r="G175" s="242"/>
      <c r="H175" s="242" t="s">
        <v>419</v>
      </c>
      <c r="I175" s="242" t="s">
        <v>420</v>
      </c>
      <c r="J175" s="242"/>
      <c r="K175" s="283"/>
    </row>
    <row r="176" spans="2:11" ht="15" customHeight="1">
      <c r="B176" s="262"/>
      <c r="C176" s="242" t="s">
        <v>54</v>
      </c>
      <c r="D176" s="242"/>
      <c r="E176" s="242"/>
      <c r="F176" s="261" t="s">
        <v>352</v>
      </c>
      <c r="G176" s="242"/>
      <c r="H176" s="242" t="s">
        <v>421</v>
      </c>
      <c r="I176" s="242" t="s">
        <v>422</v>
      </c>
      <c r="J176" s="242">
        <v>1</v>
      </c>
      <c r="K176" s="283"/>
    </row>
    <row r="177" spans="2:11" ht="15" customHeight="1">
      <c r="B177" s="262"/>
      <c r="C177" s="242" t="s">
        <v>50</v>
      </c>
      <c r="D177" s="242"/>
      <c r="E177" s="242"/>
      <c r="F177" s="261" t="s">
        <v>352</v>
      </c>
      <c r="G177" s="242"/>
      <c r="H177" s="242" t="s">
        <v>423</v>
      </c>
      <c r="I177" s="242" t="s">
        <v>354</v>
      </c>
      <c r="J177" s="242">
        <v>20</v>
      </c>
      <c r="K177" s="283"/>
    </row>
    <row r="178" spans="2:11" ht="15" customHeight="1">
      <c r="B178" s="262"/>
      <c r="C178" s="242" t="s">
        <v>101</v>
      </c>
      <c r="D178" s="242"/>
      <c r="E178" s="242"/>
      <c r="F178" s="261" t="s">
        <v>352</v>
      </c>
      <c r="G178" s="242"/>
      <c r="H178" s="242" t="s">
        <v>424</v>
      </c>
      <c r="I178" s="242" t="s">
        <v>354</v>
      </c>
      <c r="J178" s="242">
        <v>255</v>
      </c>
      <c r="K178" s="283"/>
    </row>
    <row r="179" spans="2:11" ht="15" customHeight="1">
      <c r="B179" s="262"/>
      <c r="C179" s="242" t="s">
        <v>102</v>
      </c>
      <c r="D179" s="242"/>
      <c r="E179" s="242"/>
      <c r="F179" s="261" t="s">
        <v>352</v>
      </c>
      <c r="G179" s="242"/>
      <c r="H179" s="242" t="s">
        <v>317</v>
      </c>
      <c r="I179" s="242" t="s">
        <v>354</v>
      </c>
      <c r="J179" s="242">
        <v>10</v>
      </c>
      <c r="K179" s="283"/>
    </row>
    <row r="180" spans="2:11" ht="15" customHeight="1">
      <c r="B180" s="262"/>
      <c r="C180" s="242" t="s">
        <v>103</v>
      </c>
      <c r="D180" s="242"/>
      <c r="E180" s="242"/>
      <c r="F180" s="261" t="s">
        <v>352</v>
      </c>
      <c r="G180" s="242"/>
      <c r="H180" s="242" t="s">
        <v>425</v>
      </c>
      <c r="I180" s="242" t="s">
        <v>386</v>
      </c>
      <c r="J180" s="242"/>
      <c r="K180" s="283"/>
    </row>
    <row r="181" spans="2:11" ht="15" customHeight="1">
      <c r="B181" s="262"/>
      <c r="C181" s="242" t="s">
        <v>426</v>
      </c>
      <c r="D181" s="242"/>
      <c r="E181" s="242"/>
      <c r="F181" s="261" t="s">
        <v>352</v>
      </c>
      <c r="G181" s="242"/>
      <c r="H181" s="242" t="s">
        <v>427</v>
      </c>
      <c r="I181" s="242" t="s">
        <v>386</v>
      </c>
      <c r="J181" s="242"/>
      <c r="K181" s="283"/>
    </row>
    <row r="182" spans="2:11" ht="15" customHeight="1">
      <c r="B182" s="262"/>
      <c r="C182" s="242" t="s">
        <v>415</v>
      </c>
      <c r="D182" s="242"/>
      <c r="E182" s="242"/>
      <c r="F182" s="261" t="s">
        <v>352</v>
      </c>
      <c r="G182" s="242"/>
      <c r="H182" s="242" t="s">
        <v>428</v>
      </c>
      <c r="I182" s="242" t="s">
        <v>386</v>
      </c>
      <c r="J182" s="242"/>
      <c r="K182" s="283"/>
    </row>
    <row r="183" spans="2:11" ht="15" customHeight="1">
      <c r="B183" s="262"/>
      <c r="C183" s="242" t="s">
        <v>105</v>
      </c>
      <c r="D183" s="242"/>
      <c r="E183" s="242"/>
      <c r="F183" s="261" t="s">
        <v>358</v>
      </c>
      <c r="G183" s="242"/>
      <c r="H183" s="242" t="s">
        <v>429</v>
      </c>
      <c r="I183" s="242" t="s">
        <v>354</v>
      </c>
      <c r="J183" s="242">
        <v>50</v>
      </c>
      <c r="K183" s="283"/>
    </row>
    <row r="184" spans="2:11" ht="15" customHeight="1">
      <c r="B184" s="262"/>
      <c r="C184" s="242" t="s">
        <v>430</v>
      </c>
      <c r="D184" s="242"/>
      <c r="E184" s="242"/>
      <c r="F184" s="261" t="s">
        <v>358</v>
      </c>
      <c r="G184" s="242"/>
      <c r="H184" s="242" t="s">
        <v>431</v>
      </c>
      <c r="I184" s="242" t="s">
        <v>432</v>
      </c>
      <c r="J184" s="242"/>
      <c r="K184" s="283"/>
    </row>
    <row r="185" spans="2:11" ht="15" customHeight="1">
      <c r="B185" s="262"/>
      <c r="C185" s="242" t="s">
        <v>433</v>
      </c>
      <c r="D185" s="242"/>
      <c r="E185" s="242"/>
      <c r="F185" s="261" t="s">
        <v>358</v>
      </c>
      <c r="G185" s="242"/>
      <c r="H185" s="242" t="s">
        <v>434</v>
      </c>
      <c r="I185" s="242" t="s">
        <v>432</v>
      </c>
      <c r="J185" s="242"/>
      <c r="K185" s="283"/>
    </row>
    <row r="186" spans="2:11" ht="15" customHeight="1">
      <c r="B186" s="262"/>
      <c r="C186" s="242" t="s">
        <v>435</v>
      </c>
      <c r="D186" s="242"/>
      <c r="E186" s="242"/>
      <c r="F186" s="261" t="s">
        <v>358</v>
      </c>
      <c r="G186" s="242"/>
      <c r="H186" s="242" t="s">
        <v>436</v>
      </c>
      <c r="I186" s="242" t="s">
        <v>432</v>
      </c>
      <c r="J186" s="242"/>
      <c r="K186" s="283"/>
    </row>
    <row r="187" spans="2:11" ht="15" customHeight="1">
      <c r="B187" s="262"/>
      <c r="C187" s="295" t="s">
        <v>437</v>
      </c>
      <c r="D187" s="242"/>
      <c r="E187" s="242"/>
      <c r="F187" s="261" t="s">
        <v>358</v>
      </c>
      <c r="G187" s="242"/>
      <c r="H187" s="242" t="s">
        <v>438</v>
      </c>
      <c r="I187" s="242" t="s">
        <v>439</v>
      </c>
      <c r="J187" s="296" t="s">
        <v>440</v>
      </c>
      <c r="K187" s="283"/>
    </row>
    <row r="188" spans="2:11" ht="15" customHeight="1">
      <c r="B188" s="262"/>
      <c r="C188" s="247" t="s">
        <v>39</v>
      </c>
      <c r="D188" s="242"/>
      <c r="E188" s="242"/>
      <c r="F188" s="261" t="s">
        <v>352</v>
      </c>
      <c r="G188" s="242"/>
      <c r="H188" s="238" t="s">
        <v>441</v>
      </c>
      <c r="I188" s="242" t="s">
        <v>442</v>
      </c>
      <c r="J188" s="242"/>
      <c r="K188" s="283"/>
    </row>
    <row r="189" spans="2:11" ht="15" customHeight="1">
      <c r="B189" s="262"/>
      <c r="C189" s="247" t="s">
        <v>443</v>
      </c>
      <c r="D189" s="242"/>
      <c r="E189" s="242"/>
      <c r="F189" s="261" t="s">
        <v>352</v>
      </c>
      <c r="G189" s="242"/>
      <c r="H189" s="242" t="s">
        <v>444</v>
      </c>
      <c r="I189" s="242" t="s">
        <v>386</v>
      </c>
      <c r="J189" s="242"/>
      <c r="K189" s="283"/>
    </row>
    <row r="190" spans="2:11" ht="15" customHeight="1">
      <c r="B190" s="262"/>
      <c r="C190" s="247" t="s">
        <v>445</v>
      </c>
      <c r="D190" s="242"/>
      <c r="E190" s="242"/>
      <c r="F190" s="261" t="s">
        <v>352</v>
      </c>
      <c r="G190" s="242"/>
      <c r="H190" s="242" t="s">
        <v>446</v>
      </c>
      <c r="I190" s="242" t="s">
        <v>386</v>
      </c>
      <c r="J190" s="242"/>
      <c r="K190" s="283"/>
    </row>
    <row r="191" spans="2:11" ht="15" customHeight="1">
      <c r="B191" s="262"/>
      <c r="C191" s="247" t="s">
        <v>447</v>
      </c>
      <c r="D191" s="242"/>
      <c r="E191" s="242"/>
      <c r="F191" s="261" t="s">
        <v>358</v>
      </c>
      <c r="G191" s="242"/>
      <c r="H191" s="242" t="s">
        <v>448</v>
      </c>
      <c r="I191" s="242" t="s">
        <v>386</v>
      </c>
      <c r="J191" s="242"/>
      <c r="K191" s="283"/>
    </row>
    <row r="192" spans="2:11" ht="15" customHeight="1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>
      <c r="B194" s="238"/>
      <c r="C194" s="242"/>
      <c r="D194" s="242"/>
      <c r="E194" s="242"/>
      <c r="F194" s="261"/>
      <c r="G194" s="242"/>
      <c r="H194" s="242"/>
      <c r="I194" s="242"/>
      <c r="J194" s="242"/>
      <c r="K194" s="238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352" t="s">
        <v>449</v>
      </c>
      <c r="D197" s="352"/>
      <c r="E197" s="352"/>
      <c r="F197" s="352"/>
      <c r="G197" s="352"/>
      <c r="H197" s="352"/>
      <c r="I197" s="352"/>
      <c r="J197" s="352"/>
      <c r="K197" s="234"/>
    </row>
    <row r="198" spans="2:11" ht="25.5" customHeight="1">
      <c r="B198" s="233"/>
      <c r="C198" s="298" t="s">
        <v>450</v>
      </c>
      <c r="D198" s="298"/>
      <c r="E198" s="298"/>
      <c r="F198" s="298" t="s">
        <v>451</v>
      </c>
      <c r="G198" s="299"/>
      <c r="H198" s="351" t="s">
        <v>452</v>
      </c>
      <c r="I198" s="351"/>
      <c r="J198" s="351"/>
      <c r="K198" s="234"/>
    </row>
    <row r="199" spans="2:11" ht="5.25" customHeight="1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>
      <c r="B200" s="262"/>
      <c r="C200" s="242" t="s">
        <v>442</v>
      </c>
      <c r="D200" s="242"/>
      <c r="E200" s="242"/>
      <c r="F200" s="261" t="s">
        <v>40</v>
      </c>
      <c r="G200" s="242"/>
      <c r="H200" s="349" t="s">
        <v>453</v>
      </c>
      <c r="I200" s="349"/>
      <c r="J200" s="349"/>
      <c r="K200" s="283"/>
    </row>
    <row r="201" spans="2:11" ht="15" customHeight="1">
      <c r="B201" s="262"/>
      <c r="C201" s="268"/>
      <c r="D201" s="242"/>
      <c r="E201" s="242"/>
      <c r="F201" s="261" t="s">
        <v>41</v>
      </c>
      <c r="G201" s="242"/>
      <c r="H201" s="349" t="s">
        <v>454</v>
      </c>
      <c r="I201" s="349"/>
      <c r="J201" s="349"/>
      <c r="K201" s="283"/>
    </row>
    <row r="202" spans="2:11" ht="15" customHeight="1">
      <c r="B202" s="262"/>
      <c r="C202" s="268"/>
      <c r="D202" s="242"/>
      <c r="E202" s="242"/>
      <c r="F202" s="261" t="s">
        <v>44</v>
      </c>
      <c r="G202" s="242"/>
      <c r="H202" s="349" t="s">
        <v>455</v>
      </c>
      <c r="I202" s="349"/>
      <c r="J202" s="349"/>
      <c r="K202" s="283"/>
    </row>
    <row r="203" spans="2:11" ht="15" customHeight="1">
      <c r="B203" s="262"/>
      <c r="C203" s="242"/>
      <c r="D203" s="242"/>
      <c r="E203" s="242"/>
      <c r="F203" s="261" t="s">
        <v>42</v>
      </c>
      <c r="G203" s="242"/>
      <c r="H203" s="349" t="s">
        <v>456</v>
      </c>
      <c r="I203" s="349"/>
      <c r="J203" s="349"/>
      <c r="K203" s="283"/>
    </row>
    <row r="204" spans="2:11" ht="15" customHeight="1">
      <c r="B204" s="262"/>
      <c r="C204" s="242"/>
      <c r="D204" s="242"/>
      <c r="E204" s="242"/>
      <c r="F204" s="261" t="s">
        <v>43</v>
      </c>
      <c r="G204" s="242"/>
      <c r="H204" s="349" t="s">
        <v>457</v>
      </c>
      <c r="I204" s="349"/>
      <c r="J204" s="349"/>
      <c r="K204" s="283"/>
    </row>
    <row r="205" spans="2:11" ht="15" customHeight="1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>
      <c r="B206" s="262"/>
      <c r="C206" s="242" t="s">
        <v>398</v>
      </c>
      <c r="D206" s="242"/>
      <c r="E206" s="242"/>
      <c r="F206" s="261" t="s">
        <v>73</v>
      </c>
      <c r="G206" s="242"/>
      <c r="H206" s="349" t="s">
        <v>458</v>
      </c>
      <c r="I206" s="349"/>
      <c r="J206" s="349"/>
      <c r="K206" s="283"/>
    </row>
    <row r="207" spans="2:11" ht="15" customHeight="1">
      <c r="B207" s="262"/>
      <c r="C207" s="268"/>
      <c r="D207" s="242"/>
      <c r="E207" s="242"/>
      <c r="F207" s="261" t="s">
        <v>295</v>
      </c>
      <c r="G207" s="242"/>
      <c r="H207" s="349" t="s">
        <v>296</v>
      </c>
      <c r="I207" s="349"/>
      <c r="J207" s="349"/>
      <c r="K207" s="283"/>
    </row>
    <row r="208" spans="2:11" ht="15" customHeight="1">
      <c r="B208" s="262"/>
      <c r="C208" s="242"/>
      <c r="D208" s="242"/>
      <c r="E208" s="242"/>
      <c r="F208" s="261" t="s">
        <v>293</v>
      </c>
      <c r="G208" s="242"/>
      <c r="H208" s="349" t="s">
        <v>459</v>
      </c>
      <c r="I208" s="349"/>
      <c r="J208" s="349"/>
      <c r="K208" s="283"/>
    </row>
    <row r="209" spans="2:11" ht="15" customHeight="1">
      <c r="B209" s="300"/>
      <c r="C209" s="268"/>
      <c r="D209" s="268"/>
      <c r="E209" s="268"/>
      <c r="F209" s="261" t="s">
        <v>297</v>
      </c>
      <c r="G209" s="247"/>
      <c r="H209" s="350" t="s">
        <v>298</v>
      </c>
      <c r="I209" s="350"/>
      <c r="J209" s="350"/>
      <c r="K209" s="301"/>
    </row>
    <row r="210" spans="2:11" ht="15" customHeight="1">
      <c r="B210" s="300"/>
      <c r="C210" s="268"/>
      <c r="D210" s="268"/>
      <c r="E210" s="268"/>
      <c r="F210" s="261" t="s">
        <v>299</v>
      </c>
      <c r="G210" s="247"/>
      <c r="H210" s="350" t="s">
        <v>460</v>
      </c>
      <c r="I210" s="350"/>
      <c r="J210" s="350"/>
      <c r="K210" s="301"/>
    </row>
    <row r="211" spans="2:11" ht="15" customHeight="1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>
      <c r="B212" s="300"/>
      <c r="C212" s="242" t="s">
        <v>422</v>
      </c>
      <c r="D212" s="268"/>
      <c r="E212" s="268"/>
      <c r="F212" s="261">
        <v>1</v>
      </c>
      <c r="G212" s="247"/>
      <c r="H212" s="350" t="s">
        <v>461</v>
      </c>
      <c r="I212" s="350"/>
      <c r="J212" s="350"/>
      <c r="K212" s="301"/>
    </row>
    <row r="213" spans="2:11" ht="15" customHeight="1">
      <c r="B213" s="300"/>
      <c r="C213" s="268"/>
      <c r="D213" s="268"/>
      <c r="E213" s="268"/>
      <c r="F213" s="261">
        <v>2</v>
      </c>
      <c r="G213" s="247"/>
      <c r="H213" s="350" t="s">
        <v>462</v>
      </c>
      <c r="I213" s="350"/>
      <c r="J213" s="350"/>
      <c r="K213" s="301"/>
    </row>
    <row r="214" spans="2:11" ht="15" customHeight="1">
      <c r="B214" s="300"/>
      <c r="C214" s="268"/>
      <c r="D214" s="268"/>
      <c r="E214" s="268"/>
      <c r="F214" s="261">
        <v>3</v>
      </c>
      <c r="G214" s="247"/>
      <c r="H214" s="350" t="s">
        <v>463</v>
      </c>
      <c r="I214" s="350"/>
      <c r="J214" s="350"/>
      <c r="K214" s="301"/>
    </row>
    <row r="215" spans="2:11" ht="15" customHeight="1">
      <c r="B215" s="300"/>
      <c r="C215" s="268"/>
      <c r="D215" s="268"/>
      <c r="E215" s="268"/>
      <c r="F215" s="261">
        <v>4</v>
      </c>
      <c r="G215" s="247"/>
      <c r="H215" s="350" t="s">
        <v>464</v>
      </c>
      <c r="I215" s="350"/>
      <c r="J215" s="350"/>
      <c r="K215" s="301"/>
    </row>
    <row r="216" spans="2:11" ht="12.75" customHeight="1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2017-1 - Využití tepla z ...</vt:lpstr>
      <vt:lpstr>Pokyny pro vyplnění</vt:lpstr>
      <vt:lpstr>'2017-1 - Využití tepla z ...'!Názvy_tisku</vt:lpstr>
      <vt:lpstr>'Rekapitulace stavby'!Názvy_tisku</vt:lpstr>
      <vt:lpstr>'2017-1 - Využití tepla z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Petr-HP\Petr</dc:creator>
  <cp:lastModifiedBy>Petr</cp:lastModifiedBy>
  <dcterms:created xsi:type="dcterms:W3CDTF">2017-02-14T11:51:02Z</dcterms:created>
  <dcterms:modified xsi:type="dcterms:W3CDTF">2017-02-14T11:51:18Z</dcterms:modified>
</cp:coreProperties>
</file>