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YPOCTY\V 2016\TElč - věž svDucha\oprava\"/>
    </mc:Choice>
  </mc:AlternateContent>
  <bookViews>
    <workbookView xWindow="360" yWindow="270" windowWidth="18735" windowHeight="12210" activeTab="4"/>
  </bookViews>
  <sheets>
    <sheet name="Pokyny pro vyplnění" sheetId="11" r:id="rId1"/>
    <sheet name="Stavba" sheetId="1" r:id="rId2"/>
    <sheet name="VzorPolozky" sheetId="10" state="hidden" r:id="rId3"/>
    <sheet name="O-15-01 R-15-02 Pol" sheetId="12" r:id="rId4"/>
    <sheet name="O-15-01 R-15-03 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'O-15-01 R-15-02 Pol'!$1:$7</definedName>
    <definedName name="_xlnm.Print_Titles" localSheetId="4">'O-15-01 R-15-03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'O-15-01 R-15-02 Pol'!$A$1:$W$55</definedName>
    <definedName name="_xlnm.Print_Area" localSheetId="4">'O-15-01 R-15-03 Pol'!$A$1:$W$429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2" i="1" l="1"/>
  <c r="I69" i="1"/>
  <c r="I67" i="1"/>
  <c r="I66" i="1"/>
  <c r="I60" i="1"/>
  <c r="I59" i="1"/>
  <c r="I58" i="1"/>
  <c r="I57" i="1"/>
  <c r="I56" i="1"/>
  <c r="I55" i="1"/>
  <c r="I54" i="1"/>
  <c r="I53" i="1"/>
  <c r="I52" i="1"/>
  <c r="I51" i="1"/>
  <c r="I50" i="1"/>
  <c r="G9" i="13"/>
  <c r="G8" i="13" s="1"/>
  <c r="I9" i="13"/>
  <c r="K9" i="13"/>
  <c r="K8" i="13" s="1"/>
  <c r="O9" i="13"/>
  <c r="O8" i="13" s="1"/>
  <c r="Q9" i="13"/>
  <c r="V9" i="13"/>
  <c r="V8" i="13" s="1"/>
  <c r="G13" i="13"/>
  <c r="I13" i="13"/>
  <c r="I8" i="13" s="1"/>
  <c r="K13" i="13"/>
  <c r="M13" i="13"/>
  <c r="O13" i="13"/>
  <c r="Q13" i="13"/>
  <c r="Q8" i="13" s="1"/>
  <c r="V13" i="13"/>
  <c r="K15" i="13"/>
  <c r="V15" i="13"/>
  <c r="G16" i="13"/>
  <c r="I16" i="13"/>
  <c r="I15" i="13" s="1"/>
  <c r="K16" i="13"/>
  <c r="M16" i="13"/>
  <c r="O16" i="13"/>
  <c r="Q16" i="13"/>
  <c r="Q15" i="13" s="1"/>
  <c r="V16" i="13"/>
  <c r="G19" i="13"/>
  <c r="I19" i="13"/>
  <c r="K19" i="13"/>
  <c r="O19" i="13"/>
  <c r="O15" i="13" s="1"/>
  <c r="Q19" i="13"/>
  <c r="V19" i="13"/>
  <c r="I22" i="13"/>
  <c r="Q22" i="13"/>
  <c r="G23" i="13"/>
  <c r="M23" i="13" s="1"/>
  <c r="M22" i="13" s="1"/>
  <c r="I23" i="13"/>
  <c r="K23" i="13"/>
  <c r="K22" i="13" s="1"/>
  <c r="O23" i="13"/>
  <c r="O22" i="13" s="1"/>
  <c r="Q23" i="13"/>
  <c r="V23" i="13"/>
  <c r="V22" i="13" s="1"/>
  <c r="G26" i="13"/>
  <c r="G25" i="13" s="1"/>
  <c r="I26" i="13"/>
  <c r="K26" i="13"/>
  <c r="K25" i="13" s="1"/>
  <c r="O26" i="13"/>
  <c r="O25" i="13" s="1"/>
  <c r="Q26" i="13"/>
  <c r="V26" i="13"/>
  <c r="V25" i="13" s="1"/>
  <c r="G28" i="13"/>
  <c r="I28" i="13"/>
  <c r="I25" i="13" s="1"/>
  <c r="K28" i="13"/>
  <c r="M28" i="13"/>
  <c r="O28" i="13"/>
  <c r="Q28" i="13"/>
  <c r="Q25" i="13" s="1"/>
  <c r="V28" i="13"/>
  <c r="G30" i="13"/>
  <c r="M30" i="13" s="1"/>
  <c r="I30" i="13"/>
  <c r="K30" i="13"/>
  <c r="O30" i="13"/>
  <c r="Q30" i="13"/>
  <c r="V30" i="13"/>
  <c r="G32" i="13"/>
  <c r="I32" i="13"/>
  <c r="K32" i="13"/>
  <c r="M32" i="13"/>
  <c r="O32" i="13"/>
  <c r="Q32" i="13"/>
  <c r="V32" i="13"/>
  <c r="G34" i="13"/>
  <c r="M34" i="13" s="1"/>
  <c r="I34" i="13"/>
  <c r="K34" i="13"/>
  <c r="O34" i="13"/>
  <c r="Q34" i="13"/>
  <c r="V34" i="13"/>
  <c r="G36" i="13"/>
  <c r="I36" i="13"/>
  <c r="K36" i="13"/>
  <c r="M36" i="13"/>
  <c r="O36" i="13"/>
  <c r="Q36" i="13"/>
  <c r="V36" i="13"/>
  <c r="G37" i="13"/>
  <c r="M37" i="13" s="1"/>
  <c r="I37" i="13"/>
  <c r="K37" i="13"/>
  <c r="O37" i="13"/>
  <c r="Q37" i="13"/>
  <c r="V37" i="13"/>
  <c r="G40" i="13"/>
  <c r="G39" i="13" s="1"/>
  <c r="I40" i="13"/>
  <c r="K40" i="13"/>
  <c r="K39" i="13" s="1"/>
  <c r="O40" i="13"/>
  <c r="O39" i="13" s="1"/>
  <c r="Q40" i="13"/>
  <c r="V40" i="13"/>
  <c r="V39" i="13" s="1"/>
  <c r="G42" i="13"/>
  <c r="I42" i="13"/>
  <c r="I39" i="13" s="1"/>
  <c r="K42" i="13"/>
  <c r="M42" i="13"/>
  <c r="O42" i="13"/>
  <c r="Q42" i="13"/>
  <c r="Q39" i="13" s="1"/>
  <c r="V42" i="13"/>
  <c r="G44" i="13"/>
  <c r="M44" i="13" s="1"/>
  <c r="I44" i="13"/>
  <c r="K44" i="13"/>
  <c r="O44" i="13"/>
  <c r="Q44" i="13"/>
  <c r="V44" i="13"/>
  <c r="G46" i="13"/>
  <c r="I46" i="13"/>
  <c r="K46" i="13"/>
  <c r="M46" i="13"/>
  <c r="O46" i="13"/>
  <c r="Q46" i="13"/>
  <c r="V46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G52" i="13"/>
  <c r="I52" i="13"/>
  <c r="I51" i="13" s="1"/>
  <c r="K52" i="13"/>
  <c r="M52" i="13"/>
  <c r="O52" i="13"/>
  <c r="Q52" i="13"/>
  <c r="Q51" i="13" s="1"/>
  <c r="V52" i="13"/>
  <c r="G54" i="13"/>
  <c r="G51" i="13" s="1"/>
  <c r="I54" i="13"/>
  <c r="K54" i="13"/>
  <c r="O54" i="13"/>
  <c r="O51" i="13" s="1"/>
  <c r="Q54" i="13"/>
  <c r="V54" i="13"/>
  <c r="G56" i="13"/>
  <c r="I56" i="13"/>
  <c r="K56" i="13"/>
  <c r="M56" i="13"/>
  <c r="O56" i="13"/>
  <c r="Q56" i="13"/>
  <c r="V56" i="13"/>
  <c r="G58" i="13"/>
  <c r="M58" i="13" s="1"/>
  <c r="I58" i="13"/>
  <c r="K58" i="13"/>
  <c r="K51" i="13" s="1"/>
  <c r="O58" i="13"/>
  <c r="Q58" i="13"/>
  <c r="V58" i="13"/>
  <c r="V51" i="13" s="1"/>
  <c r="G60" i="13"/>
  <c r="I60" i="13"/>
  <c r="K60" i="13"/>
  <c r="M60" i="13"/>
  <c r="O60" i="13"/>
  <c r="Q60" i="13"/>
  <c r="V60" i="13"/>
  <c r="G62" i="13"/>
  <c r="M62" i="13" s="1"/>
  <c r="I62" i="13"/>
  <c r="K62" i="13"/>
  <c r="O62" i="13"/>
  <c r="Q62" i="13"/>
  <c r="V62" i="13"/>
  <c r="G64" i="13"/>
  <c r="M64" i="13" s="1"/>
  <c r="M63" i="13" s="1"/>
  <c r="I64" i="13"/>
  <c r="K64" i="13"/>
  <c r="K63" i="13" s="1"/>
  <c r="O64" i="13"/>
  <c r="O63" i="13" s="1"/>
  <c r="Q64" i="13"/>
  <c r="V64" i="13"/>
  <c r="V63" i="13" s="1"/>
  <c r="G66" i="13"/>
  <c r="I66" i="13"/>
  <c r="K66" i="13"/>
  <c r="M66" i="13"/>
  <c r="O66" i="13"/>
  <c r="Q66" i="13"/>
  <c r="V66" i="13"/>
  <c r="G68" i="13"/>
  <c r="M68" i="13" s="1"/>
  <c r="I68" i="13"/>
  <c r="K68" i="13"/>
  <c r="O68" i="13"/>
  <c r="Q68" i="13"/>
  <c r="V68" i="13"/>
  <c r="G70" i="13"/>
  <c r="I70" i="13"/>
  <c r="I63" i="13" s="1"/>
  <c r="K70" i="13"/>
  <c r="M70" i="13"/>
  <c r="O70" i="13"/>
  <c r="Q70" i="13"/>
  <c r="Q63" i="13" s="1"/>
  <c r="V70" i="13"/>
  <c r="K71" i="13"/>
  <c r="V71" i="13"/>
  <c r="G72" i="13"/>
  <c r="I72" i="13"/>
  <c r="I71" i="13" s="1"/>
  <c r="K72" i="13"/>
  <c r="M72" i="13"/>
  <c r="O72" i="13"/>
  <c r="Q72" i="13"/>
  <c r="Q71" i="13" s="1"/>
  <c r="V72" i="13"/>
  <c r="G74" i="13"/>
  <c r="G71" i="13" s="1"/>
  <c r="I74" i="13"/>
  <c r="K74" i="13"/>
  <c r="O74" i="13"/>
  <c r="O71" i="13" s="1"/>
  <c r="Q74" i="13"/>
  <c r="V74" i="13"/>
  <c r="G76" i="13"/>
  <c r="I76" i="13"/>
  <c r="K76" i="13"/>
  <c r="M76" i="13"/>
  <c r="O76" i="13"/>
  <c r="Q76" i="13"/>
  <c r="V76" i="13"/>
  <c r="K78" i="13"/>
  <c r="V78" i="13"/>
  <c r="G79" i="13"/>
  <c r="I79" i="13"/>
  <c r="I78" i="13" s="1"/>
  <c r="K79" i="13"/>
  <c r="M79" i="13"/>
  <c r="O79" i="13"/>
  <c r="Q79" i="13"/>
  <c r="Q78" i="13" s="1"/>
  <c r="V79" i="13"/>
  <c r="G81" i="13"/>
  <c r="G78" i="13" s="1"/>
  <c r="I81" i="13"/>
  <c r="K81" i="13"/>
  <c r="O81" i="13"/>
  <c r="O78" i="13" s="1"/>
  <c r="Q81" i="13"/>
  <c r="V81" i="13"/>
  <c r="G83" i="13"/>
  <c r="I83" i="13"/>
  <c r="K83" i="13"/>
  <c r="M83" i="13"/>
  <c r="O83" i="13"/>
  <c r="Q83" i="13"/>
  <c r="V83" i="13"/>
  <c r="G85" i="13"/>
  <c r="K85" i="13"/>
  <c r="O85" i="13"/>
  <c r="V85" i="13"/>
  <c r="G86" i="13"/>
  <c r="I86" i="13"/>
  <c r="I85" i="13" s="1"/>
  <c r="K86" i="13"/>
  <c r="M86" i="13"/>
  <c r="M85" i="13" s="1"/>
  <c r="O86" i="13"/>
  <c r="Q86" i="13"/>
  <c r="Q85" i="13" s="1"/>
  <c r="V86" i="13"/>
  <c r="G89" i="13"/>
  <c r="K89" i="13"/>
  <c r="O89" i="13"/>
  <c r="V89" i="13"/>
  <c r="G90" i="13"/>
  <c r="I90" i="13"/>
  <c r="I89" i="13" s="1"/>
  <c r="K90" i="13"/>
  <c r="M90" i="13"/>
  <c r="M89" i="13" s="1"/>
  <c r="O90" i="13"/>
  <c r="Q90" i="13"/>
  <c r="Q89" i="13" s="1"/>
  <c r="V90" i="13"/>
  <c r="G93" i="13"/>
  <c r="I93" i="13"/>
  <c r="K93" i="13"/>
  <c r="M93" i="13"/>
  <c r="O93" i="13"/>
  <c r="Q93" i="13"/>
  <c r="V93" i="13"/>
  <c r="G95" i="13"/>
  <c r="G92" i="13" s="1"/>
  <c r="I61" i="1" s="1"/>
  <c r="I95" i="13"/>
  <c r="K95" i="13"/>
  <c r="O95" i="13"/>
  <c r="Q95" i="13"/>
  <c r="V95" i="13"/>
  <c r="G100" i="13"/>
  <c r="I100" i="13"/>
  <c r="K100" i="13"/>
  <c r="M100" i="13"/>
  <c r="O100" i="13"/>
  <c r="Q100" i="13"/>
  <c r="V100" i="13"/>
  <c r="G106" i="13"/>
  <c r="M106" i="13" s="1"/>
  <c r="I106" i="13"/>
  <c r="K106" i="13"/>
  <c r="K92" i="13" s="1"/>
  <c r="O106" i="13"/>
  <c r="Q106" i="13"/>
  <c r="V106" i="13"/>
  <c r="V92" i="13" s="1"/>
  <c r="G109" i="13"/>
  <c r="G108" i="13" s="1"/>
  <c r="I62" i="1" s="1"/>
  <c r="I109" i="13"/>
  <c r="K109" i="13"/>
  <c r="O109" i="13"/>
  <c r="O108" i="13" s="1"/>
  <c r="Q109" i="13"/>
  <c r="V109" i="13"/>
  <c r="G115" i="13"/>
  <c r="I115" i="13"/>
  <c r="K115" i="13"/>
  <c r="M115" i="13"/>
  <c r="O115" i="13"/>
  <c r="Q115" i="13"/>
  <c r="V115" i="13"/>
  <c r="G123" i="13"/>
  <c r="M123" i="13" s="1"/>
  <c r="I123" i="13"/>
  <c r="K123" i="13"/>
  <c r="O123" i="13"/>
  <c r="Q123" i="13"/>
  <c r="V123" i="13"/>
  <c r="G128" i="13"/>
  <c r="I128" i="13"/>
  <c r="K128" i="13"/>
  <c r="M128" i="13"/>
  <c r="O128" i="13"/>
  <c r="Q128" i="13"/>
  <c r="V128" i="13"/>
  <c r="G136" i="13"/>
  <c r="M136" i="13" s="1"/>
  <c r="I136" i="13"/>
  <c r="K136" i="13"/>
  <c r="O136" i="13"/>
  <c r="Q136" i="13"/>
  <c r="V136" i="13"/>
  <c r="G141" i="13"/>
  <c r="I141" i="13"/>
  <c r="K141" i="13"/>
  <c r="M141" i="13"/>
  <c r="O141" i="13"/>
  <c r="Q141" i="13"/>
  <c r="V141" i="13"/>
  <c r="G143" i="13"/>
  <c r="M143" i="13" s="1"/>
  <c r="I143" i="13"/>
  <c r="K143" i="13"/>
  <c r="O143" i="13"/>
  <c r="Q143" i="13"/>
  <c r="V143" i="13"/>
  <c r="G159" i="13"/>
  <c r="I159" i="13"/>
  <c r="K159" i="13"/>
  <c r="M159" i="13"/>
  <c r="O159" i="13"/>
  <c r="Q159" i="13"/>
  <c r="V159" i="13"/>
  <c r="G161" i="13"/>
  <c r="M161" i="13" s="1"/>
  <c r="I161" i="13"/>
  <c r="K161" i="13"/>
  <c r="O161" i="13"/>
  <c r="Q161" i="13"/>
  <c r="V161" i="13"/>
  <c r="G164" i="13"/>
  <c r="I164" i="13"/>
  <c r="K164" i="13"/>
  <c r="M164" i="13"/>
  <c r="O164" i="13"/>
  <c r="Q164" i="13"/>
  <c r="V164" i="13"/>
  <c r="G178" i="13"/>
  <c r="M178" i="13" s="1"/>
  <c r="I178" i="13"/>
  <c r="K178" i="13"/>
  <c r="O178" i="13"/>
  <c r="Q178" i="13"/>
  <c r="V178" i="13"/>
  <c r="G182" i="13"/>
  <c r="I182" i="13"/>
  <c r="K182" i="13"/>
  <c r="M182" i="13"/>
  <c r="O182" i="13"/>
  <c r="Q182" i="13"/>
  <c r="V182" i="13"/>
  <c r="G186" i="13"/>
  <c r="M186" i="13" s="1"/>
  <c r="I186" i="13"/>
  <c r="K186" i="13"/>
  <c r="O186" i="13"/>
  <c r="Q186" i="13"/>
  <c r="V186" i="13"/>
  <c r="G190" i="13"/>
  <c r="I190" i="13"/>
  <c r="K190" i="13"/>
  <c r="M190" i="13"/>
  <c r="O190" i="13"/>
  <c r="Q190" i="13"/>
  <c r="V190" i="13"/>
  <c r="G193" i="13"/>
  <c r="M193" i="13" s="1"/>
  <c r="I193" i="13"/>
  <c r="K193" i="13"/>
  <c r="O193" i="13"/>
  <c r="Q193" i="13"/>
  <c r="V193" i="13"/>
  <c r="G200" i="13"/>
  <c r="I200" i="13"/>
  <c r="K200" i="13"/>
  <c r="M200" i="13"/>
  <c r="O200" i="13"/>
  <c r="Q200" i="13"/>
  <c r="V200" i="13"/>
  <c r="G206" i="13"/>
  <c r="M206" i="13" s="1"/>
  <c r="I206" i="13"/>
  <c r="K206" i="13"/>
  <c r="O206" i="13"/>
  <c r="Q206" i="13"/>
  <c r="V206" i="13"/>
  <c r="G211" i="13"/>
  <c r="I211" i="13"/>
  <c r="K211" i="13"/>
  <c r="M211" i="13"/>
  <c r="O211" i="13"/>
  <c r="Q211" i="13"/>
  <c r="V211" i="13"/>
  <c r="G219" i="13"/>
  <c r="M219" i="13" s="1"/>
  <c r="I219" i="13"/>
  <c r="K219" i="13"/>
  <c r="O219" i="13"/>
  <c r="Q219" i="13"/>
  <c r="V219" i="13"/>
  <c r="G221" i="13"/>
  <c r="I221" i="13"/>
  <c r="K221" i="13"/>
  <c r="M221" i="13"/>
  <c r="O221" i="13"/>
  <c r="Q221" i="13"/>
  <c r="V221" i="13"/>
  <c r="G223" i="13"/>
  <c r="M223" i="13" s="1"/>
  <c r="I223" i="13"/>
  <c r="K223" i="13"/>
  <c r="O223" i="13"/>
  <c r="Q223" i="13"/>
  <c r="V223" i="13"/>
  <c r="G225" i="13"/>
  <c r="I225" i="13"/>
  <c r="K225" i="13"/>
  <c r="M225" i="13"/>
  <c r="O225" i="13"/>
  <c r="Q225" i="13"/>
  <c r="V225" i="13"/>
  <c r="G227" i="13"/>
  <c r="M227" i="13" s="1"/>
  <c r="I227" i="13"/>
  <c r="K227" i="13"/>
  <c r="O227" i="13"/>
  <c r="Q227" i="13"/>
  <c r="V227" i="13"/>
  <c r="G229" i="13"/>
  <c r="I229" i="13"/>
  <c r="K229" i="13"/>
  <c r="M229" i="13"/>
  <c r="O229" i="13"/>
  <c r="Q229" i="13"/>
  <c r="V229" i="13"/>
  <c r="G231" i="13"/>
  <c r="M231" i="13" s="1"/>
  <c r="I231" i="13"/>
  <c r="K231" i="13"/>
  <c r="O231" i="13"/>
  <c r="Q231" i="13"/>
  <c r="V231" i="13"/>
  <c r="G233" i="13"/>
  <c r="I233" i="13"/>
  <c r="K233" i="13"/>
  <c r="M233" i="13"/>
  <c r="O233" i="13"/>
  <c r="Q233" i="13"/>
  <c r="V233" i="13"/>
  <c r="G235" i="13"/>
  <c r="M235" i="13" s="1"/>
  <c r="I235" i="13"/>
  <c r="K235" i="13"/>
  <c r="O235" i="13"/>
  <c r="Q235" i="13"/>
  <c r="V235" i="13"/>
  <c r="G241" i="13"/>
  <c r="I241" i="13"/>
  <c r="K241" i="13"/>
  <c r="M241" i="13"/>
  <c r="O241" i="13"/>
  <c r="Q241" i="13"/>
  <c r="V241" i="13"/>
  <c r="G244" i="13"/>
  <c r="M244" i="13" s="1"/>
  <c r="I244" i="13"/>
  <c r="K244" i="13"/>
  <c r="O244" i="13"/>
  <c r="Q244" i="13"/>
  <c r="V244" i="13"/>
  <c r="G245" i="13"/>
  <c r="I245" i="13"/>
  <c r="K245" i="13"/>
  <c r="M245" i="13"/>
  <c r="O245" i="13"/>
  <c r="Q245" i="13"/>
  <c r="V245" i="13"/>
  <c r="G248" i="13"/>
  <c r="M248" i="13" s="1"/>
  <c r="I248" i="13"/>
  <c r="K248" i="13"/>
  <c r="O248" i="13"/>
  <c r="Q248" i="13"/>
  <c r="V248" i="13"/>
  <c r="G250" i="13"/>
  <c r="I250" i="13"/>
  <c r="K250" i="13"/>
  <c r="M250" i="13"/>
  <c r="O250" i="13"/>
  <c r="Q250" i="13"/>
  <c r="V250" i="13"/>
  <c r="G252" i="13"/>
  <c r="M252" i="13" s="1"/>
  <c r="I252" i="13"/>
  <c r="K252" i="13"/>
  <c r="O252" i="13"/>
  <c r="Q252" i="13"/>
  <c r="V252" i="13"/>
  <c r="G256" i="13"/>
  <c r="M256" i="13" s="1"/>
  <c r="I256" i="13"/>
  <c r="K256" i="13"/>
  <c r="O256" i="13"/>
  <c r="Q256" i="13"/>
  <c r="V256" i="13"/>
  <c r="G260" i="13"/>
  <c r="I260" i="13"/>
  <c r="K260" i="13"/>
  <c r="M260" i="13"/>
  <c r="O260" i="13"/>
  <c r="Q260" i="13"/>
  <c r="V260" i="13"/>
  <c r="G262" i="13"/>
  <c r="G255" i="13" s="1"/>
  <c r="I63" i="1" s="1"/>
  <c r="I262" i="13"/>
  <c r="K262" i="13"/>
  <c r="O262" i="13"/>
  <c r="Q262" i="13"/>
  <c r="V262" i="13"/>
  <c r="G264" i="13"/>
  <c r="M264" i="13" s="1"/>
  <c r="I264" i="13"/>
  <c r="K264" i="13"/>
  <c r="O264" i="13"/>
  <c r="Q264" i="13"/>
  <c r="V264" i="13"/>
  <c r="G266" i="13"/>
  <c r="M266" i="13" s="1"/>
  <c r="I266" i="13"/>
  <c r="K266" i="13"/>
  <c r="O266" i="13"/>
  <c r="Q266" i="13"/>
  <c r="V266" i="13"/>
  <c r="G269" i="13"/>
  <c r="I269" i="13"/>
  <c r="K269" i="13"/>
  <c r="M269" i="13"/>
  <c r="O269" i="13"/>
  <c r="Q269" i="13"/>
  <c r="V269" i="13"/>
  <c r="G273" i="13"/>
  <c r="M273" i="13" s="1"/>
  <c r="I273" i="13"/>
  <c r="K273" i="13"/>
  <c r="O273" i="13"/>
  <c r="Q273" i="13"/>
  <c r="V273" i="13"/>
  <c r="G278" i="13"/>
  <c r="M278" i="13" s="1"/>
  <c r="I278" i="13"/>
  <c r="K278" i="13"/>
  <c r="O278" i="13"/>
  <c r="Q278" i="13"/>
  <c r="V278" i="13"/>
  <c r="G280" i="13"/>
  <c r="M280" i="13" s="1"/>
  <c r="I280" i="13"/>
  <c r="K280" i="13"/>
  <c r="O280" i="13"/>
  <c r="Q280" i="13"/>
  <c r="V280" i="13"/>
  <c r="G282" i="13"/>
  <c r="I282" i="13"/>
  <c r="K282" i="13"/>
  <c r="M282" i="13"/>
  <c r="O282" i="13"/>
  <c r="Q282" i="13"/>
  <c r="V282" i="13"/>
  <c r="G284" i="13"/>
  <c r="M284" i="13" s="1"/>
  <c r="I284" i="13"/>
  <c r="K284" i="13"/>
  <c r="O284" i="13"/>
  <c r="Q284" i="13"/>
  <c r="V284" i="13"/>
  <c r="G286" i="13"/>
  <c r="M286" i="13" s="1"/>
  <c r="I286" i="13"/>
  <c r="K286" i="13"/>
  <c r="O286" i="13"/>
  <c r="Q286" i="13"/>
  <c r="V286" i="13"/>
  <c r="G288" i="13"/>
  <c r="M288" i="13" s="1"/>
  <c r="I288" i="13"/>
  <c r="K288" i="13"/>
  <c r="O288" i="13"/>
  <c r="Q288" i="13"/>
  <c r="V288" i="13"/>
  <c r="G290" i="13"/>
  <c r="I290" i="13"/>
  <c r="K290" i="13"/>
  <c r="M290" i="13"/>
  <c r="O290" i="13"/>
  <c r="Q290" i="13"/>
  <c r="V290" i="13"/>
  <c r="G292" i="13"/>
  <c r="M292" i="13" s="1"/>
  <c r="I292" i="13"/>
  <c r="K292" i="13"/>
  <c r="O292" i="13"/>
  <c r="Q292" i="13"/>
  <c r="V292" i="13"/>
  <c r="G295" i="13"/>
  <c r="M295" i="13" s="1"/>
  <c r="I295" i="13"/>
  <c r="K295" i="13"/>
  <c r="O295" i="13"/>
  <c r="Q295" i="13"/>
  <c r="V295" i="13"/>
  <c r="G297" i="13"/>
  <c r="I297" i="13"/>
  <c r="K297" i="13"/>
  <c r="M297" i="13"/>
  <c r="O297" i="13"/>
  <c r="Q297" i="13"/>
  <c r="V297" i="13"/>
  <c r="G299" i="13"/>
  <c r="G294" i="13" s="1"/>
  <c r="I64" i="1" s="1"/>
  <c r="I299" i="13"/>
  <c r="K299" i="13"/>
  <c r="O299" i="13"/>
  <c r="Q299" i="13"/>
  <c r="V299" i="13"/>
  <c r="G301" i="13"/>
  <c r="M301" i="13" s="1"/>
  <c r="I301" i="13"/>
  <c r="K301" i="13"/>
  <c r="O301" i="13"/>
  <c r="Q301" i="13"/>
  <c r="V301" i="13"/>
  <c r="G303" i="13"/>
  <c r="M303" i="13" s="1"/>
  <c r="I303" i="13"/>
  <c r="K303" i="13"/>
  <c r="O303" i="13"/>
  <c r="Q303" i="13"/>
  <c r="V303" i="13"/>
  <c r="G305" i="13"/>
  <c r="I305" i="13"/>
  <c r="K305" i="13"/>
  <c r="M305" i="13"/>
  <c r="O305" i="13"/>
  <c r="Q305" i="13"/>
  <c r="V305" i="13"/>
  <c r="G307" i="13"/>
  <c r="M307" i="13" s="1"/>
  <c r="I307" i="13"/>
  <c r="K307" i="13"/>
  <c r="O307" i="13"/>
  <c r="Q307" i="13"/>
  <c r="V307" i="13"/>
  <c r="G309" i="13"/>
  <c r="M309" i="13" s="1"/>
  <c r="I309" i="13"/>
  <c r="K309" i="13"/>
  <c r="O309" i="13"/>
  <c r="Q309" i="13"/>
  <c r="V309" i="13"/>
  <c r="G311" i="13"/>
  <c r="M311" i="13" s="1"/>
  <c r="I311" i="13"/>
  <c r="K311" i="13"/>
  <c r="O311" i="13"/>
  <c r="Q311" i="13"/>
  <c r="V311" i="13"/>
  <c r="G312" i="13"/>
  <c r="M312" i="13" s="1"/>
  <c r="I312" i="13"/>
  <c r="K312" i="13"/>
  <c r="O312" i="13"/>
  <c r="Q312" i="13"/>
  <c r="V312" i="13"/>
  <c r="G315" i="13"/>
  <c r="M315" i="13" s="1"/>
  <c r="I315" i="13"/>
  <c r="K315" i="13"/>
  <c r="O315" i="13"/>
  <c r="Q315" i="13"/>
  <c r="V315" i="13"/>
  <c r="G318" i="13"/>
  <c r="M318" i="13" s="1"/>
  <c r="I318" i="13"/>
  <c r="K318" i="13"/>
  <c r="K314" i="13" s="1"/>
  <c r="O318" i="13"/>
  <c r="Q318" i="13"/>
  <c r="V318" i="13"/>
  <c r="G320" i="13"/>
  <c r="I320" i="13"/>
  <c r="K320" i="13"/>
  <c r="M320" i="13"/>
  <c r="O320" i="13"/>
  <c r="Q320" i="13"/>
  <c r="V320" i="13"/>
  <c r="G323" i="13"/>
  <c r="M323" i="13" s="1"/>
  <c r="I323" i="13"/>
  <c r="K323" i="13"/>
  <c r="O323" i="13"/>
  <c r="O314" i="13" s="1"/>
  <c r="Q323" i="13"/>
  <c r="V323" i="13"/>
  <c r="G324" i="13"/>
  <c r="M324" i="13" s="1"/>
  <c r="I324" i="13"/>
  <c r="K324" i="13"/>
  <c r="O324" i="13"/>
  <c r="Q324" i="13"/>
  <c r="V324" i="13"/>
  <c r="K326" i="13"/>
  <c r="V326" i="13"/>
  <c r="G327" i="13"/>
  <c r="I327" i="13"/>
  <c r="K327" i="13"/>
  <c r="M327" i="13"/>
  <c r="O327" i="13"/>
  <c r="Q327" i="13"/>
  <c r="V327" i="13"/>
  <c r="G353" i="13"/>
  <c r="G326" i="13" s="1"/>
  <c r="I353" i="13"/>
  <c r="K353" i="13"/>
  <c r="O353" i="13"/>
  <c r="O326" i="13" s="1"/>
  <c r="Q353" i="13"/>
  <c r="V353" i="13"/>
  <c r="G379" i="13"/>
  <c r="M379" i="13" s="1"/>
  <c r="I379" i="13"/>
  <c r="I326" i="13" s="1"/>
  <c r="K379" i="13"/>
  <c r="O379" i="13"/>
  <c r="Q379" i="13"/>
  <c r="Q326" i="13" s="1"/>
  <c r="V379" i="13"/>
  <c r="K383" i="13"/>
  <c r="V383" i="13"/>
  <c r="G384" i="13"/>
  <c r="I384" i="13"/>
  <c r="K384" i="13"/>
  <c r="M384" i="13"/>
  <c r="O384" i="13"/>
  <c r="Q384" i="13"/>
  <c r="V384" i="13"/>
  <c r="G386" i="13"/>
  <c r="G383" i="13" s="1"/>
  <c r="I386" i="13"/>
  <c r="K386" i="13"/>
  <c r="O386" i="13"/>
  <c r="O383" i="13" s="1"/>
  <c r="Q386" i="13"/>
  <c r="V386" i="13"/>
  <c r="G388" i="13"/>
  <c r="M388" i="13" s="1"/>
  <c r="I388" i="13"/>
  <c r="I383" i="13" s="1"/>
  <c r="K388" i="13"/>
  <c r="O388" i="13"/>
  <c r="Q388" i="13"/>
  <c r="Q383" i="13" s="1"/>
  <c r="V388" i="13"/>
  <c r="G391" i="13"/>
  <c r="I391" i="13"/>
  <c r="K391" i="13"/>
  <c r="M391" i="13"/>
  <c r="O391" i="13"/>
  <c r="Q391" i="13"/>
  <c r="V391" i="13"/>
  <c r="G392" i="13"/>
  <c r="G390" i="13" s="1"/>
  <c r="I392" i="13"/>
  <c r="K392" i="13"/>
  <c r="O392" i="13"/>
  <c r="O390" i="13" s="1"/>
  <c r="Q392" i="13"/>
  <c r="V392" i="13"/>
  <c r="G394" i="13"/>
  <c r="M394" i="13" s="1"/>
  <c r="I394" i="13"/>
  <c r="I390" i="13" s="1"/>
  <c r="K394" i="13"/>
  <c r="O394" i="13"/>
  <c r="Q394" i="13"/>
  <c r="Q390" i="13" s="1"/>
  <c r="V394" i="13"/>
  <c r="G396" i="13"/>
  <c r="M396" i="13" s="1"/>
  <c r="I396" i="13"/>
  <c r="K396" i="13"/>
  <c r="K390" i="13" s="1"/>
  <c r="O396" i="13"/>
  <c r="Q396" i="13"/>
  <c r="V396" i="13"/>
  <c r="V390" i="13" s="1"/>
  <c r="G398" i="13"/>
  <c r="I398" i="13"/>
  <c r="K398" i="13"/>
  <c r="M398" i="13"/>
  <c r="O398" i="13"/>
  <c r="Q398" i="13"/>
  <c r="V398" i="13"/>
  <c r="G400" i="13"/>
  <c r="G401" i="13"/>
  <c r="M401" i="13" s="1"/>
  <c r="I401" i="13"/>
  <c r="I400" i="13" s="1"/>
  <c r="K401" i="13"/>
  <c r="O401" i="13"/>
  <c r="Q401" i="13"/>
  <c r="Q400" i="13" s="1"/>
  <c r="V401" i="13"/>
  <c r="G404" i="13"/>
  <c r="M404" i="13" s="1"/>
  <c r="I404" i="13"/>
  <c r="K404" i="13"/>
  <c r="K400" i="13" s="1"/>
  <c r="O404" i="13"/>
  <c r="Q404" i="13"/>
  <c r="V404" i="13"/>
  <c r="V400" i="13" s="1"/>
  <c r="G405" i="13"/>
  <c r="I405" i="13"/>
  <c r="K405" i="13"/>
  <c r="M405" i="13"/>
  <c r="O405" i="13"/>
  <c r="Q405" i="13"/>
  <c r="V405" i="13"/>
  <c r="G406" i="13"/>
  <c r="M406" i="13" s="1"/>
  <c r="I406" i="13"/>
  <c r="K406" i="13"/>
  <c r="O406" i="13"/>
  <c r="O400" i="13" s="1"/>
  <c r="Q406" i="13"/>
  <c r="V406" i="13"/>
  <c r="G408" i="13"/>
  <c r="M408" i="13" s="1"/>
  <c r="I408" i="13"/>
  <c r="K408" i="13"/>
  <c r="O408" i="13"/>
  <c r="Q408" i="13"/>
  <c r="V408" i="13"/>
  <c r="G411" i="13"/>
  <c r="M411" i="13" s="1"/>
  <c r="I411" i="13"/>
  <c r="K411" i="13"/>
  <c r="O411" i="13"/>
  <c r="Q411" i="13"/>
  <c r="V411" i="13"/>
  <c r="G413" i="13"/>
  <c r="I413" i="13"/>
  <c r="K413" i="13"/>
  <c r="M413" i="13"/>
  <c r="O413" i="13"/>
  <c r="Q413" i="13"/>
  <c r="V413" i="13"/>
  <c r="G416" i="13"/>
  <c r="M416" i="13" s="1"/>
  <c r="I416" i="13"/>
  <c r="K416" i="13"/>
  <c r="O416" i="13"/>
  <c r="Q416" i="13"/>
  <c r="V416" i="13"/>
  <c r="G419" i="13"/>
  <c r="M419" i="13" s="1"/>
  <c r="M418" i="13" s="1"/>
  <c r="I419" i="13"/>
  <c r="K419" i="13"/>
  <c r="K418" i="13" s="1"/>
  <c r="O419" i="13"/>
  <c r="Q419" i="13"/>
  <c r="V419" i="13"/>
  <c r="V418" i="13" s="1"/>
  <c r="G420" i="13"/>
  <c r="I420" i="13"/>
  <c r="K420" i="13"/>
  <c r="M420" i="13"/>
  <c r="O420" i="13"/>
  <c r="Q420" i="13"/>
  <c r="V420" i="13"/>
  <c r="G422" i="13"/>
  <c r="M422" i="13" s="1"/>
  <c r="I422" i="13"/>
  <c r="K422" i="13"/>
  <c r="O422" i="13"/>
  <c r="O418" i="13" s="1"/>
  <c r="Q422" i="13"/>
  <c r="V422" i="13"/>
  <c r="G423" i="13"/>
  <c r="M423" i="13" s="1"/>
  <c r="I423" i="13"/>
  <c r="I418" i="13" s="1"/>
  <c r="K423" i="13"/>
  <c r="O423" i="13"/>
  <c r="Q423" i="13"/>
  <c r="Q418" i="13" s="1"/>
  <c r="V423" i="13"/>
  <c r="G425" i="13"/>
  <c r="M425" i="13" s="1"/>
  <c r="I425" i="13"/>
  <c r="K425" i="13"/>
  <c r="O425" i="13"/>
  <c r="Q425" i="13"/>
  <c r="V425" i="13"/>
  <c r="G426" i="13"/>
  <c r="I426" i="13"/>
  <c r="K426" i="13"/>
  <c r="M426" i="13"/>
  <c r="O426" i="13"/>
  <c r="Q426" i="13"/>
  <c r="V426" i="13"/>
  <c r="AE428" i="13"/>
  <c r="F42" i="1" s="1"/>
  <c r="G9" i="12"/>
  <c r="I9" i="12"/>
  <c r="K9" i="12"/>
  <c r="M9" i="12"/>
  <c r="O9" i="12"/>
  <c r="Q9" i="12"/>
  <c r="V9" i="12"/>
  <c r="G11" i="12"/>
  <c r="I11" i="12"/>
  <c r="K11" i="12"/>
  <c r="O11" i="12"/>
  <c r="Q11" i="12"/>
  <c r="V11" i="12"/>
  <c r="G13" i="12"/>
  <c r="M13" i="12" s="1"/>
  <c r="I13" i="12"/>
  <c r="K13" i="12"/>
  <c r="O13" i="12"/>
  <c r="Q13" i="12"/>
  <c r="V13" i="12"/>
  <c r="G15" i="12"/>
  <c r="M15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19" i="12"/>
  <c r="M19" i="12" s="1"/>
  <c r="I19" i="12"/>
  <c r="K19" i="12"/>
  <c r="O19" i="12"/>
  <c r="Q19" i="12"/>
  <c r="V19" i="12"/>
  <c r="G21" i="12"/>
  <c r="I21" i="12"/>
  <c r="K21" i="12"/>
  <c r="M21" i="12"/>
  <c r="O21" i="12"/>
  <c r="Q21" i="12"/>
  <c r="V21" i="12"/>
  <c r="G23" i="12"/>
  <c r="M23" i="12" s="1"/>
  <c r="I23" i="12"/>
  <c r="K23" i="12"/>
  <c r="O23" i="12"/>
  <c r="Q23" i="12"/>
  <c r="V23" i="12"/>
  <c r="G25" i="12"/>
  <c r="I25" i="12"/>
  <c r="K25" i="12"/>
  <c r="M25" i="12"/>
  <c r="O25" i="12"/>
  <c r="Q25" i="12"/>
  <c r="V25" i="12"/>
  <c r="G29" i="12"/>
  <c r="M29" i="12" s="1"/>
  <c r="I29" i="12"/>
  <c r="K29" i="12"/>
  <c r="O29" i="12"/>
  <c r="Q29" i="12"/>
  <c r="V29" i="12"/>
  <c r="G31" i="12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45" i="12"/>
  <c r="M45" i="12" s="1"/>
  <c r="I45" i="12"/>
  <c r="K45" i="12"/>
  <c r="O45" i="12"/>
  <c r="Q45" i="12"/>
  <c r="V45" i="12"/>
  <c r="G47" i="12"/>
  <c r="M47" i="12" s="1"/>
  <c r="I47" i="12"/>
  <c r="K47" i="12"/>
  <c r="O47" i="12"/>
  <c r="Q47" i="12"/>
  <c r="V47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AE54" i="12"/>
  <c r="I20" i="1"/>
  <c r="I18" i="1"/>
  <c r="G27" i="1"/>
  <c r="H43" i="1"/>
  <c r="Q314" i="13" l="1"/>
  <c r="M314" i="13"/>
  <c r="Q255" i="13"/>
  <c r="V108" i="13"/>
  <c r="AF428" i="13"/>
  <c r="G42" i="1" s="1"/>
  <c r="I42" i="1" s="1"/>
  <c r="G314" i="13"/>
  <c r="I65" i="1" s="1"/>
  <c r="I314" i="13"/>
  <c r="V314" i="13"/>
  <c r="I294" i="13"/>
  <c r="O294" i="13"/>
  <c r="V294" i="13"/>
  <c r="Q294" i="13"/>
  <c r="K294" i="13"/>
  <c r="V255" i="13"/>
  <c r="I255" i="13"/>
  <c r="O255" i="13"/>
  <c r="F40" i="1"/>
  <c r="K255" i="13"/>
  <c r="Q108" i="13"/>
  <c r="I108" i="13"/>
  <c r="K108" i="13"/>
  <c r="O92" i="13"/>
  <c r="Q92" i="13"/>
  <c r="I92" i="13"/>
  <c r="V30" i="12"/>
  <c r="K8" i="12"/>
  <c r="O8" i="12"/>
  <c r="I30" i="12"/>
  <c r="V8" i="12"/>
  <c r="I8" i="12"/>
  <c r="F39" i="1"/>
  <c r="F43" i="1" s="1"/>
  <c r="G23" i="1" s="1"/>
  <c r="F41" i="1"/>
  <c r="G30" i="12"/>
  <c r="I71" i="1" s="1"/>
  <c r="I19" i="1" s="1"/>
  <c r="Q8" i="12"/>
  <c r="Q30" i="12"/>
  <c r="O30" i="12"/>
  <c r="K30" i="12"/>
  <c r="G8" i="12"/>
  <c r="M400" i="13"/>
  <c r="M92" i="13"/>
  <c r="G418" i="13"/>
  <c r="I70" i="1" s="1"/>
  <c r="I16" i="1" s="1"/>
  <c r="M392" i="13"/>
  <c r="M390" i="13" s="1"/>
  <c r="M353" i="13"/>
  <c r="M326" i="13" s="1"/>
  <c r="M299" i="13"/>
  <c r="M294" i="13" s="1"/>
  <c r="M262" i="13"/>
  <c r="M255" i="13" s="1"/>
  <c r="M109" i="13"/>
  <c r="M108" i="13" s="1"/>
  <c r="M95" i="13"/>
  <c r="M81" i="13"/>
  <c r="M78" i="13" s="1"/>
  <c r="M74" i="13"/>
  <c r="M71" i="13" s="1"/>
  <c r="G63" i="13"/>
  <c r="M54" i="13"/>
  <c r="M51" i="13" s="1"/>
  <c r="M40" i="13"/>
  <c r="M39" i="13" s="1"/>
  <c r="M26" i="13"/>
  <c r="M25" i="13" s="1"/>
  <c r="G22" i="13"/>
  <c r="M19" i="13"/>
  <c r="M15" i="13" s="1"/>
  <c r="M9" i="13"/>
  <c r="M8" i="13" s="1"/>
  <c r="M386" i="13"/>
  <c r="M383" i="13" s="1"/>
  <c r="G15" i="13"/>
  <c r="M31" i="12"/>
  <c r="M30" i="12" s="1"/>
  <c r="M11" i="12"/>
  <c r="M8" i="12" s="1"/>
  <c r="AF54" i="12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G428" i="13" l="1"/>
  <c r="G41" i="1"/>
  <c r="I41" i="1" s="1"/>
  <c r="G39" i="1"/>
  <c r="G40" i="1"/>
  <c r="I40" i="1" s="1"/>
  <c r="I68" i="1"/>
  <c r="G54" i="12"/>
  <c r="G43" i="1" l="1"/>
  <c r="I39" i="1"/>
  <c r="I43" i="1" s="1"/>
  <c r="I17" i="1"/>
  <c r="I21" i="1" s="1"/>
  <c r="I73" i="1"/>
  <c r="J71" i="1" l="1"/>
  <c r="J65" i="1"/>
  <c r="J66" i="1"/>
  <c r="J58" i="1"/>
  <c r="J53" i="1"/>
  <c r="J67" i="1"/>
  <c r="J60" i="1"/>
  <c r="J63" i="1"/>
  <c r="J59" i="1"/>
  <c r="J52" i="1"/>
  <c r="J55" i="1"/>
  <c r="J69" i="1"/>
  <c r="J68" i="1"/>
  <c r="J51" i="1"/>
  <c r="J50" i="1"/>
  <c r="J72" i="1"/>
  <c r="J61" i="1"/>
  <c r="J70" i="1"/>
  <c r="J56" i="1"/>
  <c r="J57" i="1"/>
  <c r="J54" i="1"/>
  <c r="J64" i="1"/>
  <c r="J62" i="1"/>
  <c r="J40" i="1"/>
  <c r="J42" i="1"/>
  <c r="J41" i="1"/>
  <c r="J39" i="1"/>
  <c r="J43" i="1" s="1"/>
  <c r="G25" i="1"/>
  <c r="G29" i="1" s="1"/>
  <c r="G28" i="1"/>
  <c r="J73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<sst xmlns="http://schemas.openxmlformats.org/spreadsheetml/2006/main" count="1855" uniqueCount="662">
  <si>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</si>
  <si>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</si>
  <si>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</si>
  <si>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</si>
  <si>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</si>
  <si>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</si>
  <si>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</si>
  <si>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</si>
  <si>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</si>
  <si>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</si>
  <si>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</si>
  <si>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</si>
  <si>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</si>
  <si>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</si>
  <si>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</si>
  <si>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</si>
  <si>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</si>
  <si>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</si>
  <si>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</si>
  <si>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</si>
  <si>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</si>
  <si>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</si>
  <si>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</si>
  <si>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</si>
  <si>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</si>
  <si>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</si>
  <si>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</si>
  <si>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</si>
  <si>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</si>
  <si>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</si>
  <si>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</si>
  <si>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</si>
  <si>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</si>
  <si>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</si>
  <si>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</si>
  <si>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</si>
  <si>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</si>
  <si>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</si>
  <si>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</si>
  <si>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</si>
  <si>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</si>
  <si>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</si>
  <si>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</si>
  <si>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S-15-083</t>
  </si>
  <si>
    <t>Rekonstrukce krovu a střechy věže Svatého Ducha v Telči</t>
  </si>
  <si>
    <t>Stavba</t>
  </si>
  <si>
    <t>O-15-01</t>
  </si>
  <si>
    <t>R-15-02</t>
  </si>
  <si>
    <t>Vedlejší rozpočtové náklady</t>
  </si>
  <si>
    <t>R-15-03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</si>
  <si>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</si>
  <si>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</si>
  <si>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</si>
  <si>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</si>
  <si>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</si>
  <si>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</si>
  <si>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</si>
  <si>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</si>
  <si>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</si>
  <si>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Úpravy povrchů vnější</t>
  </si>
  <si>
    <t>94A</t>
  </si>
  <si>
    <t>Lešení od země do 29,45</t>
  </si>
  <si>
    <t>94B</t>
  </si>
  <si>
    <t>Závěsné lešení, konzolové pod římsou</t>
  </si>
  <si>
    <t>94C</t>
  </si>
  <si>
    <t>Lešní mezi úrovní 29,45m a 44,5m</t>
  </si>
  <si>
    <t>94D</t>
  </si>
  <si>
    <t>Vnitřní lešení</t>
  </si>
  <si>
    <t>94E</t>
  </si>
  <si>
    <t>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</si>
  <si>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</si>
  <si>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</si>
  <si>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</si>
  <si>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</si>
  <si>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</si>
  <si>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</si>
  <si>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</si>
  <si>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Živičné krytiny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</si>
  <si>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</si>
  <si>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</si>
  <si>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</si>
  <si>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</si>
  <si>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</si>
  <si>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</si>
  <si>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</si>
  <si>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</si>
  <si>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</si>
  <si>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</si>
  <si>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</si>
  <si>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</si>
  <si>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VRN1</t>
  </si>
  <si>
    <t>Zařízení staveniště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</si>
  <si>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</si>
  <si>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</si>
  <si>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</si>
  <si>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</si>
  <si>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</si>
  <si>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</si>
  <si>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</si>
  <si>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</si>
  <si>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</si>
  <si>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</si>
  <si>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</si>
  <si>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</si>
  <si>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</si>
  <si>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</si>
  <si>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</si>
  <si>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</si>
  <si>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</si>
  <si>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</si>
  <si>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</si>
  <si>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</si>
  <si>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</si>
  <si>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</si>
  <si>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</si>
  <si>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</si>
  <si>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</si>
  <si>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</si>
  <si>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</si>
  <si>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</si>
  <si>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</si>
  <si>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</si>
  <si>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</si>
  <si>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</si>
  <si>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</si>
  <si>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</si>
  <si>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767914130R00</t>
  </si>
  <si>
    <t>Montáž oplocení z pletiva rámového na ocelové sloupky, o výšce přes 1,5 do 2 m</t>
  </si>
  <si>
    <t>m</t>
  </si>
  <si>
    <t>800-767</t>
  </si>
  <si>
    <t>RTS 17/ I</t>
  </si>
  <si>
    <t>RTS 15/ I</t>
  </si>
  <si>
    <t>POL1_</t>
  </si>
  <si>
    <t>4*20</t>
  </si>
  <si>
    <t>VV</t>
  </si>
  <si>
    <t>767914830R00</t>
  </si>
  <si>
    <t>Demontáž oplocení demontáž rámového oplocení, výšky do 2,0 m</t>
  </si>
  <si>
    <t>VRN1-01</t>
  </si>
  <si>
    <t>Nájem oplocení</t>
  </si>
  <si>
    <t xml:space="preserve">m     </t>
  </si>
  <si>
    <t>Vlastní</t>
  </si>
  <si>
    <t>Indiv</t>
  </si>
  <si>
    <t xml:space="preserve"> 1mb/45 kč/měsíc = 80mb/225Kč/5měsíců : 4*20</t>
  </si>
  <si>
    <t>VRN1-02</t>
  </si>
  <si>
    <t>Položení OSB na plochu záboru, pro ochranu dlažby</t>
  </si>
  <si>
    <t xml:space="preserve">m2    </t>
  </si>
  <si>
    <t>plocha záboru : 20*20</t>
  </si>
  <si>
    <t>VRN1-03</t>
  </si>
  <si>
    <t>Demontáž OSB desek z plochy záboru</t>
  </si>
  <si>
    <t>20*20</t>
  </si>
  <si>
    <t>60725012R</t>
  </si>
  <si>
    <t>deska dřevoštěpková třívrstvá pro prostředí vlhké; strana nebroušená; hrana rovná; tl = 15,0 mm</t>
  </si>
  <si>
    <t>m2</t>
  </si>
  <si>
    <t>SPCM</t>
  </si>
  <si>
    <t>POL3_</t>
  </si>
  <si>
    <t>desky rozměr 1,25*2,5 : 20*20</t>
  </si>
  <si>
    <t>VRN1-04</t>
  </si>
  <si>
    <t>Pronájem mobilního WC, s pravidelným servisem 1x týdně</t>
  </si>
  <si>
    <t>týden</t>
  </si>
  <si>
    <t>5*4</t>
  </si>
  <si>
    <t>VRN1-05</t>
  </si>
  <si>
    <t>Pronájem mobilní kancelářské buňky</t>
  </si>
  <si>
    <t xml:space="preserve">měsíc </t>
  </si>
  <si>
    <t>5</t>
  </si>
  <si>
    <t>VRN1-06</t>
  </si>
  <si>
    <t>Dopravy pro zařízení staveniště</t>
  </si>
  <si>
    <t>soubor</t>
  </si>
  <si>
    <t>doprava OSB : 1</t>
  </si>
  <si>
    <t>doprava oplocení : 1</t>
  </si>
  <si>
    <t>doprava mobilního WC a buňky : 1</t>
  </si>
  <si>
    <t>VRN1-07</t>
  </si>
  <si>
    <t>Připojení buňky k rozvodné síti, vč potřebného podružného materiálu a revize</t>
  </si>
  <si>
    <t xml:space="preserve">ks    </t>
  </si>
  <si>
    <t>005211010R</t>
  </si>
  <si>
    <t>Předání a převzetí staveniště</t>
  </si>
  <si>
    <t>Náklady spojené s účastí zhotovitele na předání a převzetí staveniště. : 1</t>
  </si>
  <si>
    <t>005211020R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</si>
  <si>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</si>
  <si>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 : 1</t>
  </si>
  <si>
    <t>005211030R</t>
  </si>
  <si>
    <t>Dočasná dopravní značení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</si>
  <si>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: 1</t>
  </si>
  <si>
    <t>005211040R</t>
  </si>
  <si>
    <t>Užívání veřejných ploch a prostranství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</si>
  <si>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 : 1</t>
  </si>
  <si>
    <t>005211080R</t>
  </si>
  <si>
    <t>Bezpečnostní a hygienická opatření na staveništi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</si>
  <si>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: 1</t>
  </si>
  <si>
    <t>00523  R</t>
  </si>
  <si>
    <t>Zkoušky a revize</t>
  </si>
  <si>
    <t>Náklady zhotovitele, související s prováděním zkoušek a revizí předepsaných technickými normami nebo objednatelem a které jsou pro provedení díla nezbytné. : 1</t>
  </si>
  <si>
    <t>00524 R</t>
  </si>
  <si>
    <t>Předání a převzetí díla</t>
  </si>
  <si>
    <t>Náklady zhotovitele, které vzniknou v souvislosti s povinnostmi zhotovitele při předání a převzetí díla. : 1</t>
  </si>
  <si>
    <t>005241010R</t>
  </si>
  <si>
    <t>Dokumentace skutečného provedení</t>
  </si>
  <si>
    <t>273766T10</t>
  </si>
  <si>
    <t>Zajištění fotodokumentace průběhu stavby</t>
  </si>
  <si>
    <t>1</t>
  </si>
  <si>
    <t>005123 R</t>
  </si>
  <si>
    <t>Územní vlivy</t>
  </si>
  <si>
    <t>Náklady na ztížené podmínky provádění tam, kde se vyskytují omezující vlivy konkrétního prostředí, které mají prokazatelný vliv na provádění stavebních prací, Jedná se zejména o náklady související s extrémními podmínkami místa provádění. : 1</t>
  </si>
  <si>
    <t>005122010R</t>
  </si>
  <si>
    <t>Provoz objednatele</t>
  </si>
  <si>
    <t>Náklady na ztížené provádění stavebních prací v důsledku nepřerušeného provozu na staveništi nebo v případech nepřerušeného provozu v objektech v nichž se stavební práce provádí. : 1</t>
  </si>
  <si>
    <t>SUM</t>
  </si>
  <si>
    <t>END</t>
  </si>
  <si>
    <t>317235811RT2</t>
  </si>
  <si>
    <t xml:space="preserve">Doplnění zdiva říms kordonových a hlavních na jakoukoliv maltu </t>
  </si>
  <si>
    <t>m3</t>
  </si>
  <si>
    <t>801-4</t>
  </si>
  <si>
    <t>cihlami pálenými, s dodáním hmot,</t>
  </si>
  <si>
    <t>SPI</t>
  </si>
  <si>
    <t>koruna zdiva : 0,45*6,72*0,51*4</t>
  </si>
  <si>
    <t>0,07</t>
  </si>
  <si>
    <t>348181111R00</t>
  </si>
  <si>
    <t>Zábradlí dřevěné hoblované trvalé bez výplně</t>
  </si>
  <si>
    <t>2,3+2,56</t>
  </si>
  <si>
    <t>612421615R00</t>
  </si>
  <si>
    <t>Omítky vnitřní stěn vápenné nebo vápenocementové v podlaží i ve schodišti hrubé zatřené</t>
  </si>
  <si>
    <t>801-1</t>
  </si>
  <si>
    <t>0,54*6,7*4+5</t>
  </si>
  <si>
    <t>6,7*1,8*4</t>
  </si>
  <si>
    <t>612401901R00</t>
  </si>
  <si>
    <t>Příplatky k vnitřní omítce stěn a pilířů za zaoblení povrchu omítky stěn hrubé zatřené</t>
  </si>
  <si>
    <t>621421157R00</t>
  </si>
  <si>
    <t>Omítky vnější podhledů MV nebo MVC vápenocementová, drásaná, složitost 3</t>
  </si>
  <si>
    <t>0,7*6,7*4+7</t>
  </si>
  <si>
    <t>941941042R00</t>
  </si>
  <si>
    <t>Montáž lešení lehkého pracovního řadového s podlahami šířky od 1,00 do 1,20 m, výšky přes 10 do 30 m</t>
  </si>
  <si>
    <t>800-3</t>
  </si>
  <si>
    <t>jižní a východní strana : 29,45*8,7*2</t>
  </si>
  <si>
    <t>941941842R00</t>
  </si>
  <si>
    <t>Demontáž lešení lehkého řadového s podlahami šířky přes 1 do 1,2 m, výšky přes 10 do 30 m</t>
  </si>
  <si>
    <t>941941111R00</t>
  </si>
  <si>
    <t xml:space="preserve">Montáž lešení lehkého pracovního řadového s podlahami pronájem lešení za den </t>
  </si>
  <si>
    <t>150*512,43</t>
  </si>
  <si>
    <t>944944011R00</t>
  </si>
  <si>
    <t xml:space="preserve">Ochranné sítě z umělých vláken </t>
  </si>
  <si>
    <t>944944031R00</t>
  </si>
  <si>
    <t>Ochranné sítě příplatek k ceně za každý další i započatý měsíc použití ochranných sítí_x000D_
 z umělých vláken</t>
  </si>
  <si>
    <t>3*512,43</t>
  </si>
  <si>
    <t>998009194R00</t>
  </si>
  <si>
    <t>Přesun hmot samostatně budovaného lešení příplatek za zvětšený přesun přes vymezenou největší dopravní vzdálenost_x000D_
 Příplatek za zvětšený přesun lešení do 1000 m</t>
  </si>
  <si>
    <t>t</t>
  </si>
  <si>
    <t>94A-R1</t>
  </si>
  <si>
    <t>Výtažné zkoušky</t>
  </si>
  <si>
    <t>94B-R1</t>
  </si>
  <si>
    <t>Montáž a demontáž závěsného lešení pod římsou</t>
  </si>
  <si>
    <t>severní a západní strana : 8,7*2*2</t>
  </si>
  <si>
    <t>94B-R2</t>
  </si>
  <si>
    <t>Pronájem závěsného lešení za den</t>
  </si>
  <si>
    <t>34,8*150</t>
  </si>
  <si>
    <t>94B-R3</t>
  </si>
  <si>
    <t>Osazení konzol přes zdivo, ocelová plotna z interiéru</t>
  </si>
  <si>
    <t>2*7</t>
  </si>
  <si>
    <t>34,8*3</t>
  </si>
  <si>
    <t>94C-R1</t>
  </si>
  <si>
    <t>Montáž lešení lehkého z části založeného na závěsném lešení, postupně konzolováno dle sklonu věže, atipická konstrukce lešení</t>
  </si>
  <si>
    <t>8,7*4*19,05</t>
  </si>
  <si>
    <t>94C-R2</t>
  </si>
  <si>
    <t>Demontáž lešení atypického</t>
  </si>
  <si>
    <t>94C-R3</t>
  </si>
  <si>
    <t>Pronájem lešení atypického za den</t>
  </si>
  <si>
    <t>662,94*90</t>
  </si>
  <si>
    <t>662,94*5</t>
  </si>
  <si>
    <t>94D-R1</t>
  </si>
  <si>
    <t>Montáž lešení vnitřního pomocného</t>
  </si>
  <si>
    <t>(4,65+3,96+4,54+3,915)*5</t>
  </si>
  <si>
    <t>94D-R2</t>
  </si>
  <si>
    <t>Demontáž lešení vnitřního pomocného</t>
  </si>
  <si>
    <t>85,325*150</t>
  </si>
  <si>
    <t>180256400100R</t>
  </si>
  <si>
    <t>Sh</t>
  </si>
  <si>
    <t>STROJ</t>
  </si>
  <si>
    <t>RTS 16/ II</t>
  </si>
  <si>
    <t>POL6_</t>
  </si>
  <si>
    <t>150*10</t>
  </si>
  <si>
    <t>94E-R1</t>
  </si>
  <si>
    <t xml:space="preserve">hod   </t>
  </si>
  <si>
    <t>4*6</t>
  </si>
  <si>
    <t>94E-R2</t>
  </si>
  <si>
    <t>4*5</t>
  </si>
  <si>
    <t>952902121R00</t>
  </si>
  <si>
    <t>Čištění budov odstranění holubího trusu z podlah tl. do 5 cm</t>
  </si>
  <si>
    <t>3,915*4,65*2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</si>
  <si>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</si>
  <si>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</si>
  <si>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952902211R00</t>
  </si>
  <si>
    <t>Čištění budov dezinfekce podlah a stěn - mikrobi z holubího trusu 1x</t>
  </si>
  <si>
    <t>(3,915*4,65*2)+((4,915+3,345)*(3,915*2+4,65*2))</t>
  </si>
  <si>
    <t>962100013RA0</t>
  </si>
  <si>
    <t>Bourání nadzákladového zdiva z cihel plných</t>
  </si>
  <si>
    <t>AP-HSV</t>
  </si>
  <si>
    <t>Součtová</t>
  </si>
  <si>
    <t>POL2_</t>
  </si>
  <si>
    <t>nebo vybourání otvorů průřezové plochy přes 4 m2 v základech. Svislá a vodorovná doprava suti, odvoz do 10 km.</t>
  </si>
  <si>
    <t>999281112R00</t>
  </si>
  <si>
    <t>Přesun hmot pro opravy a údržbu objektů pro opravy a údržbu dosavadních objektů včetně vnějších plášťů_x000D_
 výšky přes 25 do 36 m</t>
  </si>
  <si>
    <t>POL7_</t>
  </si>
  <si>
    <t>oborů 801, 803, 811 a 812</t>
  </si>
  <si>
    <t>712310001RA0</t>
  </si>
  <si>
    <t>Montáž povlakové krytiny, přitlučením hřebíky, sklon do 20°</t>
  </si>
  <si>
    <t>provizorní zastřešení : 7,315*7,135*1,25</t>
  </si>
  <si>
    <t>Povlaková krytina střech sklonu do 10° na sucho plochých, pás asfaltový natavitelný mechanicky kotvený, vložka strojní hadrová lepenka, tl. 1 mm</t>
  </si>
  <si>
    <t>AP-PSV</t>
  </si>
  <si>
    <t>základna věže : ((0,5*(7,315+5,985)*0,77)+(2,315*1,114))*4</t>
  </si>
  <si>
    <t>hlavní věž : (((15,39*1,835)/2)-((1*1,63)/2))*8</t>
  </si>
  <si>
    <t>nárožní věžičky : (((7,56*0,92)*8)-((2,315*1,2)*2)*4)*4</t>
  </si>
  <si>
    <t>koeficient : 0,07</t>
  </si>
  <si>
    <t>628322RB</t>
  </si>
  <si>
    <t>Pás asfaltovaný těžký tl.3 mm např Bauder TOp KSD</t>
  </si>
  <si>
    <t>koeficient : 0,32</t>
  </si>
  <si>
    <t>998712205R00</t>
  </si>
  <si>
    <t>Přesun hmot pro povlakové krytiny v objektech výšky přes 36 do 48 m</t>
  </si>
  <si>
    <t>800-711</t>
  </si>
  <si>
    <t>50 m vodorovně</t>
  </si>
  <si>
    <t>762331812RA1</t>
  </si>
  <si>
    <t>Postupná demontáž konstrukcí krovů z hranolů do 224 cm2 - atypická konstrukce věže pro zpětné použit</t>
  </si>
  <si>
    <t>P/3 námětky : 2*1,9</t>
  </si>
  <si>
    <t>K/8 vzpěra hlavní : 4*5,85</t>
  </si>
  <si>
    <t>K/9 vzpěra hrotnice : 4*9,8</t>
  </si>
  <si>
    <t>K/10 námětek : 4*1,77</t>
  </si>
  <si>
    <t>K/12 diagonála 2 : 4*0,59</t>
  </si>
  <si>
    <t>762331813RA1</t>
  </si>
  <si>
    <t>Postupná demontáž konstrukcí krovů z hranolů do 288 cm2 - atypická konstrukce věže pro zpětné použit</t>
  </si>
  <si>
    <t>P/2 krokev : 4*7,5</t>
  </si>
  <si>
    <t>K/2 krokev : 8*15,2</t>
  </si>
  <si>
    <t>K/5 kříž vaznice : 2*2,5</t>
  </si>
  <si>
    <t>K/6 diagonála : 4*0,72</t>
  </si>
  <si>
    <t>K/7 vzpěra vazného kříže : 4*0,78</t>
  </si>
  <si>
    <t>K/11 vazný kříž : 4*0,57</t>
  </si>
  <si>
    <t>K/13 vzpěra vazného kříže 2 : 4*0,265</t>
  </si>
  <si>
    <t>762331814RA1</t>
  </si>
  <si>
    <t>Postupná demontáž konstrukcí krovů z hranolů do 450 cm2 - atypická konstrukce věže pro zpětné použit</t>
  </si>
  <si>
    <t>P/1 hrotnice : 1*7,4</t>
  </si>
  <si>
    <t>K/1 hrotnice : 1*15,7</t>
  </si>
  <si>
    <t>K/3 sloupek : 8*5,4</t>
  </si>
  <si>
    <t>K/4 vaznice : 8*0,77</t>
  </si>
  <si>
    <t>762331815RA1</t>
  </si>
  <si>
    <t>Postupná demontáž konstrukcí krovů z hranolů nad 450 cm2 - atypická konstrukce věže pro zpětné použi</t>
  </si>
  <si>
    <t>T/1 vynášecí kříž : 2*5,7</t>
  </si>
  <si>
    <t>T/2 vazný trám : 2*6,6</t>
  </si>
  <si>
    <t>T/3 diagonální výměna : 4*1,815</t>
  </si>
  <si>
    <t>T/4 vazný trám věžiček : 4*3,2</t>
  </si>
  <si>
    <t>T/5 vazný trám věžiček : 4*3,1</t>
  </si>
  <si>
    <t>T/6 pozednice vnitřní : 4*5</t>
  </si>
  <si>
    <t>T/7 pozednice vnější : 4*5,8</t>
  </si>
  <si>
    <t>762341811RA1</t>
  </si>
  <si>
    <t>Demontáž bednění střech rovných z prken hrubých - atypická konstrukce</t>
  </si>
  <si>
    <t>762-R1</t>
  </si>
  <si>
    <t>Svislý přesun demontovaného krovu po částech výtahem pro zpětnou montáž</t>
  </si>
  <si>
    <t xml:space="preserve">t     </t>
  </si>
  <si>
    <t>17,984*0,65</t>
  </si>
  <si>
    <t>762-R3</t>
  </si>
  <si>
    <t>Vytřídění prvků pro zpětnou montáž</t>
  </si>
  <si>
    <t xml:space="preserve">m3    </t>
  </si>
  <si>
    <t>T/3 diagonální výměna 200/250 : 4*1,815*0,2*0,25</t>
  </si>
  <si>
    <t>P/1 hrotnice 190/200 : 1*7,4*0,19*0,2</t>
  </si>
  <si>
    <t>T/4 vazný trám věžiček 210/250 : 1*3,2*0,21*0,25</t>
  </si>
  <si>
    <t>P/2 krokev 160/160 : 3*7,5*0,16*0,16</t>
  </si>
  <si>
    <t>K/2 krokev 160/170 : 6*15,2*0,16*0,17</t>
  </si>
  <si>
    <t>K/3 sloupek 180/210 : 7*5,4*0,18*0,21</t>
  </si>
  <si>
    <t>K/4 vaznice 205/210 : 8*0,77*0,205*0,21</t>
  </si>
  <si>
    <t>K/5 kříž vaznice 150/180 : 2*2,5*0,15*0,18</t>
  </si>
  <si>
    <t>K/6 diagonála 125/180 : 4*0,72*0,125*0,18</t>
  </si>
  <si>
    <t>K/7 vzpěra vazného kříže 150/180 : 4*0,78*0,15*0,18</t>
  </si>
  <si>
    <t>K/8 vzpěra hlavní 130/160 : 3*5,85*0,13*0,16</t>
  </si>
  <si>
    <t>K/9 vzpěra hrotnice 130/160 : 4*9,8*0,13*0,16</t>
  </si>
  <si>
    <t>K/11 vazný kříž 2 140/170 : 4*0,57*0,14*0,17</t>
  </si>
  <si>
    <t>K/12 diagonála 2 125/170 : 4*0,59*0,125*0,17</t>
  </si>
  <si>
    <t>K/13 vzpěra vazného kříže 2 150/170 : 4*0,265*0,15*0,17</t>
  </si>
  <si>
    <t>762-R2</t>
  </si>
  <si>
    <t>Vodorovný přesun demontovaného krovu na místo zařízení staveniště, pro zpětnou montáž</t>
  </si>
  <si>
    <t>60512121RP</t>
  </si>
  <si>
    <t>Řezivo pomocné pro prozatimní zastřešení a vynášení konstrukcí</t>
  </si>
  <si>
    <t>prozatimní zastřešení : 1,5</t>
  </si>
  <si>
    <t>vynášení konstrukcí : 1,5</t>
  </si>
  <si>
    <t>60512121R</t>
  </si>
  <si>
    <t>hranol jehličnaté(SM; BO); l = 4 000 až 6 000 mm; jakost I</t>
  </si>
  <si>
    <t>T/1 vynášecí kříž 200/250 : 2*5,7*0,2*0,25</t>
  </si>
  <si>
    <t>T/4 vazný trám věžiček 210/250 : 3*3,2*0,21*0,25</t>
  </si>
  <si>
    <t>T/4 vazný trám věžiček 200/250 : 4*3,1*0,2*0,25</t>
  </si>
  <si>
    <t>P/2 protéza krokve 160/160 : 3*1,5*0,16*0,16</t>
  </si>
  <si>
    <t>P/3 námětky 120/140 : 2*1,9*0,12*0,14</t>
  </si>
  <si>
    <t>K/2 protéza krokve 160/170 : 6*1,5*0,16*0,17</t>
  </si>
  <si>
    <t>K/3 sloupek 180/210 : 1*5,4*0,18*0,21</t>
  </si>
  <si>
    <t>K/3 protéza sloupku 180/210 : 2*1,5*0,18*0,21</t>
  </si>
  <si>
    <t>K/8 vzpěra hlavní 130/160 : 1*5,85*0,13*0,16</t>
  </si>
  <si>
    <t>K/8 protéza hlavní vzpěry 130/160 : 1*1,5*0,13*0,16</t>
  </si>
  <si>
    <t>K/9 protéza vzpěry hrotnice 130/160 : 2*1,5*0,13*0,16</t>
  </si>
  <si>
    <t>K/10 námětek120/140 : 4*1,77*0,12*0,14</t>
  </si>
  <si>
    <t>prořez : 0,07</t>
  </si>
  <si>
    <t>60512121R1</t>
  </si>
  <si>
    <t>Řezivo jehličnaté - hranoly - jak. I L=6-8 m</t>
  </si>
  <si>
    <t>T/2 vazný trám 200/250 : 2*6,6*0,2*0,25</t>
  </si>
  <si>
    <t>P/2 krokev 160/160 : 1*7,5*0,16*0,16</t>
  </si>
  <si>
    <t>60512121R2</t>
  </si>
  <si>
    <t>Řezivo jehličnaté - hranoly - jak. I L=8-16 m</t>
  </si>
  <si>
    <t>K/1 hrotnice 200/200 : 1*15,7*0,2*0,2</t>
  </si>
  <si>
    <t>K/2 krokev 160/170 : 8*15,2*0,16*0,17</t>
  </si>
  <si>
    <t>60512122R2</t>
  </si>
  <si>
    <t>Řezivo dubové - hranoly - jak. I L=4-6 m</t>
  </si>
  <si>
    <t>T/6 pozednice vnitřní 265/260 : 4*5*0,265*0,26</t>
  </si>
  <si>
    <t>T/7 pozednice vnější 265/260 : 4*5,8*0,265*0,26</t>
  </si>
  <si>
    <t>60511080R</t>
  </si>
  <si>
    <t>řezivo SM; tl = 18 až 32 mm; l = 4 000 až 6 000 mm; jakost I; středové</t>
  </si>
  <si>
    <t>prkna tl. 24 mm šířky 12-16cm : 289,87438*0,024</t>
  </si>
  <si>
    <t>prořez : 0,10</t>
  </si>
  <si>
    <t>762333912</t>
  </si>
  <si>
    <t>Otesání části střešní vazby z hranolů průřezové plochy do 224 cm2</t>
  </si>
  <si>
    <t>K/8 vzpěra hlavní : 1*5,85</t>
  </si>
  <si>
    <t>K/8 protéza hlavní vzpěry : 1*1,5</t>
  </si>
  <si>
    <t>K/9 protéza vzpěry hrotnice : 2*1,5</t>
  </si>
  <si>
    <t>762333913</t>
  </si>
  <si>
    <t>Otesání části střešní vazby z hranolů průřezové plochy do 288 cm2</t>
  </si>
  <si>
    <t>P/2 krokev : 1*7,5</t>
  </si>
  <si>
    <t>P/2 protéza krokve : 3*1,5</t>
  </si>
  <si>
    <t>K/2 protéza krokve : 6*1,5</t>
  </si>
  <si>
    <t>762333914</t>
  </si>
  <si>
    <t>Otesání části střešní vazby z hranolů průřezové plochy do 450 cm2</t>
  </si>
  <si>
    <t>K/3 sloupek : 1*5,4</t>
  </si>
  <si>
    <t>K/3 protéza sloupku : 2*1,5</t>
  </si>
  <si>
    <t>762333915</t>
  </si>
  <si>
    <t>Otesání části střešní vazby z hranolů průřezové plochy nad 450 cm2</t>
  </si>
  <si>
    <t>T/4 vazný trám věžiček : 3*3,2</t>
  </si>
  <si>
    <t>762333120RA1</t>
  </si>
  <si>
    <t>Montáž vázaných krovů nepravidelných do 224 cm2 - atypická konstrukce věže</t>
  </si>
  <si>
    <t>dle demontáže do 224 cm2 : 75,84</t>
  </si>
  <si>
    <t>762333130RA1</t>
  </si>
  <si>
    <t>Montáž vázaných krovů nepravidelných do 288 cm2 - atypická konstrukce věže</t>
  </si>
  <si>
    <t>dle demontáže do 288 cm2 : 165,94</t>
  </si>
  <si>
    <t>762333140RA1</t>
  </si>
  <si>
    <t>Montáž vázaných krovů nepravidelných do 450 cm2 - atypická konstrukce věže</t>
  </si>
  <si>
    <t>dle demontáže do 450 cm2 : 72,46</t>
  </si>
  <si>
    <t>762333140RA2</t>
  </si>
  <si>
    <t>Montáž vázaných krovů nepravidelných nad 450 cm2 -atypická konstrukce věže</t>
  </si>
  <si>
    <t>dle demontáže nad 450 cm2 : 100,26</t>
  </si>
  <si>
    <t>762341210RA1</t>
  </si>
  <si>
    <t>Montáž bednění střech rovných, prkna hrubá na sraz - atypická konstrukce věže</t>
  </si>
  <si>
    <t>dle demontáže bednění : 289,87438</t>
  </si>
  <si>
    <t>762333110R00</t>
  </si>
  <si>
    <t>Vázané konstrukce krovů montáž_x000D_
 střech pultových, sedlových, valbových, stanových nepravidelného půdorysu z řeziva, průřezové plochy do 120 cm2</t>
  </si>
  <si>
    <t>800-762</t>
  </si>
  <si>
    <t>provizorní zastřešení : 2*7,5+14*4+1*7,5</t>
  </si>
  <si>
    <t>762331811R00</t>
  </si>
  <si>
    <t>Demontáž vázaných konstrukcí krovů z hranolů, hranolků, fošen, průřezové plochy do 120 cm2</t>
  </si>
  <si>
    <t>762341210R00</t>
  </si>
  <si>
    <t xml:space="preserve">Bednění , laťování a rošty montáž_x000D_
 bednění_x000D_
 střech rovných o sklonu do 60° s vyřezáním otvorů z prken hrubých na sraz tloušťky do 32 mm </t>
  </si>
  <si>
    <t>provizorní zastřešení : 7,315*7,315*1,25</t>
  </si>
  <si>
    <t>762-R4</t>
  </si>
  <si>
    <t>Provedení protézování - tesařský kolíkový spoj</t>
  </si>
  <si>
    <t>P/2 protéza krokve : 3</t>
  </si>
  <si>
    <t>K/2 protáza krokve : 6</t>
  </si>
  <si>
    <t>K/3 protéza sloupku : 2</t>
  </si>
  <si>
    <t>K/8 protéza hlavní vzpěry : 1</t>
  </si>
  <si>
    <t>K/9 protéza vzpěry hrotnice : 2</t>
  </si>
  <si>
    <t>28329904R</t>
  </si>
  <si>
    <t>plachta HD-PE/LD-PE; plošná hmotnost 200 g/m2; krycí, s oky; š = 12 000 mm; l = 15 000 mm; modrá/černá; univerzální krycí plachta</t>
  </si>
  <si>
    <t>kus</t>
  </si>
  <si>
    <t>pro zakrývání při rekonstrukci : 2</t>
  </si>
  <si>
    <t>pro zakrývání hranolů určených pro použití : 2</t>
  </si>
  <si>
    <t>762088113R00</t>
  </si>
  <si>
    <t>Zvláštní výkony zakrývání rozpracovaných tesařských konstrukcí těžkou plachtou na ochranu před srážkovou vodou, včetně odstranění 12 x 15 m</t>
  </si>
  <si>
    <t>762395000R00</t>
  </si>
  <si>
    <t>Spojovací a ochranné prostředky svory, prkna, hřebíky, pásová ocel, vruty, impregnace</t>
  </si>
  <si>
    <t>hranoly : 17,984</t>
  </si>
  <si>
    <t>bednění : 7,65268</t>
  </si>
  <si>
    <t>998762204R00</t>
  </si>
  <si>
    <t>Přesun hmot pro konstrukce tesařské v objektech výšky do 36 m</t>
  </si>
  <si>
    <t>762520020RAC</t>
  </si>
  <si>
    <t>Podlahy z desek a fošen z fošen hrubých , na sraz, na polštáře á 1 m, tloušťky 60 mm, bez impregnace řeziva</t>
  </si>
  <si>
    <t>2,3*2,56</t>
  </si>
  <si>
    <t>998762204RA1</t>
  </si>
  <si>
    <t>Přesun hmot pro tesařské konstrukce, výšky do 45 m, vrtulníkem Mi8</t>
  </si>
  <si>
    <t>přílet a odlet : 5*2</t>
  </si>
  <si>
    <t>doprava materiálu na střechu : 5*2</t>
  </si>
  <si>
    <t>764311841RT2</t>
  </si>
  <si>
    <t xml:space="preserve">Demontáž krytiny hladké střešní z tabulí 2 x 1 m, plochy do 25 m, sklonu přes 45° </t>
  </si>
  <si>
    <t>800-764</t>
  </si>
  <si>
    <t>764392852R00</t>
  </si>
  <si>
    <t xml:space="preserve">Demontáž ostatních prvků střešních úžlabí, rš 660 mm, sklonu přes 45° </t>
  </si>
  <si>
    <t>4,75*4+24,04+33,08+8</t>
  </si>
  <si>
    <t>764362812R00</t>
  </si>
  <si>
    <t xml:space="preserve">Demontáž střešních otvorů střešních oken a poklopů, na krytině hladké a drážkové, sklonu přes 45° </t>
  </si>
  <si>
    <t>4*1</t>
  </si>
  <si>
    <t>764322832R00</t>
  </si>
  <si>
    <t xml:space="preserve">Demontáž oplechování okapů na střechách s tvrdou krytinou, rš 400 mm, sklonu přes 45° </t>
  </si>
  <si>
    <t>6,605+7,13+7,135+6,535</t>
  </si>
  <si>
    <t>764-R1</t>
  </si>
  <si>
    <t>Opatrná demontáž a snesení korouhví a bání pro zpětné použití</t>
  </si>
  <si>
    <t>korouhev a báň velká na hlavní věži : 1</t>
  </si>
  <si>
    <t>korouhev a báň na nárožních věžičkách : 4</t>
  </si>
  <si>
    <t>764211233RAP</t>
  </si>
  <si>
    <t>Montáž krytina hladká z Cu šablon do 0,5 m2,sklon nad 80°, atypická konstrukce věže,, plech předzvětralý,tl. 0,7 mm velikost tabule 55*45cm</t>
  </si>
  <si>
    <t>191133R</t>
  </si>
  <si>
    <t>Svitek CU tl.0,7 mm předpatinovaný ( nordic grren, nordic brown)</t>
  </si>
  <si>
    <t>kg</t>
  </si>
  <si>
    <t>plech na krytinu : 270,91064*6,24*1,4</t>
  </si>
  <si>
    <t>plech na úžlabí : 84,12*0,75*6,24*1,1</t>
  </si>
  <si>
    <t>plech na oplechování okapů : 27,405*0,4*6,24*1,1</t>
  </si>
  <si>
    <t>plech na oplechování nároží : 246,5*0,3*6,24*1,1</t>
  </si>
  <si>
    <t>76422-R1</t>
  </si>
  <si>
    <t>Příponky ke krytině Cu</t>
  </si>
  <si>
    <t>cca 8 ks/m2 : 270,91064*8</t>
  </si>
  <si>
    <t>764292260R00</t>
  </si>
  <si>
    <t>Ostatní střešní prvky z měděného plechu výroba a montáž _x000D_
 úžlabí , rš 750 mm</t>
  </si>
  <si>
    <t>764292623RCU</t>
  </si>
  <si>
    <t>Montáž oplechování nároží Cu, se stoj.drážkou, předzvětralý plech tl. 0,7mm</t>
  </si>
  <si>
    <t>(4*28,965)+116,56+4,08+10</t>
  </si>
  <si>
    <t>764262220R00</t>
  </si>
  <si>
    <t>Střešní otvory z měděného plechu výroba a montáž střešního okna se zasklením sklem drátovým_x000D_
 v krytině hladké a drážkové, 600 x 600 mm</t>
  </si>
  <si>
    <t>4</t>
  </si>
  <si>
    <t>764222230R00</t>
  </si>
  <si>
    <t>Oplechování říms a okapů z měděného plechu výroba a montáž oplechování, včetně podkladního plechu a zhotovení rohů, spojů a dilatací_x000D_
 okapů na střechách s tvrdou krytinou a podkladním plechem, rš 400 mm</t>
  </si>
  <si>
    <t>764-R2</t>
  </si>
  <si>
    <t>Odborná repase korouhví a bání, vyčištění, doletování, oprava zlacení</t>
  </si>
  <si>
    <t>4+1</t>
  </si>
  <si>
    <t>764-R3</t>
  </si>
  <si>
    <t>Zpětná montáž korouhví a bání</t>
  </si>
  <si>
    <t>998764205R00</t>
  </si>
  <si>
    <t>Přesun hmot pro konstrukce klempířské v objektech výšky do 48 m</t>
  </si>
  <si>
    <t>766-R1</t>
  </si>
  <si>
    <t>Repase stávajících okenic 4x2křídla 655/2050</t>
  </si>
  <si>
    <t>okenice 655/2050 : 4*2</t>
  </si>
  <si>
    <t>766-R2</t>
  </si>
  <si>
    <t>Repase stávajících okenic 2x3křídla 655/2050</t>
  </si>
  <si>
    <t>rozměr okenic 655/2050 : 2*3</t>
  </si>
  <si>
    <t>766-R3</t>
  </si>
  <si>
    <t>Úprava závory</t>
  </si>
  <si>
    <t>rorzměr 40/20/2200 : 4+2</t>
  </si>
  <si>
    <t>766-R4</t>
  </si>
  <si>
    <t>Nové dřevěné schodnicové schodiště do posledního podlaží, materiál smrk, nátěr lazura, Schodiště o 16 stupních bez podstupnic včetně zábradlí a zábradlí kolem výstupu</t>
  </si>
  <si>
    <t>scodiště 3,8x0,86 : 1</t>
  </si>
  <si>
    <t>767-R5</t>
  </si>
  <si>
    <t>D+M nosného trámu schodiště v podlaze předposledního podlaží, smrkový trám nátěr fungicidem 160/180</t>
  </si>
  <si>
    <t>1,28</t>
  </si>
  <si>
    <t>767-R6</t>
  </si>
  <si>
    <t>D+M schránky na okenice v rohu posledního podlaží, schránka tvořená dvěma stěnami 900/1105 v. 2,2m, nosný rám z hranolů 80/80, obití prkny na sraz tl. 25 mm a opatřená dveřmi s petlicí a visacím zámke</t>
  </si>
  <si>
    <t>766-R7</t>
  </si>
  <si>
    <t>Demontáž stávajícího rámu a plexiskla</t>
  </si>
  <si>
    <t>4*(1,28*1,95)</t>
  </si>
  <si>
    <t>766-R8</t>
  </si>
  <si>
    <t>Úprava podlahy posledního podlaží - proříznutí otvoru pro schodiště 2,215x0,56m v podlaze z fošen, tl. 65 mm. Součástí úpravy je zrušení původního výlezu 60/60 cm a posun trámu podlahy o 170 mm pro p</t>
  </si>
  <si>
    <t>otvor 1,24m2, posun trámu 1ks, podlaha 20,4 m2 : 1</t>
  </si>
  <si>
    <t>766-R9</t>
  </si>
  <si>
    <t>Úprava zábradlí v místě osazení nového schodiště-proříznutí, ukotvení a nátěr řezaných částí, osazení nového zábradlí</t>
  </si>
  <si>
    <t>998766205R00</t>
  </si>
  <si>
    <t>Přesun hmot pro konstrukce truhlářské v objektech výšky do 48 m</t>
  </si>
  <si>
    <t>800-766</t>
  </si>
  <si>
    <t>767-R1</t>
  </si>
  <si>
    <t>Výroba a osazení kovového zábradlí do třídílných románských oken, z plných profilů 40/40 a 20/20, kovářsky provedené, nátěr kovářskou černí, osazení do špalet oken</t>
  </si>
  <si>
    <t>2*2,13/0,71</t>
  </si>
  <si>
    <t>zábradlí do oken : 0,62*4</t>
  </si>
  <si>
    <t>767-R2</t>
  </si>
  <si>
    <t>D+M sítí proti ptactvu do všech románských oken, nerezová síť tl. 1,6 mm, oka  75/75 mm vč. lanklového rámu a kotevního materiálu</t>
  </si>
  <si>
    <t>2*(1,95*1,93)+4*(1,28*1,95)</t>
  </si>
  <si>
    <t>767-R3</t>
  </si>
  <si>
    <t>Oprava a ošetření všech kovářských dílů krovu, očištění, oprava a nátěr kovářskou černí pro zpětné, užití. Součástí je doplnění nových prvků dle potřeby ve stejném provedení jako stábající.</t>
  </si>
  <si>
    <t>stávající : 80</t>
  </si>
  <si>
    <t>nové : 50</t>
  </si>
  <si>
    <t>767-R4</t>
  </si>
  <si>
    <t>Demontáž sklopného žebříku vč. pantů, kladky a řetězu vč. snesení a likvidace</t>
  </si>
  <si>
    <t>998767205R00</t>
  </si>
  <si>
    <t>Přesun hmot pro kovové stavební doplňk. konstrukce v objektech výšky do 48 m</t>
  </si>
  <si>
    <t>783780010RAC</t>
  </si>
  <si>
    <t>Nátěry tesařských výrobků impregnační proti dřevokazným houbám, plísním, hnilobě a dřevokaznému hmyzu, dvojnásobný</t>
  </si>
  <si>
    <t>T/1 vynášecí kříž 200/250 : 2*5,7*0,9</t>
  </si>
  <si>
    <t>T/2 vazný trám 200/250 : 2*6,6*0,9</t>
  </si>
  <si>
    <t>T/3 diagonální výměna 200/250 : 4*1,815*0,9</t>
  </si>
  <si>
    <t>T/4 vazný trám věžiček 210/250 : 4*3,2*0,92</t>
  </si>
  <si>
    <t>T/5 vazný trám věžiček 200/250 : 4*3,1*0,9</t>
  </si>
  <si>
    <t>T/6 pozednice vnitřní 265/260 : 4*5*1,05</t>
  </si>
  <si>
    <t>T/7 pozednice vnější 265/260 : 4*5,8*1,05</t>
  </si>
  <si>
    <t>P/1 hrotnice 190/200 : 1*7,4*0,78</t>
  </si>
  <si>
    <t>P/2 krokev 160/160 : 4*7,5*0,64</t>
  </si>
  <si>
    <t>P/3 námětky 120/140 : 2*1,9*0,52</t>
  </si>
  <si>
    <t>K/1 hrotnice 200/200 : 1*15,7*0,8</t>
  </si>
  <si>
    <t>K/2 krokev 160/170 : 8*15,2*0,66</t>
  </si>
  <si>
    <t>K/3 sloupek 180/210 : 8*5,4*0,78</t>
  </si>
  <si>
    <t>K/4 vaznice 205/210 : 8*0,77*0,83</t>
  </si>
  <si>
    <t>K/5 kříž vaznice 150/180 : 2*2,5*0,66</t>
  </si>
  <si>
    <t>K/6 diagonála 125/180 : 4*0,72*0,61</t>
  </si>
  <si>
    <t>K/7 vzpěra vazného kříže 150/180 : 4*0,78*0,66</t>
  </si>
  <si>
    <t>K/8 vzpěra hlavní 130/160 : 4*5,85*0,58</t>
  </si>
  <si>
    <t>K/9 vzpěra hrotnice 130/160 : 4*9,8*0,58</t>
  </si>
  <si>
    <t xml:space="preserve"> K/10 námětek 120/140 : 4*1,77*0,52</t>
  </si>
  <si>
    <t>K/11 vazný kříž 2 140/170 : 4*0,57*0,62</t>
  </si>
  <si>
    <t>K/12 diagonála 2 125/170 : 4*0,59*0,59</t>
  </si>
  <si>
    <t>K/13 vzpěra vazného kříže 150/170 : 4*0,265*0,64</t>
  </si>
  <si>
    <t>bednění tl. 24mm : (289,87438*2)*1,1</t>
  </si>
  <si>
    <t>622904121R00</t>
  </si>
  <si>
    <t xml:space="preserve">Očištění fasád ruční čištění ocelovým kartáčem,  </t>
  </si>
  <si>
    <t>783626310R00</t>
  </si>
  <si>
    <t>Nátěry truhlářských výrobků syntetické lazurovací, 3x lakování</t>
  </si>
  <si>
    <t>800-783</t>
  </si>
  <si>
    <t>podlahy : ((4,65*3,96)+2)*4+2,3*2,56</t>
  </si>
  <si>
    <t>schodiště : (16*0,7*0,86)+(2*0,7*3,8)</t>
  </si>
  <si>
    <t>zábradlí : (2*(4+4)+(2+2+1,2))*2</t>
  </si>
  <si>
    <t>784191201R00</t>
  </si>
  <si>
    <t>Příprava povrchu Penetrace (napouštění) podkladu disperzní, jednonásobná</t>
  </si>
  <si>
    <t>800-784</t>
  </si>
  <si>
    <t>29,448*(4,65+4,55+3,9+4,0) + (((17,1*0,5)*2)*8)</t>
  </si>
  <si>
    <t>216904391R00</t>
  </si>
  <si>
    <t>Příplatek za ruční dočištění ocelovými kartáči</t>
  </si>
  <si>
    <t>784182211R00</t>
  </si>
  <si>
    <t>Malby vápenné se začištěním  , bílé, dvojnásobné</t>
  </si>
  <si>
    <t>M21-R1</t>
  </si>
  <si>
    <t>Demontáž stávajících reflektorových svítidel vč. snesení a likvidace</t>
  </si>
  <si>
    <t>M21-R5</t>
  </si>
  <si>
    <t>Demontáž stávajícího hromosvodu na věži po římsu</t>
  </si>
  <si>
    <t>(4*8)+(2*16,3)+(2*1,8)+10</t>
  </si>
  <si>
    <t>M21-R6</t>
  </si>
  <si>
    <t>Montáž nové části hromosvodu v rozsahu dle stávajícího, z Cu kulatinyprům. Min 10mm, napojení na starý hromosvod pod úrovní římsy</t>
  </si>
  <si>
    <t>75291    OA0</t>
  </si>
  <si>
    <t>DEMONTÁŽ KABELŮ MÍSTNÍCH</t>
  </si>
  <si>
    <t>v posledních dvou podlažích ke světlům : 60</t>
  </si>
  <si>
    <t>743912   OA0</t>
  </si>
  <si>
    <t>DEMONTÁŽ SVÍTIDEL ZÁŘIVKOVÝCH</t>
  </si>
  <si>
    <t>demontáž svítidel v posledních dvou patrech : 2*4</t>
  </si>
  <si>
    <t>ON-01</t>
  </si>
  <si>
    <t>Demontáž cimbálů pro zpětné použití vč. uložení do skladu</t>
  </si>
  <si>
    <t>menší cimbál : 1</t>
  </si>
  <si>
    <t>větší cimbál : 1</t>
  </si>
  <si>
    <t>ON-03</t>
  </si>
  <si>
    <t>Zpětné osazení cimbálů, připojení k hodinovému stroji</t>
  </si>
  <si>
    <t>ON-02</t>
  </si>
  <si>
    <t>Jemné očištění a odborná repase cimbálů</t>
  </si>
  <si>
    <t>553437003R</t>
  </si>
  <si>
    <t>systém hrotový dvouřadý; š. ochrany 70 až 100 mm; h hrotu 105 mm; počet hrotů 50 ks/m</t>
  </si>
  <si>
    <t>6,75*4*2</t>
  </si>
  <si>
    <t>553437013R</t>
  </si>
  <si>
    <t>systém hrotový čtyřřadý; š. ochrany do 300 mm; h hrotu 140 mm; počet hrotů 125 ks/m</t>
  </si>
  <si>
    <t>7,315*4</t>
  </si>
  <si>
    <t>okna : 2*1,95+4*1,28+6*1</t>
  </si>
  <si>
    <t>ON-04</t>
  </si>
  <si>
    <t>Montáž hrotového systému proti ptactvu - dvouřadého</t>
  </si>
  <si>
    <t>ON-05</t>
  </si>
  <si>
    <t>Montáž hrotového systému proti ptactvu - čtyřřadého</t>
  </si>
  <si>
    <t>ON-06</t>
  </si>
  <si>
    <t>Oprava stávající nefunkční hodinové skříně-hodinový stroj vyčistit od prachu a nečistot,skříň repas., truhlářská oprava, obroušení, nátěr, vyčištění skel a oprava zámků, stroj zůstane nefunkční</t>
  </si>
  <si>
    <t>rozměr 0,71x1,3x1,625 : 1</t>
  </si>
  <si>
    <t>979011111R00</t>
  </si>
  <si>
    <t>Svislá doprava suti a vybouraných hmot za prvé podlaží nad nebo pod základním podlažím</t>
  </si>
  <si>
    <t>801-3</t>
  </si>
  <si>
    <t>POL8_</t>
  </si>
  <si>
    <t>979011121R00</t>
  </si>
  <si>
    <t>Svislá doprava suti a vybouraných hmot Příplatek za každé další podlaží</t>
  </si>
  <si>
    <t>8*17,48024</t>
  </si>
  <si>
    <t>979081111R00</t>
  </si>
  <si>
    <t>Odvoz suti a vybouraných hmot na skládku Odvoz suti a vybour. hmot na skládku do 1 km</t>
  </si>
  <si>
    <t>979081121R00</t>
  </si>
  <si>
    <t>Odvoz suti a vybouraných hmot na skládku Příplatek k odvozu za každý další 1 km</t>
  </si>
  <si>
    <t>17,48024*10</t>
  </si>
  <si>
    <t>979082111R00</t>
  </si>
  <si>
    <t>Vnitrostaveništní doprava suti a vybouraných hmot do 10 m</t>
  </si>
  <si>
    <t>979010000</t>
  </si>
  <si>
    <t>Poplatek za skládku</t>
  </si>
  <si>
    <t xml:space="preserve">Výtah stavební osobonákladní - nosnost 500kg </t>
  </si>
  <si>
    <t>Montáž osobonákladního výtahu - nosnost 500kg</t>
  </si>
  <si>
    <t>Demontáž osobonákladního výtahu - nosnost 500kg</t>
  </si>
  <si>
    <t>Náklady na vyhotovení dokumentace skutečného provedení stavby a její předání objednateli v požadované formě a požadovaném počtu. : 1
3x tištěné paré, 1x elektronická podoba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</si>
</sst>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164" fontId="17" fillId="0" borderId="0" xfId="0" applyNumberFormat="1" applyFont="1" applyFill="1" applyBorder="1" applyAlignment="1" applyProtection="1">
      <alignment vertical="top" shrinkToFi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ikace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sheetProtection password="D2A3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3" t="s">
        <v>41</v>
      </c>
      <c r="C1" s="204"/>
      <c r="D1" s="204"/>
      <c r="E1" s="204"/>
      <c r="F1" s="204"/>
      <c r="G1" s="204"/>
      <c r="H1" s="204"/>
      <c r="I1" s="204"/>
      <c r="J1" s="205"/>
    </row>
    <row r="2" spans="1:15" ht="36" customHeight="1" x14ac:dyDescent="0.2">
      <c r="A2" s="3"/>
      <c r="B2" s="79" t="s">
        <v>22</v>
      </c>
      <c r="C2" s="80"/>
      <c r="D2" s="81" t="s">
        <v>43</v>
      </c>
      <c r="E2" s="212" t="s">
        <v>44</v>
      </c>
      <c r="F2" s="213"/>
      <c r="G2" s="213"/>
      <c r="H2" s="213"/>
      <c r="I2" s="213"/>
      <c r="J2" s="214"/>
      <c r="O2" s="2"/>
    </row>
    <row r="3" spans="1:15" ht="27" hidden="1" customHeight="1" x14ac:dyDescent="0.2">
      <c r="A3" s="3"/>
      <c r="B3" s="82"/>
      <c r="C3" s="80"/>
      <c r="D3" s="83"/>
      <c r="E3" s="215"/>
      <c r="F3" s="216"/>
      <c r="G3" s="216"/>
      <c r="H3" s="216"/>
      <c r="I3" s="216"/>
      <c r="J3" s="217"/>
    </row>
    <row r="4" spans="1:15" ht="23.25" customHeight="1" x14ac:dyDescent="0.2">
      <c r="A4" s="3"/>
      <c r="B4" s="84"/>
      <c r="C4" s="85"/>
      <c r="D4" s="86"/>
      <c r="E4" s="226"/>
      <c r="F4" s="226"/>
      <c r="G4" s="226"/>
      <c r="H4" s="226"/>
      <c r="I4" s="226"/>
      <c r="J4" s="227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19"/>
      <c r="E11" s="219"/>
      <c r="F11" s="219"/>
      <c r="G11" s="219"/>
      <c r="H11" s="27" t="s">
        <v>40</v>
      </c>
      <c r="I11" s="88"/>
      <c r="J11" s="10"/>
    </row>
    <row r="12" spans="1:15" ht="15.75" customHeight="1" x14ac:dyDescent="0.2">
      <c r="A12" s="3"/>
      <c r="B12" s="41"/>
      <c r="C12" s="25"/>
      <c r="D12" s="224"/>
      <c r="E12" s="224"/>
      <c r="F12" s="224"/>
      <c r="G12" s="224"/>
      <c r="H12" s="27" t="s">
        <v>34</v>
      </c>
      <c r="I12" s="88"/>
      <c r="J12" s="10"/>
    </row>
    <row r="13" spans="1:15" ht="15.75" customHeight="1" x14ac:dyDescent="0.2">
      <c r="A13" s="3"/>
      <c r="B13" s="42"/>
      <c r="C13" s="87"/>
      <c r="D13" s="225"/>
      <c r="E13" s="225"/>
      <c r="F13" s="225"/>
      <c r="G13" s="225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18"/>
      <c r="F15" s="218"/>
      <c r="G15" s="220"/>
      <c r="H15" s="220"/>
      <c r="I15" s="220" t="s">
        <v>29</v>
      </c>
      <c r="J15" s="221"/>
    </row>
    <row r="16" spans="1:15" ht="23.25" customHeight="1" x14ac:dyDescent="0.2">
      <c r="A16" s="144" t="s">
        <v>24</v>
      </c>
      <c r="B16" s="57" t="s">
        <v>24</v>
      </c>
      <c r="C16" s="58"/>
      <c r="D16" s="59"/>
      <c r="E16" s="209"/>
      <c r="F16" s="210"/>
      <c r="G16" s="209"/>
      <c r="H16" s="210"/>
      <c r="I16" s="209">
        <f>SUMIF(F50:F72,A16,I50:I72)+SUMIF(F50:F72,"PSU",I50:I72)</f>
        <v>0</v>
      </c>
      <c r="J16" s="211"/>
    </row>
    <row r="17" spans="1:10" ht="23.25" customHeight="1" x14ac:dyDescent="0.2">
      <c r="A17" s="144" t="s">
        <v>25</v>
      </c>
      <c r="B17" s="57" t="s">
        <v>25</v>
      </c>
      <c r="C17" s="58"/>
      <c r="D17" s="59"/>
      <c r="E17" s="209"/>
      <c r="F17" s="210"/>
      <c r="G17" s="209"/>
      <c r="H17" s="210"/>
      <c r="I17" s="209">
        <f>SUMIF(F50:F72,A17,I50:I72)</f>
        <v>0</v>
      </c>
      <c r="J17" s="211"/>
    </row>
    <row r="18" spans="1:10" ht="23.25" customHeight="1" x14ac:dyDescent="0.2">
      <c r="A18" s="144" t="s">
        <v>26</v>
      </c>
      <c r="B18" s="57" t="s">
        <v>26</v>
      </c>
      <c r="C18" s="58"/>
      <c r="D18" s="59"/>
      <c r="E18" s="209"/>
      <c r="F18" s="210"/>
      <c r="G18" s="209"/>
      <c r="H18" s="210"/>
      <c r="I18" s="209">
        <f>SUMIF(F50:F72,A18,I50:I72)</f>
        <v>0</v>
      </c>
      <c r="J18" s="211"/>
    </row>
    <row r="19" spans="1:10" ht="23.25" customHeight="1" x14ac:dyDescent="0.2">
      <c r="A19" s="144" t="s">
        <v>97</v>
      </c>
      <c r="B19" s="57" t="s">
        <v>27</v>
      </c>
      <c r="C19" s="58"/>
      <c r="D19" s="59"/>
      <c r="E19" s="209"/>
      <c r="F19" s="210"/>
      <c r="G19" s="209"/>
      <c r="H19" s="210"/>
      <c r="I19" s="209">
        <f>SUMIF(F50:F72,A19,I50:I72)</f>
        <v>0</v>
      </c>
      <c r="J19" s="211"/>
    </row>
    <row r="20" spans="1:10" ht="23.25" customHeight="1" x14ac:dyDescent="0.2">
      <c r="A20" s="144" t="s">
        <v>98</v>
      </c>
      <c r="B20" s="57" t="s">
        <v>28</v>
      </c>
      <c r="C20" s="58"/>
      <c r="D20" s="59"/>
      <c r="E20" s="209"/>
      <c r="F20" s="210"/>
      <c r="G20" s="209"/>
      <c r="H20" s="210"/>
      <c r="I20" s="209">
        <f>SUMIF(F50:F72,A20,I50:I72)</f>
        <v>0</v>
      </c>
      <c r="J20" s="211"/>
    </row>
    <row r="21" spans="1:10" ht="23.25" customHeight="1" x14ac:dyDescent="0.2">
      <c r="A21" s="3"/>
      <c r="B21" s="74" t="s">
        <v>29</v>
      </c>
      <c r="C21" s="75"/>
      <c r="D21" s="76"/>
      <c r="E21" s="222"/>
      <c r="F21" s="223"/>
      <c r="G21" s="222"/>
      <c r="H21" s="223"/>
      <c r="I21" s="222">
        <f>SUM(I16:J20)</f>
        <v>0</v>
      </c>
      <c r="J21" s="233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/>
      <c r="B23" s="57" t="s">
        <v>12</v>
      </c>
      <c r="C23" s="58"/>
      <c r="D23" s="59"/>
      <c r="E23" s="60">
        <v>15</v>
      </c>
      <c r="F23" s="61" t="s">
        <v>0</v>
      </c>
      <c r="G23" s="231">
        <f>ZakladDPHSniVypocet</f>
        <v>0</v>
      </c>
      <c r="H23" s="232"/>
      <c r="I23" s="232"/>
      <c r="J23" s="62" t="str">
        <f t="shared" ref="J23:J28" si="0">Mena</f>
        <v>CZK</v>
      </c>
    </row>
    <row r="24" spans="1:10" ht="23.25" hidden="1" customHeight="1" x14ac:dyDescent="0.2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229">
        <f>I23*E23/100</f>
        <v>0</v>
      </c>
      <c r="H24" s="230"/>
      <c r="I24" s="230"/>
      <c r="J24" s="62" t="str">
        <f t="shared" si="0"/>
        <v>CZK</v>
      </c>
    </row>
    <row r="25" spans="1:10" ht="23.25" customHeight="1" x14ac:dyDescent="0.2">
      <c r="A25" s="3"/>
      <c r="B25" s="57" t="s">
        <v>14</v>
      </c>
      <c r="C25" s="58"/>
      <c r="D25" s="59"/>
      <c r="E25" s="60">
        <v>21</v>
      </c>
      <c r="F25" s="61" t="s">
        <v>0</v>
      </c>
      <c r="G25" s="231">
        <f>ZakladDPHZaklVypocet</f>
        <v>0</v>
      </c>
      <c r="H25" s="232"/>
      <c r="I25" s="232"/>
      <c r="J25" s="62" t="str">
        <f t="shared" si="0"/>
        <v>CZK</v>
      </c>
    </row>
    <row r="26" spans="1:10" ht="23.25" hidden="1" customHeight="1" x14ac:dyDescent="0.2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206">
        <f>I25*E25/100</f>
        <v>0</v>
      </c>
      <c r="H26" s="207"/>
      <c r="I26" s="207"/>
      <c r="J26" s="56" t="str">
        <f t="shared" si="0"/>
        <v>CZK</v>
      </c>
    </row>
    <row r="27" spans="1:10" ht="23.25" customHeight="1" thickBot="1" x14ac:dyDescent="0.25">
      <c r="A27" s="3"/>
      <c r="B27" s="48" t="s">
        <v>4</v>
      </c>
      <c r="C27" s="19"/>
      <c r="D27" s="22"/>
      <c r="E27" s="19"/>
      <c r="F27" s="20"/>
      <c r="G27" s="208">
        <f>0</f>
        <v>0</v>
      </c>
      <c r="H27" s="208"/>
      <c r="I27" s="208"/>
      <c r="J27" s="63" t="str">
        <f t="shared" si="0"/>
        <v>CZK</v>
      </c>
    </row>
    <row r="28" spans="1:10" ht="27.75" customHeight="1" thickBot="1" x14ac:dyDescent="0.25">
      <c r="A28" s="3"/>
      <c r="B28" s="121" t="s">
        <v>23</v>
      </c>
      <c r="C28" s="122"/>
      <c r="D28" s="122"/>
      <c r="E28" s="123"/>
      <c r="F28" s="124"/>
      <c r="G28" s="235">
        <f>ZakladDPHSniVypocet+ZakladDPHZaklVypocet</f>
        <v>0</v>
      </c>
      <c r="H28" s="235"/>
      <c r="I28" s="235"/>
      <c r="J28" s="125" t="str">
        <f t="shared" si="0"/>
        <v>CZK</v>
      </c>
    </row>
    <row r="29" spans="1:10" ht="27.75" hidden="1" customHeight="1" thickBot="1" x14ac:dyDescent="0.25">
      <c r="A29" s="3"/>
      <c r="B29" s="121" t="s">
        <v>35</v>
      </c>
      <c r="C29" s="126"/>
      <c r="D29" s="126"/>
      <c r="E29" s="126"/>
      <c r="F29" s="126"/>
      <c r="G29" s="234">
        <f>ZakladDPHSni+DPHSni+ZakladDPHZakl+DPHZakl+Zaokrouhleni</f>
        <v>0</v>
      </c>
      <c r="H29" s="234"/>
      <c r="I29" s="234"/>
      <c r="J29" s="127" t="s">
        <v>51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42858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28" t="s">
        <v>2</v>
      </c>
      <c r="E35" s="228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3">
        <v>1</v>
      </c>
      <c r="B39" s="104" t="s">
        <v>45</v>
      </c>
      <c r="C39" s="236"/>
      <c r="D39" s="237"/>
      <c r="E39" s="237"/>
      <c r="F39" s="105">
        <f>'O-15-01 R-15-02 Pol'!AE54+'O-15-01 R-15-03 Pol'!AE428</f>
        <v>0</v>
      </c>
      <c r="G39" s="106">
        <f>'O-15-01 R-15-02 Pol'!AF54+'O-15-01 R-15-03 Pol'!AF428</f>
        <v>0</v>
      </c>
      <c r="H39" s="107"/>
      <c r="I39" s="108">
        <f>F39+G39+H39</f>
        <v>0</v>
      </c>
      <c r="J39" s="109" t="str">
        <f>IF(CenaCelkemVypocet=0,"",I39/CenaCelkemVypocet*100)</f>
        <v/>
      </c>
    </row>
    <row r="40" spans="1:10" ht="25.5" customHeight="1" x14ac:dyDescent="0.2">
      <c r="A40" s="93">
        <v>2</v>
      </c>
      <c r="B40" s="110" t="s">
        <v>46</v>
      </c>
      <c r="C40" s="238" t="s">
        <v>44</v>
      </c>
      <c r="D40" s="239"/>
      <c r="E40" s="239"/>
      <c r="F40" s="111">
        <f>'O-15-01 R-15-02 Pol'!AE54+'O-15-01 R-15-03 Pol'!AE428</f>
        <v>0</v>
      </c>
      <c r="G40" s="112">
        <f>'O-15-01 R-15-02 Pol'!AF54+'O-15-01 R-15-03 Pol'!AF428</f>
        <v>0</v>
      </c>
      <c r="H40" s="112"/>
      <c r="I40" s="113">
        <f>F40+G40+H40</f>
        <v>0</v>
      </c>
      <c r="J40" s="114" t="str">
        <f>IF(CenaCelkemVypocet=0,"",I40/CenaCelkemVypocet*100)</f>
        <v/>
      </c>
    </row>
    <row r="41" spans="1:10" ht="25.5" customHeight="1" x14ac:dyDescent="0.2">
      <c r="A41" s="93">
        <v>3</v>
      </c>
      <c r="B41" s="115" t="s">
        <v>47</v>
      </c>
      <c r="C41" s="236" t="s">
        <v>48</v>
      </c>
      <c r="D41" s="237"/>
      <c r="E41" s="237"/>
      <c r="F41" s="116">
        <f>'O-15-01 R-15-02 Pol'!AE54</f>
        <v>0</v>
      </c>
      <c r="G41" s="107">
        <f>'O-15-01 R-15-02 Pol'!AF54</f>
        <v>0</v>
      </c>
      <c r="H41" s="107"/>
      <c r="I41" s="108">
        <f>F41+G41+H41</f>
        <v>0</v>
      </c>
      <c r="J41" s="109" t="str">
        <f>IF(CenaCelkemVypocet=0,"",I41/CenaCelkemVypocet*100)</f>
        <v/>
      </c>
    </row>
    <row r="42" spans="1:10" ht="25.5" customHeight="1" x14ac:dyDescent="0.2">
      <c r="A42" s="93">
        <v>3</v>
      </c>
      <c r="B42" s="115" t="s">
        <v>49</v>
      </c>
      <c r="C42" s="236" t="s">
        <v>44</v>
      </c>
      <c r="D42" s="237"/>
      <c r="E42" s="237"/>
      <c r="F42" s="116">
        <f>'O-15-01 R-15-03 Pol'!AE428</f>
        <v>0</v>
      </c>
      <c r="G42" s="107">
        <f>'O-15-01 R-15-03 Pol'!AF428</f>
        <v>0</v>
      </c>
      <c r="H42" s="107"/>
      <c r="I42" s="108">
        <f>F42+G42+H42</f>
        <v>0</v>
      </c>
      <c r="J42" s="109" t="str">
        <f>IF(CenaCelkemVypocet=0,"",I42/CenaCelkemVypocet*100)</f>
        <v/>
      </c>
    </row>
    <row r="43" spans="1:10" ht="25.5" customHeight="1" x14ac:dyDescent="0.2">
      <c r="A43" s="93"/>
      <c r="B43" s="240" t="s">
        <v>50</v>
      </c>
      <c r="C43" s="241"/>
      <c r="D43" s="241"/>
      <c r="E43" s="241"/>
      <c r="F43" s="117">
        <f>SUMIF(A39:A42,"=1",F39:F42)</f>
        <v>0</v>
      </c>
      <c r="G43" s="118">
        <f>SUMIF(A39:A42,"=1",G39:G42)</f>
        <v>0</v>
      </c>
      <c r="H43" s="118">
        <f>SUMIF(A39:A42,"=1",H39:H42)</f>
        <v>0</v>
      </c>
      <c r="I43" s="119">
        <f>SUMIF(A39:A42,"=1",I39:I42)</f>
        <v>0</v>
      </c>
      <c r="J43" s="120">
        <f>SUMIF(A39:A42,"=1",J39:J42)</f>
        <v>0</v>
      </c>
    </row>
    <row r="47" spans="1:10" ht="15.75" x14ac:dyDescent="0.25">
      <c r="B47" s="128" t="s">
        <v>52</v>
      </c>
    </row>
    <row r="49" spans="1:10" ht="25.5" customHeight="1" x14ac:dyDescent="0.2">
      <c r="A49" s="129"/>
      <c r="B49" s="132" t="s">
        <v>17</v>
      </c>
      <c r="C49" s="132" t="s">
        <v>5</v>
      </c>
      <c r="D49" s="133"/>
      <c r="E49" s="133"/>
      <c r="F49" s="134" t="s">
        <v>53</v>
      </c>
      <c r="G49" s="134"/>
      <c r="H49" s="134"/>
      <c r="I49" s="134" t="s">
        <v>29</v>
      </c>
      <c r="J49" s="134" t="s">
        <v>0</v>
      </c>
    </row>
    <row r="50" spans="1:10" ht="25.5" customHeight="1" x14ac:dyDescent="0.2">
      <c r="A50" s="130"/>
      <c r="B50" s="135" t="s">
        <v>54</v>
      </c>
      <c r="C50" s="242" t="s">
        <v>55</v>
      </c>
      <c r="D50" s="243"/>
      <c r="E50" s="243"/>
      <c r="F50" s="140" t="s">
        <v>24</v>
      </c>
      <c r="G50" s="141"/>
      <c r="H50" s="141"/>
      <c r="I50" s="141">
        <f>'O-15-01 R-15-03 Pol'!G8</f>
        <v>0</v>
      </c>
      <c r="J50" s="138" t="str">
        <f>IF(I73=0,"",I50/I73*100)</f>
        <v/>
      </c>
    </row>
    <row r="51" spans="1:10" ht="25.5" customHeight="1" x14ac:dyDescent="0.2">
      <c r="A51" s="130"/>
      <c r="B51" s="135" t="s">
        <v>56</v>
      </c>
      <c r="C51" s="242" t="s">
        <v>57</v>
      </c>
      <c r="D51" s="243"/>
      <c r="E51" s="243"/>
      <c r="F51" s="140" t="s">
        <v>24</v>
      </c>
      <c r="G51" s="141"/>
      <c r="H51" s="141"/>
      <c r="I51" s="141">
        <f>'O-15-01 R-15-03 Pol'!G15</f>
        <v>0</v>
      </c>
      <c r="J51" s="138" t="str">
        <f>IF(I73=0,"",I51/I73*100)</f>
        <v/>
      </c>
    </row>
    <row r="52" spans="1:10" ht="25.5" customHeight="1" x14ac:dyDescent="0.2">
      <c r="A52" s="130"/>
      <c r="B52" s="135" t="s">
        <v>58</v>
      </c>
      <c r="C52" s="242" t="s">
        <v>59</v>
      </c>
      <c r="D52" s="243"/>
      <c r="E52" s="243"/>
      <c r="F52" s="140" t="s">
        <v>24</v>
      </c>
      <c r="G52" s="141"/>
      <c r="H52" s="141"/>
      <c r="I52" s="141">
        <f>'O-15-01 R-15-03 Pol'!G22</f>
        <v>0</v>
      </c>
      <c r="J52" s="138" t="str">
        <f>IF(I73=0,"",I52/I73*100)</f>
        <v/>
      </c>
    </row>
    <row r="53" spans="1:10" ht="25.5" customHeight="1" x14ac:dyDescent="0.2">
      <c r="A53" s="130"/>
      <c r="B53" s="135" t="s">
        <v>60</v>
      </c>
      <c r="C53" s="242" t="s">
        <v>61</v>
      </c>
      <c r="D53" s="243"/>
      <c r="E53" s="243"/>
      <c r="F53" s="140" t="s">
        <v>24</v>
      </c>
      <c r="G53" s="141"/>
      <c r="H53" s="141"/>
      <c r="I53" s="141">
        <f>'O-15-01 R-15-03 Pol'!G25</f>
        <v>0</v>
      </c>
      <c r="J53" s="138" t="str">
        <f>IF(I73=0,"",I53/I73*100)</f>
        <v/>
      </c>
    </row>
    <row r="54" spans="1:10" ht="25.5" customHeight="1" x14ac:dyDescent="0.2">
      <c r="A54" s="130"/>
      <c r="B54" s="135" t="s">
        <v>62</v>
      </c>
      <c r="C54" s="242" t="s">
        <v>63</v>
      </c>
      <c r="D54" s="243"/>
      <c r="E54" s="243"/>
      <c r="F54" s="140" t="s">
        <v>24</v>
      </c>
      <c r="G54" s="141"/>
      <c r="H54" s="141"/>
      <c r="I54" s="141">
        <f>'O-15-01 R-15-03 Pol'!G39</f>
        <v>0</v>
      </c>
      <c r="J54" s="138" t="str">
        <f>IF(I73=0,"",I54/I73*100)</f>
        <v/>
      </c>
    </row>
    <row r="55" spans="1:10" ht="25.5" customHeight="1" x14ac:dyDescent="0.2">
      <c r="A55" s="130"/>
      <c r="B55" s="135" t="s">
        <v>64</v>
      </c>
      <c r="C55" s="242" t="s">
        <v>65</v>
      </c>
      <c r="D55" s="243"/>
      <c r="E55" s="243"/>
      <c r="F55" s="140" t="s">
        <v>24</v>
      </c>
      <c r="G55" s="141"/>
      <c r="H55" s="141"/>
      <c r="I55" s="141">
        <f>'O-15-01 R-15-03 Pol'!G51</f>
        <v>0</v>
      </c>
      <c r="J55" s="138" t="str">
        <f>IF(I73=0,"",I55/I73*100)</f>
        <v/>
      </c>
    </row>
    <row r="56" spans="1:10" ht="25.5" customHeight="1" x14ac:dyDescent="0.2">
      <c r="A56" s="130"/>
      <c r="B56" s="135" t="s">
        <v>66</v>
      </c>
      <c r="C56" s="242" t="s">
        <v>67</v>
      </c>
      <c r="D56" s="243"/>
      <c r="E56" s="243"/>
      <c r="F56" s="140" t="s">
        <v>24</v>
      </c>
      <c r="G56" s="141"/>
      <c r="H56" s="141"/>
      <c r="I56" s="141">
        <f>'O-15-01 R-15-03 Pol'!G63</f>
        <v>0</v>
      </c>
      <c r="J56" s="138" t="str">
        <f>IF(I73=0,"",I56/I73*100)</f>
        <v/>
      </c>
    </row>
    <row r="57" spans="1:10" ht="25.5" customHeight="1" x14ac:dyDescent="0.2">
      <c r="A57" s="130"/>
      <c r="B57" s="135" t="s">
        <v>68</v>
      </c>
      <c r="C57" s="242" t="s">
        <v>69</v>
      </c>
      <c r="D57" s="243"/>
      <c r="E57" s="243"/>
      <c r="F57" s="140" t="s">
        <v>24</v>
      </c>
      <c r="G57" s="141"/>
      <c r="H57" s="141"/>
      <c r="I57" s="141">
        <f>'O-15-01 R-15-03 Pol'!G71</f>
        <v>0</v>
      </c>
      <c r="J57" s="138" t="str">
        <f>IF(I73=0,"",I57/I73*100)</f>
        <v/>
      </c>
    </row>
    <row r="58" spans="1:10" ht="25.5" customHeight="1" x14ac:dyDescent="0.2">
      <c r="A58" s="130"/>
      <c r="B58" s="135" t="s">
        <v>70</v>
      </c>
      <c r="C58" s="242" t="s">
        <v>71</v>
      </c>
      <c r="D58" s="243"/>
      <c r="E58" s="243"/>
      <c r="F58" s="140" t="s">
        <v>24</v>
      </c>
      <c r="G58" s="141"/>
      <c r="H58" s="141"/>
      <c r="I58" s="141">
        <f>'O-15-01 R-15-03 Pol'!G78</f>
        <v>0</v>
      </c>
      <c r="J58" s="138" t="str">
        <f>IF(I73=0,"",I58/I73*100)</f>
        <v/>
      </c>
    </row>
    <row r="59" spans="1:10" ht="25.5" customHeight="1" x14ac:dyDescent="0.2">
      <c r="A59" s="130"/>
      <c r="B59" s="135" t="s">
        <v>72</v>
      </c>
      <c r="C59" s="242" t="s">
        <v>73</v>
      </c>
      <c r="D59" s="243"/>
      <c r="E59" s="243"/>
      <c r="F59" s="140" t="s">
        <v>24</v>
      </c>
      <c r="G59" s="141"/>
      <c r="H59" s="141"/>
      <c r="I59" s="141">
        <f>'O-15-01 R-15-03 Pol'!G85</f>
        <v>0</v>
      </c>
      <c r="J59" s="138" t="str">
        <f>IF(I73=0,"",I59/I73*100)</f>
        <v/>
      </c>
    </row>
    <row r="60" spans="1:10" ht="25.5" customHeight="1" x14ac:dyDescent="0.2">
      <c r="A60" s="130"/>
      <c r="B60" s="135" t="s">
        <v>74</v>
      </c>
      <c r="C60" s="242" t="s">
        <v>75</v>
      </c>
      <c r="D60" s="243"/>
      <c r="E60" s="243"/>
      <c r="F60" s="140" t="s">
        <v>24</v>
      </c>
      <c r="G60" s="141"/>
      <c r="H60" s="141"/>
      <c r="I60" s="141">
        <f>'O-15-01 R-15-03 Pol'!G89</f>
        <v>0</v>
      </c>
      <c r="J60" s="138" t="str">
        <f>IF(I73=0,"",I60/I73*100)</f>
        <v/>
      </c>
    </row>
    <row r="61" spans="1:10" ht="25.5" customHeight="1" x14ac:dyDescent="0.2">
      <c r="A61" s="130"/>
      <c r="B61" s="135" t="s">
        <v>76</v>
      </c>
      <c r="C61" s="242" t="s">
        <v>77</v>
      </c>
      <c r="D61" s="243"/>
      <c r="E61" s="243"/>
      <c r="F61" s="140" t="s">
        <v>25</v>
      </c>
      <c r="G61" s="141"/>
      <c r="H61" s="141"/>
      <c r="I61" s="141">
        <f>'O-15-01 R-15-03 Pol'!G92</f>
        <v>0</v>
      </c>
      <c r="J61" s="138" t="str">
        <f>IF(I73=0,"",I61/I73*100)</f>
        <v/>
      </c>
    </row>
    <row r="62" spans="1:10" ht="25.5" customHeight="1" x14ac:dyDescent="0.2">
      <c r="A62" s="130"/>
      <c r="B62" s="135" t="s">
        <v>78</v>
      </c>
      <c r="C62" s="242" t="s">
        <v>79</v>
      </c>
      <c r="D62" s="243"/>
      <c r="E62" s="243"/>
      <c r="F62" s="140" t="s">
        <v>25</v>
      </c>
      <c r="G62" s="141"/>
      <c r="H62" s="141"/>
      <c r="I62" s="141">
        <f>'O-15-01 R-15-03 Pol'!G108</f>
        <v>0</v>
      </c>
      <c r="J62" s="138" t="str">
        <f>IF(I73=0,"",I62/I73*100)</f>
        <v/>
      </c>
    </row>
    <row r="63" spans="1:10" ht="25.5" customHeight="1" x14ac:dyDescent="0.2">
      <c r="A63" s="130"/>
      <c r="B63" s="135" t="s">
        <v>80</v>
      </c>
      <c r="C63" s="242" t="s">
        <v>81</v>
      </c>
      <c r="D63" s="243"/>
      <c r="E63" s="243"/>
      <c r="F63" s="140" t="s">
        <v>25</v>
      </c>
      <c r="G63" s="141"/>
      <c r="H63" s="141"/>
      <c r="I63" s="141">
        <f>'O-15-01 R-15-03 Pol'!G255</f>
        <v>0</v>
      </c>
      <c r="J63" s="138" t="str">
        <f>IF(I73=0,"",I63/I73*100)</f>
        <v/>
      </c>
    </row>
    <row r="64" spans="1:10" ht="25.5" customHeight="1" x14ac:dyDescent="0.2">
      <c r="A64" s="130"/>
      <c r="B64" s="135" t="s">
        <v>82</v>
      </c>
      <c r="C64" s="242" t="s">
        <v>83</v>
      </c>
      <c r="D64" s="243"/>
      <c r="E64" s="243"/>
      <c r="F64" s="140" t="s">
        <v>25</v>
      </c>
      <c r="G64" s="141"/>
      <c r="H64" s="141"/>
      <c r="I64" s="141">
        <f>'O-15-01 R-15-03 Pol'!G294</f>
        <v>0</v>
      </c>
      <c r="J64" s="138" t="str">
        <f>IF(I73=0,"",I64/I73*100)</f>
        <v/>
      </c>
    </row>
    <row r="65" spans="1:10" ht="25.5" customHeight="1" x14ac:dyDescent="0.2">
      <c r="A65" s="130"/>
      <c r="B65" s="135" t="s">
        <v>84</v>
      </c>
      <c r="C65" s="242" t="s">
        <v>85</v>
      </c>
      <c r="D65" s="243"/>
      <c r="E65" s="243"/>
      <c r="F65" s="140" t="s">
        <v>25</v>
      </c>
      <c r="G65" s="141"/>
      <c r="H65" s="141"/>
      <c r="I65" s="141">
        <f>'O-15-01 R-15-03 Pol'!G314</f>
        <v>0</v>
      </c>
      <c r="J65" s="138" t="str">
        <f>IF(I73=0,"",I65/I73*100)</f>
        <v/>
      </c>
    </row>
    <row r="66" spans="1:10" ht="25.5" customHeight="1" x14ac:dyDescent="0.2">
      <c r="A66" s="130"/>
      <c r="B66" s="135" t="s">
        <v>86</v>
      </c>
      <c r="C66" s="242" t="s">
        <v>87</v>
      </c>
      <c r="D66" s="243"/>
      <c r="E66" s="243"/>
      <c r="F66" s="140" t="s">
        <v>25</v>
      </c>
      <c r="G66" s="141"/>
      <c r="H66" s="141"/>
      <c r="I66" s="141">
        <f>'O-15-01 R-15-03 Pol'!G326</f>
        <v>0</v>
      </c>
      <c r="J66" s="138" t="str">
        <f>IF(I73=0,"",I66/I73*100)</f>
        <v/>
      </c>
    </row>
    <row r="67" spans="1:10" ht="25.5" customHeight="1" x14ac:dyDescent="0.2">
      <c r="A67" s="130"/>
      <c r="B67" s="135" t="s">
        <v>88</v>
      </c>
      <c r="C67" s="242" t="s">
        <v>89</v>
      </c>
      <c r="D67" s="243"/>
      <c r="E67" s="243"/>
      <c r="F67" s="140" t="s">
        <v>25</v>
      </c>
      <c r="G67" s="141"/>
      <c r="H67" s="141"/>
      <c r="I67" s="141">
        <f>'O-15-01 R-15-03 Pol'!G383</f>
        <v>0</v>
      </c>
      <c r="J67" s="138" t="str">
        <f>IF(I73=0,"",I67/I73*100)</f>
        <v/>
      </c>
    </row>
    <row r="68" spans="1:10" ht="25.5" customHeight="1" x14ac:dyDescent="0.2">
      <c r="A68" s="130"/>
      <c r="B68" s="135" t="s">
        <v>90</v>
      </c>
      <c r="C68" s="242" t="s">
        <v>91</v>
      </c>
      <c r="D68" s="243"/>
      <c r="E68" s="243"/>
      <c r="F68" s="140" t="s">
        <v>25</v>
      </c>
      <c r="G68" s="141"/>
      <c r="H68" s="141"/>
      <c r="I68" s="141">
        <f>'O-15-01 R-15-02 Pol'!G8</f>
        <v>0</v>
      </c>
      <c r="J68" s="138" t="str">
        <f>IF(I73=0,"",I68/I73*100)</f>
        <v/>
      </c>
    </row>
    <row r="69" spans="1:10" ht="25.5" customHeight="1" x14ac:dyDescent="0.2">
      <c r="A69" s="130"/>
      <c r="B69" s="135" t="s">
        <v>92</v>
      </c>
      <c r="C69" s="242" t="s">
        <v>93</v>
      </c>
      <c r="D69" s="243"/>
      <c r="E69" s="243"/>
      <c r="F69" s="140" t="s">
        <v>26</v>
      </c>
      <c r="G69" s="141"/>
      <c r="H69" s="141"/>
      <c r="I69" s="141">
        <f>'O-15-01 R-15-03 Pol'!G390</f>
        <v>0</v>
      </c>
      <c r="J69" s="138" t="str">
        <f>IF(I73=0,"",I69/I73*100)</f>
        <v/>
      </c>
    </row>
    <row r="70" spans="1:10" ht="25.5" customHeight="1" x14ac:dyDescent="0.2">
      <c r="A70" s="130"/>
      <c r="B70" s="135" t="s">
        <v>94</v>
      </c>
      <c r="C70" s="242" t="s">
        <v>95</v>
      </c>
      <c r="D70" s="243"/>
      <c r="E70" s="243"/>
      <c r="F70" s="140" t="s">
        <v>96</v>
      </c>
      <c r="G70" s="141"/>
      <c r="H70" s="141"/>
      <c r="I70" s="141">
        <f>'O-15-01 R-15-03 Pol'!G418</f>
        <v>0</v>
      </c>
      <c r="J70" s="138" t="str">
        <f>IF(I73=0,"",I70/I73*100)</f>
        <v/>
      </c>
    </row>
    <row r="71" spans="1:10" ht="25.5" customHeight="1" x14ac:dyDescent="0.2">
      <c r="A71" s="130"/>
      <c r="B71" s="135" t="s">
        <v>97</v>
      </c>
      <c r="C71" s="242" t="s">
        <v>27</v>
      </c>
      <c r="D71" s="243"/>
      <c r="E71" s="243"/>
      <c r="F71" s="140" t="s">
        <v>97</v>
      </c>
      <c r="G71" s="141"/>
      <c r="H71" s="141"/>
      <c r="I71" s="141">
        <f>'O-15-01 R-15-02 Pol'!G30</f>
        <v>0</v>
      </c>
      <c r="J71" s="138" t="str">
        <f>IF(I73=0,"",I71/I73*100)</f>
        <v/>
      </c>
    </row>
    <row r="72" spans="1:10" ht="25.5" customHeight="1" x14ac:dyDescent="0.2">
      <c r="A72" s="130"/>
      <c r="B72" s="135" t="s">
        <v>98</v>
      </c>
      <c r="C72" s="242" t="s">
        <v>28</v>
      </c>
      <c r="D72" s="243"/>
      <c r="E72" s="243"/>
      <c r="F72" s="140" t="s">
        <v>98</v>
      </c>
      <c r="G72" s="141"/>
      <c r="H72" s="141"/>
      <c r="I72" s="141">
        <f>'O-15-01 R-15-03 Pol'!G400</f>
        <v>0</v>
      </c>
      <c r="J72" s="138" t="str">
        <f>IF(I73=0,"",I72/I73*100)</f>
        <v/>
      </c>
    </row>
    <row r="73" spans="1:10" ht="25.5" customHeight="1" x14ac:dyDescent="0.2">
      <c r="A73" s="131"/>
      <c r="B73" s="136" t="s">
        <v>1</v>
      </c>
      <c r="C73" s="136"/>
      <c r="D73" s="137"/>
      <c r="E73" s="137"/>
      <c r="F73" s="142"/>
      <c r="G73" s="143"/>
      <c r="H73" s="143"/>
      <c r="I73" s="143">
        <f>SUM(I50:I72)</f>
        <v>0</v>
      </c>
      <c r="J73" s="139">
        <f>SUM(J50:J72)</f>
        <v>0</v>
      </c>
    </row>
    <row r="74" spans="1:10" x14ac:dyDescent="0.2">
      <c r="F74" s="91"/>
      <c r="G74" s="90"/>
      <c r="H74" s="91"/>
      <c r="I74" s="90"/>
      <c r="J74" s="92"/>
    </row>
    <row r="75" spans="1:10" x14ac:dyDescent="0.2">
      <c r="F75" s="91"/>
      <c r="G75" s="90"/>
      <c r="H75" s="91"/>
      <c r="I75" s="90"/>
      <c r="J75" s="92"/>
    </row>
    <row r="76" spans="1:10" x14ac:dyDescent="0.2">
      <c r="F76" s="91"/>
      <c r="G76" s="90"/>
      <c r="H76" s="91"/>
      <c r="I76" s="90"/>
      <c r="J76" s="92"/>
    </row>
  </sheetData>
  <sheetProtection password="D2A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70:E70"/>
    <mergeCell ref="C71:E71"/>
    <mergeCell ref="C72:E72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8" t="s">
        <v>7</v>
      </c>
      <c r="B2" s="77"/>
      <c r="C2" s="246"/>
      <c r="D2" s="246"/>
      <c r="E2" s="246"/>
      <c r="F2" s="246"/>
      <c r="G2" s="247"/>
    </row>
    <row r="3" spans="1:7" ht="24.95" customHeight="1" x14ac:dyDescent="0.2">
      <c r="A3" s="78" t="s">
        <v>8</v>
      </c>
      <c r="B3" s="77"/>
      <c r="C3" s="246"/>
      <c r="D3" s="246"/>
      <c r="E3" s="246"/>
      <c r="F3" s="246"/>
      <c r="G3" s="247"/>
    </row>
    <row r="4" spans="1:7" ht="24.95" customHeight="1" x14ac:dyDescent="0.2">
      <c r="A4" s="78" t="s">
        <v>9</v>
      </c>
      <c r="B4" s="77"/>
      <c r="C4" s="246"/>
      <c r="D4" s="246"/>
      <c r="E4" s="246"/>
      <c r="F4" s="246"/>
      <c r="G4" s="247"/>
    </row>
    <row r="5" spans="1:7" x14ac:dyDescent="0.2">
      <c r="B5" s="6"/>
      <c r="C5" s="7"/>
      <c r="D5" s="8"/>
    </row>
  </sheetData>
  <sheetProtection password="D2A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8"/>
  <sheetViews>
    <sheetView workbookViewId="0">
      <selection activeCell="AB36" sqref="AB36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99</v>
      </c>
      <c r="B1" s="248"/>
      <c r="C1" s="248"/>
      <c r="D1" s="248"/>
      <c r="E1" s="248"/>
      <c r="F1" s="248"/>
      <c r="G1" s="248"/>
      <c r="AG1" t="s">
        <v>100</v>
      </c>
    </row>
    <row r="2" spans="1:60" ht="24.95" customHeight="1" x14ac:dyDescent="0.2">
      <c r="A2" s="146" t="s">
        <v>7</v>
      </c>
      <c r="B2" s="77" t="s">
        <v>43</v>
      </c>
      <c r="C2" s="249" t="s">
        <v>44</v>
      </c>
      <c r="D2" s="250"/>
      <c r="E2" s="250"/>
      <c r="F2" s="250"/>
      <c r="G2" s="251"/>
      <c r="AG2" t="s">
        <v>101</v>
      </c>
    </row>
    <row r="3" spans="1:60" ht="24.95" customHeight="1" x14ac:dyDescent="0.2">
      <c r="A3" s="146" t="s">
        <v>8</v>
      </c>
      <c r="B3" s="77" t="s">
        <v>46</v>
      </c>
      <c r="C3" s="249" t="s">
        <v>44</v>
      </c>
      <c r="D3" s="250"/>
      <c r="E3" s="250"/>
      <c r="F3" s="250"/>
      <c r="G3" s="251"/>
      <c r="AC3" s="89" t="s">
        <v>101</v>
      </c>
      <c r="AG3" t="s">
        <v>102</v>
      </c>
    </row>
    <row r="4" spans="1:60" ht="24.95" customHeight="1" x14ac:dyDescent="0.2">
      <c r="A4" s="147" t="s">
        <v>9</v>
      </c>
      <c r="B4" s="148" t="s">
        <v>47</v>
      </c>
      <c r="C4" s="252" t="s">
        <v>48</v>
      </c>
      <c r="D4" s="253"/>
      <c r="E4" s="253"/>
      <c r="F4" s="253"/>
      <c r="G4" s="254"/>
      <c r="AG4" t="s">
        <v>103</v>
      </c>
    </row>
    <row r="5" spans="1:60" x14ac:dyDescent="0.2">
      <c r="D5" s="145"/>
    </row>
    <row r="6" spans="1:60" ht="38.25" x14ac:dyDescent="0.2">
      <c r="A6" s="150" t="s">
        <v>104</v>
      </c>
      <c r="B6" s="152" t="s">
        <v>105</v>
      </c>
      <c r="C6" s="152" t="s">
        <v>106</v>
      </c>
      <c r="D6" s="151" t="s">
        <v>107</v>
      </c>
      <c r="E6" s="150" t="s">
        <v>108</v>
      </c>
      <c r="F6" s="149" t="s">
        <v>109</v>
      </c>
      <c r="G6" s="150" t="s">
        <v>29</v>
      </c>
      <c r="H6" s="153" t="s">
        <v>30</v>
      </c>
      <c r="I6" s="153" t="s">
        <v>110</v>
      </c>
      <c r="J6" s="153" t="s">
        <v>31</v>
      </c>
      <c r="K6" s="153" t="s">
        <v>111</v>
      </c>
      <c r="L6" s="153" t="s">
        <v>112</v>
      </c>
      <c r="M6" s="153" t="s">
        <v>113</v>
      </c>
      <c r="N6" s="153" t="s">
        <v>114</v>
      </c>
      <c r="O6" s="153" t="s">
        <v>115</v>
      </c>
      <c r="P6" s="153" t="s">
        <v>116</v>
      </c>
      <c r="Q6" s="153" t="s">
        <v>117</v>
      </c>
      <c r="R6" s="153" t="s">
        <v>118</v>
      </c>
      <c r="S6" s="153" t="s">
        <v>119</v>
      </c>
      <c r="T6" s="153" t="s">
        <v>120</v>
      </c>
      <c r="U6" s="153" t="s">
        <v>121</v>
      </c>
      <c r="V6" s="153" t="s">
        <v>122</v>
      </c>
      <c r="W6" s="153" t="s">
        <v>123</v>
      </c>
    </row>
    <row r="7" spans="1:60" hidden="1" x14ac:dyDescent="0.2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">
      <c r="A8" s="169" t="s">
        <v>124</v>
      </c>
      <c r="B8" s="170" t="s">
        <v>90</v>
      </c>
      <c r="C8" s="190" t="s">
        <v>91</v>
      </c>
      <c r="D8" s="171"/>
      <c r="E8" s="172"/>
      <c r="F8" s="173"/>
      <c r="G8" s="173">
        <f>SUMIF(AG9:AG29,"&lt;&gt;NOR",G9:G29)</f>
        <v>0</v>
      </c>
      <c r="H8" s="173"/>
      <c r="I8" s="173">
        <f>SUM(I9:I29)</f>
        <v>0</v>
      </c>
      <c r="J8" s="173"/>
      <c r="K8" s="173">
        <f>SUM(K9:K29)</f>
        <v>0</v>
      </c>
      <c r="L8" s="173"/>
      <c r="M8" s="173">
        <f>SUM(M9:M29)</f>
        <v>0</v>
      </c>
      <c r="N8" s="173"/>
      <c r="O8" s="173">
        <f>SUM(O9:O29)</f>
        <v>3.63</v>
      </c>
      <c r="P8" s="173"/>
      <c r="Q8" s="173">
        <f>SUM(Q9:Q29)</f>
        <v>0.74</v>
      </c>
      <c r="R8" s="173"/>
      <c r="S8" s="173"/>
      <c r="T8" s="174"/>
      <c r="U8" s="168"/>
      <c r="V8" s="168">
        <f>SUM(V9:V29)</f>
        <v>60.56</v>
      </c>
      <c r="W8" s="168"/>
      <c r="AG8" t="s">
        <v>125</v>
      </c>
    </row>
    <row r="9" spans="1:60" outlineLevel="1" x14ac:dyDescent="0.2">
      <c r="A9" s="175">
        <v>1</v>
      </c>
      <c r="B9" s="176" t="s">
        <v>126</v>
      </c>
      <c r="C9" s="191" t="s">
        <v>127</v>
      </c>
      <c r="D9" s="177" t="s">
        <v>128</v>
      </c>
      <c r="E9" s="178">
        <v>80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80">
        <v>0</v>
      </c>
      <c r="O9" s="180">
        <f>ROUND(E9*N9,2)</f>
        <v>0</v>
      </c>
      <c r="P9" s="180">
        <v>0</v>
      </c>
      <c r="Q9" s="180">
        <f>ROUND(E9*P9,2)</f>
        <v>0</v>
      </c>
      <c r="R9" s="180" t="s">
        <v>129</v>
      </c>
      <c r="S9" s="180" t="s">
        <v>130</v>
      </c>
      <c r="T9" s="181" t="s">
        <v>131</v>
      </c>
      <c r="U9" s="164">
        <v>0.47</v>
      </c>
      <c r="V9" s="164">
        <f>ROUND(E9*U9,2)</f>
        <v>37.6</v>
      </c>
      <c r="W9" s="164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132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61"/>
      <c r="B10" s="162"/>
      <c r="C10" s="192" t="s">
        <v>133</v>
      </c>
      <c r="D10" s="166"/>
      <c r="E10" s="167">
        <v>80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134</v>
      </c>
      <c r="AH10" s="154">
        <v>0</v>
      </c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75">
        <v>2</v>
      </c>
      <c r="B11" s="176" t="s">
        <v>135</v>
      </c>
      <c r="C11" s="191" t="s">
        <v>136</v>
      </c>
      <c r="D11" s="177" t="s">
        <v>128</v>
      </c>
      <c r="E11" s="178">
        <v>80</v>
      </c>
      <c r="F11" s="179"/>
      <c r="G11" s="180">
        <f>ROUND(E11*F11,2)</f>
        <v>0</v>
      </c>
      <c r="H11" s="179"/>
      <c r="I11" s="180">
        <f>ROUND(E11*H11,2)</f>
        <v>0</v>
      </c>
      <c r="J11" s="179"/>
      <c r="K11" s="180">
        <f>ROUND(E11*J11,2)</f>
        <v>0</v>
      </c>
      <c r="L11" s="180">
        <v>21</v>
      </c>
      <c r="M11" s="180">
        <f>G11*(1+L11/100)</f>
        <v>0</v>
      </c>
      <c r="N11" s="180">
        <v>0</v>
      </c>
      <c r="O11" s="180">
        <f>ROUND(E11*N11,2)</f>
        <v>0</v>
      </c>
      <c r="P11" s="180">
        <v>9.2499999999999995E-3</v>
      </c>
      <c r="Q11" s="180">
        <f>ROUND(E11*P11,2)</f>
        <v>0.74</v>
      </c>
      <c r="R11" s="180" t="s">
        <v>129</v>
      </c>
      <c r="S11" s="180" t="s">
        <v>130</v>
      </c>
      <c r="T11" s="181" t="s">
        <v>131</v>
      </c>
      <c r="U11" s="164">
        <v>0.28699999999999998</v>
      </c>
      <c r="V11" s="164">
        <f>ROUND(E11*U11,2)</f>
        <v>22.96</v>
      </c>
      <c r="W11" s="164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132</v>
      </c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61"/>
      <c r="B12" s="162"/>
      <c r="C12" s="192" t="s">
        <v>133</v>
      </c>
      <c r="D12" s="166"/>
      <c r="E12" s="167">
        <v>80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134</v>
      </c>
      <c r="AH12" s="154">
        <v>0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75">
        <v>3</v>
      </c>
      <c r="B13" s="176" t="s">
        <v>137</v>
      </c>
      <c r="C13" s="191" t="s">
        <v>138</v>
      </c>
      <c r="D13" s="177" t="s">
        <v>139</v>
      </c>
      <c r="E13" s="178">
        <v>80</v>
      </c>
      <c r="F13" s="179"/>
      <c r="G13" s="180">
        <f>ROUND(E13*F13,2)</f>
        <v>0</v>
      </c>
      <c r="H13" s="179"/>
      <c r="I13" s="180">
        <f>ROUND(E13*H13,2)</f>
        <v>0</v>
      </c>
      <c r="J13" s="179"/>
      <c r="K13" s="180">
        <f>ROUND(E13*J13,2)</f>
        <v>0</v>
      </c>
      <c r="L13" s="180">
        <v>21</v>
      </c>
      <c r="M13" s="180">
        <f>G13*(1+L13/100)</f>
        <v>0</v>
      </c>
      <c r="N13" s="180">
        <v>0</v>
      </c>
      <c r="O13" s="180">
        <f>ROUND(E13*N13,2)</f>
        <v>0</v>
      </c>
      <c r="P13" s="180">
        <v>0</v>
      </c>
      <c r="Q13" s="180">
        <f>ROUND(E13*P13,2)</f>
        <v>0</v>
      </c>
      <c r="R13" s="180"/>
      <c r="S13" s="180" t="s">
        <v>140</v>
      </c>
      <c r="T13" s="181" t="s">
        <v>141</v>
      </c>
      <c r="U13" s="164">
        <v>0</v>
      </c>
      <c r="V13" s="164">
        <f>ROUND(E13*U13,2)</f>
        <v>0</v>
      </c>
      <c r="W13" s="16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132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61"/>
      <c r="B14" s="162"/>
      <c r="C14" s="192" t="s">
        <v>142</v>
      </c>
      <c r="D14" s="166"/>
      <c r="E14" s="167">
        <v>80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134</v>
      </c>
      <c r="AH14" s="154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75">
        <v>4</v>
      </c>
      <c r="B15" s="176" t="s">
        <v>143</v>
      </c>
      <c r="C15" s="191" t="s">
        <v>144</v>
      </c>
      <c r="D15" s="177" t="s">
        <v>145</v>
      </c>
      <c r="E15" s="178">
        <v>400</v>
      </c>
      <c r="F15" s="179"/>
      <c r="G15" s="180">
        <f>ROUND(E15*F15,2)</f>
        <v>0</v>
      </c>
      <c r="H15" s="179"/>
      <c r="I15" s="180">
        <f>ROUND(E15*H15,2)</f>
        <v>0</v>
      </c>
      <c r="J15" s="179"/>
      <c r="K15" s="180">
        <f>ROUND(E15*J15,2)</f>
        <v>0</v>
      </c>
      <c r="L15" s="180">
        <v>21</v>
      </c>
      <c r="M15" s="180">
        <f>G15*(1+L15/100)</f>
        <v>0</v>
      </c>
      <c r="N15" s="180">
        <v>0</v>
      </c>
      <c r="O15" s="180">
        <f>ROUND(E15*N15,2)</f>
        <v>0</v>
      </c>
      <c r="P15" s="180">
        <v>0</v>
      </c>
      <c r="Q15" s="180">
        <f>ROUND(E15*P15,2)</f>
        <v>0</v>
      </c>
      <c r="R15" s="180"/>
      <c r="S15" s="180" t="s">
        <v>140</v>
      </c>
      <c r="T15" s="181" t="s">
        <v>141</v>
      </c>
      <c r="U15" s="164">
        <v>0</v>
      </c>
      <c r="V15" s="164">
        <f>ROUND(E15*U15,2)</f>
        <v>0</v>
      </c>
      <c r="W15" s="164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132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61"/>
      <c r="B16" s="162"/>
      <c r="C16" s="192" t="s">
        <v>146</v>
      </c>
      <c r="D16" s="166"/>
      <c r="E16" s="167">
        <v>400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134</v>
      </c>
      <c r="AH16" s="154">
        <v>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75">
        <v>5</v>
      </c>
      <c r="B17" s="176" t="s">
        <v>147</v>
      </c>
      <c r="C17" s="191" t="s">
        <v>148</v>
      </c>
      <c r="D17" s="177" t="s">
        <v>145</v>
      </c>
      <c r="E17" s="178">
        <v>400</v>
      </c>
      <c r="F17" s="179"/>
      <c r="G17" s="180">
        <f>ROUND(E17*F17,2)</f>
        <v>0</v>
      </c>
      <c r="H17" s="179"/>
      <c r="I17" s="180">
        <f>ROUND(E17*H17,2)</f>
        <v>0</v>
      </c>
      <c r="J17" s="179"/>
      <c r="K17" s="180">
        <f>ROUND(E17*J17,2)</f>
        <v>0</v>
      </c>
      <c r="L17" s="180">
        <v>21</v>
      </c>
      <c r="M17" s="180">
        <f>G17*(1+L17/100)</f>
        <v>0</v>
      </c>
      <c r="N17" s="180">
        <v>0</v>
      </c>
      <c r="O17" s="180">
        <f>ROUND(E17*N17,2)</f>
        <v>0</v>
      </c>
      <c r="P17" s="180">
        <v>0</v>
      </c>
      <c r="Q17" s="180">
        <f>ROUND(E17*P17,2)</f>
        <v>0</v>
      </c>
      <c r="R17" s="180"/>
      <c r="S17" s="180" t="s">
        <v>140</v>
      </c>
      <c r="T17" s="181" t="s">
        <v>141</v>
      </c>
      <c r="U17" s="164">
        <v>0</v>
      </c>
      <c r="V17" s="164">
        <f>ROUND(E17*U17,2)</f>
        <v>0</v>
      </c>
      <c r="W17" s="164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132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61"/>
      <c r="B18" s="162"/>
      <c r="C18" s="192" t="s">
        <v>149</v>
      </c>
      <c r="D18" s="166"/>
      <c r="E18" s="167">
        <v>400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134</v>
      </c>
      <c r="AH18" s="154">
        <v>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75">
        <v>6</v>
      </c>
      <c r="B19" s="176" t="s">
        <v>150</v>
      </c>
      <c r="C19" s="191" t="s">
        <v>151</v>
      </c>
      <c r="D19" s="177" t="s">
        <v>152</v>
      </c>
      <c r="E19" s="178">
        <v>400</v>
      </c>
      <c r="F19" s="179"/>
      <c r="G19" s="180">
        <f>ROUND(E19*F19,2)</f>
        <v>0</v>
      </c>
      <c r="H19" s="179"/>
      <c r="I19" s="180">
        <f>ROUND(E19*H19,2)</f>
        <v>0</v>
      </c>
      <c r="J19" s="179"/>
      <c r="K19" s="180">
        <f>ROUND(E19*J19,2)</f>
        <v>0</v>
      </c>
      <c r="L19" s="180">
        <v>21</v>
      </c>
      <c r="M19" s="180">
        <f>G19*(1+L19/100)</f>
        <v>0</v>
      </c>
      <c r="N19" s="180">
        <v>9.0799999999999995E-3</v>
      </c>
      <c r="O19" s="180">
        <f>ROUND(E19*N19,2)</f>
        <v>3.63</v>
      </c>
      <c r="P19" s="180">
        <v>0</v>
      </c>
      <c r="Q19" s="180">
        <f>ROUND(E19*P19,2)</f>
        <v>0</v>
      </c>
      <c r="R19" s="180" t="s">
        <v>153</v>
      </c>
      <c r="S19" s="180" t="s">
        <v>130</v>
      </c>
      <c r="T19" s="181" t="s">
        <v>131</v>
      </c>
      <c r="U19" s="164">
        <v>0</v>
      </c>
      <c r="V19" s="164">
        <f>ROUND(E19*U19,2)</f>
        <v>0</v>
      </c>
      <c r="W19" s="164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154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61"/>
      <c r="B20" s="162"/>
      <c r="C20" s="192" t="s">
        <v>155</v>
      </c>
      <c r="D20" s="166"/>
      <c r="E20" s="167">
        <v>400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134</v>
      </c>
      <c r="AH20" s="154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75">
        <v>7</v>
      </c>
      <c r="B21" s="176" t="s">
        <v>156</v>
      </c>
      <c r="C21" s="191" t="s">
        <v>157</v>
      </c>
      <c r="D21" s="177" t="s">
        <v>158</v>
      </c>
      <c r="E21" s="178">
        <v>20</v>
      </c>
      <c r="F21" s="179"/>
      <c r="G21" s="180">
        <f>ROUND(E21*F21,2)</f>
        <v>0</v>
      </c>
      <c r="H21" s="179"/>
      <c r="I21" s="180">
        <f>ROUND(E21*H21,2)</f>
        <v>0</v>
      </c>
      <c r="J21" s="179"/>
      <c r="K21" s="180">
        <f>ROUND(E21*J21,2)</f>
        <v>0</v>
      </c>
      <c r="L21" s="180">
        <v>21</v>
      </c>
      <c r="M21" s="180">
        <f>G21*(1+L21/100)</f>
        <v>0</v>
      </c>
      <c r="N21" s="180">
        <v>0</v>
      </c>
      <c r="O21" s="180">
        <f>ROUND(E21*N21,2)</f>
        <v>0</v>
      </c>
      <c r="P21" s="180">
        <v>0</v>
      </c>
      <c r="Q21" s="180">
        <f>ROUND(E21*P21,2)</f>
        <v>0</v>
      </c>
      <c r="R21" s="180"/>
      <c r="S21" s="180" t="s">
        <v>140</v>
      </c>
      <c r="T21" s="181" t="s">
        <v>141</v>
      </c>
      <c r="U21" s="164">
        <v>0</v>
      </c>
      <c r="V21" s="164">
        <f>ROUND(E21*U21,2)</f>
        <v>0</v>
      </c>
      <c r="W21" s="164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132</v>
      </c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61"/>
      <c r="B22" s="162"/>
      <c r="C22" s="192" t="s">
        <v>159</v>
      </c>
      <c r="D22" s="166"/>
      <c r="E22" s="167">
        <v>20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54"/>
      <c r="Y22" s="154"/>
      <c r="Z22" s="154"/>
      <c r="AA22" s="154"/>
      <c r="AB22" s="154"/>
      <c r="AC22" s="154"/>
      <c r="AD22" s="154"/>
      <c r="AE22" s="154"/>
      <c r="AF22" s="154"/>
      <c r="AG22" s="154" t="s">
        <v>134</v>
      </c>
      <c r="AH22" s="154">
        <v>0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75">
        <v>8</v>
      </c>
      <c r="B23" s="176" t="s">
        <v>160</v>
      </c>
      <c r="C23" s="191" t="s">
        <v>161</v>
      </c>
      <c r="D23" s="177" t="s">
        <v>162</v>
      </c>
      <c r="E23" s="178">
        <v>5</v>
      </c>
      <c r="F23" s="179"/>
      <c r="G23" s="180">
        <f>ROUND(E23*F23,2)</f>
        <v>0</v>
      </c>
      <c r="H23" s="179"/>
      <c r="I23" s="180">
        <f>ROUND(E23*H23,2)</f>
        <v>0</v>
      </c>
      <c r="J23" s="179"/>
      <c r="K23" s="180">
        <f>ROUND(E23*J23,2)</f>
        <v>0</v>
      </c>
      <c r="L23" s="180">
        <v>21</v>
      </c>
      <c r="M23" s="180">
        <f>G23*(1+L23/100)</f>
        <v>0</v>
      </c>
      <c r="N23" s="180">
        <v>0</v>
      </c>
      <c r="O23" s="180">
        <f>ROUND(E23*N23,2)</f>
        <v>0</v>
      </c>
      <c r="P23" s="180">
        <v>0</v>
      </c>
      <c r="Q23" s="180">
        <f>ROUND(E23*P23,2)</f>
        <v>0</v>
      </c>
      <c r="R23" s="180"/>
      <c r="S23" s="180" t="s">
        <v>140</v>
      </c>
      <c r="T23" s="181" t="s">
        <v>141</v>
      </c>
      <c r="U23" s="164">
        <v>0</v>
      </c>
      <c r="V23" s="164">
        <f>ROUND(E23*U23,2)</f>
        <v>0</v>
      </c>
      <c r="W23" s="164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132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61"/>
      <c r="B24" s="162"/>
      <c r="C24" s="192" t="s">
        <v>163</v>
      </c>
      <c r="D24" s="166"/>
      <c r="E24" s="167">
        <v>5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134</v>
      </c>
      <c r="AH24" s="154">
        <v>0</v>
      </c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75">
        <v>9</v>
      </c>
      <c r="B25" s="176" t="s">
        <v>164</v>
      </c>
      <c r="C25" s="191" t="s">
        <v>165</v>
      </c>
      <c r="D25" s="177" t="s">
        <v>166</v>
      </c>
      <c r="E25" s="178">
        <v>3</v>
      </c>
      <c r="F25" s="179"/>
      <c r="G25" s="180">
        <f>ROUND(E25*F25,2)</f>
        <v>0</v>
      </c>
      <c r="H25" s="179"/>
      <c r="I25" s="180">
        <f>ROUND(E25*H25,2)</f>
        <v>0</v>
      </c>
      <c r="J25" s="179"/>
      <c r="K25" s="180">
        <f>ROUND(E25*J25,2)</f>
        <v>0</v>
      </c>
      <c r="L25" s="180">
        <v>21</v>
      </c>
      <c r="M25" s="180">
        <f>G25*(1+L25/100)</f>
        <v>0</v>
      </c>
      <c r="N25" s="180">
        <v>0</v>
      </c>
      <c r="O25" s="180">
        <f>ROUND(E25*N25,2)</f>
        <v>0</v>
      </c>
      <c r="P25" s="180">
        <v>0</v>
      </c>
      <c r="Q25" s="180">
        <f>ROUND(E25*P25,2)</f>
        <v>0</v>
      </c>
      <c r="R25" s="180"/>
      <c r="S25" s="180" t="s">
        <v>140</v>
      </c>
      <c r="T25" s="181" t="s">
        <v>141</v>
      </c>
      <c r="U25" s="164">
        <v>0</v>
      </c>
      <c r="V25" s="164">
        <f>ROUND(E25*U25,2)</f>
        <v>0</v>
      </c>
      <c r="W25" s="164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132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61"/>
      <c r="B26" s="162"/>
      <c r="C26" s="192" t="s">
        <v>167</v>
      </c>
      <c r="D26" s="166"/>
      <c r="E26" s="167">
        <v>1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134</v>
      </c>
      <c r="AH26" s="154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61"/>
      <c r="B27" s="162"/>
      <c r="C27" s="192" t="s">
        <v>168</v>
      </c>
      <c r="D27" s="166"/>
      <c r="E27" s="167">
        <v>1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134</v>
      </c>
      <c r="AH27" s="154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61"/>
      <c r="B28" s="162"/>
      <c r="C28" s="192" t="s">
        <v>169</v>
      </c>
      <c r="D28" s="166"/>
      <c r="E28" s="167">
        <v>1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134</v>
      </c>
      <c r="AH28" s="154">
        <v>0</v>
      </c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82">
        <v>10</v>
      </c>
      <c r="B29" s="183" t="s">
        <v>170</v>
      </c>
      <c r="C29" s="193" t="s">
        <v>171</v>
      </c>
      <c r="D29" s="184" t="s">
        <v>172</v>
      </c>
      <c r="E29" s="185">
        <v>1</v>
      </c>
      <c r="F29" s="186"/>
      <c r="G29" s="187">
        <f>ROUND(E29*F29,2)</f>
        <v>0</v>
      </c>
      <c r="H29" s="186"/>
      <c r="I29" s="187">
        <f>ROUND(E29*H29,2)</f>
        <v>0</v>
      </c>
      <c r="J29" s="186"/>
      <c r="K29" s="187">
        <f>ROUND(E29*J29,2)</f>
        <v>0</v>
      </c>
      <c r="L29" s="187">
        <v>21</v>
      </c>
      <c r="M29" s="187">
        <f>G29*(1+L29/100)</f>
        <v>0</v>
      </c>
      <c r="N29" s="187">
        <v>0</v>
      </c>
      <c r="O29" s="187">
        <f>ROUND(E29*N29,2)</f>
        <v>0</v>
      </c>
      <c r="P29" s="187">
        <v>0</v>
      </c>
      <c r="Q29" s="187">
        <f>ROUND(E29*P29,2)</f>
        <v>0</v>
      </c>
      <c r="R29" s="187"/>
      <c r="S29" s="187" t="s">
        <v>140</v>
      </c>
      <c r="T29" s="188" t="s">
        <v>141</v>
      </c>
      <c r="U29" s="164">
        <v>0</v>
      </c>
      <c r="V29" s="164">
        <f>ROUND(E29*U29,2)</f>
        <v>0</v>
      </c>
      <c r="W29" s="164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132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x14ac:dyDescent="0.2">
      <c r="A30" s="169" t="s">
        <v>124</v>
      </c>
      <c r="B30" s="170" t="s">
        <v>97</v>
      </c>
      <c r="C30" s="190" t="s">
        <v>27</v>
      </c>
      <c r="D30" s="171"/>
      <c r="E30" s="172"/>
      <c r="F30" s="173"/>
      <c r="G30" s="173">
        <f>SUMIF(AG31:AG52,"&lt;&gt;NOR",G31:G52)</f>
        <v>0</v>
      </c>
      <c r="H30" s="173"/>
      <c r="I30" s="173">
        <f>SUM(I31:I52)</f>
        <v>0</v>
      </c>
      <c r="J30" s="173"/>
      <c r="K30" s="173">
        <f>SUM(K31:K52)</f>
        <v>0</v>
      </c>
      <c r="L30" s="173"/>
      <c r="M30" s="173">
        <f>SUM(M31:M52)</f>
        <v>0</v>
      </c>
      <c r="N30" s="173"/>
      <c r="O30" s="173">
        <f>SUM(O31:O52)</f>
        <v>0</v>
      </c>
      <c r="P30" s="173"/>
      <c r="Q30" s="173">
        <f>SUM(Q31:Q52)</f>
        <v>0</v>
      </c>
      <c r="R30" s="173"/>
      <c r="S30" s="173"/>
      <c r="T30" s="174"/>
      <c r="U30" s="168"/>
      <c r="V30" s="168">
        <f>SUM(V31:V52)</f>
        <v>0</v>
      </c>
      <c r="W30" s="168"/>
      <c r="AG30" t="s">
        <v>125</v>
      </c>
    </row>
    <row r="31" spans="1:60" outlineLevel="1" x14ac:dyDescent="0.2">
      <c r="A31" s="175">
        <v>11</v>
      </c>
      <c r="B31" s="176" t="s">
        <v>173</v>
      </c>
      <c r="C31" s="191" t="s">
        <v>174</v>
      </c>
      <c r="D31" s="177" t="s">
        <v>166</v>
      </c>
      <c r="E31" s="178">
        <v>1</v>
      </c>
      <c r="F31" s="179"/>
      <c r="G31" s="180">
        <f>ROUND(E31*F31,2)</f>
        <v>0</v>
      </c>
      <c r="H31" s="179"/>
      <c r="I31" s="180">
        <f>ROUND(E31*H31,2)</f>
        <v>0</v>
      </c>
      <c r="J31" s="179"/>
      <c r="K31" s="180">
        <f>ROUND(E31*J31,2)</f>
        <v>0</v>
      </c>
      <c r="L31" s="180">
        <v>21</v>
      </c>
      <c r="M31" s="180">
        <f>G31*(1+L31/100)</f>
        <v>0</v>
      </c>
      <c r="N31" s="180">
        <v>0</v>
      </c>
      <c r="O31" s="180">
        <f>ROUND(E31*N31,2)</f>
        <v>0</v>
      </c>
      <c r="P31" s="180">
        <v>0</v>
      </c>
      <c r="Q31" s="180">
        <f>ROUND(E31*P31,2)</f>
        <v>0</v>
      </c>
      <c r="R31" s="180"/>
      <c r="S31" s="180" t="s">
        <v>140</v>
      </c>
      <c r="T31" s="181" t="s">
        <v>141</v>
      </c>
      <c r="U31" s="164">
        <v>0</v>
      </c>
      <c r="V31" s="164">
        <f>ROUND(E31*U31,2)</f>
        <v>0</v>
      </c>
      <c r="W31" s="164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132</v>
      </c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61"/>
      <c r="B32" s="162"/>
      <c r="C32" s="192" t="s">
        <v>175</v>
      </c>
      <c r="D32" s="166"/>
      <c r="E32" s="167">
        <v>1</v>
      </c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134</v>
      </c>
      <c r="AH32" s="154">
        <v>0</v>
      </c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75">
        <v>12</v>
      </c>
      <c r="B33" s="176" t="s">
        <v>176</v>
      </c>
      <c r="C33" s="191" t="s">
        <v>177</v>
      </c>
      <c r="D33" s="177" t="s">
        <v>166</v>
      </c>
      <c r="E33" s="178">
        <v>1</v>
      </c>
      <c r="F33" s="179"/>
      <c r="G33" s="180">
        <f>ROUND(E33*F33,2)</f>
        <v>0</v>
      </c>
      <c r="H33" s="179"/>
      <c r="I33" s="180">
        <f>ROUND(E33*H33,2)</f>
        <v>0</v>
      </c>
      <c r="J33" s="179"/>
      <c r="K33" s="180">
        <f>ROUND(E33*J33,2)</f>
        <v>0</v>
      </c>
      <c r="L33" s="180">
        <v>21</v>
      </c>
      <c r="M33" s="180">
        <f>G33*(1+L33/100)</f>
        <v>0</v>
      </c>
      <c r="N33" s="180">
        <v>0</v>
      </c>
      <c r="O33" s="180">
        <f>ROUND(E33*N33,2)</f>
        <v>0</v>
      </c>
      <c r="P33" s="180">
        <v>0</v>
      </c>
      <c r="Q33" s="180">
        <f>ROUND(E33*P33,2)</f>
        <v>0</v>
      </c>
      <c r="R33" s="180"/>
      <c r="S33" s="180" t="s">
        <v>140</v>
      </c>
      <c r="T33" s="181" t="s">
        <v>141</v>
      </c>
      <c r="U33" s="164">
        <v>0</v>
      </c>
      <c r="V33" s="164">
        <f>ROUND(E33*U33,2)</f>
        <v>0</v>
      </c>
      <c r="W33" s="164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132</v>
      </c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45" outlineLevel="1" x14ac:dyDescent="0.2">
      <c r="A34" s="161"/>
      <c r="B34" s="162"/>
      <c r="C34" s="192" t="s">
        <v>178</v>
      </c>
      <c r="D34" s="166"/>
      <c r="E34" s="167">
        <v>1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134</v>
      </c>
      <c r="AH34" s="154">
        <v>0</v>
      </c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75">
        <v>13</v>
      </c>
      <c r="B35" s="176" t="s">
        <v>179</v>
      </c>
      <c r="C35" s="191" t="s">
        <v>180</v>
      </c>
      <c r="D35" s="177" t="s">
        <v>166</v>
      </c>
      <c r="E35" s="178">
        <v>1</v>
      </c>
      <c r="F35" s="179"/>
      <c r="G35" s="180">
        <f>ROUND(E35*F35,2)</f>
        <v>0</v>
      </c>
      <c r="H35" s="179"/>
      <c r="I35" s="180">
        <f>ROUND(E35*H35,2)</f>
        <v>0</v>
      </c>
      <c r="J35" s="179"/>
      <c r="K35" s="180">
        <f>ROUND(E35*J35,2)</f>
        <v>0</v>
      </c>
      <c r="L35" s="180">
        <v>21</v>
      </c>
      <c r="M35" s="180">
        <f>G35*(1+L35/100)</f>
        <v>0</v>
      </c>
      <c r="N35" s="180">
        <v>0</v>
      </c>
      <c r="O35" s="180">
        <f>ROUND(E35*N35,2)</f>
        <v>0</v>
      </c>
      <c r="P35" s="180">
        <v>0</v>
      </c>
      <c r="Q35" s="180">
        <f>ROUND(E35*P35,2)</f>
        <v>0</v>
      </c>
      <c r="R35" s="180"/>
      <c r="S35" s="180" t="s">
        <v>140</v>
      </c>
      <c r="T35" s="181" t="s">
        <v>141</v>
      </c>
      <c r="U35" s="164">
        <v>0</v>
      </c>
      <c r="V35" s="164">
        <f>ROUND(E35*U35,2)</f>
        <v>0</v>
      </c>
      <c r="W35" s="164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132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ht="45" outlineLevel="1" x14ac:dyDescent="0.2">
      <c r="A36" s="161"/>
      <c r="B36" s="162"/>
      <c r="C36" s="192" t="s">
        <v>181</v>
      </c>
      <c r="D36" s="166"/>
      <c r="E36" s="167">
        <v>1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134</v>
      </c>
      <c r="AH36" s="154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75">
        <v>14</v>
      </c>
      <c r="B37" s="176" t="s">
        <v>182</v>
      </c>
      <c r="C37" s="191" t="s">
        <v>183</v>
      </c>
      <c r="D37" s="177" t="s">
        <v>166</v>
      </c>
      <c r="E37" s="178">
        <v>1</v>
      </c>
      <c r="F37" s="179"/>
      <c r="G37" s="180">
        <f>ROUND(E37*F37,2)</f>
        <v>0</v>
      </c>
      <c r="H37" s="179"/>
      <c r="I37" s="180">
        <f>ROUND(E37*H37,2)</f>
        <v>0</v>
      </c>
      <c r="J37" s="179"/>
      <c r="K37" s="180">
        <f>ROUND(E37*J37,2)</f>
        <v>0</v>
      </c>
      <c r="L37" s="180">
        <v>21</v>
      </c>
      <c r="M37" s="180">
        <f>G37*(1+L37/100)</f>
        <v>0</v>
      </c>
      <c r="N37" s="180">
        <v>0</v>
      </c>
      <c r="O37" s="180">
        <f>ROUND(E37*N37,2)</f>
        <v>0</v>
      </c>
      <c r="P37" s="180">
        <v>0</v>
      </c>
      <c r="Q37" s="180">
        <f>ROUND(E37*P37,2)</f>
        <v>0</v>
      </c>
      <c r="R37" s="180"/>
      <c r="S37" s="180" t="s">
        <v>140</v>
      </c>
      <c r="T37" s="181" t="s">
        <v>141</v>
      </c>
      <c r="U37" s="164">
        <v>0</v>
      </c>
      <c r="V37" s="164">
        <f>ROUND(E37*U37,2)</f>
        <v>0</v>
      </c>
      <c r="W37" s="164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132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ht="33.75" outlineLevel="1" x14ac:dyDescent="0.2">
      <c r="A38" s="161"/>
      <c r="B38" s="162"/>
      <c r="C38" s="192" t="s">
        <v>184</v>
      </c>
      <c r="D38" s="166"/>
      <c r="E38" s="167">
        <v>1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134</v>
      </c>
      <c r="AH38" s="154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75">
        <v>15</v>
      </c>
      <c r="B39" s="176" t="s">
        <v>185</v>
      </c>
      <c r="C39" s="191" t="s">
        <v>186</v>
      </c>
      <c r="D39" s="177" t="s">
        <v>166</v>
      </c>
      <c r="E39" s="178">
        <v>1</v>
      </c>
      <c r="F39" s="179"/>
      <c r="G39" s="180">
        <f>ROUND(E39*F39,2)</f>
        <v>0</v>
      </c>
      <c r="H39" s="179"/>
      <c r="I39" s="180">
        <f>ROUND(E39*H39,2)</f>
        <v>0</v>
      </c>
      <c r="J39" s="179"/>
      <c r="K39" s="180">
        <f>ROUND(E39*J39,2)</f>
        <v>0</v>
      </c>
      <c r="L39" s="180">
        <v>21</v>
      </c>
      <c r="M39" s="180">
        <f>G39*(1+L39/100)</f>
        <v>0</v>
      </c>
      <c r="N39" s="180">
        <v>0</v>
      </c>
      <c r="O39" s="180">
        <f>ROUND(E39*N39,2)</f>
        <v>0</v>
      </c>
      <c r="P39" s="180">
        <v>0</v>
      </c>
      <c r="Q39" s="180">
        <f>ROUND(E39*P39,2)</f>
        <v>0</v>
      </c>
      <c r="R39" s="180"/>
      <c r="S39" s="180" t="s">
        <v>140</v>
      </c>
      <c r="T39" s="181" t="s">
        <v>141</v>
      </c>
      <c r="U39" s="164">
        <v>0</v>
      </c>
      <c r="V39" s="164">
        <f>ROUND(E39*U39,2)</f>
        <v>0</v>
      </c>
      <c r="W39" s="164"/>
      <c r="X39" s="154"/>
      <c r="Y39" s="154"/>
      <c r="Z39" s="154"/>
      <c r="AA39" s="154"/>
      <c r="AB39" s="154"/>
      <c r="AC39" s="154"/>
      <c r="AD39" s="154"/>
      <c r="AE39" s="154"/>
      <c r="AF39" s="154"/>
      <c r="AG39" s="154" t="s">
        <v>132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ht="45" outlineLevel="1" x14ac:dyDescent="0.2">
      <c r="A40" s="161"/>
      <c r="B40" s="162"/>
      <c r="C40" s="192" t="s">
        <v>187</v>
      </c>
      <c r="D40" s="166"/>
      <c r="E40" s="167">
        <v>1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134</v>
      </c>
      <c r="AH40" s="154">
        <v>0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75">
        <v>16</v>
      </c>
      <c r="B41" s="176" t="s">
        <v>188</v>
      </c>
      <c r="C41" s="191" t="s">
        <v>189</v>
      </c>
      <c r="D41" s="177" t="s">
        <v>166</v>
      </c>
      <c r="E41" s="178">
        <v>1</v>
      </c>
      <c r="F41" s="179"/>
      <c r="G41" s="180">
        <f>ROUND(E41*F41,2)</f>
        <v>0</v>
      </c>
      <c r="H41" s="179"/>
      <c r="I41" s="180">
        <f>ROUND(E41*H41,2)</f>
        <v>0</v>
      </c>
      <c r="J41" s="179"/>
      <c r="K41" s="180">
        <f>ROUND(E41*J41,2)</f>
        <v>0</v>
      </c>
      <c r="L41" s="180">
        <v>21</v>
      </c>
      <c r="M41" s="180">
        <f>G41*(1+L41/100)</f>
        <v>0</v>
      </c>
      <c r="N41" s="180">
        <v>0</v>
      </c>
      <c r="O41" s="180">
        <f>ROUND(E41*N41,2)</f>
        <v>0</v>
      </c>
      <c r="P41" s="180">
        <v>0</v>
      </c>
      <c r="Q41" s="180">
        <f>ROUND(E41*P41,2)</f>
        <v>0</v>
      </c>
      <c r="R41" s="180"/>
      <c r="S41" s="180" t="s">
        <v>140</v>
      </c>
      <c r="T41" s="181" t="s">
        <v>141</v>
      </c>
      <c r="U41" s="164">
        <v>0</v>
      </c>
      <c r="V41" s="164">
        <f>ROUND(E41*U41,2)</f>
        <v>0</v>
      </c>
      <c r="W41" s="164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132</v>
      </c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ht="22.5" outlineLevel="1" x14ac:dyDescent="0.2">
      <c r="A42" s="161"/>
      <c r="B42" s="162"/>
      <c r="C42" s="192" t="s">
        <v>190</v>
      </c>
      <c r="D42" s="166"/>
      <c r="E42" s="167">
        <v>1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134</v>
      </c>
      <c r="AH42" s="154">
        <v>0</v>
      </c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75">
        <v>17</v>
      </c>
      <c r="B43" s="176" t="s">
        <v>191</v>
      </c>
      <c r="C43" s="191" t="s">
        <v>192</v>
      </c>
      <c r="D43" s="177" t="s">
        <v>166</v>
      </c>
      <c r="E43" s="178">
        <v>1</v>
      </c>
      <c r="F43" s="179"/>
      <c r="G43" s="180">
        <f>ROUND(E43*F43,2)</f>
        <v>0</v>
      </c>
      <c r="H43" s="179"/>
      <c r="I43" s="180">
        <f>ROUND(E43*H43,2)</f>
        <v>0</v>
      </c>
      <c r="J43" s="179"/>
      <c r="K43" s="180">
        <f>ROUND(E43*J43,2)</f>
        <v>0</v>
      </c>
      <c r="L43" s="180">
        <v>21</v>
      </c>
      <c r="M43" s="180">
        <f>G43*(1+L43/100)</f>
        <v>0</v>
      </c>
      <c r="N43" s="180">
        <v>0</v>
      </c>
      <c r="O43" s="180">
        <f>ROUND(E43*N43,2)</f>
        <v>0</v>
      </c>
      <c r="P43" s="180">
        <v>0</v>
      </c>
      <c r="Q43" s="180">
        <f>ROUND(E43*P43,2)</f>
        <v>0</v>
      </c>
      <c r="R43" s="180"/>
      <c r="S43" s="180" t="s">
        <v>140</v>
      </c>
      <c r="T43" s="181" t="s">
        <v>141</v>
      </c>
      <c r="U43" s="164">
        <v>0</v>
      </c>
      <c r="V43" s="164">
        <f>ROUND(E43*U43,2)</f>
        <v>0</v>
      </c>
      <c r="W43" s="164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132</v>
      </c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ht="22.5" outlineLevel="1" x14ac:dyDescent="0.2">
      <c r="A44" s="161"/>
      <c r="B44" s="162"/>
      <c r="C44" s="192" t="s">
        <v>193</v>
      </c>
      <c r="D44" s="166"/>
      <c r="E44" s="167">
        <v>1</v>
      </c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54"/>
      <c r="Y44" s="154"/>
      <c r="Z44" s="154"/>
      <c r="AA44" s="154"/>
      <c r="AB44" s="154"/>
      <c r="AC44" s="154"/>
      <c r="AD44" s="154"/>
      <c r="AE44" s="154"/>
      <c r="AF44" s="154"/>
      <c r="AG44" s="154" t="s">
        <v>134</v>
      </c>
      <c r="AH44" s="154">
        <v>0</v>
      </c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75">
        <v>18</v>
      </c>
      <c r="B45" s="176" t="s">
        <v>194</v>
      </c>
      <c r="C45" s="191" t="s">
        <v>195</v>
      </c>
      <c r="D45" s="177" t="s">
        <v>166</v>
      </c>
      <c r="E45" s="178">
        <v>1</v>
      </c>
      <c r="F45" s="179"/>
      <c r="G45" s="180">
        <f>ROUND(E45*F45,2)</f>
        <v>0</v>
      </c>
      <c r="H45" s="179"/>
      <c r="I45" s="180">
        <f>ROUND(E45*H45,2)</f>
        <v>0</v>
      </c>
      <c r="J45" s="179"/>
      <c r="K45" s="180">
        <f>ROUND(E45*J45,2)</f>
        <v>0</v>
      </c>
      <c r="L45" s="180">
        <v>21</v>
      </c>
      <c r="M45" s="180">
        <f>G45*(1+L45/100)</f>
        <v>0</v>
      </c>
      <c r="N45" s="180">
        <v>0</v>
      </c>
      <c r="O45" s="180">
        <f>ROUND(E45*N45,2)</f>
        <v>0</v>
      </c>
      <c r="P45" s="180">
        <v>0</v>
      </c>
      <c r="Q45" s="180">
        <f>ROUND(E45*P45,2)</f>
        <v>0</v>
      </c>
      <c r="R45" s="180"/>
      <c r="S45" s="180" t="s">
        <v>140</v>
      </c>
      <c r="T45" s="181" t="s">
        <v>141</v>
      </c>
      <c r="U45" s="164">
        <v>0</v>
      </c>
      <c r="V45" s="164">
        <f>ROUND(E45*U45,2)</f>
        <v>0</v>
      </c>
      <c r="W45" s="164"/>
      <c r="X45" s="154"/>
      <c r="Y45" s="154"/>
      <c r="Z45" s="154"/>
      <c r="AA45" s="154"/>
      <c r="AB45" s="154"/>
      <c r="AC45" s="154"/>
      <c r="AD45" s="154"/>
      <c r="AE45" s="154"/>
      <c r="AF45" s="154"/>
      <c r="AG45" s="154" t="s">
        <v>132</v>
      </c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ht="33.75" outlineLevel="1" x14ac:dyDescent="0.2">
      <c r="A46" s="161"/>
      <c r="B46" s="162"/>
      <c r="C46" s="192" t="s">
        <v>661</v>
      </c>
      <c r="D46" s="166"/>
      <c r="E46" s="167">
        <v>1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54"/>
      <c r="Y46" s="154"/>
      <c r="Z46" s="154"/>
      <c r="AA46" s="154"/>
      <c r="AB46" s="154"/>
      <c r="AC46" s="154"/>
      <c r="AD46" s="154"/>
      <c r="AE46" s="154"/>
      <c r="AF46" s="154"/>
      <c r="AG46" s="154" t="s">
        <v>134</v>
      </c>
      <c r="AH46" s="154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75">
        <v>19</v>
      </c>
      <c r="B47" s="176" t="s">
        <v>196</v>
      </c>
      <c r="C47" s="191" t="s">
        <v>197</v>
      </c>
      <c r="D47" s="177" t="s">
        <v>166</v>
      </c>
      <c r="E47" s="178">
        <v>1</v>
      </c>
      <c r="F47" s="179"/>
      <c r="G47" s="180">
        <f>ROUND(E47*F47,2)</f>
        <v>0</v>
      </c>
      <c r="H47" s="179"/>
      <c r="I47" s="180">
        <f>ROUND(E47*H47,2)</f>
        <v>0</v>
      </c>
      <c r="J47" s="179"/>
      <c r="K47" s="180">
        <f>ROUND(E47*J47,2)</f>
        <v>0</v>
      </c>
      <c r="L47" s="180">
        <v>21</v>
      </c>
      <c r="M47" s="180">
        <f>G47*(1+L47/100)</f>
        <v>0</v>
      </c>
      <c r="N47" s="180">
        <v>0</v>
      </c>
      <c r="O47" s="180">
        <f>ROUND(E47*N47,2)</f>
        <v>0</v>
      </c>
      <c r="P47" s="180">
        <v>0</v>
      </c>
      <c r="Q47" s="180">
        <f>ROUND(E47*P47,2)</f>
        <v>0</v>
      </c>
      <c r="R47" s="180"/>
      <c r="S47" s="180" t="s">
        <v>140</v>
      </c>
      <c r="T47" s="181" t="s">
        <v>141</v>
      </c>
      <c r="U47" s="164">
        <v>0</v>
      </c>
      <c r="V47" s="164">
        <f>ROUND(E47*U47,2)</f>
        <v>0</v>
      </c>
      <c r="W47" s="164"/>
      <c r="X47" s="154"/>
      <c r="Y47" s="154"/>
      <c r="Z47" s="154"/>
      <c r="AA47" s="154"/>
      <c r="AB47" s="154"/>
      <c r="AC47" s="154"/>
      <c r="AD47" s="154"/>
      <c r="AE47" s="154"/>
      <c r="AF47" s="154"/>
      <c r="AG47" s="154" t="s">
        <v>132</v>
      </c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61"/>
      <c r="B48" s="162"/>
      <c r="C48" s="192" t="s">
        <v>198</v>
      </c>
      <c r="D48" s="166"/>
      <c r="E48" s="167">
        <v>1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54"/>
      <c r="Y48" s="154"/>
      <c r="Z48" s="154"/>
      <c r="AA48" s="154"/>
      <c r="AB48" s="154"/>
      <c r="AC48" s="154"/>
      <c r="AD48" s="154"/>
      <c r="AE48" s="154"/>
      <c r="AF48" s="154"/>
      <c r="AG48" s="154" t="s">
        <v>134</v>
      </c>
      <c r="AH48" s="154">
        <v>0</v>
      </c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75">
        <v>20</v>
      </c>
      <c r="B49" s="176" t="s">
        <v>199</v>
      </c>
      <c r="C49" s="191" t="s">
        <v>200</v>
      </c>
      <c r="D49" s="177" t="s">
        <v>166</v>
      </c>
      <c r="E49" s="178">
        <v>1</v>
      </c>
      <c r="F49" s="179"/>
      <c r="G49" s="180">
        <f>ROUND(E49*F49,2)</f>
        <v>0</v>
      </c>
      <c r="H49" s="179"/>
      <c r="I49" s="180">
        <f>ROUND(E49*H49,2)</f>
        <v>0</v>
      </c>
      <c r="J49" s="179"/>
      <c r="K49" s="180">
        <f>ROUND(E49*J49,2)</f>
        <v>0</v>
      </c>
      <c r="L49" s="180">
        <v>21</v>
      </c>
      <c r="M49" s="180">
        <f>G49*(1+L49/100)</f>
        <v>0</v>
      </c>
      <c r="N49" s="180">
        <v>0</v>
      </c>
      <c r="O49" s="180">
        <f>ROUND(E49*N49,2)</f>
        <v>0</v>
      </c>
      <c r="P49" s="180">
        <v>0</v>
      </c>
      <c r="Q49" s="180">
        <f>ROUND(E49*P49,2)</f>
        <v>0</v>
      </c>
      <c r="R49" s="180"/>
      <c r="S49" s="180" t="s">
        <v>140</v>
      </c>
      <c r="T49" s="181" t="s">
        <v>141</v>
      </c>
      <c r="U49" s="164">
        <v>0</v>
      </c>
      <c r="V49" s="164">
        <f>ROUND(E49*U49,2)</f>
        <v>0</v>
      </c>
      <c r="W49" s="164"/>
      <c r="X49" s="154"/>
      <c r="Y49" s="154"/>
      <c r="Z49" s="154"/>
      <c r="AA49" s="154"/>
      <c r="AB49" s="154"/>
      <c r="AC49" s="154"/>
      <c r="AD49" s="154"/>
      <c r="AE49" s="154"/>
      <c r="AF49" s="154"/>
      <c r="AG49" s="154" t="s">
        <v>132</v>
      </c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ht="33.75" outlineLevel="1" x14ac:dyDescent="0.2">
      <c r="A50" s="161"/>
      <c r="B50" s="162"/>
      <c r="C50" s="192" t="s">
        <v>201</v>
      </c>
      <c r="D50" s="166"/>
      <c r="E50" s="167">
        <v>1</v>
      </c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54"/>
      <c r="Y50" s="154"/>
      <c r="Z50" s="154"/>
      <c r="AA50" s="154"/>
      <c r="AB50" s="154"/>
      <c r="AC50" s="154"/>
      <c r="AD50" s="154"/>
      <c r="AE50" s="154"/>
      <c r="AF50" s="154"/>
      <c r="AG50" s="154" t="s">
        <v>134</v>
      </c>
      <c r="AH50" s="154">
        <v>0</v>
      </c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75">
        <v>21</v>
      </c>
      <c r="B51" s="176" t="s">
        <v>202</v>
      </c>
      <c r="C51" s="191" t="s">
        <v>203</v>
      </c>
      <c r="D51" s="177" t="s">
        <v>166</v>
      </c>
      <c r="E51" s="178">
        <v>1</v>
      </c>
      <c r="F51" s="179"/>
      <c r="G51" s="180">
        <f>ROUND(E51*F51,2)</f>
        <v>0</v>
      </c>
      <c r="H51" s="179"/>
      <c r="I51" s="180">
        <f>ROUND(E51*H51,2)</f>
        <v>0</v>
      </c>
      <c r="J51" s="179"/>
      <c r="K51" s="180">
        <f>ROUND(E51*J51,2)</f>
        <v>0</v>
      </c>
      <c r="L51" s="180">
        <v>21</v>
      </c>
      <c r="M51" s="180">
        <f>G51*(1+L51/100)</f>
        <v>0</v>
      </c>
      <c r="N51" s="180">
        <v>0</v>
      </c>
      <c r="O51" s="180">
        <f>ROUND(E51*N51,2)</f>
        <v>0</v>
      </c>
      <c r="P51" s="180">
        <v>0</v>
      </c>
      <c r="Q51" s="180">
        <f>ROUND(E51*P51,2)</f>
        <v>0</v>
      </c>
      <c r="R51" s="180"/>
      <c r="S51" s="180" t="s">
        <v>140</v>
      </c>
      <c r="T51" s="181" t="s">
        <v>141</v>
      </c>
      <c r="U51" s="164">
        <v>0</v>
      </c>
      <c r="V51" s="164">
        <f>ROUND(E51*U51,2)</f>
        <v>0</v>
      </c>
      <c r="W51" s="164"/>
      <c r="X51" s="154"/>
      <c r="Y51" s="154"/>
      <c r="Z51" s="154"/>
      <c r="AA51" s="154"/>
      <c r="AB51" s="154"/>
      <c r="AC51" s="154"/>
      <c r="AD51" s="154"/>
      <c r="AE51" s="154"/>
      <c r="AF51" s="154"/>
      <c r="AG51" s="154" t="s">
        <v>132</v>
      </c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ht="33.75" outlineLevel="1" x14ac:dyDescent="0.2">
      <c r="A52" s="161"/>
      <c r="B52" s="162"/>
      <c r="C52" s="192" t="s">
        <v>204</v>
      </c>
      <c r="D52" s="166"/>
      <c r="E52" s="167">
        <v>1</v>
      </c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54"/>
      <c r="Y52" s="154"/>
      <c r="Z52" s="154"/>
      <c r="AA52" s="154"/>
      <c r="AB52" s="154"/>
      <c r="AC52" s="154"/>
      <c r="AD52" s="154"/>
      <c r="AE52" s="154"/>
      <c r="AF52" s="154"/>
      <c r="AG52" s="154" t="s">
        <v>134</v>
      </c>
      <c r="AH52" s="154">
        <v>0</v>
      </c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x14ac:dyDescent="0.2">
      <c r="A53" s="5"/>
      <c r="B53" s="6"/>
      <c r="C53" s="194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E53">
        <v>15</v>
      </c>
      <c r="AF53">
        <v>21</v>
      </c>
    </row>
    <row r="54" spans="1:60" x14ac:dyDescent="0.2">
      <c r="A54" s="157"/>
      <c r="B54" s="158" t="s">
        <v>29</v>
      </c>
      <c r="C54" s="195"/>
      <c r="D54" s="159"/>
      <c r="E54" s="160"/>
      <c r="F54" s="160"/>
      <c r="G54" s="189">
        <f>G8+G30</f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AE54">
        <f>SUMIF(L7:L52,AE53,G7:G52)</f>
        <v>0</v>
      </c>
      <c r="AF54">
        <f>SUMIF(L7:L52,AF53,G7:G52)</f>
        <v>0</v>
      </c>
      <c r="AG54" t="s">
        <v>205</v>
      </c>
    </row>
    <row r="55" spans="1:60" x14ac:dyDescent="0.2">
      <c r="C55" s="196"/>
      <c r="D55" s="145"/>
      <c r="AG55" t="s">
        <v>206</v>
      </c>
    </row>
    <row r="56" spans="1:60" x14ac:dyDescent="0.2">
      <c r="D56" s="145"/>
    </row>
    <row r="57" spans="1:60" x14ac:dyDescent="0.2">
      <c r="D57" s="145"/>
    </row>
    <row r="58" spans="1:60" x14ac:dyDescent="0.2">
      <c r="D58" s="145"/>
    </row>
    <row r="59" spans="1:60" x14ac:dyDescent="0.2">
      <c r="D59" s="145"/>
    </row>
    <row r="60" spans="1:60" x14ac:dyDescent="0.2">
      <c r="D60" s="145"/>
    </row>
    <row r="61" spans="1:60" x14ac:dyDescent="0.2">
      <c r="D61" s="145"/>
    </row>
    <row r="62" spans="1:60" x14ac:dyDescent="0.2">
      <c r="D62" s="145"/>
    </row>
    <row r="63" spans="1:60" x14ac:dyDescent="0.2">
      <c r="D63" s="145"/>
    </row>
    <row r="64" spans="1:60" x14ac:dyDescent="0.2">
      <c r="D64" s="145"/>
    </row>
    <row r="65" spans="4:4" x14ac:dyDescent="0.2">
      <c r="D65" s="145"/>
    </row>
    <row r="66" spans="4:4" x14ac:dyDescent="0.2">
      <c r="D66" s="145"/>
    </row>
    <row r="67" spans="4:4" x14ac:dyDescent="0.2">
      <c r="D67" s="145"/>
    </row>
    <row r="68" spans="4:4" x14ac:dyDescent="0.2">
      <c r="D68" s="145"/>
    </row>
    <row r="69" spans="4:4" x14ac:dyDescent="0.2">
      <c r="D69" s="145"/>
    </row>
    <row r="70" spans="4:4" x14ac:dyDescent="0.2">
      <c r="D70" s="145"/>
    </row>
    <row r="71" spans="4:4" x14ac:dyDescent="0.2">
      <c r="D71" s="145"/>
    </row>
    <row r="72" spans="4:4" x14ac:dyDescent="0.2">
      <c r="D72" s="145"/>
    </row>
    <row r="73" spans="4:4" x14ac:dyDescent="0.2">
      <c r="D73" s="145"/>
    </row>
    <row r="74" spans="4:4" x14ac:dyDescent="0.2">
      <c r="D74" s="145"/>
    </row>
    <row r="75" spans="4:4" x14ac:dyDescent="0.2">
      <c r="D75" s="145"/>
    </row>
    <row r="76" spans="4:4" x14ac:dyDescent="0.2">
      <c r="D76" s="145"/>
    </row>
    <row r="77" spans="4:4" x14ac:dyDescent="0.2">
      <c r="D77" s="145"/>
    </row>
    <row r="78" spans="4:4" x14ac:dyDescent="0.2">
      <c r="D78" s="145"/>
    </row>
    <row r="79" spans="4:4" x14ac:dyDescent="0.2">
      <c r="D79" s="145"/>
    </row>
    <row r="80" spans="4:4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  <row r="84" spans="4:4" x14ac:dyDescent="0.2">
      <c r="D84" s="145"/>
    </row>
    <row r="85" spans="4:4" x14ac:dyDescent="0.2">
      <c r="D85" s="145"/>
    </row>
    <row r="86" spans="4:4" x14ac:dyDescent="0.2">
      <c r="D86" s="145"/>
    </row>
    <row r="87" spans="4:4" x14ac:dyDescent="0.2">
      <c r="D87" s="145"/>
    </row>
    <row r="88" spans="4:4" x14ac:dyDescent="0.2">
      <c r="D88" s="145"/>
    </row>
    <row r="89" spans="4:4" x14ac:dyDescent="0.2">
      <c r="D89" s="145"/>
    </row>
    <row r="90" spans="4:4" x14ac:dyDescent="0.2">
      <c r="D90" s="145"/>
    </row>
    <row r="91" spans="4:4" x14ac:dyDescent="0.2">
      <c r="D91" s="145"/>
    </row>
    <row r="92" spans="4:4" x14ac:dyDescent="0.2">
      <c r="D92" s="145"/>
    </row>
    <row r="93" spans="4:4" x14ac:dyDescent="0.2">
      <c r="D93" s="145"/>
    </row>
    <row r="94" spans="4:4" x14ac:dyDescent="0.2">
      <c r="D94" s="145"/>
    </row>
    <row r="95" spans="4:4" x14ac:dyDescent="0.2">
      <c r="D95" s="145"/>
    </row>
    <row r="96" spans="4:4" x14ac:dyDescent="0.2">
      <c r="D96" s="145"/>
    </row>
    <row r="97" spans="4:4" x14ac:dyDescent="0.2">
      <c r="D97" s="145"/>
    </row>
    <row r="98" spans="4:4" x14ac:dyDescent="0.2">
      <c r="D98" s="145"/>
    </row>
    <row r="99" spans="4:4" x14ac:dyDescent="0.2">
      <c r="D99" s="145"/>
    </row>
    <row r="100" spans="4:4" x14ac:dyDescent="0.2">
      <c r="D100" s="145"/>
    </row>
    <row r="101" spans="4:4" x14ac:dyDescent="0.2">
      <c r="D101" s="145"/>
    </row>
    <row r="102" spans="4:4" x14ac:dyDescent="0.2">
      <c r="D102" s="145"/>
    </row>
    <row r="103" spans="4:4" x14ac:dyDescent="0.2">
      <c r="D103" s="145"/>
    </row>
    <row r="104" spans="4:4" x14ac:dyDescent="0.2">
      <c r="D104" s="145"/>
    </row>
    <row r="105" spans="4:4" x14ac:dyDescent="0.2">
      <c r="D105" s="145"/>
    </row>
    <row r="106" spans="4:4" x14ac:dyDescent="0.2">
      <c r="D106" s="145"/>
    </row>
    <row r="107" spans="4:4" x14ac:dyDescent="0.2">
      <c r="D107" s="145"/>
    </row>
    <row r="108" spans="4:4" x14ac:dyDescent="0.2">
      <c r="D108" s="145"/>
    </row>
    <row r="109" spans="4:4" x14ac:dyDescent="0.2">
      <c r="D109" s="145"/>
    </row>
    <row r="110" spans="4:4" x14ac:dyDescent="0.2">
      <c r="D110" s="145"/>
    </row>
    <row r="111" spans="4:4" x14ac:dyDescent="0.2">
      <c r="D111" s="145"/>
    </row>
    <row r="112" spans="4:4" x14ac:dyDescent="0.2">
      <c r="D112" s="145"/>
    </row>
    <row r="113" spans="4:4" x14ac:dyDescent="0.2">
      <c r="D113" s="145"/>
    </row>
    <row r="114" spans="4:4" x14ac:dyDescent="0.2">
      <c r="D114" s="145"/>
    </row>
    <row r="115" spans="4:4" x14ac:dyDescent="0.2">
      <c r="D115" s="145"/>
    </row>
    <row r="116" spans="4:4" x14ac:dyDescent="0.2">
      <c r="D116" s="145"/>
    </row>
    <row r="117" spans="4:4" x14ac:dyDescent="0.2">
      <c r="D117" s="145"/>
    </row>
    <row r="118" spans="4:4" x14ac:dyDescent="0.2">
      <c r="D118" s="145"/>
    </row>
    <row r="119" spans="4:4" x14ac:dyDescent="0.2">
      <c r="D119" s="145"/>
    </row>
    <row r="120" spans="4:4" x14ac:dyDescent="0.2">
      <c r="D120" s="145"/>
    </row>
    <row r="121" spans="4:4" x14ac:dyDescent="0.2">
      <c r="D121" s="145"/>
    </row>
    <row r="122" spans="4:4" x14ac:dyDescent="0.2">
      <c r="D122" s="145"/>
    </row>
    <row r="123" spans="4:4" x14ac:dyDescent="0.2">
      <c r="D123" s="145"/>
    </row>
    <row r="124" spans="4:4" x14ac:dyDescent="0.2">
      <c r="D124" s="145"/>
    </row>
    <row r="125" spans="4:4" x14ac:dyDescent="0.2">
      <c r="D125" s="145"/>
    </row>
    <row r="126" spans="4:4" x14ac:dyDescent="0.2">
      <c r="D126" s="145"/>
    </row>
    <row r="127" spans="4:4" x14ac:dyDescent="0.2">
      <c r="D127" s="145"/>
    </row>
    <row r="128" spans="4:4" x14ac:dyDescent="0.2">
      <c r="D128" s="145"/>
    </row>
    <row r="129" spans="4:4" x14ac:dyDescent="0.2">
      <c r="D129" s="145"/>
    </row>
    <row r="130" spans="4:4" x14ac:dyDescent="0.2">
      <c r="D130" s="145"/>
    </row>
    <row r="131" spans="4:4" x14ac:dyDescent="0.2">
      <c r="D131" s="145"/>
    </row>
    <row r="132" spans="4:4" x14ac:dyDescent="0.2">
      <c r="D132" s="145"/>
    </row>
    <row r="133" spans="4:4" x14ac:dyDescent="0.2">
      <c r="D133" s="145"/>
    </row>
    <row r="134" spans="4:4" x14ac:dyDescent="0.2">
      <c r="D134" s="145"/>
    </row>
    <row r="135" spans="4:4" x14ac:dyDescent="0.2">
      <c r="D135" s="145"/>
    </row>
    <row r="136" spans="4:4" x14ac:dyDescent="0.2">
      <c r="D136" s="145"/>
    </row>
    <row r="137" spans="4:4" x14ac:dyDescent="0.2">
      <c r="D137" s="145"/>
    </row>
    <row r="138" spans="4:4" x14ac:dyDescent="0.2">
      <c r="D138" s="145"/>
    </row>
    <row r="139" spans="4:4" x14ac:dyDescent="0.2">
      <c r="D139" s="145"/>
    </row>
    <row r="140" spans="4:4" x14ac:dyDescent="0.2">
      <c r="D140" s="145"/>
    </row>
    <row r="141" spans="4:4" x14ac:dyDescent="0.2">
      <c r="D141" s="145"/>
    </row>
    <row r="142" spans="4:4" x14ac:dyDescent="0.2">
      <c r="D142" s="145"/>
    </row>
    <row r="143" spans="4:4" x14ac:dyDescent="0.2">
      <c r="D143" s="145"/>
    </row>
    <row r="144" spans="4:4" x14ac:dyDescent="0.2">
      <c r="D144" s="145"/>
    </row>
    <row r="145" spans="4:4" x14ac:dyDescent="0.2">
      <c r="D145" s="145"/>
    </row>
    <row r="146" spans="4:4" x14ac:dyDescent="0.2">
      <c r="D146" s="145"/>
    </row>
    <row r="147" spans="4:4" x14ac:dyDescent="0.2">
      <c r="D147" s="145"/>
    </row>
    <row r="148" spans="4:4" x14ac:dyDescent="0.2">
      <c r="D148" s="145"/>
    </row>
    <row r="149" spans="4:4" x14ac:dyDescent="0.2">
      <c r="D149" s="145"/>
    </row>
    <row r="150" spans="4:4" x14ac:dyDescent="0.2">
      <c r="D150" s="145"/>
    </row>
    <row r="151" spans="4:4" x14ac:dyDescent="0.2">
      <c r="D151" s="145"/>
    </row>
    <row r="152" spans="4:4" x14ac:dyDescent="0.2">
      <c r="D152" s="145"/>
    </row>
    <row r="153" spans="4:4" x14ac:dyDescent="0.2">
      <c r="D153" s="145"/>
    </row>
    <row r="154" spans="4:4" x14ac:dyDescent="0.2">
      <c r="D154" s="145"/>
    </row>
    <row r="155" spans="4:4" x14ac:dyDescent="0.2">
      <c r="D155" s="145"/>
    </row>
    <row r="156" spans="4:4" x14ac:dyDescent="0.2">
      <c r="D156" s="145"/>
    </row>
    <row r="157" spans="4:4" x14ac:dyDescent="0.2">
      <c r="D157" s="145"/>
    </row>
    <row r="158" spans="4:4" x14ac:dyDescent="0.2">
      <c r="D158" s="145"/>
    </row>
    <row r="159" spans="4:4" x14ac:dyDescent="0.2">
      <c r="D159" s="145"/>
    </row>
    <row r="160" spans="4:4" x14ac:dyDescent="0.2">
      <c r="D160" s="145"/>
    </row>
    <row r="161" spans="4:4" x14ac:dyDescent="0.2">
      <c r="D161" s="145"/>
    </row>
    <row r="162" spans="4:4" x14ac:dyDescent="0.2">
      <c r="D162" s="145"/>
    </row>
    <row r="163" spans="4:4" x14ac:dyDescent="0.2">
      <c r="D163" s="145"/>
    </row>
    <row r="164" spans="4:4" x14ac:dyDescent="0.2">
      <c r="D164" s="145"/>
    </row>
    <row r="165" spans="4:4" x14ac:dyDescent="0.2">
      <c r="D165" s="145"/>
    </row>
    <row r="166" spans="4:4" x14ac:dyDescent="0.2">
      <c r="D166" s="145"/>
    </row>
    <row r="167" spans="4:4" x14ac:dyDescent="0.2">
      <c r="D167" s="145"/>
    </row>
    <row r="168" spans="4:4" x14ac:dyDescent="0.2">
      <c r="D168" s="145"/>
    </row>
    <row r="169" spans="4:4" x14ac:dyDescent="0.2">
      <c r="D169" s="145"/>
    </row>
    <row r="170" spans="4:4" x14ac:dyDescent="0.2">
      <c r="D170" s="145"/>
    </row>
    <row r="171" spans="4:4" x14ac:dyDescent="0.2">
      <c r="D171" s="145"/>
    </row>
    <row r="172" spans="4:4" x14ac:dyDescent="0.2">
      <c r="D172" s="145"/>
    </row>
    <row r="173" spans="4:4" x14ac:dyDescent="0.2">
      <c r="D173" s="145"/>
    </row>
    <row r="174" spans="4:4" x14ac:dyDescent="0.2">
      <c r="D174" s="145"/>
    </row>
    <row r="175" spans="4:4" x14ac:dyDescent="0.2">
      <c r="D175" s="145"/>
    </row>
    <row r="176" spans="4:4" x14ac:dyDescent="0.2">
      <c r="D176" s="145"/>
    </row>
    <row r="177" spans="4:4" x14ac:dyDescent="0.2">
      <c r="D177" s="145"/>
    </row>
    <row r="178" spans="4:4" x14ac:dyDescent="0.2">
      <c r="D178" s="145"/>
    </row>
    <row r="179" spans="4:4" x14ac:dyDescent="0.2">
      <c r="D179" s="145"/>
    </row>
    <row r="180" spans="4:4" x14ac:dyDescent="0.2">
      <c r="D180" s="145"/>
    </row>
    <row r="181" spans="4:4" x14ac:dyDescent="0.2">
      <c r="D181" s="145"/>
    </row>
    <row r="182" spans="4:4" x14ac:dyDescent="0.2">
      <c r="D182" s="145"/>
    </row>
    <row r="183" spans="4:4" x14ac:dyDescent="0.2">
      <c r="D183" s="145"/>
    </row>
    <row r="184" spans="4:4" x14ac:dyDescent="0.2">
      <c r="D184" s="145"/>
    </row>
    <row r="185" spans="4:4" x14ac:dyDescent="0.2">
      <c r="D185" s="145"/>
    </row>
    <row r="186" spans="4:4" x14ac:dyDescent="0.2">
      <c r="D186" s="145"/>
    </row>
    <row r="187" spans="4:4" x14ac:dyDescent="0.2">
      <c r="D187" s="145"/>
    </row>
    <row r="188" spans="4:4" x14ac:dyDescent="0.2">
      <c r="D188" s="145"/>
    </row>
    <row r="189" spans="4:4" x14ac:dyDescent="0.2">
      <c r="D189" s="145"/>
    </row>
    <row r="190" spans="4:4" x14ac:dyDescent="0.2">
      <c r="D190" s="145"/>
    </row>
    <row r="191" spans="4:4" x14ac:dyDescent="0.2">
      <c r="D191" s="145"/>
    </row>
    <row r="192" spans="4:4" x14ac:dyDescent="0.2">
      <c r="D192" s="145"/>
    </row>
    <row r="193" spans="4:4" x14ac:dyDescent="0.2">
      <c r="D193" s="145"/>
    </row>
    <row r="194" spans="4:4" x14ac:dyDescent="0.2">
      <c r="D194" s="145"/>
    </row>
    <row r="195" spans="4:4" x14ac:dyDescent="0.2">
      <c r="D195" s="145"/>
    </row>
    <row r="196" spans="4:4" x14ac:dyDescent="0.2">
      <c r="D196" s="145"/>
    </row>
    <row r="197" spans="4:4" x14ac:dyDescent="0.2">
      <c r="D197" s="145"/>
    </row>
    <row r="198" spans="4:4" x14ac:dyDescent="0.2">
      <c r="D198" s="145"/>
    </row>
    <row r="199" spans="4:4" x14ac:dyDescent="0.2">
      <c r="D199" s="145"/>
    </row>
    <row r="200" spans="4:4" x14ac:dyDescent="0.2">
      <c r="D200" s="145"/>
    </row>
    <row r="201" spans="4:4" x14ac:dyDescent="0.2">
      <c r="D201" s="145"/>
    </row>
    <row r="202" spans="4:4" x14ac:dyDescent="0.2">
      <c r="D202" s="145"/>
    </row>
    <row r="203" spans="4:4" x14ac:dyDescent="0.2">
      <c r="D203" s="145"/>
    </row>
    <row r="204" spans="4:4" x14ac:dyDescent="0.2">
      <c r="D204" s="145"/>
    </row>
    <row r="205" spans="4:4" x14ac:dyDescent="0.2">
      <c r="D205" s="145"/>
    </row>
    <row r="206" spans="4:4" x14ac:dyDescent="0.2">
      <c r="D206" s="145"/>
    </row>
    <row r="207" spans="4:4" x14ac:dyDescent="0.2">
      <c r="D207" s="145"/>
    </row>
    <row r="208" spans="4:4" x14ac:dyDescent="0.2">
      <c r="D208" s="145"/>
    </row>
    <row r="209" spans="4:4" x14ac:dyDescent="0.2">
      <c r="D209" s="145"/>
    </row>
    <row r="210" spans="4:4" x14ac:dyDescent="0.2">
      <c r="D210" s="145"/>
    </row>
    <row r="211" spans="4:4" x14ac:dyDescent="0.2">
      <c r="D211" s="145"/>
    </row>
    <row r="212" spans="4:4" x14ac:dyDescent="0.2">
      <c r="D212" s="145"/>
    </row>
    <row r="213" spans="4:4" x14ac:dyDescent="0.2">
      <c r="D213" s="145"/>
    </row>
    <row r="214" spans="4:4" x14ac:dyDescent="0.2">
      <c r="D214" s="145"/>
    </row>
    <row r="215" spans="4:4" x14ac:dyDescent="0.2">
      <c r="D215" s="145"/>
    </row>
    <row r="216" spans="4:4" x14ac:dyDescent="0.2">
      <c r="D216" s="145"/>
    </row>
    <row r="217" spans="4:4" x14ac:dyDescent="0.2">
      <c r="D217" s="145"/>
    </row>
    <row r="218" spans="4:4" x14ac:dyDescent="0.2">
      <c r="D218" s="145"/>
    </row>
    <row r="219" spans="4:4" x14ac:dyDescent="0.2">
      <c r="D219" s="145"/>
    </row>
    <row r="220" spans="4:4" x14ac:dyDescent="0.2">
      <c r="D220" s="145"/>
    </row>
    <row r="221" spans="4:4" x14ac:dyDescent="0.2">
      <c r="D221" s="145"/>
    </row>
    <row r="222" spans="4:4" x14ac:dyDescent="0.2">
      <c r="D222" s="145"/>
    </row>
    <row r="223" spans="4:4" x14ac:dyDescent="0.2">
      <c r="D223" s="145"/>
    </row>
    <row r="224" spans="4:4" x14ac:dyDescent="0.2">
      <c r="D224" s="145"/>
    </row>
    <row r="225" spans="4:4" x14ac:dyDescent="0.2">
      <c r="D225" s="145"/>
    </row>
    <row r="226" spans="4:4" x14ac:dyDescent="0.2">
      <c r="D226" s="145"/>
    </row>
    <row r="227" spans="4:4" x14ac:dyDescent="0.2">
      <c r="D227" s="145"/>
    </row>
    <row r="228" spans="4:4" x14ac:dyDescent="0.2">
      <c r="D228" s="145"/>
    </row>
    <row r="229" spans="4:4" x14ac:dyDescent="0.2">
      <c r="D229" s="145"/>
    </row>
    <row r="230" spans="4:4" x14ac:dyDescent="0.2">
      <c r="D230" s="145"/>
    </row>
    <row r="231" spans="4:4" x14ac:dyDescent="0.2">
      <c r="D231" s="145"/>
    </row>
    <row r="232" spans="4:4" x14ac:dyDescent="0.2">
      <c r="D232" s="145"/>
    </row>
    <row r="233" spans="4:4" x14ac:dyDescent="0.2">
      <c r="D233" s="145"/>
    </row>
    <row r="234" spans="4:4" x14ac:dyDescent="0.2">
      <c r="D234" s="145"/>
    </row>
    <row r="235" spans="4:4" x14ac:dyDescent="0.2">
      <c r="D235" s="145"/>
    </row>
    <row r="236" spans="4:4" x14ac:dyDescent="0.2">
      <c r="D236" s="145"/>
    </row>
    <row r="237" spans="4:4" x14ac:dyDescent="0.2">
      <c r="D237" s="145"/>
    </row>
    <row r="238" spans="4:4" x14ac:dyDescent="0.2">
      <c r="D238" s="145"/>
    </row>
    <row r="239" spans="4:4" x14ac:dyDescent="0.2">
      <c r="D239" s="145"/>
    </row>
    <row r="240" spans="4:4" x14ac:dyDescent="0.2">
      <c r="D240" s="145"/>
    </row>
    <row r="241" spans="4:4" x14ac:dyDescent="0.2">
      <c r="D241" s="145"/>
    </row>
    <row r="242" spans="4:4" x14ac:dyDescent="0.2">
      <c r="D242" s="145"/>
    </row>
    <row r="243" spans="4:4" x14ac:dyDescent="0.2">
      <c r="D243" s="145"/>
    </row>
    <row r="244" spans="4:4" x14ac:dyDescent="0.2">
      <c r="D244" s="145"/>
    </row>
    <row r="245" spans="4:4" x14ac:dyDescent="0.2">
      <c r="D245" s="145"/>
    </row>
    <row r="246" spans="4:4" x14ac:dyDescent="0.2">
      <c r="D246" s="145"/>
    </row>
    <row r="247" spans="4:4" x14ac:dyDescent="0.2">
      <c r="D247" s="145"/>
    </row>
    <row r="248" spans="4:4" x14ac:dyDescent="0.2">
      <c r="D248" s="145"/>
    </row>
    <row r="249" spans="4:4" x14ac:dyDescent="0.2">
      <c r="D249" s="145"/>
    </row>
    <row r="250" spans="4:4" x14ac:dyDescent="0.2">
      <c r="D250" s="145"/>
    </row>
    <row r="251" spans="4:4" x14ac:dyDescent="0.2">
      <c r="D251" s="145"/>
    </row>
    <row r="252" spans="4:4" x14ac:dyDescent="0.2">
      <c r="D252" s="145"/>
    </row>
    <row r="253" spans="4:4" x14ac:dyDescent="0.2">
      <c r="D253" s="145"/>
    </row>
    <row r="254" spans="4:4" x14ac:dyDescent="0.2">
      <c r="D254" s="145"/>
    </row>
    <row r="255" spans="4:4" x14ac:dyDescent="0.2">
      <c r="D255" s="145"/>
    </row>
    <row r="256" spans="4:4" x14ac:dyDescent="0.2">
      <c r="D256" s="145"/>
    </row>
    <row r="257" spans="4:4" x14ac:dyDescent="0.2">
      <c r="D257" s="145"/>
    </row>
    <row r="258" spans="4:4" x14ac:dyDescent="0.2">
      <c r="D258" s="145"/>
    </row>
    <row r="259" spans="4:4" x14ac:dyDescent="0.2">
      <c r="D259" s="145"/>
    </row>
    <row r="260" spans="4:4" x14ac:dyDescent="0.2">
      <c r="D260" s="145"/>
    </row>
    <row r="261" spans="4:4" x14ac:dyDescent="0.2">
      <c r="D261" s="145"/>
    </row>
    <row r="262" spans="4:4" x14ac:dyDescent="0.2">
      <c r="D262" s="145"/>
    </row>
    <row r="263" spans="4:4" x14ac:dyDescent="0.2">
      <c r="D263" s="145"/>
    </row>
    <row r="264" spans="4:4" x14ac:dyDescent="0.2">
      <c r="D264" s="145"/>
    </row>
    <row r="265" spans="4:4" x14ac:dyDescent="0.2">
      <c r="D265" s="145"/>
    </row>
    <row r="266" spans="4:4" x14ac:dyDescent="0.2">
      <c r="D266" s="145"/>
    </row>
    <row r="267" spans="4:4" x14ac:dyDescent="0.2">
      <c r="D267" s="145"/>
    </row>
    <row r="268" spans="4:4" x14ac:dyDescent="0.2">
      <c r="D268" s="145"/>
    </row>
    <row r="269" spans="4:4" x14ac:dyDescent="0.2">
      <c r="D269" s="145"/>
    </row>
    <row r="270" spans="4:4" x14ac:dyDescent="0.2">
      <c r="D270" s="145"/>
    </row>
    <row r="271" spans="4:4" x14ac:dyDescent="0.2">
      <c r="D271" s="145"/>
    </row>
    <row r="272" spans="4:4" x14ac:dyDescent="0.2">
      <c r="D272" s="145"/>
    </row>
    <row r="273" spans="4:4" x14ac:dyDescent="0.2">
      <c r="D273" s="145"/>
    </row>
    <row r="274" spans="4:4" x14ac:dyDescent="0.2">
      <c r="D274" s="145"/>
    </row>
    <row r="275" spans="4:4" x14ac:dyDescent="0.2">
      <c r="D275" s="145"/>
    </row>
    <row r="276" spans="4:4" x14ac:dyDescent="0.2">
      <c r="D276" s="145"/>
    </row>
    <row r="277" spans="4:4" x14ac:dyDescent="0.2">
      <c r="D277" s="145"/>
    </row>
    <row r="278" spans="4:4" x14ac:dyDescent="0.2">
      <c r="D278" s="145"/>
    </row>
    <row r="279" spans="4:4" x14ac:dyDescent="0.2">
      <c r="D279" s="145"/>
    </row>
    <row r="280" spans="4:4" x14ac:dyDescent="0.2">
      <c r="D280" s="145"/>
    </row>
    <row r="281" spans="4:4" x14ac:dyDescent="0.2">
      <c r="D281" s="145"/>
    </row>
    <row r="282" spans="4:4" x14ac:dyDescent="0.2">
      <c r="D282" s="145"/>
    </row>
    <row r="283" spans="4:4" x14ac:dyDescent="0.2">
      <c r="D283" s="145"/>
    </row>
    <row r="284" spans="4:4" x14ac:dyDescent="0.2">
      <c r="D284" s="145"/>
    </row>
    <row r="285" spans="4:4" x14ac:dyDescent="0.2">
      <c r="D285" s="145"/>
    </row>
    <row r="286" spans="4:4" x14ac:dyDescent="0.2">
      <c r="D286" s="145"/>
    </row>
    <row r="287" spans="4:4" x14ac:dyDescent="0.2">
      <c r="D287" s="145"/>
    </row>
    <row r="288" spans="4:4" x14ac:dyDescent="0.2">
      <c r="D288" s="145"/>
    </row>
    <row r="289" spans="4:4" x14ac:dyDescent="0.2">
      <c r="D289" s="145"/>
    </row>
    <row r="290" spans="4:4" x14ac:dyDescent="0.2">
      <c r="D290" s="145"/>
    </row>
    <row r="291" spans="4:4" x14ac:dyDescent="0.2">
      <c r="D291" s="145"/>
    </row>
    <row r="292" spans="4:4" x14ac:dyDescent="0.2">
      <c r="D292" s="145"/>
    </row>
    <row r="293" spans="4:4" x14ac:dyDescent="0.2">
      <c r="D293" s="145"/>
    </row>
    <row r="294" spans="4:4" x14ac:dyDescent="0.2">
      <c r="D294" s="145"/>
    </row>
    <row r="295" spans="4:4" x14ac:dyDescent="0.2">
      <c r="D295" s="145"/>
    </row>
    <row r="296" spans="4:4" x14ac:dyDescent="0.2">
      <c r="D296" s="145"/>
    </row>
    <row r="297" spans="4:4" x14ac:dyDescent="0.2">
      <c r="D297" s="145"/>
    </row>
    <row r="298" spans="4:4" x14ac:dyDescent="0.2">
      <c r="D298" s="145"/>
    </row>
    <row r="299" spans="4:4" x14ac:dyDescent="0.2">
      <c r="D299" s="145"/>
    </row>
    <row r="300" spans="4:4" x14ac:dyDescent="0.2">
      <c r="D300" s="145"/>
    </row>
    <row r="301" spans="4:4" x14ac:dyDescent="0.2">
      <c r="D301" s="145"/>
    </row>
    <row r="302" spans="4:4" x14ac:dyDescent="0.2">
      <c r="D302" s="145"/>
    </row>
    <row r="303" spans="4:4" x14ac:dyDescent="0.2">
      <c r="D303" s="145"/>
    </row>
    <row r="304" spans="4:4" x14ac:dyDescent="0.2">
      <c r="D304" s="145"/>
    </row>
    <row r="305" spans="4:4" x14ac:dyDescent="0.2">
      <c r="D305" s="145"/>
    </row>
    <row r="306" spans="4:4" x14ac:dyDescent="0.2">
      <c r="D306" s="145"/>
    </row>
    <row r="307" spans="4:4" x14ac:dyDescent="0.2">
      <c r="D307" s="145"/>
    </row>
    <row r="308" spans="4:4" x14ac:dyDescent="0.2">
      <c r="D308" s="145"/>
    </row>
    <row r="309" spans="4:4" x14ac:dyDescent="0.2">
      <c r="D309" s="145"/>
    </row>
    <row r="310" spans="4:4" x14ac:dyDescent="0.2">
      <c r="D310" s="145"/>
    </row>
    <row r="311" spans="4:4" x14ac:dyDescent="0.2">
      <c r="D311" s="145"/>
    </row>
    <row r="312" spans="4:4" x14ac:dyDescent="0.2">
      <c r="D312" s="145"/>
    </row>
    <row r="313" spans="4:4" x14ac:dyDescent="0.2">
      <c r="D313" s="145"/>
    </row>
    <row r="314" spans="4:4" x14ac:dyDescent="0.2">
      <c r="D314" s="145"/>
    </row>
    <row r="315" spans="4:4" x14ac:dyDescent="0.2">
      <c r="D315" s="145"/>
    </row>
    <row r="316" spans="4:4" x14ac:dyDescent="0.2">
      <c r="D316" s="145"/>
    </row>
    <row r="317" spans="4:4" x14ac:dyDescent="0.2">
      <c r="D317" s="145"/>
    </row>
    <row r="318" spans="4:4" x14ac:dyDescent="0.2">
      <c r="D318" s="145"/>
    </row>
    <row r="319" spans="4:4" x14ac:dyDescent="0.2">
      <c r="D319" s="145"/>
    </row>
    <row r="320" spans="4:4" x14ac:dyDescent="0.2">
      <c r="D320" s="145"/>
    </row>
    <row r="321" spans="4:4" x14ac:dyDescent="0.2">
      <c r="D321" s="145"/>
    </row>
    <row r="322" spans="4:4" x14ac:dyDescent="0.2">
      <c r="D322" s="145"/>
    </row>
    <row r="323" spans="4:4" x14ac:dyDescent="0.2">
      <c r="D323" s="145"/>
    </row>
    <row r="324" spans="4:4" x14ac:dyDescent="0.2">
      <c r="D324" s="145"/>
    </row>
    <row r="325" spans="4:4" x14ac:dyDescent="0.2">
      <c r="D325" s="145"/>
    </row>
    <row r="326" spans="4:4" x14ac:dyDescent="0.2">
      <c r="D326" s="145"/>
    </row>
    <row r="327" spans="4:4" x14ac:dyDescent="0.2">
      <c r="D327" s="145"/>
    </row>
    <row r="328" spans="4:4" x14ac:dyDescent="0.2">
      <c r="D328" s="145"/>
    </row>
    <row r="329" spans="4:4" x14ac:dyDescent="0.2">
      <c r="D329" s="145"/>
    </row>
    <row r="330" spans="4:4" x14ac:dyDescent="0.2">
      <c r="D330" s="145"/>
    </row>
    <row r="331" spans="4:4" x14ac:dyDescent="0.2">
      <c r="D331" s="145"/>
    </row>
    <row r="332" spans="4:4" x14ac:dyDescent="0.2">
      <c r="D332" s="145"/>
    </row>
    <row r="333" spans="4:4" x14ac:dyDescent="0.2">
      <c r="D333" s="145"/>
    </row>
    <row r="334" spans="4:4" x14ac:dyDescent="0.2">
      <c r="D334" s="145"/>
    </row>
    <row r="335" spans="4:4" x14ac:dyDescent="0.2">
      <c r="D335" s="145"/>
    </row>
    <row r="336" spans="4:4" x14ac:dyDescent="0.2">
      <c r="D336" s="145"/>
    </row>
    <row r="337" spans="4:4" x14ac:dyDescent="0.2">
      <c r="D337" s="145"/>
    </row>
    <row r="338" spans="4:4" x14ac:dyDescent="0.2">
      <c r="D338" s="145"/>
    </row>
    <row r="339" spans="4:4" x14ac:dyDescent="0.2">
      <c r="D339" s="145"/>
    </row>
    <row r="340" spans="4:4" x14ac:dyDescent="0.2">
      <c r="D340" s="145"/>
    </row>
    <row r="341" spans="4:4" x14ac:dyDescent="0.2">
      <c r="D341" s="145"/>
    </row>
    <row r="342" spans="4:4" x14ac:dyDescent="0.2">
      <c r="D342" s="145"/>
    </row>
    <row r="343" spans="4:4" x14ac:dyDescent="0.2">
      <c r="D343" s="145"/>
    </row>
    <row r="344" spans="4:4" x14ac:dyDescent="0.2">
      <c r="D344" s="145"/>
    </row>
    <row r="345" spans="4:4" x14ac:dyDescent="0.2">
      <c r="D345" s="145"/>
    </row>
    <row r="346" spans="4:4" x14ac:dyDescent="0.2">
      <c r="D346" s="145"/>
    </row>
    <row r="347" spans="4:4" x14ac:dyDescent="0.2">
      <c r="D347" s="145"/>
    </row>
    <row r="348" spans="4:4" x14ac:dyDescent="0.2">
      <c r="D348" s="145"/>
    </row>
    <row r="349" spans="4:4" x14ac:dyDescent="0.2">
      <c r="D349" s="145"/>
    </row>
    <row r="350" spans="4:4" x14ac:dyDescent="0.2">
      <c r="D350" s="145"/>
    </row>
    <row r="351" spans="4:4" x14ac:dyDescent="0.2">
      <c r="D351" s="145"/>
    </row>
    <row r="352" spans="4:4" x14ac:dyDescent="0.2">
      <c r="D352" s="145"/>
    </row>
    <row r="353" spans="4:4" x14ac:dyDescent="0.2">
      <c r="D353" s="145"/>
    </row>
    <row r="354" spans="4:4" x14ac:dyDescent="0.2">
      <c r="D354" s="145"/>
    </row>
    <row r="355" spans="4:4" x14ac:dyDescent="0.2">
      <c r="D355" s="145"/>
    </row>
    <row r="356" spans="4:4" x14ac:dyDescent="0.2">
      <c r="D356" s="145"/>
    </row>
    <row r="357" spans="4:4" x14ac:dyDescent="0.2">
      <c r="D357" s="145"/>
    </row>
    <row r="358" spans="4:4" x14ac:dyDescent="0.2">
      <c r="D358" s="145"/>
    </row>
    <row r="359" spans="4:4" x14ac:dyDescent="0.2">
      <c r="D359" s="145"/>
    </row>
    <row r="360" spans="4:4" x14ac:dyDescent="0.2">
      <c r="D360" s="145"/>
    </row>
    <row r="361" spans="4:4" x14ac:dyDescent="0.2">
      <c r="D361" s="145"/>
    </row>
    <row r="362" spans="4:4" x14ac:dyDescent="0.2">
      <c r="D362" s="145"/>
    </row>
    <row r="363" spans="4:4" x14ac:dyDescent="0.2">
      <c r="D363" s="145"/>
    </row>
    <row r="364" spans="4:4" x14ac:dyDescent="0.2">
      <c r="D364" s="145"/>
    </row>
    <row r="365" spans="4:4" x14ac:dyDescent="0.2">
      <c r="D365" s="145"/>
    </row>
    <row r="366" spans="4:4" x14ac:dyDescent="0.2">
      <c r="D366" s="145"/>
    </row>
    <row r="367" spans="4:4" x14ac:dyDescent="0.2">
      <c r="D367" s="145"/>
    </row>
    <row r="368" spans="4:4" x14ac:dyDescent="0.2">
      <c r="D368" s="145"/>
    </row>
    <row r="369" spans="4:4" x14ac:dyDescent="0.2">
      <c r="D369" s="145"/>
    </row>
    <row r="370" spans="4:4" x14ac:dyDescent="0.2">
      <c r="D370" s="145"/>
    </row>
    <row r="371" spans="4:4" x14ac:dyDescent="0.2">
      <c r="D371" s="145"/>
    </row>
    <row r="372" spans="4:4" x14ac:dyDescent="0.2">
      <c r="D372" s="145"/>
    </row>
    <row r="373" spans="4:4" x14ac:dyDescent="0.2">
      <c r="D373" s="145"/>
    </row>
    <row r="374" spans="4:4" x14ac:dyDescent="0.2">
      <c r="D374" s="145"/>
    </row>
    <row r="375" spans="4:4" x14ac:dyDescent="0.2">
      <c r="D375" s="145"/>
    </row>
    <row r="376" spans="4:4" x14ac:dyDescent="0.2">
      <c r="D376" s="145"/>
    </row>
    <row r="377" spans="4:4" x14ac:dyDescent="0.2">
      <c r="D377" s="145"/>
    </row>
    <row r="378" spans="4:4" x14ac:dyDescent="0.2">
      <c r="D378" s="145"/>
    </row>
    <row r="379" spans="4:4" x14ac:dyDescent="0.2">
      <c r="D379" s="145"/>
    </row>
    <row r="380" spans="4:4" x14ac:dyDescent="0.2">
      <c r="D380" s="145"/>
    </row>
    <row r="381" spans="4:4" x14ac:dyDescent="0.2">
      <c r="D381" s="145"/>
    </row>
    <row r="382" spans="4:4" x14ac:dyDescent="0.2">
      <c r="D382" s="145"/>
    </row>
    <row r="383" spans="4:4" x14ac:dyDescent="0.2">
      <c r="D383" s="145"/>
    </row>
    <row r="384" spans="4:4" x14ac:dyDescent="0.2">
      <c r="D384" s="145"/>
    </row>
    <row r="385" spans="4:4" x14ac:dyDescent="0.2">
      <c r="D385" s="145"/>
    </row>
    <row r="386" spans="4:4" x14ac:dyDescent="0.2">
      <c r="D386" s="145"/>
    </row>
    <row r="387" spans="4:4" x14ac:dyDescent="0.2">
      <c r="D387" s="145"/>
    </row>
    <row r="388" spans="4:4" x14ac:dyDescent="0.2">
      <c r="D388" s="145"/>
    </row>
    <row r="389" spans="4:4" x14ac:dyDescent="0.2">
      <c r="D389" s="145"/>
    </row>
    <row r="390" spans="4:4" x14ac:dyDescent="0.2">
      <c r="D390" s="145"/>
    </row>
    <row r="391" spans="4:4" x14ac:dyDescent="0.2">
      <c r="D391" s="145"/>
    </row>
    <row r="392" spans="4:4" x14ac:dyDescent="0.2">
      <c r="D392" s="145"/>
    </row>
    <row r="393" spans="4:4" x14ac:dyDescent="0.2">
      <c r="D393" s="145"/>
    </row>
    <row r="394" spans="4:4" x14ac:dyDescent="0.2">
      <c r="D394" s="145"/>
    </row>
    <row r="395" spans="4:4" x14ac:dyDescent="0.2">
      <c r="D395" s="145"/>
    </row>
    <row r="396" spans="4:4" x14ac:dyDescent="0.2">
      <c r="D396" s="145"/>
    </row>
    <row r="397" spans="4:4" x14ac:dyDescent="0.2">
      <c r="D397" s="145"/>
    </row>
    <row r="398" spans="4:4" x14ac:dyDescent="0.2">
      <c r="D398" s="145"/>
    </row>
    <row r="399" spans="4:4" x14ac:dyDescent="0.2">
      <c r="D399" s="145"/>
    </row>
    <row r="400" spans="4:4" x14ac:dyDescent="0.2">
      <c r="D400" s="145"/>
    </row>
    <row r="401" spans="4:4" x14ac:dyDescent="0.2">
      <c r="D401" s="145"/>
    </row>
    <row r="402" spans="4:4" x14ac:dyDescent="0.2">
      <c r="D402" s="145"/>
    </row>
    <row r="403" spans="4:4" x14ac:dyDescent="0.2">
      <c r="D403" s="145"/>
    </row>
    <row r="404" spans="4:4" x14ac:dyDescent="0.2">
      <c r="D404" s="145"/>
    </row>
    <row r="405" spans="4:4" x14ac:dyDescent="0.2">
      <c r="D405" s="145"/>
    </row>
    <row r="406" spans="4:4" x14ac:dyDescent="0.2">
      <c r="D406" s="145"/>
    </row>
    <row r="407" spans="4:4" x14ac:dyDescent="0.2">
      <c r="D407" s="145"/>
    </row>
    <row r="408" spans="4:4" x14ac:dyDescent="0.2">
      <c r="D408" s="145"/>
    </row>
    <row r="409" spans="4:4" x14ac:dyDescent="0.2">
      <c r="D409" s="145"/>
    </row>
    <row r="410" spans="4:4" x14ac:dyDescent="0.2">
      <c r="D410" s="145"/>
    </row>
    <row r="411" spans="4:4" x14ac:dyDescent="0.2">
      <c r="D411" s="145"/>
    </row>
    <row r="412" spans="4:4" x14ac:dyDescent="0.2">
      <c r="D412" s="145"/>
    </row>
    <row r="413" spans="4:4" x14ac:dyDescent="0.2">
      <c r="D413" s="145"/>
    </row>
    <row r="414" spans="4:4" x14ac:dyDescent="0.2">
      <c r="D414" s="145"/>
    </row>
    <row r="415" spans="4:4" x14ac:dyDescent="0.2">
      <c r="D415" s="145"/>
    </row>
    <row r="416" spans="4:4" x14ac:dyDescent="0.2">
      <c r="D416" s="145"/>
    </row>
    <row r="417" spans="4:4" x14ac:dyDescent="0.2">
      <c r="D417" s="145"/>
    </row>
    <row r="418" spans="4:4" x14ac:dyDescent="0.2">
      <c r="D418" s="145"/>
    </row>
    <row r="419" spans="4:4" x14ac:dyDescent="0.2">
      <c r="D419" s="145"/>
    </row>
    <row r="420" spans="4:4" x14ac:dyDescent="0.2">
      <c r="D420" s="145"/>
    </row>
    <row r="421" spans="4:4" x14ac:dyDescent="0.2">
      <c r="D421" s="145"/>
    </row>
    <row r="422" spans="4:4" x14ac:dyDescent="0.2">
      <c r="D422" s="145"/>
    </row>
    <row r="423" spans="4:4" x14ac:dyDescent="0.2">
      <c r="D423" s="145"/>
    </row>
    <row r="424" spans="4:4" x14ac:dyDescent="0.2">
      <c r="D424" s="145"/>
    </row>
    <row r="425" spans="4:4" x14ac:dyDescent="0.2">
      <c r="D425" s="145"/>
    </row>
    <row r="426" spans="4:4" x14ac:dyDescent="0.2">
      <c r="D426" s="145"/>
    </row>
    <row r="427" spans="4:4" x14ac:dyDescent="0.2">
      <c r="D427" s="145"/>
    </row>
    <row r="428" spans="4:4" x14ac:dyDescent="0.2">
      <c r="D428" s="145"/>
    </row>
    <row r="429" spans="4:4" x14ac:dyDescent="0.2">
      <c r="D429" s="145"/>
    </row>
    <row r="430" spans="4:4" x14ac:dyDescent="0.2">
      <c r="D430" s="145"/>
    </row>
    <row r="431" spans="4:4" x14ac:dyDescent="0.2">
      <c r="D431" s="145"/>
    </row>
    <row r="432" spans="4:4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</sheetData>
  <sheetProtection password="D2A3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ignoredErrors>
    <ignoredError sqref="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273" workbookViewId="0">
      <selection activeCell="Y284" sqref="Y284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99</v>
      </c>
      <c r="B1" s="248"/>
      <c r="C1" s="248"/>
      <c r="D1" s="248"/>
      <c r="E1" s="248"/>
      <c r="F1" s="248"/>
      <c r="G1" s="248"/>
      <c r="AG1" t="s">
        <v>100</v>
      </c>
    </row>
    <row r="2" spans="1:60" ht="24.95" customHeight="1" x14ac:dyDescent="0.2">
      <c r="A2" s="146" t="s">
        <v>7</v>
      </c>
      <c r="B2" s="77" t="s">
        <v>43</v>
      </c>
      <c r="C2" s="249" t="s">
        <v>44</v>
      </c>
      <c r="D2" s="250"/>
      <c r="E2" s="250"/>
      <c r="F2" s="250"/>
      <c r="G2" s="251"/>
      <c r="AG2" t="s">
        <v>101</v>
      </c>
    </row>
    <row r="3" spans="1:60" ht="24.95" customHeight="1" x14ac:dyDescent="0.2">
      <c r="A3" s="146" t="s">
        <v>8</v>
      </c>
      <c r="B3" s="77" t="s">
        <v>46</v>
      </c>
      <c r="C3" s="249" t="s">
        <v>44</v>
      </c>
      <c r="D3" s="250"/>
      <c r="E3" s="250"/>
      <c r="F3" s="250"/>
      <c r="G3" s="251"/>
      <c r="AC3" s="89" t="s">
        <v>101</v>
      </c>
      <c r="AG3" t="s">
        <v>102</v>
      </c>
    </row>
    <row r="4" spans="1:60" ht="24.95" customHeight="1" x14ac:dyDescent="0.2">
      <c r="A4" s="147" t="s">
        <v>9</v>
      </c>
      <c r="B4" s="148" t="s">
        <v>49</v>
      </c>
      <c r="C4" s="252" t="s">
        <v>44</v>
      </c>
      <c r="D4" s="253"/>
      <c r="E4" s="253"/>
      <c r="F4" s="253"/>
      <c r="G4" s="254"/>
      <c r="AG4" t="s">
        <v>103</v>
      </c>
    </row>
    <row r="5" spans="1:60" x14ac:dyDescent="0.2">
      <c r="D5" s="145"/>
    </row>
    <row r="6" spans="1:60" ht="38.25" x14ac:dyDescent="0.2">
      <c r="A6" s="150" t="s">
        <v>104</v>
      </c>
      <c r="B6" s="152" t="s">
        <v>105</v>
      </c>
      <c r="C6" s="152" t="s">
        <v>106</v>
      </c>
      <c r="D6" s="151" t="s">
        <v>107</v>
      </c>
      <c r="E6" s="150" t="s">
        <v>108</v>
      </c>
      <c r="F6" s="149" t="s">
        <v>109</v>
      </c>
      <c r="G6" s="150" t="s">
        <v>29</v>
      </c>
      <c r="H6" s="153" t="s">
        <v>30</v>
      </c>
      <c r="I6" s="153" t="s">
        <v>110</v>
      </c>
      <c r="J6" s="153" t="s">
        <v>31</v>
      </c>
      <c r="K6" s="153" t="s">
        <v>111</v>
      </c>
      <c r="L6" s="153" t="s">
        <v>112</v>
      </c>
      <c r="M6" s="153" t="s">
        <v>113</v>
      </c>
      <c r="N6" s="153" t="s">
        <v>114</v>
      </c>
      <c r="O6" s="153" t="s">
        <v>115</v>
      </c>
      <c r="P6" s="153" t="s">
        <v>116</v>
      </c>
      <c r="Q6" s="153" t="s">
        <v>117</v>
      </c>
      <c r="R6" s="153" t="s">
        <v>118</v>
      </c>
      <c r="S6" s="153" t="s">
        <v>119</v>
      </c>
      <c r="T6" s="153" t="s">
        <v>120</v>
      </c>
      <c r="U6" s="153" t="s">
        <v>121</v>
      </c>
      <c r="V6" s="153" t="s">
        <v>122</v>
      </c>
      <c r="W6" s="153" t="s">
        <v>123</v>
      </c>
    </row>
    <row r="7" spans="1:60" hidden="1" x14ac:dyDescent="0.2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">
      <c r="A8" s="169" t="s">
        <v>124</v>
      </c>
      <c r="B8" s="170" t="s">
        <v>54</v>
      </c>
      <c r="C8" s="190" t="s">
        <v>55</v>
      </c>
      <c r="D8" s="171"/>
      <c r="E8" s="172"/>
      <c r="F8" s="173"/>
      <c r="G8" s="173">
        <f>SUMIF(AG9:AG14,"&lt;&gt;NOR",G9:G14)</f>
        <v>0</v>
      </c>
      <c r="H8" s="173"/>
      <c r="I8" s="173">
        <f>SUM(I9:I14)</f>
        <v>0</v>
      </c>
      <c r="J8" s="173"/>
      <c r="K8" s="173">
        <f>SUM(K9:K14)</f>
        <v>0</v>
      </c>
      <c r="L8" s="173"/>
      <c r="M8" s="173">
        <f>SUM(M9:M14)</f>
        <v>0</v>
      </c>
      <c r="N8" s="173"/>
      <c r="O8" s="173">
        <f>SUM(O9:O14)</f>
        <v>12.08</v>
      </c>
      <c r="P8" s="173"/>
      <c r="Q8" s="173">
        <f>SUM(Q9:Q14)</f>
        <v>0</v>
      </c>
      <c r="R8" s="173"/>
      <c r="S8" s="173"/>
      <c r="T8" s="174"/>
      <c r="U8" s="168"/>
      <c r="V8" s="168">
        <f>SUM(V9:V14)</f>
        <v>37.01</v>
      </c>
      <c r="W8" s="168"/>
      <c r="AG8" t="s">
        <v>125</v>
      </c>
    </row>
    <row r="9" spans="1:60" outlineLevel="1" x14ac:dyDescent="0.2">
      <c r="A9" s="175">
        <v>1</v>
      </c>
      <c r="B9" s="176" t="s">
        <v>207</v>
      </c>
      <c r="C9" s="191" t="s">
        <v>208</v>
      </c>
      <c r="D9" s="177" t="s">
        <v>209</v>
      </c>
      <c r="E9" s="178">
        <v>6.6007899999999999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80">
        <v>1.7989999999999999</v>
      </c>
      <c r="O9" s="180">
        <f>ROUND(E9*N9,2)</f>
        <v>11.87</v>
      </c>
      <c r="P9" s="180">
        <v>0</v>
      </c>
      <c r="Q9" s="180">
        <f>ROUND(E9*P9,2)</f>
        <v>0</v>
      </c>
      <c r="R9" s="180" t="s">
        <v>210</v>
      </c>
      <c r="S9" s="180" t="s">
        <v>130</v>
      </c>
      <c r="T9" s="181" t="s">
        <v>131</v>
      </c>
      <c r="U9" s="164">
        <v>4.9835000000000003</v>
      </c>
      <c r="V9" s="164">
        <f>ROUND(E9*U9,2)</f>
        <v>32.9</v>
      </c>
      <c r="W9" s="164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132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61"/>
      <c r="B10" s="162"/>
      <c r="C10" s="257" t="s">
        <v>211</v>
      </c>
      <c r="D10" s="258"/>
      <c r="E10" s="258"/>
      <c r="F10" s="258"/>
      <c r="G10" s="258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212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61"/>
      <c r="B11" s="162"/>
      <c r="C11" s="192" t="s">
        <v>213</v>
      </c>
      <c r="D11" s="166"/>
      <c r="E11" s="167">
        <v>6.1689600000000002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134</v>
      </c>
      <c r="AH11" s="154">
        <v>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61"/>
      <c r="B12" s="162"/>
      <c r="C12" s="199" t="s">
        <v>214</v>
      </c>
      <c r="D12" s="197"/>
      <c r="E12" s="198">
        <v>0.43182999999999999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134</v>
      </c>
      <c r="AH12" s="154">
        <v>4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75">
        <v>2</v>
      </c>
      <c r="B13" s="176" t="s">
        <v>215</v>
      </c>
      <c r="C13" s="191" t="s">
        <v>216</v>
      </c>
      <c r="D13" s="177" t="s">
        <v>128</v>
      </c>
      <c r="E13" s="178">
        <v>4.8600000000000003</v>
      </c>
      <c r="F13" s="179"/>
      <c r="G13" s="180">
        <f>ROUND(E13*F13,2)</f>
        <v>0</v>
      </c>
      <c r="H13" s="179"/>
      <c r="I13" s="180">
        <f>ROUND(E13*H13,2)</f>
        <v>0</v>
      </c>
      <c r="J13" s="179"/>
      <c r="K13" s="180">
        <f>ROUND(E13*J13,2)</f>
        <v>0</v>
      </c>
      <c r="L13" s="180">
        <v>21</v>
      </c>
      <c r="M13" s="180">
        <f>G13*(1+L13/100)</f>
        <v>0</v>
      </c>
      <c r="N13" s="180">
        <v>4.308E-2</v>
      </c>
      <c r="O13" s="180">
        <f>ROUND(E13*N13,2)</f>
        <v>0.21</v>
      </c>
      <c r="P13" s="180">
        <v>0</v>
      </c>
      <c r="Q13" s="180">
        <f>ROUND(E13*P13,2)</f>
        <v>0</v>
      </c>
      <c r="R13" s="180"/>
      <c r="S13" s="180" t="s">
        <v>130</v>
      </c>
      <c r="T13" s="181" t="s">
        <v>131</v>
      </c>
      <c r="U13" s="164">
        <v>0.84499999999999997</v>
      </c>
      <c r="V13" s="164">
        <f>ROUND(E13*U13,2)</f>
        <v>4.1100000000000003</v>
      </c>
      <c r="W13" s="16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132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61"/>
      <c r="B14" s="162"/>
      <c r="C14" s="192" t="s">
        <v>217</v>
      </c>
      <c r="D14" s="166"/>
      <c r="E14" s="167">
        <v>4.8600000000000003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134</v>
      </c>
      <c r="AH14" s="154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x14ac:dyDescent="0.2">
      <c r="A15" s="169" t="s">
        <v>124</v>
      </c>
      <c r="B15" s="170" t="s">
        <v>56</v>
      </c>
      <c r="C15" s="190" t="s">
        <v>57</v>
      </c>
      <c r="D15" s="171"/>
      <c r="E15" s="172"/>
      <c r="F15" s="173"/>
      <c r="G15" s="173">
        <f>SUMIF(AG16:AG21,"&lt;&gt;NOR",G16:G21)</f>
        <v>0</v>
      </c>
      <c r="H15" s="173"/>
      <c r="I15" s="173">
        <f>SUM(I16:I21)</f>
        <v>0</v>
      </c>
      <c r="J15" s="173"/>
      <c r="K15" s="173">
        <f>SUM(K16:K21)</f>
        <v>0</v>
      </c>
      <c r="L15" s="173"/>
      <c r="M15" s="173">
        <f>SUM(M16:M21)</f>
        <v>0</v>
      </c>
      <c r="N15" s="173"/>
      <c r="O15" s="173">
        <f>SUM(O16:O21)</f>
        <v>2.65</v>
      </c>
      <c r="P15" s="173"/>
      <c r="Q15" s="173">
        <f>SUM(Q16:Q21)</f>
        <v>0</v>
      </c>
      <c r="R15" s="173"/>
      <c r="S15" s="173"/>
      <c r="T15" s="174"/>
      <c r="U15" s="168"/>
      <c r="V15" s="168">
        <f>SUM(V16:V21)</f>
        <v>28.16</v>
      </c>
      <c r="W15" s="168"/>
      <c r="AG15" t="s">
        <v>125</v>
      </c>
    </row>
    <row r="16" spans="1:60" ht="22.5" outlineLevel="1" x14ac:dyDescent="0.2">
      <c r="A16" s="175">
        <v>3</v>
      </c>
      <c r="B16" s="176" t="s">
        <v>218</v>
      </c>
      <c r="C16" s="191" t="s">
        <v>219</v>
      </c>
      <c r="D16" s="177" t="s">
        <v>152</v>
      </c>
      <c r="E16" s="178">
        <v>67.712000000000003</v>
      </c>
      <c r="F16" s="179"/>
      <c r="G16" s="180">
        <f>ROUND(E16*F16,2)</f>
        <v>0</v>
      </c>
      <c r="H16" s="179"/>
      <c r="I16" s="180">
        <f>ROUND(E16*H16,2)</f>
        <v>0</v>
      </c>
      <c r="J16" s="179"/>
      <c r="K16" s="180">
        <f>ROUND(E16*J16,2)</f>
        <v>0</v>
      </c>
      <c r="L16" s="180">
        <v>21</v>
      </c>
      <c r="M16" s="180">
        <f>G16*(1+L16/100)</f>
        <v>0</v>
      </c>
      <c r="N16" s="180">
        <v>3.9210000000000002E-2</v>
      </c>
      <c r="O16" s="180">
        <f>ROUND(E16*N16,2)</f>
        <v>2.65</v>
      </c>
      <c r="P16" s="180">
        <v>0</v>
      </c>
      <c r="Q16" s="180">
        <f>ROUND(E16*P16,2)</f>
        <v>0</v>
      </c>
      <c r="R16" s="180" t="s">
        <v>220</v>
      </c>
      <c r="S16" s="180" t="s">
        <v>130</v>
      </c>
      <c r="T16" s="181" t="s">
        <v>131</v>
      </c>
      <c r="U16" s="164">
        <v>0.39600000000000002</v>
      </c>
      <c r="V16" s="164">
        <f>ROUND(E16*U16,2)</f>
        <v>26.81</v>
      </c>
      <c r="W16" s="164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132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61"/>
      <c r="B17" s="162"/>
      <c r="C17" s="192" t="s">
        <v>221</v>
      </c>
      <c r="D17" s="166"/>
      <c r="E17" s="167">
        <v>19.472000000000001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134</v>
      </c>
      <c r="AH17" s="154">
        <v>0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61"/>
      <c r="B18" s="162"/>
      <c r="C18" s="192" t="s">
        <v>222</v>
      </c>
      <c r="D18" s="166"/>
      <c r="E18" s="167">
        <v>48.24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134</v>
      </c>
      <c r="AH18" s="154">
        <v>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75">
        <v>4</v>
      </c>
      <c r="B19" s="176" t="s">
        <v>223</v>
      </c>
      <c r="C19" s="191" t="s">
        <v>224</v>
      </c>
      <c r="D19" s="177" t="s">
        <v>152</v>
      </c>
      <c r="E19" s="178">
        <v>67.712000000000003</v>
      </c>
      <c r="F19" s="179"/>
      <c r="G19" s="180">
        <f>ROUND(E19*F19,2)</f>
        <v>0</v>
      </c>
      <c r="H19" s="179"/>
      <c r="I19" s="180">
        <f>ROUND(E19*H19,2)</f>
        <v>0</v>
      </c>
      <c r="J19" s="179"/>
      <c r="K19" s="180">
        <f>ROUND(E19*J19,2)</f>
        <v>0</v>
      </c>
      <c r="L19" s="180">
        <v>21</v>
      </c>
      <c r="M19" s="180">
        <f>G19*(1+L19/100)</f>
        <v>0</v>
      </c>
      <c r="N19" s="180">
        <v>0</v>
      </c>
      <c r="O19" s="180">
        <f>ROUND(E19*N19,2)</f>
        <v>0</v>
      </c>
      <c r="P19" s="180">
        <v>0</v>
      </c>
      <c r="Q19" s="180">
        <f>ROUND(E19*P19,2)</f>
        <v>0</v>
      </c>
      <c r="R19" s="180" t="s">
        <v>220</v>
      </c>
      <c r="S19" s="180" t="s">
        <v>130</v>
      </c>
      <c r="T19" s="181" t="s">
        <v>131</v>
      </c>
      <c r="U19" s="164">
        <v>0.02</v>
      </c>
      <c r="V19" s="164">
        <f>ROUND(E19*U19,2)</f>
        <v>1.35</v>
      </c>
      <c r="W19" s="164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132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61"/>
      <c r="B20" s="162"/>
      <c r="C20" s="192" t="s">
        <v>221</v>
      </c>
      <c r="D20" s="166"/>
      <c r="E20" s="167">
        <v>19.472000000000001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134</v>
      </c>
      <c r="AH20" s="154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61"/>
      <c r="B21" s="162"/>
      <c r="C21" s="192" t="s">
        <v>222</v>
      </c>
      <c r="D21" s="166"/>
      <c r="E21" s="167">
        <v>48.24</v>
      </c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134</v>
      </c>
      <c r="AH21" s="154">
        <v>0</v>
      </c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69" t="s">
        <v>124</v>
      </c>
      <c r="B22" s="170" t="s">
        <v>58</v>
      </c>
      <c r="C22" s="190" t="s">
        <v>59</v>
      </c>
      <c r="D22" s="171"/>
      <c r="E22" s="172"/>
      <c r="F22" s="173"/>
      <c r="G22" s="173">
        <f>SUMIF(AG23:AG24,"&lt;&gt;NOR",G23:G24)</f>
        <v>0</v>
      </c>
      <c r="H22" s="173"/>
      <c r="I22" s="173">
        <f>SUM(I23:I24)</f>
        <v>0</v>
      </c>
      <c r="J22" s="173"/>
      <c r="K22" s="173">
        <f>SUM(K23:K24)</f>
        <v>0</v>
      </c>
      <c r="L22" s="173"/>
      <c r="M22" s="173">
        <f>SUM(M23:M24)</f>
        <v>0</v>
      </c>
      <c r="N22" s="173"/>
      <c r="O22" s="173">
        <f>SUM(O23:O24)</f>
        <v>1.56</v>
      </c>
      <c r="P22" s="173"/>
      <c r="Q22" s="173">
        <f>SUM(Q23:Q24)</f>
        <v>0</v>
      </c>
      <c r="R22" s="173"/>
      <c r="S22" s="173"/>
      <c r="T22" s="174"/>
      <c r="U22" s="168"/>
      <c r="V22" s="168">
        <f>SUM(V23:V24)</f>
        <v>55.31</v>
      </c>
      <c r="W22" s="168"/>
      <c r="AG22" t="s">
        <v>125</v>
      </c>
    </row>
    <row r="23" spans="1:60" outlineLevel="1" x14ac:dyDescent="0.2">
      <c r="A23" s="175">
        <v>5</v>
      </c>
      <c r="B23" s="176" t="s">
        <v>225</v>
      </c>
      <c r="C23" s="191" t="s">
        <v>226</v>
      </c>
      <c r="D23" s="177" t="s">
        <v>152</v>
      </c>
      <c r="E23" s="178">
        <v>25.76</v>
      </c>
      <c r="F23" s="179"/>
      <c r="G23" s="180">
        <f>ROUND(E23*F23,2)</f>
        <v>0</v>
      </c>
      <c r="H23" s="179"/>
      <c r="I23" s="180">
        <f>ROUND(E23*H23,2)</f>
        <v>0</v>
      </c>
      <c r="J23" s="179"/>
      <c r="K23" s="180">
        <f>ROUND(E23*J23,2)</f>
        <v>0</v>
      </c>
      <c r="L23" s="180">
        <v>21</v>
      </c>
      <c r="M23" s="180">
        <f>G23*(1+L23/100)</f>
        <v>0</v>
      </c>
      <c r="N23" s="180">
        <v>6.0580000000000002E-2</v>
      </c>
      <c r="O23" s="180">
        <f>ROUND(E23*N23,2)</f>
        <v>1.56</v>
      </c>
      <c r="P23" s="180">
        <v>0</v>
      </c>
      <c r="Q23" s="180">
        <f>ROUND(E23*P23,2)</f>
        <v>0</v>
      </c>
      <c r="R23" s="180" t="s">
        <v>220</v>
      </c>
      <c r="S23" s="180" t="s">
        <v>130</v>
      </c>
      <c r="T23" s="181" t="s">
        <v>131</v>
      </c>
      <c r="U23" s="164">
        <v>2.1469999999999998</v>
      </c>
      <c r="V23" s="164">
        <f>ROUND(E23*U23,2)</f>
        <v>55.31</v>
      </c>
      <c r="W23" s="164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132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61"/>
      <c r="B24" s="162"/>
      <c r="C24" s="192" t="s">
        <v>227</v>
      </c>
      <c r="D24" s="166"/>
      <c r="E24" s="167">
        <v>25.76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134</v>
      </c>
      <c r="AH24" s="154">
        <v>0</v>
      </c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x14ac:dyDescent="0.2">
      <c r="A25" s="169" t="s">
        <v>124</v>
      </c>
      <c r="B25" s="170" t="s">
        <v>60</v>
      </c>
      <c r="C25" s="190" t="s">
        <v>61</v>
      </c>
      <c r="D25" s="171"/>
      <c r="E25" s="172"/>
      <c r="F25" s="173"/>
      <c r="G25" s="173">
        <f>SUMIF(AG26:AG38,"&lt;&gt;NOR",G26:G38)</f>
        <v>0</v>
      </c>
      <c r="H25" s="173"/>
      <c r="I25" s="173">
        <f>SUM(I26:I38)</f>
        <v>0</v>
      </c>
      <c r="J25" s="173"/>
      <c r="K25" s="173">
        <f>SUM(K26:K38)</f>
        <v>0</v>
      </c>
      <c r="L25" s="173"/>
      <c r="M25" s="173">
        <f>SUM(M26:M38)</f>
        <v>0</v>
      </c>
      <c r="N25" s="173"/>
      <c r="O25" s="173">
        <f>SUM(O26:O38)</f>
        <v>9.42</v>
      </c>
      <c r="P25" s="173"/>
      <c r="Q25" s="173">
        <f>SUM(Q26:Q38)</f>
        <v>0</v>
      </c>
      <c r="R25" s="173"/>
      <c r="S25" s="173"/>
      <c r="T25" s="174"/>
      <c r="U25" s="168"/>
      <c r="V25" s="168">
        <f>SUM(V26:V38)</f>
        <v>151.68</v>
      </c>
      <c r="W25" s="168"/>
      <c r="AG25" t="s">
        <v>125</v>
      </c>
    </row>
    <row r="26" spans="1:60" ht="22.5" outlineLevel="1" x14ac:dyDescent="0.2">
      <c r="A26" s="175">
        <v>6</v>
      </c>
      <c r="B26" s="176" t="s">
        <v>228</v>
      </c>
      <c r="C26" s="191" t="s">
        <v>229</v>
      </c>
      <c r="D26" s="177" t="s">
        <v>152</v>
      </c>
      <c r="E26" s="178">
        <v>512.42999999999995</v>
      </c>
      <c r="F26" s="179"/>
      <c r="G26" s="180">
        <f>ROUND(E26*F26,2)</f>
        <v>0</v>
      </c>
      <c r="H26" s="179"/>
      <c r="I26" s="180">
        <f>ROUND(E26*H26,2)</f>
        <v>0</v>
      </c>
      <c r="J26" s="179"/>
      <c r="K26" s="180">
        <f>ROUND(E26*J26,2)</f>
        <v>0</v>
      </c>
      <c r="L26" s="180">
        <v>21</v>
      </c>
      <c r="M26" s="180">
        <f>G26*(1+L26/100)</f>
        <v>0</v>
      </c>
      <c r="N26" s="180">
        <v>1.8380000000000001E-2</v>
      </c>
      <c r="O26" s="180">
        <f>ROUND(E26*N26,2)</f>
        <v>9.42</v>
      </c>
      <c r="P26" s="180">
        <v>0</v>
      </c>
      <c r="Q26" s="180">
        <f>ROUND(E26*P26,2)</f>
        <v>0</v>
      </c>
      <c r="R26" s="180" t="s">
        <v>230</v>
      </c>
      <c r="S26" s="180" t="s">
        <v>130</v>
      </c>
      <c r="T26" s="181" t="s">
        <v>131</v>
      </c>
      <c r="U26" s="164">
        <v>0.13900000000000001</v>
      </c>
      <c r="V26" s="164">
        <f>ROUND(E26*U26,2)</f>
        <v>71.23</v>
      </c>
      <c r="W26" s="164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132</v>
      </c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61"/>
      <c r="B27" s="162"/>
      <c r="C27" s="192" t="s">
        <v>231</v>
      </c>
      <c r="D27" s="166"/>
      <c r="E27" s="167">
        <v>512.42999999999995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134</v>
      </c>
      <c r="AH27" s="154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ht="22.5" outlineLevel="1" x14ac:dyDescent="0.2">
      <c r="A28" s="175">
        <v>7</v>
      </c>
      <c r="B28" s="176" t="s">
        <v>232</v>
      </c>
      <c r="C28" s="191" t="s">
        <v>233</v>
      </c>
      <c r="D28" s="177" t="s">
        <v>152</v>
      </c>
      <c r="E28" s="178">
        <v>512.42999999999995</v>
      </c>
      <c r="F28" s="179"/>
      <c r="G28" s="180">
        <f>ROUND(E28*F28,2)</f>
        <v>0</v>
      </c>
      <c r="H28" s="179"/>
      <c r="I28" s="180">
        <f>ROUND(E28*H28,2)</f>
        <v>0</v>
      </c>
      <c r="J28" s="179"/>
      <c r="K28" s="180">
        <f>ROUND(E28*J28,2)</f>
        <v>0</v>
      </c>
      <c r="L28" s="180">
        <v>21</v>
      </c>
      <c r="M28" s="180">
        <f>G28*(1+L28/100)</f>
        <v>0</v>
      </c>
      <c r="N28" s="180">
        <v>0</v>
      </c>
      <c r="O28" s="180">
        <f>ROUND(E28*N28,2)</f>
        <v>0</v>
      </c>
      <c r="P28" s="180">
        <v>0</v>
      </c>
      <c r="Q28" s="180">
        <f>ROUND(E28*P28,2)</f>
        <v>0</v>
      </c>
      <c r="R28" s="180" t="s">
        <v>230</v>
      </c>
      <c r="S28" s="180" t="s">
        <v>130</v>
      </c>
      <c r="T28" s="181" t="s">
        <v>131</v>
      </c>
      <c r="U28" s="164">
        <v>0.11700000000000001</v>
      </c>
      <c r="V28" s="164">
        <f>ROUND(E28*U28,2)</f>
        <v>59.95</v>
      </c>
      <c r="W28" s="164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132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61"/>
      <c r="B29" s="162"/>
      <c r="C29" s="192" t="s">
        <v>231</v>
      </c>
      <c r="D29" s="166"/>
      <c r="E29" s="167">
        <v>512.42999999999995</v>
      </c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134</v>
      </c>
      <c r="AH29" s="154">
        <v>0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75">
        <v>8</v>
      </c>
      <c r="B30" s="176" t="s">
        <v>234</v>
      </c>
      <c r="C30" s="191" t="s">
        <v>235</v>
      </c>
      <c r="D30" s="177" t="s">
        <v>152</v>
      </c>
      <c r="E30" s="178">
        <v>76864.5</v>
      </c>
      <c r="F30" s="179"/>
      <c r="G30" s="180">
        <f>ROUND(E30*F30,2)</f>
        <v>0</v>
      </c>
      <c r="H30" s="179"/>
      <c r="I30" s="180">
        <f>ROUND(E30*H30,2)</f>
        <v>0</v>
      </c>
      <c r="J30" s="179"/>
      <c r="K30" s="180">
        <f>ROUND(E30*J30,2)</f>
        <v>0</v>
      </c>
      <c r="L30" s="180">
        <v>21</v>
      </c>
      <c r="M30" s="180">
        <f>G30*(1+L30/100)</f>
        <v>0</v>
      </c>
      <c r="N30" s="180">
        <v>0</v>
      </c>
      <c r="O30" s="180">
        <f>ROUND(E30*N30,2)</f>
        <v>0</v>
      </c>
      <c r="P30" s="180">
        <v>0</v>
      </c>
      <c r="Q30" s="180">
        <f>ROUND(E30*P30,2)</f>
        <v>0</v>
      </c>
      <c r="R30" s="180" t="s">
        <v>230</v>
      </c>
      <c r="S30" s="180" t="s">
        <v>130</v>
      </c>
      <c r="T30" s="181" t="s">
        <v>131</v>
      </c>
      <c r="U30" s="164">
        <v>0</v>
      </c>
      <c r="V30" s="164">
        <f>ROUND(E30*U30,2)</f>
        <v>0</v>
      </c>
      <c r="W30" s="164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132</v>
      </c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61"/>
      <c r="B31" s="162"/>
      <c r="C31" s="192" t="s">
        <v>236</v>
      </c>
      <c r="D31" s="166"/>
      <c r="E31" s="167">
        <v>76864.5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134</v>
      </c>
      <c r="AH31" s="154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75">
        <v>9</v>
      </c>
      <c r="B32" s="176" t="s">
        <v>237</v>
      </c>
      <c r="C32" s="191" t="s">
        <v>238</v>
      </c>
      <c r="D32" s="177" t="s">
        <v>152</v>
      </c>
      <c r="E32" s="178">
        <v>512.42999999999995</v>
      </c>
      <c r="F32" s="179"/>
      <c r="G32" s="180">
        <f>ROUND(E32*F32,2)</f>
        <v>0</v>
      </c>
      <c r="H32" s="179"/>
      <c r="I32" s="180">
        <f>ROUND(E32*H32,2)</f>
        <v>0</v>
      </c>
      <c r="J32" s="179"/>
      <c r="K32" s="180">
        <f>ROUND(E32*J32,2)</f>
        <v>0</v>
      </c>
      <c r="L32" s="180">
        <v>21</v>
      </c>
      <c r="M32" s="180">
        <f>G32*(1+L32/100)</f>
        <v>0</v>
      </c>
      <c r="N32" s="180">
        <v>0</v>
      </c>
      <c r="O32" s="180">
        <f>ROUND(E32*N32,2)</f>
        <v>0</v>
      </c>
      <c r="P32" s="180">
        <v>0</v>
      </c>
      <c r="Q32" s="180">
        <f>ROUND(E32*P32,2)</f>
        <v>0</v>
      </c>
      <c r="R32" s="180" t="s">
        <v>230</v>
      </c>
      <c r="S32" s="180" t="s">
        <v>130</v>
      </c>
      <c r="T32" s="181" t="s">
        <v>131</v>
      </c>
      <c r="U32" s="164">
        <v>0.04</v>
      </c>
      <c r="V32" s="164">
        <f>ROUND(E32*U32,2)</f>
        <v>20.5</v>
      </c>
      <c r="W32" s="164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132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61"/>
      <c r="B33" s="162"/>
      <c r="C33" s="192" t="s">
        <v>231</v>
      </c>
      <c r="D33" s="166"/>
      <c r="E33" s="167">
        <v>512.42999999999995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134</v>
      </c>
      <c r="AH33" s="154">
        <v>0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22.5" outlineLevel="1" x14ac:dyDescent="0.2">
      <c r="A34" s="175">
        <v>10</v>
      </c>
      <c r="B34" s="176" t="s">
        <v>239</v>
      </c>
      <c r="C34" s="191" t="s">
        <v>240</v>
      </c>
      <c r="D34" s="177" t="s">
        <v>152</v>
      </c>
      <c r="E34" s="178">
        <v>1537.29</v>
      </c>
      <c r="F34" s="179"/>
      <c r="G34" s="180">
        <f>ROUND(E34*F34,2)</f>
        <v>0</v>
      </c>
      <c r="H34" s="179"/>
      <c r="I34" s="180">
        <f>ROUND(E34*H34,2)</f>
        <v>0</v>
      </c>
      <c r="J34" s="179"/>
      <c r="K34" s="180">
        <f>ROUND(E34*J34,2)</f>
        <v>0</v>
      </c>
      <c r="L34" s="180">
        <v>21</v>
      </c>
      <c r="M34" s="180">
        <f>G34*(1+L34/100)</f>
        <v>0</v>
      </c>
      <c r="N34" s="180">
        <v>0</v>
      </c>
      <c r="O34" s="180">
        <f>ROUND(E34*N34,2)</f>
        <v>0</v>
      </c>
      <c r="P34" s="180">
        <v>0</v>
      </c>
      <c r="Q34" s="180">
        <f>ROUND(E34*P34,2)</f>
        <v>0</v>
      </c>
      <c r="R34" s="180" t="s">
        <v>230</v>
      </c>
      <c r="S34" s="180" t="s">
        <v>130</v>
      </c>
      <c r="T34" s="181" t="s">
        <v>131</v>
      </c>
      <c r="U34" s="164">
        <v>0</v>
      </c>
      <c r="V34" s="164">
        <f>ROUND(E34*U34,2)</f>
        <v>0</v>
      </c>
      <c r="W34" s="164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132</v>
      </c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61"/>
      <c r="B35" s="162"/>
      <c r="C35" s="192" t="s">
        <v>241</v>
      </c>
      <c r="D35" s="166"/>
      <c r="E35" s="167">
        <v>1537.29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134</v>
      </c>
      <c r="AH35" s="154">
        <v>0</v>
      </c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ht="33.75" outlineLevel="1" x14ac:dyDescent="0.2">
      <c r="A36" s="182">
        <v>11</v>
      </c>
      <c r="B36" s="183" t="s">
        <v>242</v>
      </c>
      <c r="C36" s="193" t="s">
        <v>243</v>
      </c>
      <c r="D36" s="184" t="s">
        <v>244</v>
      </c>
      <c r="E36" s="185">
        <v>9.4184599999999996</v>
      </c>
      <c r="F36" s="186"/>
      <c r="G36" s="187">
        <f>ROUND(E36*F36,2)</f>
        <v>0</v>
      </c>
      <c r="H36" s="186"/>
      <c r="I36" s="187">
        <f>ROUND(E36*H36,2)</f>
        <v>0</v>
      </c>
      <c r="J36" s="186"/>
      <c r="K36" s="187">
        <f>ROUND(E36*J36,2)</f>
        <v>0</v>
      </c>
      <c r="L36" s="187">
        <v>21</v>
      </c>
      <c r="M36" s="187">
        <f>G36*(1+L36/100)</f>
        <v>0</v>
      </c>
      <c r="N36" s="187">
        <v>0</v>
      </c>
      <c r="O36" s="187">
        <f>ROUND(E36*N36,2)</f>
        <v>0</v>
      </c>
      <c r="P36" s="187">
        <v>0</v>
      </c>
      <c r="Q36" s="187">
        <f>ROUND(E36*P36,2)</f>
        <v>0</v>
      </c>
      <c r="R36" s="187" t="s">
        <v>230</v>
      </c>
      <c r="S36" s="187" t="s">
        <v>130</v>
      </c>
      <c r="T36" s="188" t="s">
        <v>131</v>
      </c>
      <c r="U36" s="164">
        <v>0</v>
      </c>
      <c r="V36" s="164">
        <f>ROUND(E36*U36,2)</f>
        <v>0</v>
      </c>
      <c r="W36" s="164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132</v>
      </c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75">
        <v>12</v>
      </c>
      <c r="B37" s="176" t="s">
        <v>245</v>
      </c>
      <c r="C37" s="191" t="s">
        <v>246</v>
      </c>
      <c r="D37" s="177" t="s">
        <v>172</v>
      </c>
      <c r="E37" s="178">
        <v>5</v>
      </c>
      <c r="F37" s="179"/>
      <c r="G37" s="180">
        <f>ROUND(E37*F37,2)</f>
        <v>0</v>
      </c>
      <c r="H37" s="179"/>
      <c r="I37" s="180">
        <f>ROUND(E37*H37,2)</f>
        <v>0</v>
      </c>
      <c r="J37" s="179"/>
      <c r="K37" s="180">
        <f>ROUND(E37*J37,2)</f>
        <v>0</v>
      </c>
      <c r="L37" s="180">
        <v>21</v>
      </c>
      <c r="M37" s="180">
        <f>G37*(1+L37/100)</f>
        <v>0</v>
      </c>
      <c r="N37" s="180">
        <v>0</v>
      </c>
      <c r="O37" s="180">
        <f>ROUND(E37*N37,2)</f>
        <v>0</v>
      </c>
      <c r="P37" s="180">
        <v>0</v>
      </c>
      <c r="Q37" s="180">
        <f>ROUND(E37*P37,2)</f>
        <v>0</v>
      </c>
      <c r="R37" s="180"/>
      <c r="S37" s="180" t="s">
        <v>140</v>
      </c>
      <c r="T37" s="181" t="s">
        <v>141</v>
      </c>
      <c r="U37" s="164">
        <v>0</v>
      </c>
      <c r="V37" s="164">
        <f>ROUND(E37*U37,2)</f>
        <v>0</v>
      </c>
      <c r="W37" s="164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132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61"/>
      <c r="B38" s="162"/>
      <c r="C38" s="192" t="s">
        <v>163</v>
      </c>
      <c r="D38" s="166"/>
      <c r="E38" s="167">
        <v>5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134</v>
      </c>
      <c r="AH38" s="154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x14ac:dyDescent="0.2">
      <c r="A39" s="169" t="s">
        <v>124</v>
      </c>
      <c r="B39" s="170" t="s">
        <v>62</v>
      </c>
      <c r="C39" s="190" t="s">
        <v>63</v>
      </c>
      <c r="D39" s="171"/>
      <c r="E39" s="172"/>
      <c r="F39" s="173"/>
      <c r="G39" s="173">
        <f>SUMIF(AG40:AG50,"&lt;&gt;NOR",G40:G50)</f>
        <v>0</v>
      </c>
      <c r="H39" s="173"/>
      <c r="I39" s="173">
        <f>SUM(I40:I50)</f>
        <v>0</v>
      </c>
      <c r="J39" s="173"/>
      <c r="K39" s="173">
        <f>SUM(K40:K50)</f>
        <v>0</v>
      </c>
      <c r="L39" s="173"/>
      <c r="M39" s="173">
        <f>SUM(M40:M50)</f>
        <v>0</v>
      </c>
      <c r="N39" s="173"/>
      <c r="O39" s="173">
        <f>SUM(O40:O50)</f>
        <v>6.37</v>
      </c>
      <c r="P39" s="173"/>
      <c r="Q39" s="173">
        <f>SUM(Q40:Q50)</f>
        <v>0</v>
      </c>
      <c r="R39" s="173"/>
      <c r="S39" s="173"/>
      <c r="T39" s="174"/>
      <c r="U39" s="168"/>
      <c r="V39" s="168">
        <f>SUM(V40:V50)</f>
        <v>1.39</v>
      </c>
      <c r="W39" s="168"/>
      <c r="AG39" t="s">
        <v>125</v>
      </c>
    </row>
    <row r="40" spans="1:60" outlineLevel="1" x14ac:dyDescent="0.2">
      <c r="A40" s="175">
        <v>13</v>
      </c>
      <c r="B40" s="176" t="s">
        <v>247</v>
      </c>
      <c r="C40" s="191" t="s">
        <v>248</v>
      </c>
      <c r="D40" s="177" t="s">
        <v>145</v>
      </c>
      <c r="E40" s="178">
        <v>34.799999999999997</v>
      </c>
      <c r="F40" s="179"/>
      <c r="G40" s="180">
        <f>ROUND(E40*F40,2)</f>
        <v>0</v>
      </c>
      <c r="H40" s="179"/>
      <c r="I40" s="180">
        <f>ROUND(E40*H40,2)</f>
        <v>0</v>
      </c>
      <c r="J40" s="179"/>
      <c r="K40" s="180">
        <f>ROUND(E40*J40,2)</f>
        <v>0</v>
      </c>
      <c r="L40" s="180">
        <v>21</v>
      </c>
      <c r="M40" s="180">
        <f>G40*(1+L40/100)</f>
        <v>0</v>
      </c>
      <c r="N40" s="180">
        <v>0.183</v>
      </c>
      <c r="O40" s="180">
        <f>ROUND(E40*N40,2)</f>
        <v>6.37</v>
      </c>
      <c r="P40" s="180">
        <v>0</v>
      </c>
      <c r="Q40" s="180">
        <f>ROUND(E40*P40,2)</f>
        <v>0</v>
      </c>
      <c r="R40" s="180"/>
      <c r="S40" s="180" t="s">
        <v>140</v>
      </c>
      <c r="T40" s="181" t="s">
        <v>141</v>
      </c>
      <c r="U40" s="164">
        <v>0</v>
      </c>
      <c r="V40" s="164">
        <f>ROUND(E40*U40,2)</f>
        <v>0</v>
      </c>
      <c r="W40" s="164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132</v>
      </c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61"/>
      <c r="B41" s="162"/>
      <c r="C41" s="192" t="s">
        <v>249</v>
      </c>
      <c r="D41" s="166"/>
      <c r="E41" s="167">
        <v>34.799999999999997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134</v>
      </c>
      <c r="AH41" s="154">
        <v>0</v>
      </c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75">
        <v>14</v>
      </c>
      <c r="B42" s="176" t="s">
        <v>250</v>
      </c>
      <c r="C42" s="191" t="s">
        <v>251</v>
      </c>
      <c r="D42" s="177" t="s">
        <v>145</v>
      </c>
      <c r="E42" s="178">
        <v>5220</v>
      </c>
      <c r="F42" s="179"/>
      <c r="G42" s="180">
        <f>ROUND(E42*F42,2)</f>
        <v>0</v>
      </c>
      <c r="H42" s="179"/>
      <c r="I42" s="180">
        <f>ROUND(E42*H42,2)</f>
        <v>0</v>
      </c>
      <c r="J42" s="179"/>
      <c r="K42" s="180">
        <f>ROUND(E42*J42,2)</f>
        <v>0</v>
      </c>
      <c r="L42" s="180">
        <v>21</v>
      </c>
      <c r="M42" s="180">
        <f>G42*(1+L42/100)</f>
        <v>0</v>
      </c>
      <c r="N42" s="180">
        <v>0</v>
      </c>
      <c r="O42" s="180">
        <f>ROUND(E42*N42,2)</f>
        <v>0</v>
      </c>
      <c r="P42" s="180">
        <v>0</v>
      </c>
      <c r="Q42" s="180">
        <f>ROUND(E42*P42,2)</f>
        <v>0</v>
      </c>
      <c r="R42" s="180"/>
      <c r="S42" s="180" t="s">
        <v>140</v>
      </c>
      <c r="T42" s="181" t="s">
        <v>141</v>
      </c>
      <c r="U42" s="164">
        <v>0</v>
      </c>
      <c r="V42" s="164">
        <f>ROUND(E42*U42,2)</f>
        <v>0</v>
      </c>
      <c r="W42" s="164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132</v>
      </c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61"/>
      <c r="B43" s="162"/>
      <c r="C43" s="192" t="s">
        <v>252</v>
      </c>
      <c r="D43" s="166"/>
      <c r="E43" s="167">
        <v>5220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134</v>
      </c>
      <c r="AH43" s="154">
        <v>0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75">
        <v>15</v>
      </c>
      <c r="B44" s="176" t="s">
        <v>253</v>
      </c>
      <c r="C44" s="191" t="s">
        <v>254</v>
      </c>
      <c r="D44" s="177" t="s">
        <v>172</v>
      </c>
      <c r="E44" s="178">
        <v>14</v>
      </c>
      <c r="F44" s="179"/>
      <c r="G44" s="180">
        <f>ROUND(E44*F44,2)</f>
        <v>0</v>
      </c>
      <c r="H44" s="179"/>
      <c r="I44" s="180">
        <f>ROUND(E44*H44,2)</f>
        <v>0</v>
      </c>
      <c r="J44" s="179"/>
      <c r="K44" s="180">
        <f>ROUND(E44*J44,2)</f>
        <v>0</v>
      </c>
      <c r="L44" s="180">
        <v>21</v>
      </c>
      <c r="M44" s="180">
        <f>G44*(1+L44/100)</f>
        <v>0</v>
      </c>
      <c r="N44" s="180">
        <v>0</v>
      </c>
      <c r="O44" s="180">
        <f>ROUND(E44*N44,2)</f>
        <v>0</v>
      </c>
      <c r="P44" s="180">
        <v>0</v>
      </c>
      <c r="Q44" s="180">
        <f>ROUND(E44*P44,2)</f>
        <v>0</v>
      </c>
      <c r="R44" s="180"/>
      <c r="S44" s="180" t="s">
        <v>140</v>
      </c>
      <c r="T44" s="181" t="s">
        <v>141</v>
      </c>
      <c r="U44" s="164">
        <v>0</v>
      </c>
      <c r="V44" s="164">
        <f>ROUND(E44*U44,2)</f>
        <v>0</v>
      </c>
      <c r="W44" s="164"/>
      <c r="X44" s="154"/>
      <c r="Y44" s="154"/>
      <c r="Z44" s="154"/>
      <c r="AA44" s="154"/>
      <c r="AB44" s="154"/>
      <c r="AC44" s="154"/>
      <c r="AD44" s="154"/>
      <c r="AE44" s="154"/>
      <c r="AF44" s="154"/>
      <c r="AG44" s="154" t="s">
        <v>132</v>
      </c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61"/>
      <c r="B45" s="162"/>
      <c r="C45" s="192" t="s">
        <v>255</v>
      </c>
      <c r="D45" s="166"/>
      <c r="E45" s="167">
        <v>14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54"/>
      <c r="Y45" s="154"/>
      <c r="Z45" s="154"/>
      <c r="AA45" s="154"/>
      <c r="AB45" s="154"/>
      <c r="AC45" s="154"/>
      <c r="AD45" s="154"/>
      <c r="AE45" s="154"/>
      <c r="AF45" s="154"/>
      <c r="AG45" s="154" t="s">
        <v>134</v>
      </c>
      <c r="AH45" s="154">
        <v>0</v>
      </c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75">
        <v>16</v>
      </c>
      <c r="B46" s="176" t="s">
        <v>237</v>
      </c>
      <c r="C46" s="191" t="s">
        <v>238</v>
      </c>
      <c r="D46" s="177" t="s">
        <v>152</v>
      </c>
      <c r="E46" s="178">
        <v>34.799999999999997</v>
      </c>
      <c r="F46" s="179"/>
      <c r="G46" s="180">
        <f>ROUND(E46*F46,2)</f>
        <v>0</v>
      </c>
      <c r="H46" s="179"/>
      <c r="I46" s="180">
        <f>ROUND(E46*H46,2)</f>
        <v>0</v>
      </c>
      <c r="J46" s="179"/>
      <c r="K46" s="180">
        <f>ROUND(E46*J46,2)</f>
        <v>0</v>
      </c>
      <c r="L46" s="180">
        <v>21</v>
      </c>
      <c r="M46" s="180">
        <f>G46*(1+L46/100)</f>
        <v>0</v>
      </c>
      <c r="N46" s="180">
        <v>0</v>
      </c>
      <c r="O46" s="180">
        <f>ROUND(E46*N46,2)</f>
        <v>0</v>
      </c>
      <c r="P46" s="180">
        <v>0</v>
      </c>
      <c r="Q46" s="180">
        <f>ROUND(E46*P46,2)</f>
        <v>0</v>
      </c>
      <c r="R46" s="180" t="s">
        <v>230</v>
      </c>
      <c r="S46" s="180" t="s">
        <v>130</v>
      </c>
      <c r="T46" s="181" t="s">
        <v>131</v>
      </c>
      <c r="U46" s="164">
        <v>0.04</v>
      </c>
      <c r="V46" s="164">
        <f>ROUND(E46*U46,2)</f>
        <v>1.39</v>
      </c>
      <c r="W46" s="164"/>
      <c r="X46" s="154"/>
      <c r="Y46" s="154"/>
      <c r="Z46" s="154"/>
      <c r="AA46" s="154"/>
      <c r="AB46" s="154"/>
      <c r="AC46" s="154"/>
      <c r="AD46" s="154"/>
      <c r="AE46" s="154"/>
      <c r="AF46" s="154"/>
      <c r="AG46" s="154" t="s">
        <v>132</v>
      </c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61"/>
      <c r="B47" s="162"/>
      <c r="C47" s="192" t="s">
        <v>249</v>
      </c>
      <c r="D47" s="166"/>
      <c r="E47" s="167">
        <v>34.799999999999997</v>
      </c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54"/>
      <c r="Y47" s="154"/>
      <c r="Z47" s="154"/>
      <c r="AA47" s="154"/>
      <c r="AB47" s="154"/>
      <c r="AC47" s="154"/>
      <c r="AD47" s="154"/>
      <c r="AE47" s="154"/>
      <c r="AF47" s="154"/>
      <c r="AG47" s="154" t="s">
        <v>134</v>
      </c>
      <c r="AH47" s="154">
        <v>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ht="22.5" outlineLevel="1" x14ac:dyDescent="0.2">
      <c r="A48" s="175">
        <v>17</v>
      </c>
      <c r="B48" s="176" t="s">
        <v>239</v>
      </c>
      <c r="C48" s="191" t="s">
        <v>240</v>
      </c>
      <c r="D48" s="177" t="s">
        <v>152</v>
      </c>
      <c r="E48" s="178">
        <v>104.4</v>
      </c>
      <c r="F48" s="179"/>
      <c r="G48" s="180">
        <f>ROUND(E48*F48,2)</f>
        <v>0</v>
      </c>
      <c r="H48" s="179"/>
      <c r="I48" s="180">
        <f>ROUND(E48*H48,2)</f>
        <v>0</v>
      </c>
      <c r="J48" s="179"/>
      <c r="K48" s="180">
        <f>ROUND(E48*J48,2)</f>
        <v>0</v>
      </c>
      <c r="L48" s="180">
        <v>21</v>
      </c>
      <c r="M48" s="180">
        <f>G48*(1+L48/100)</f>
        <v>0</v>
      </c>
      <c r="N48" s="180">
        <v>0</v>
      </c>
      <c r="O48" s="180">
        <f>ROUND(E48*N48,2)</f>
        <v>0</v>
      </c>
      <c r="P48" s="180">
        <v>0</v>
      </c>
      <c r="Q48" s="180">
        <f>ROUND(E48*P48,2)</f>
        <v>0</v>
      </c>
      <c r="R48" s="180" t="s">
        <v>230</v>
      </c>
      <c r="S48" s="180" t="s">
        <v>130</v>
      </c>
      <c r="T48" s="181" t="s">
        <v>131</v>
      </c>
      <c r="U48" s="164">
        <v>0</v>
      </c>
      <c r="V48" s="164">
        <f>ROUND(E48*U48,2)</f>
        <v>0</v>
      </c>
      <c r="W48" s="164"/>
      <c r="X48" s="154"/>
      <c r="Y48" s="154"/>
      <c r="Z48" s="154"/>
      <c r="AA48" s="154"/>
      <c r="AB48" s="154"/>
      <c r="AC48" s="154"/>
      <c r="AD48" s="154"/>
      <c r="AE48" s="154"/>
      <c r="AF48" s="154"/>
      <c r="AG48" s="154" t="s">
        <v>132</v>
      </c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61"/>
      <c r="B49" s="162"/>
      <c r="C49" s="192" t="s">
        <v>256</v>
      </c>
      <c r="D49" s="166"/>
      <c r="E49" s="167">
        <v>104.4</v>
      </c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54"/>
      <c r="Y49" s="154"/>
      <c r="Z49" s="154"/>
      <c r="AA49" s="154"/>
      <c r="AB49" s="154"/>
      <c r="AC49" s="154"/>
      <c r="AD49" s="154"/>
      <c r="AE49" s="154"/>
      <c r="AF49" s="154"/>
      <c r="AG49" s="154" t="s">
        <v>134</v>
      </c>
      <c r="AH49" s="154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ht="33.75" outlineLevel="1" x14ac:dyDescent="0.2">
      <c r="A50" s="182">
        <v>18</v>
      </c>
      <c r="B50" s="183" t="s">
        <v>242</v>
      </c>
      <c r="C50" s="193" t="s">
        <v>243</v>
      </c>
      <c r="D50" s="184" t="s">
        <v>244</v>
      </c>
      <c r="E50" s="185">
        <v>6.3684000000000003</v>
      </c>
      <c r="F50" s="186"/>
      <c r="G50" s="187">
        <f>ROUND(E50*F50,2)</f>
        <v>0</v>
      </c>
      <c r="H50" s="186"/>
      <c r="I50" s="187">
        <f>ROUND(E50*H50,2)</f>
        <v>0</v>
      </c>
      <c r="J50" s="186"/>
      <c r="K50" s="187">
        <f>ROUND(E50*J50,2)</f>
        <v>0</v>
      </c>
      <c r="L50" s="187">
        <v>21</v>
      </c>
      <c r="M50" s="187">
        <f>G50*(1+L50/100)</f>
        <v>0</v>
      </c>
      <c r="N50" s="187">
        <v>0</v>
      </c>
      <c r="O50" s="187">
        <f>ROUND(E50*N50,2)</f>
        <v>0</v>
      </c>
      <c r="P50" s="187">
        <v>0</v>
      </c>
      <c r="Q50" s="187">
        <f>ROUND(E50*P50,2)</f>
        <v>0</v>
      </c>
      <c r="R50" s="187" t="s">
        <v>230</v>
      </c>
      <c r="S50" s="187" t="s">
        <v>130</v>
      </c>
      <c r="T50" s="188" t="s">
        <v>131</v>
      </c>
      <c r="U50" s="164">
        <v>0</v>
      </c>
      <c r="V50" s="164">
        <f>ROUND(E50*U50,2)</f>
        <v>0</v>
      </c>
      <c r="W50" s="164"/>
      <c r="X50" s="154"/>
      <c r="Y50" s="154"/>
      <c r="Z50" s="154"/>
      <c r="AA50" s="154"/>
      <c r="AB50" s="154"/>
      <c r="AC50" s="154"/>
      <c r="AD50" s="154"/>
      <c r="AE50" s="154"/>
      <c r="AF50" s="154"/>
      <c r="AG50" s="154" t="s">
        <v>132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x14ac:dyDescent="0.2">
      <c r="A51" s="169" t="s">
        <v>124</v>
      </c>
      <c r="B51" s="170" t="s">
        <v>64</v>
      </c>
      <c r="C51" s="190" t="s">
        <v>65</v>
      </c>
      <c r="D51" s="171"/>
      <c r="E51" s="172"/>
      <c r="F51" s="173"/>
      <c r="G51" s="173">
        <f>SUMIF(AG52:AG62,"&lt;&gt;NOR",G52:G62)</f>
        <v>0</v>
      </c>
      <c r="H51" s="173"/>
      <c r="I51" s="173">
        <f>SUM(I52:I62)</f>
        <v>0</v>
      </c>
      <c r="J51" s="173"/>
      <c r="K51" s="173">
        <f>SUM(K52:K62)</f>
        <v>0</v>
      </c>
      <c r="L51" s="173"/>
      <c r="M51" s="173">
        <f>SUM(M52:M62)</f>
        <v>0</v>
      </c>
      <c r="N51" s="173"/>
      <c r="O51" s="173">
        <f>SUM(O52:O62)</f>
        <v>12.2</v>
      </c>
      <c r="P51" s="173"/>
      <c r="Q51" s="173">
        <f>SUM(Q52:Q62)</f>
        <v>0</v>
      </c>
      <c r="R51" s="173"/>
      <c r="S51" s="173"/>
      <c r="T51" s="174"/>
      <c r="U51" s="168"/>
      <c r="V51" s="168">
        <f>SUM(V52:V62)</f>
        <v>26.52</v>
      </c>
      <c r="W51" s="168"/>
      <c r="AG51" t="s">
        <v>125</v>
      </c>
    </row>
    <row r="52" spans="1:60" ht="22.5" outlineLevel="1" x14ac:dyDescent="0.2">
      <c r="A52" s="175">
        <v>19</v>
      </c>
      <c r="B52" s="176" t="s">
        <v>257</v>
      </c>
      <c r="C52" s="191" t="s">
        <v>258</v>
      </c>
      <c r="D52" s="177" t="s">
        <v>145</v>
      </c>
      <c r="E52" s="178">
        <v>662.94</v>
      </c>
      <c r="F52" s="179"/>
      <c r="G52" s="180">
        <f>ROUND(E52*F52,2)</f>
        <v>0</v>
      </c>
      <c r="H52" s="179"/>
      <c r="I52" s="180">
        <f>ROUND(E52*H52,2)</f>
        <v>0</v>
      </c>
      <c r="J52" s="179"/>
      <c r="K52" s="180">
        <f>ROUND(E52*J52,2)</f>
        <v>0</v>
      </c>
      <c r="L52" s="180">
        <v>21</v>
      </c>
      <c r="M52" s="180">
        <f>G52*(1+L52/100)</f>
        <v>0</v>
      </c>
      <c r="N52" s="180">
        <v>1.84E-2</v>
      </c>
      <c r="O52" s="180">
        <f>ROUND(E52*N52,2)</f>
        <v>12.2</v>
      </c>
      <c r="P52" s="180">
        <v>0</v>
      </c>
      <c r="Q52" s="180">
        <f>ROUND(E52*P52,2)</f>
        <v>0</v>
      </c>
      <c r="R52" s="180"/>
      <c r="S52" s="180" t="s">
        <v>140</v>
      </c>
      <c r="T52" s="181" t="s">
        <v>141</v>
      </c>
      <c r="U52" s="164">
        <v>0</v>
      </c>
      <c r="V52" s="164">
        <f>ROUND(E52*U52,2)</f>
        <v>0</v>
      </c>
      <c r="W52" s="164"/>
      <c r="X52" s="154"/>
      <c r="Y52" s="154"/>
      <c r="Z52" s="154"/>
      <c r="AA52" s="154"/>
      <c r="AB52" s="154"/>
      <c r="AC52" s="154"/>
      <c r="AD52" s="154"/>
      <c r="AE52" s="154"/>
      <c r="AF52" s="154"/>
      <c r="AG52" s="154" t="s">
        <v>132</v>
      </c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61"/>
      <c r="B53" s="162"/>
      <c r="C53" s="192" t="s">
        <v>259</v>
      </c>
      <c r="D53" s="166"/>
      <c r="E53" s="167">
        <v>662.94</v>
      </c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54"/>
      <c r="Y53" s="154"/>
      <c r="Z53" s="154"/>
      <c r="AA53" s="154"/>
      <c r="AB53" s="154"/>
      <c r="AC53" s="154"/>
      <c r="AD53" s="154"/>
      <c r="AE53" s="154"/>
      <c r="AF53" s="154"/>
      <c r="AG53" s="154" t="s">
        <v>134</v>
      </c>
      <c r="AH53" s="154">
        <v>0</v>
      </c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75">
        <v>20</v>
      </c>
      <c r="B54" s="176" t="s">
        <v>260</v>
      </c>
      <c r="C54" s="191" t="s">
        <v>261</v>
      </c>
      <c r="D54" s="177" t="s">
        <v>145</v>
      </c>
      <c r="E54" s="178">
        <v>662.94</v>
      </c>
      <c r="F54" s="179"/>
      <c r="G54" s="180">
        <f>ROUND(E54*F54,2)</f>
        <v>0</v>
      </c>
      <c r="H54" s="179"/>
      <c r="I54" s="180">
        <f>ROUND(E54*H54,2)</f>
        <v>0</v>
      </c>
      <c r="J54" s="179"/>
      <c r="K54" s="180">
        <f>ROUND(E54*J54,2)</f>
        <v>0</v>
      </c>
      <c r="L54" s="180">
        <v>21</v>
      </c>
      <c r="M54" s="180">
        <f>G54*(1+L54/100)</f>
        <v>0</v>
      </c>
      <c r="N54" s="180">
        <v>0</v>
      </c>
      <c r="O54" s="180">
        <f>ROUND(E54*N54,2)</f>
        <v>0</v>
      </c>
      <c r="P54" s="180">
        <v>0</v>
      </c>
      <c r="Q54" s="180">
        <f>ROUND(E54*P54,2)</f>
        <v>0</v>
      </c>
      <c r="R54" s="180"/>
      <c r="S54" s="180" t="s">
        <v>140</v>
      </c>
      <c r="T54" s="181" t="s">
        <v>141</v>
      </c>
      <c r="U54" s="164">
        <v>0</v>
      </c>
      <c r="V54" s="164">
        <f>ROUND(E54*U54,2)</f>
        <v>0</v>
      </c>
      <c r="W54" s="164"/>
      <c r="X54" s="154"/>
      <c r="Y54" s="154"/>
      <c r="Z54" s="154"/>
      <c r="AA54" s="154"/>
      <c r="AB54" s="154"/>
      <c r="AC54" s="154"/>
      <c r="AD54" s="154"/>
      <c r="AE54" s="154"/>
      <c r="AF54" s="154"/>
      <c r="AG54" s="154" t="s">
        <v>132</v>
      </c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61"/>
      <c r="B55" s="162"/>
      <c r="C55" s="192" t="s">
        <v>259</v>
      </c>
      <c r="D55" s="166"/>
      <c r="E55" s="167">
        <v>662.94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54"/>
      <c r="Y55" s="154"/>
      <c r="Z55" s="154"/>
      <c r="AA55" s="154"/>
      <c r="AB55" s="154"/>
      <c r="AC55" s="154"/>
      <c r="AD55" s="154"/>
      <c r="AE55" s="154"/>
      <c r="AF55" s="154"/>
      <c r="AG55" s="154" t="s">
        <v>134</v>
      </c>
      <c r="AH55" s="154">
        <v>0</v>
      </c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75">
        <v>21</v>
      </c>
      <c r="B56" s="176" t="s">
        <v>262</v>
      </c>
      <c r="C56" s="191" t="s">
        <v>263</v>
      </c>
      <c r="D56" s="177" t="s">
        <v>145</v>
      </c>
      <c r="E56" s="178">
        <v>59664.6</v>
      </c>
      <c r="F56" s="179"/>
      <c r="G56" s="180">
        <f>ROUND(E56*F56,2)</f>
        <v>0</v>
      </c>
      <c r="H56" s="179"/>
      <c r="I56" s="180">
        <f>ROUND(E56*H56,2)</f>
        <v>0</v>
      </c>
      <c r="J56" s="179"/>
      <c r="K56" s="180">
        <f>ROUND(E56*J56,2)</f>
        <v>0</v>
      </c>
      <c r="L56" s="180">
        <v>21</v>
      </c>
      <c r="M56" s="180">
        <f>G56*(1+L56/100)</f>
        <v>0</v>
      </c>
      <c r="N56" s="180">
        <v>0</v>
      </c>
      <c r="O56" s="180">
        <f>ROUND(E56*N56,2)</f>
        <v>0</v>
      </c>
      <c r="P56" s="180">
        <v>0</v>
      </c>
      <c r="Q56" s="180">
        <f>ROUND(E56*P56,2)</f>
        <v>0</v>
      </c>
      <c r="R56" s="180"/>
      <c r="S56" s="180" t="s">
        <v>140</v>
      </c>
      <c r="T56" s="181" t="s">
        <v>141</v>
      </c>
      <c r="U56" s="164">
        <v>0</v>
      </c>
      <c r="V56" s="164">
        <f>ROUND(E56*U56,2)</f>
        <v>0</v>
      </c>
      <c r="W56" s="164"/>
      <c r="X56" s="154"/>
      <c r="Y56" s="154"/>
      <c r="Z56" s="154"/>
      <c r="AA56" s="154"/>
      <c r="AB56" s="154"/>
      <c r="AC56" s="154"/>
      <c r="AD56" s="154"/>
      <c r="AE56" s="154"/>
      <c r="AF56" s="154"/>
      <c r="AG56" s="154" t="s">
        <v>132</v>
      </c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61"/>
      <c r="B57" s="162"/>
      <c r="C57" s="192" t="s">
        <v>264</v>
      </c>
      <c r="D57" s="166"/>
      <c r="E57" s="167">
        <v>59664.6</v>
      </c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54"/>
      <c r="Y57" s="154"/>
      <c r="Z57" s="154"/>
      <c r="AA57" s="154"/>
      <c r="AB57" s="154"/>
      <c r="AC57" s="154"/>
      <c r="AD57" s="154"/>
      <c r="AE57" s="154"/>
      <c r="AF57" s="154"/>
      <c r="AG57" s="154" t="s">
        <v>134</v>
      </c>
      <c r="AH57" s="154">
        <v>0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75">
        <v>22</v>
      </c>
      <c r="B58" s="176" t="s">
        <v>237</v>
      </c>
      <c r="C58" s="191" t="s">
        <v>238</v>
      </c>
      <c r="D58" s="177" t="s">
        <v>152</v>
      </c>
      <c r="E58" s="178">
        <v>662.94</v>
      </c>
      <c r="F58" s="179"/>
      <c r="G58" s="180">
        <f>ROUND(E58*F58,2)</f>
        <v>0</v>
      </c>
      <c r="H58" s="179"/>
      <c r="I58" s="180">
        <f>ROUND(E58*H58,2)</f>
        <v>0</v>
      </c>
      <c r="J58" s="179"/>
      <c r="K58" s="180">
        <f>ROUND(E58*J58,2)</f>
        <v>0</v>
      </c>
      <c r="L58" s="180">
        <v>21</v>
      </c>
      <c r="M58" s="180">
        <f>G58*(1+L58/100)</f>
        <v>0</v>
      </c>
      <c r="N58" s="180">
        <v>0</v>
      </c>
      <c r="O58" s="180">
        <f>ROUND(E58*N58,2)</f>
        <v>0</v>
      </c>
      <c r="P58" s="180">
        <v>0</v>
      </c>
      <c r="Q58" s="180">
        <f>ROUND(E58*P58,2)</f>
        <v>0</v>
      </c>
      <c r="R58" s="180" t="s">
        <v>230</v>
      </c>
      <c r="S58" s="180" t="s">
        <v>130</v>
      </c>
      <c r="T58" s="181" t="s">
        <v>131</v>
      </c>
      <c r="U58" s="164">
        <v>0.04</v>
      </c>
      <c r="V58" s="164">
        <f>ROUND(E58*U58,2)</f>
        <v>26.52</v>
      </c>
      <c r="W58" s="164"/>
      <c r="X58" s="154"/>
      <c r="Y58" s="154"/>
      <c r="Z58" s="154"/>
      <c r="AA58" s="154"/>
      <c r="AB58" s="154"/>
      <c r="AC58" s="154"/>
      <c r="AD58" s="154"/>
      <c r="AE58" s="154"/>
      <c r="AF58" s="154"/>
      <c r="AG58" s="154" t="s">
        <v>132</v>
      </c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61"/>
      <c r="B59" s="162"/>
      <c r="C59" s="192" t="s">
        <v>259</v>
      </c>
      <c r="D59" s="166"/>
      <c r="E59" s="167">
        <v>662.94</v>
      </c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54"/>
      <c r="Y59" s="154"/>
      <c r="Z59" s="154"/>
      <c r="AA59" s="154"/>
      <c r="AB59" s="154"/>
      <c r="AC59" s="154"/>
      <c r="AD59" s="154"/>
      <c r="AE59" s="154"/>
      <c r="AF59" s="154"/>
      <c r="AG59" s="154" t="s">
        <v>134</v>
      </c>
      <c r="AH59" s="154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ht="22.5" outlineLevel="1" x14ac:dyDescent="0.2">
      <c r="A60" s="175">
        <v>23</v>
      </c>
      <c r="B60" s="176" t="s">
        <v>239</v>
      </c>
      <c r="C60" s="191" t="s">
        <v>240</v>
      </c>
      <c r="D60" s="177" t="s">
        <v>152</v>
      </c>
      <c r="E60" s="178">
        <v>3314.7</v>
      </c>
      <c r="F60" s="179"/>
      <c r="G60" s="180">
        <f>ROUND(E60*F60,2)</f>
        <v>0</v>
      </c>
      <c r="H60" s="179"/>
      <c r="I60" s="180">
        <f>ROUND(E60*H60,2)</f>
        <v>0</v>
      </c>
      <c r="J60" s="179"/>
      <c r="K60" s="180">
        <f>ROUND(E60*J60,2)</f>
        <v>0</v>
      </c>
      <c r="L60" s="180">
        <v>21</v>
      </c>
      <c r="M60" s="180">
        <f>G60*(1+L60/100)</f>
        <v>0</v>
      </c>
      <c r="N60" s="180">
        <v>0</v>
      </c>
      <c r="O60" s="180">
        <f>ROUND(E60*N60,2)</f>
        <v>0</v>
      </c>
      <c r="P60" s="180">
        <v>0</v>
      </c>
      <c r="Q60" s="180">
        <f>ROUND(E60*P60,2)</f>
        <v>0</v>
      </c>
      <c r="R60" s="180" t="s">
        <v>230</v>
      </c>
      <c r="S60" s="180" t="s">
        <v>130</v>
      </c>
      <c r="T60" s="181" t="s">
        <v>131</v>
      </c>
      <c r="U60" s="164">
        <v>0</v>
      </c>
      <c r="V60" s="164">
        <f>ROUND(E60*U60,2)</f>
        <v>0</v>
      </c>
      <c r="W60" s="164"/>
      <c r="X60" s="154"/>
      <c r="Y60" s="154"/>
      <c r="Z60" s="154"/>
      <c r="AA60" s="154"/>
      <c r="AB60" s="154"/>
      <c r="AC60" s="154"/>
      <c r="AD60" s="154"/>
      <c r="AE60" s="154"/>
      <c r="AF60" s="154"/>
      <c r="AG60" s="154" t="s">
        <v>132</v>
      </c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61"/>
      <c r="B61" s="162"/>
      <c r="C61" s="192" t="s">
        <v>265</v>
      </c>
      <c r="D61" s="166"/>
      <c r="E61" s="167">
        <v>3314.7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54"/>
      <c r="Y61" s="154"/>
      <c r="Z61" s="154"/>
      <c r="AA61" s="154"/>
      <c r="AB61" s="154"/>
      <c r="AC61" s="154"/>
      <c r="AD61" s="154"/>
      <c r="AE61" s="154"/>
      <c r="AF61" s="154"/>
      <c r="AG61" s="154" t="s">
        <v>134</v>
      </c>
      <c r="AH61" s="154">
        <v>0</v>
      </c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ht="33.75" outlineLevel="1" x14ac:dyDescent="0.2">
      <c r="A62" s="182">
        <v>24</v>
      </c>
      <c r="B62" s="183" t="s">
        <v>242</v>
      </c>
      <c r="C62" s="193" t="s">
        <v>243</v>
      </c>
      <c r="D62" s="184" t="s">
        <v>244</v>
      </c>
      <c r="E62" s="185">
        <v>12.1981</v>
      </c>
      <c r="F62" s="186"/>
      <c r="G62" s="187">
        <f>ROUND(E62*F62,2)</f>
        <v>0</v>
      </c>
      <c r="H62" s="186"/>
      <c r="I62" s="187">
        <f>ROUND(E62*H62,2)</f>
        <v>0</v>
      </c>
      <c r="J62" s="186"/>
      <c r="K62" s="187">
        <f>ROUND(E62*J62,2)</f>
        <v>0</v>
      </c>
      <c r="L62" s="187">
        <v>21</v>
      </c>
      <c r="M62" s="187">
        <f>G62*(1+L62/100)</f>
        <v>0</v>
      </c>
      <c r="N62" s="187">
        <v>0</v>
      </c>
      <c r="O62" s="187">
        <f>ROUND(E62*N62,2)</f>
        <v>0</v>
      </c>
      <c r="P62" s="187">
        <v>0</v>
      </c>
      <c r="Q62" s="187">
        <f>ROUND(E62*P62,2)</f>
        <v>0</v>
      </c>
      <c r="R62" s="187" t="s">
        <v>230</v>
      </c>
      <c r="S62" s="187" t="s">
        <v>130</v>
      </c>
      <c r="T62" s="188" t="s">
        <v>131</v>
      </c>
      <c r="U62" s="164">
        <v>0</v>
      </c>
      <c r="V62" s="164">
        <f>ROUND(E62*U62,2)</f>
        <v>0</v>
      </c>
      <c r="W62" s="164"/>
      <c r="X62" s="154"/>
      <c r="Y62" s="154"/>
      <c r="Z62" s="154"/>
      <c r="AA62" s="154"/>
      <c r="AB62" s="154"/>
      <c r="AC62" s="154"/>
      <c r="AD62" s="154"/>
      <c r="AE62" s="154"/>
      <c r="AF62" s="154"/>
      <c r="AG62" s="154" t="s">
        <v>132</v>
      </c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x14ac:dyDescent="0.2">
      <c r="A63" s="169" t="s">
        <v>124</v>
      </c>
      <c r="B63" s="170" t="s">
        <v>66</v>
      </c>
      <c r="C63" s="190" t="s">
        <v>67</v>
      </c>
      <c r="D63" s="171"/>
      <c r="E63" s="172"/>
      <c r="F63" s="173"/>
      <c r="G63" s="173">
        <f>SUMIF(AG64:AG70,"&lt;&gt;NOR",G64:G70)</f>
        <v>0</v>
      </c>
      <c r="H63" s="173"/>
      <c r="I63" s="173">
        <f>SUM(I64:I70)</f>
        <v>0</v>
      </c>
      <c r="J63" s="173"/>
      <c r="K63" s="173">
        <f>SUM(K64:K70)</f>
        <v>0</v>
      </c>
      <c r="L63" s="173"/>
      <c r="M63" s="173">
        <f>SUM(M64:M70)</f>
        <v>0</v>
      </c>
      <c r="N63" s="173"/>
      <c r="O63" s="173">
        <f>SUM(O64:O70)</f>
        <v>1.57</v>
      </c>
      <c r="P63" s="173"/>
      <c r="Q63" s="173">
        <f>SUM(Q64:Q70)</f>
        <v>0</v>
      </c>
      <c r="R63" s="173"/>
      <c r="S63" s="173"/>
      <c r="T63" s="174"/>
      <c r="U63" s="168"/>
      <c r="V63" s="168">
        <f>SUM(V64:V70)</f>
        <v>0</v>
      </c>
      <c r="W63" s="168"/>
      <c r="AG63" t="s">
        <v>125</v>
      </c>
    </row>
    <row r="64" spans="1:60" outlineLevel="1" x14ac:dyDescent="0.2">
      <c r="A64" s="175">
        <v>25</v>
      </c>
      <c r="B64" s="176" t="s">
        <v>266</v>
      </c>
      <c r="C64" s="191" t="s">
        <v>267</v>
      </c>
      <c r="D64" s="177" t="s">
        <v>145</v>
      </c>
      <c r="E64" s="178">
        <v>85.325000000000003</v>
      </c>
      <c r="F64" s="179"/>
      <c r="G64" s="180">
        <f>ROUND(E64*F64,2)</f>
        <v>0</v>
      </c>
      <c r="H64" s="179"/>
      <c r="I64" s="180">
        <f>ROUND(E64*H64,2)</f>
        <v>0</v>
      </c>
      <c r="J64" s="179"/>
      <c r="K64" s="180">
        <f>ROUND(E64*J64,2)</f>
        <v>0</v>
      </c>
      <c r="L64" s="180">
        <v>21</v>
      </c>
      <c r="M64" s="180">
        <f>G64*(1+L64/100)</f>
        <v>0</v>
      </c>
      <c r="N64" s="180">
        <v>1.8380000000000001E-2</v>
      </c>
      <c r="O64" s="180">
        <f>ROUND(E64*N64,2)</f>
        <v>1.57</v>
      </c>
      <c r="P64" s="180">
        <v>0</v>
      </c>
      <c r="Q64" s="180">
        <f>ROUND(E64*P64,2)</f>
        <v>0</v>
      </c>
      <c r="R64" s="180"/>
      <c r="S64" s="180" t="s">
        <v>140</v>
      </c>
      <c r="T64" s="181" t="s">
        <v>141</v>
      </c>
      <c r="U64" s="164">
        <v>0</v>
      </c>
      <c r="V64" s="164">
        <f>ROUND(E64*U64,2)</f>
        <v>0</v>
      </c>
      <c r="W64" s="164"/>
      <c r="X64" s="154"/>
      <c r="Y64" s="154"/>
      <c r="Z64" s="154"/>
      <c r="AA64" s="154"/>
      <c r="AB64" s="154"/>
      <c r="AC64" s="154"/>
      <c r="AD64" s="154"/>
      <c r="AE64" s="154"/>
      <c r="AF64" s="154"/>
      <c r="AG64" s="154" t="s">
        <v>132</v>
      </c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61"/>
      <c r="B65" s="162"/>
      <c r="C65" s="192" t="s">
        <v>268</v>
      </c>
      <c r="D65" s="166"/>
      <c r="E65" s="167">
        <v>85.325000000000003</v>
      </c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54"/>
      <c r="Y65" s="154"/>
      <c r="Z65" s="154"/>
      <c r="AA65" s="154"/>
      <c r="AB65" s="154"/>
      <c r="AC65" s="154"/>
      <c r="AD65" s="154"/>
      <c r="AE65" s="154"/>
      <c r="AF65" s="154"/>
      <c r="AG65" s="154" t="s">
        <v>134</v>
      </c>
      <c r="AH65" s="154">
        <v>0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75">
        <v>26</v>
      </c>
      <c r="B66" s="176" t="s">
        <v>269</v>
      </c>
      <c r="C66" s="191" t="s">
        <v>270</v>
      </c>
      <c r="D66" s="177" t="s">
        <v>145</v>
      </c>
      <c r="E66" s="178">
        <v>85.325000000000003</v>
      </c>
      <c r="F66" s="179"/>
      <c r="G66" s="180">
        <f>ROUND(E66*F66,2)</f>
        <v>0</v>
      </c>
      <c r="H66" s="179"/>
      <c r="I66" s="180">
        <f>ROUND(E66*H66,2)</f>
        <v>0</v>
      </c>
      <c r="J66" s="179"/>
      <c r="K66" s="180">
        <f>ROUND(E66*J66,2)</f>
        <v>0</v>
      </c>
      <c r="L66" s="180">
        <v>21</v>
      </c>
      <c r="M66" s="180">
        <f>G66*(1+L66/100)</f>
        <v>0</v>
      </c>
      <c r="N66" s="180">
        <v>0</v>
      </c>
      <c r="O66" s="180">
        <f>ROUND(E66*N66,2)</f>
        <v>0</v>
      </c>
      <c r="P66" s="180">
        <v>0</v>
      </c>
      <c r="Q66" s="180">
        <f>ROUND(E66*P66,2)</f>
        <v>0</v>
      </c>
      <c r="R66" s="180"/>
      <c r="S66" s="180" t="s">
        <v>140</v>
      </c>
      <c r="T66" s="181" t="s">
        <v>141</v>
      </c>
      <c r="U66" s="164">
        <v>0</v>
      </c>
      <c r="V66" s="164">
        <f>ROUND(E66*U66,2)</f>
        <v>0</v>
      </c>
      <c r="W66" s="164"/>
      <c r="X66" s="154"/>
      <c r="Y66" s="154"/>
      <c r="Z66" s="154"/>
      <c r="AA66" s="154"/>
      <c r="AB66" s="154"/>
      <c r="AC66" s="154"/>
      <c r="AD66" s="154"/>
      <c r="AE66" s="154"/>
      <c r="AF66" s="154"/>
      <c r="AG66" s="154" t="s">
        <v>132</v>
      </c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">
      <c r="A67" s="161"/>
      <c r="B67" s="162"/>
      <c r="C67" s="192" t="s">
        <v>268</v>
      </c>
      <c r="D67" s="166"/>
      <c r="E67" s="167">
        <v>85.325000000000003</v>
      </c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54"/>
      <c r="Y67" s="154"/>
      <c r="Z67" s="154"/>
      <c r="AA67" s="154"/>
      <c r="AB67" s="154"/>
      <c r="AC67" s="154"/>
      <c r="AD67" s="154"/>
      <c r="AE67" s="154"/>
      <c r="AF67" s="154"/>
      <c r="AG67" s="154" t="s">
        <v>134</v>
      </c>
      <c r="AH67" s="154">
        <v>0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75">
        <v>27</v>
      </c>
      <c r="B68" s="176" t="s">
        <v>234</v>
      </c>
      <c r="C68" s="191" t="s">
        <v>235</v>
      </c>
      <c r="D68" s="177" t="s">
        <v>152</v>
      </c>
      <c r="E68" s="178">
        <v>12798.75</v>
      </c>
      <c r="F68" s="179"/>
      <c r="G68" s="180">
        <f>ROUND(E68*F68,2)</f>
        <v>0</v>
      </c>
      <c r="H68" s="179"/>
      <c r="I68" s="180">
        <f>ROUND(E68*H68,2)</f>
        <v>0</v>
      </c>
      <c r="J68" s="179"/>
      <c r="K68" s="180">
        <f>ROUND(E68*J68,2)</f>
        <v>0</v>
      </c>
      <c r="L68" s="180">
        <v>21</v>
      </c>
      <c r="M68" s="180">
        <f>G68*(1+L68/100)</f>
        <v>0</v>
      </c>
      <c r="N68" s="180">
        <v>0</v>
      </c>
      <c r="O68" s="180">
        <f>ROUND(E68*N68,2)</f>
        <v>0</v>
      </c>
      <c r="P68" s="180">
        <v>0</v>
      </c>
      <c r="Q68" s="180">
        <f>ROUND(E68*P68,2)</f>
        <v>0</v>
      </c>
      <c r="R68" s="180" t="s">
        <v>230</v>
      </c>
      <c r="S68" s="180" t="s">
        <v>130</v>
      </c>
      <c r="T68" s="181" t="s">
        <v>131</v>
      </c>
      <c r="U68" s="164">
        <v>0</v>
      </c>
      <c r="V68" s="164">
        <f>ROUND(E68*U68,2)</f>
        <v>0</v>
      </c>
      <c r="W68" s="164"/>
      <c r="X68" s="154"/>
      <c r="Y68" s="154"/>
      <c r="Z68" s="154"/>
      <c r="AA68" s="154"/>
      <c r="AB68" s="154"/>
      <c r="AC68" s="154"/>
      <c r="AD68" s="154"/>
      <c r="AE68" s="154"/>
      <c r="AF68" s="154"/>
      <c r="AG68" s="154" t="s">
        <v>132</v>
      </c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61"/>
      <c r="B69" s="162"/>
      <c r="C69" s="192" t="s">
        <v>271</v>
      </c>
      <c r="D69" s="166"/>
      <c r="E69" s="167">
        <v>12798.75</v>
      </c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54"/>
      <c r="Y69" s="154"/>
      <c r="Z69" s="154"/>
      <c r="AA69" s="154"/>
      <c r="AB69" s="154"/>
      <c r="AC69" s="154"/>
      <c r="AD69" s="154"/>
      <c r="AE69" s="154"/>
      <c r="AF69" s="154"/>
      <c r="AG69" s="154" t="s">
        <v>134</v>
      </c>
      <c r="AH69" s="154">
        <v>0</v>
      </c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ht="33.75" outlineLevel="1" x14ac:dyDescent="0.2">
      <c r="A70" s="182">
        <v>28</v>
      </c>
      <c r="B70" s="183" t="s">
        <v>242</v>
      </c>
      <c r="C70" s="193" t="s">
        <v>243</v>
      </c>
      <c r="D70" s="184" t="s">
        <v>244</v>
      </c>
      <c r="E70" s="185">
        <v>1.5682700000000001</v>
      </c>
      <c r="F70" s="186"/>
      <c r="G70" s="187">
        <f>ROUND(E70*F70,2)</f>
        <v>0</v>
      </c>
      <c r="H70" s="186"/>
      <c r="I70" s="187">
        <f>ROUND(E70*H70,2)</f>
        <v>0</v>
      </c>
      <c r="J70" s="186"/>
      <c r="K70" s="187">
        <f>ROUND(E70*J70,2)</f>
        <v>0</v>
      </c>
      <c r="L70" s="187">
        <v>21</v>
      </c>
      <c r="M70" s="187">
        <f>G70*(1+L70/100)</f>
        <v>0</v>
      </c>
      <c r="N70" s="187">
        <v>0</v>
      </c>
      <c r="O70" s="187">
        <f>ROUND(E70*N70,2)</f>
        <v>0</v>
      </c>
      <c r="P70" s="187">
        <v>0</v>
      </c>
      <c r="Q70" s="187">
        <f>ROUND(E70*P70,2)</f>
        <v>0</v>
      </c>
      <c r="R70" s="187" t="s">
        <v>230</v>
      </c>
      <c r="S70" s="187" t="s">
        <v>130</v>
      </c>
      <c r="T70" s="188" t="s">
        <v>131</v>
      </c>
      <c r="U70" s="164">
        <v>0</v>
      </c>
      <c r="V70" s="164">
        <f>ROUND(E70*U70,2)</f>
        <v>0</v>
      </c>
      <c r="W70" s="164"/>
      <c r="X70" s="154"/>
      <c r="Y70" s="154"/>
      <c r="Z70" s="154"/>
      <c r="AA70" s="154"/>
      <c r="AB70" s="154"/>
      <c r="AC70" s="154"/>
      <c r="AD70" s="154"/>
      <c r="AE70" s="154"/>
      <c r="AF70" s="154"/>
      <c r="AG70" s="154" t="s">
        <v>132</v>
      </c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x14ac:dyDescent="0.2">
      <c r="A71" s="169" t="s">
        <v>124</v>
      </c>
      <c r="B71" s="170" t="s">
        <v>68</v>
      </c>
      <c r="C71" s="190" t="s">
        <v>69</v>
      </c>
      <c r="D71" s="171"/>
      <c r="E71" s="172"/>
      <c r="F71" s="173"/>
      <c r="G71" s="173">
        <f>SUMIF(AG72:AG77,"&lt;&gt;NOR",G72:G77)</f>
        <v>0</v>
      </c>
      <c r="H71" s="173"/>
      <c r="I71" s="173">
        <f>SUM(I72:I77)</f>
        <v>0</v>
      </c>
      <c r="J71" s="173"/>
      <c r="K71" s="173">
        <f>SUM(K72:K77)</f>
        <v>0</v>
      </c>
      <c r="L71" s="173"/>
      <c r="M71" s="173">
        <f>SUM(M72:M77)</f>
        <v>0</v>
      </c>
      <c r="N71" s="173"/>
      <c r="O71" s="173">
        <f>SUM(O72:O77)</f>
        <v>0</v>
      </c>
      <c r="P71" s="173"/>
      <c r="Q71" s="173">
        <f>SUM(Q72:Q77)</f>
        <v>0</v>
      </c>
      <c r="R71" s="173"/>
      <c r="S71" s="173"/>
      <c r="T71" s="174"/>
      <c r="U71" s="168"/>
      <c r="V71" s="168">
        <f>SUM(V72:V77)</f>
        <v>0</v>
      </c>
      <c r="W71" s="168"/>
      <c r="AG71" t="s">
        <v>125</v>
      </c>
    </row>
    <row r="72" spans="1:60" outlineLevel="1" x14ac:dyDescent="0.2">
      <c r="A72" s="175">
        <v>29</v>
      </c>
      <c r="B72" s="176" t="s">
        <v>272</v>
      </c>
      <c r="C72" s="191" t="s">
        <v>658</v>
      </c>
      <c r="D72" s="177" t="s">
        <v>273</v>
      </c>
      <c r="E72" s="178">
        <v>1500</v>
      </c>
      <c r="F72" s="179"/>
      <c r="G72" s="180">
        <f>ROUND(E72*F72,2)</f>
        <v>0</v>
      </c>
      <c r="H72" s="179"/>
      <c r="I72" s="180">
        <f>ROUND(E72*H72,2)</f>
        <v>0</v>
      </c>
      <c r="J72" s="179"/>
      <c r="K72" s="180">
        <f>ROUND(E72*J72,2)</f>
        <v>0</v>
      </c>
      <c r="L72" s="180">
        <v>21</v>
      </c>
      <c r="M72" s="180">
        <f>G72*(1+L72/100)</f>
        <v>0</v>
      </c>
      <c r="N72" s="180">
        <v>0</v>
      </c>
      <c r="O72" s="180">
        <f>ROUND(E72*N72,2)</f>
        <v>0</v>
      </c>
      <c r="P72" s="180">
        <v>0</v>
      </c>
      <c r="Q72" s="180">
        <f>ROUND(E72*P72,2)</f>
        <v>0</v>
      </c>
      <c r="R72" s="180" t="s">
        <v>274</v>
      </c>
      <c r="S72" s="180" t="s">
        <v>275</v>
      </c>
      <c r="T72" s="181" t="s">
        <v>131</v>
      </c>
      <c r="U72" s="164">
        <v>0</v>
      </c>
      <c r="V72" s="164">
        <f>ROUND(E72*U72,2)</f>
        <v>0</v>
      </c>
      <c r="W72" s="164"/>
      <c r="X72" s="154"/>
      <c r="Y72" s="154"/>
      <c r="Z72" s="154"/>
      <c r="AA72" s="154"/>
      <c r="AB72" s="154"/>
      <c r="AC72" s="154"/>
      <c r="AD72" s="154"/>
      <c r="AE72" s="154"/>
      <c r="AF72" s="154"/>
      <c r="AG72" s="154" t="s">
        <v>276</v>
      </c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61"/>
      <c r="B73" s="162"/>
      <c r="C73" s="192" t="s">
        <v>277</v>
      </c>
      <c r="D73" s="166"/>
      <c r="E73" s="167">
        <v>1500</v>
      </c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54"/>
      <c r="Y73" s="154"/>
      <c r="Z73" s="154"/>
      <c r="AA73" s="154"/>
      <c r="AB73" s="154"/>
      <c r="AC73" s="154"/>
      <c r="AD73" s="154"/>
      <c r="AE73" s="154"/>
      <c r="AF73" s="154"/>
      <c r="AG73" s="154" t="s">
        <v>134</v>
      </c>
      <c r="AH73" s="154">
        <v>0</v>
      </c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75">
        <v>30</v>
      </c>
      <c r="B74" s="176" t="s">
        <v>278</v>
      </c>
      <c r="C74" s="191" t="s">
        <v>659</v>
      </c>
      <c r="D74" s="177" t="s">
        <v>279</v>
      </c>
      <c r="E74" s="178">
        <v>24</v>
      </c>
      <c r="F74" s="179"/>
      <c r="G74" s="180">
        <f>ROUND(E74*F74,2)</f>
        <v>0</v>
      </c>
      <c r="H74" s="179"/>
      <c r="I74" s="180">
        <f>ROUND(E74*H74,2)</f>
        <v>0</v>
      </c>
      <c r="J74" s="179"/>
      <c r="K74" s="180">
        <f>ROUND(E74*J74,2)</f>
        <v>0</v>
      </c>
      <c r="L74" s="180">
        <v>21</v>
      </c>
      <c r="M74" s="180">
        <f>G74*(1+L74/100)</f>
        <v>0</v>
      </c>
      <c r="N74" s="180">
        <v>0</v>
      </c>
      <c r="O74" s="180">
        <f>ROUND(E74*N74,2)</f>
        <v>0</v>
      </c>
      <c r="P74" s="180">
        <v>0</v>
      </c>
      <c r="Q74" s="180">
        <f>ROUND(E74*P74,2)</f>
        <v>0</v>
      </c>
      <c r="R74" s="180"/>
      <c r="S74" s="180" t="s">
        <v>140</v>
      </c>
      <c r="T74" s="181" t="s">
        <v>141</v>
      </c>
      <c r="U74" s="164">
        <v>0</v>
      </c>
      <c r="V74" s="164">
        <f>ROUND(E74*U74,2)</f>
        <v>0</v>
      </c>
      <c r="W74" s="164"/>
      <c r="X74" s="154"/>
      <c r="Y74" s="154"/>
      <c r="Z74" s="154"/>
      <c r="AA74" s="154"/>
      <c r="AB74" s="154"/>
      <c r="AC74" s="154"/>
      <c r="AD74" s="154"/>
      <c r="AE74" s="154"/>
      <c r="AF74" s="154"/>
      <c r="AG74" s="154" t="s">
        <v>132</v>
      </c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61"/>
      <c r="B75" s="162"/>
      <c r="C75" s="192" t="s">
        <v>280</v>
      </c>
      <c r="D75" s="166"/>
      <c r="E75" s="167">
        <v>24</v>
      </c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54"/>
      <c r="Y75" s="154"/>
      <c r="Z75" s="154"/>
      <c r="AA75" s="154"/>
      <c r="AB75" s="154"/>
      <c r="AC75" s="154"/>
      <c r="AD75" s="154"/>
      <c r="AE75" s="154"/>
      <c r="AF75" s="154"/>
      <c r="AG75" s="154" t="s">
        <v>134</v>
      </c>
      <c r="AH75" s="154">
        <v>0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75">
        <v>31</v>
      </c>
      <c r="B76" s="176" t="s">
        <v>281</v>
      </c>
      <c r="C76" s="191" t="s">
        <v>660</v>
      </c>
      <c r="D76" s="177" t="s">
        <v>279</v>
      </c>
      <c r="E76" s="178">
        <v>20</v>
      </c>
      <c r="F76" s="179"/>
      <c r="G76" s="180">
        <f>ROUND(E76*F76,2)</f>
        <v>0</v>
      </c>
      <c r="H76" s="179"/>
      <c r="I76" s="180">
        <f>ROUND(E76*H76,2)</f>
        <v>0</v>
      </c>
      <c r="J76" s="179"/>
      <c r="K76" s="180">
        <f>ROUND(E76*J76,2)</f>
        <v>0</v>
      </c>
      <c r="L76" s="180">
        <v>21</v>
      </c>
      <c r="M76" s="180">
        <f>G76*(1+L76/100)</f>
        <v>0</v>
      </c>
      <c r="N76" s="180">
        <v>0</v>
      </c>
      <c r="O76" s="180">
        <f>ROUND(E76*N76,2)</f>
        <v>0</v>
      </c>
      <c r="P76" s="180">
        <v>0</v>
      </c>
      <c r="Q76" s="180">
        <f>ROUND(E76*P76,2)</f>
        <v>0</v>
      </c>
      <c r="R76" s="180"/>
      <c r="S76" s="180" t="s">
        <v>140</v>
      </c>
      <c r="T76" s="181" t="s">
        <v>141</v>
      </c>
      <c r="U76" s="164">
        <v>0</v>
      </c>
      <c r="V76" s="164">
        <f>ROUND(E76*U76,2)</f>
        <v>0</v>
      </c>
      <c r="W76" s="164"/>
      <c r="X76" s="154"/>
      <c r="Y76" s="154"/>
      <c r="Z76" s="154"/>
      <c r="AA76" s="154"/>
      <c r="AB76" s="154"/>
      <c r="AC76" s="154"/>
      <c r="AD76" s="154"/>
      <c r="AE76" s="154"/>
      <c r="AF76" s="154"/>
      <c r="AG76" s="154" t="s">
        <v>132</v>
      </c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61"/>
      <c r="B77" s="162"/>
      <c r="C77" s="192" t="s">
        <v>282</v>
      </c>
      <c r="D77" s="166"/>
      <c r="E77" s="167">
        <v>20</v>
      </c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54"/>
      <c r="Y77" s="154"/>
      <c r="Z77" s="154"/>
      <c r="AA77" s="154"/>
      <c r="AB77" s="154"/>
      <c r="AC77" s="154"/>
      <c r="AD77" s="154"/>
      <c r="AE77" s="154"/>
      <c r="AF77" s="154"/>
      <c r="AG77" s="154" t="s">
        <v>134</v>
      </c>
      <c r="AH77" s="154">
        <v>0</v>
      </c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x14ac:dyDescent="0.2">
      <c r="A78" s="169" t="s">
        <v>124</v>
      </c>
      <c r="B78" s="170" t="s">
        <v>70</v>
      </c>
      <c r="C78" s="190" t="s">
        <v>71</v>
      </c>
      <c r="D78" s="171"/>
      <c r="E78" s="172"/>
      <c r="F78" s="173"/>
      <c r="G78" s="173">
        <f>SUMIF(AG79:AG84,"&lt;&gt;NOR",G79:G84)</f>
        <v>0</v>
      </c>
      <c r="H78" s="173"/>
      <c r="I78" s="173">
        <f>SUM(I79:I84)</f>
        <v>0</v>
      </c>
      <c r="J78" s="173"/>
      <c r="K78" s="173">
        <f>SUM(K79:K84)</f>
        <v>0</v>
      </c>
      <c r="L78" s="173"/>
      <c r="M78" s="173">
        <f>SUM(M79:M84)</f>
        <v>0</v>
      </c>
      <c r="N78" s="173"/>
      <c r="O78" s="173">
        <f>SUM(O79:O84)</f>
        <v>0.02</v>
      </c>
      <c r="P78" s="173"/>
      <c r="Q78" s="173">
        <f>SUM(Q79:Q84)</f>
        <v>1.82</v>
      </c>
      <c r="R78" s="173"/>
      <c r="S78" s="173"/>
      <c r="T78" s="174"/>
      <c r="U78" s="168"/>
      <c r="V78" s="168">
        <f>SUM(V79:V84)</f>
        <v>39.86</v>
      </c>
      <c r="W78" s="168"/>
      <c r="AG78" t="s">
        <v>125</v>
      </c>
    </row>
    <row r="79" spans="1:60" outlineLevel="1" x14ac:dyDescent="0.2">
      <c r="A79" s="175">
        <v>32</v>
      </c>
      <c r="B79" s="176" t="s">
        <v>283</v>
      </c>
      <c r="C79" s="191" t="s">
        <v>284</v>
      </c>
      <c r="D79" s="177" t="s">
        <v>152</v>
      </c>
      <c r="E79" s="178">
        <v>36.409500000000001</v>
      </c>
      <c r="F79" s="179"/>
      <c r="G79" s="180">
        <f>ROUND(E79*F79,2)</f>
        <v>0</v>
      </c>
      <c r="H79" s="179"/>
      <c r="I79" s="180">
        <f>ROUND(E79*H79,2)</f>
        <v>0</v>
      </c>
      <c r="J79" s="179"/>
      <c r="K79" s="180">
        <f>ROUND(E79*J79,2)</f>
        <v>0</v>
      </c>
      <c r="L79" s="180">
        <v>21</v>
      </c>
      <c r="M79" s="180">
        <f>G79*(1+L79/100)</f>
        <v>0</v>
      </c>
      <c r="N79" s="180">
        <v>0</v>
      </c>
      <c r="O79" s="180">
        <f>ROUND(E79*N79,2)</f>
        <v>0</v>
      </c>
      <c r="P79" s="180">
        <v>0.05</v>
      </c>
      <c r="Q79" s="180">
        <f>ROUND(E79*P79,2)</f>
        <v>1.82</v>
      </c>
      <c r="R79" s="180" t="s">
        <v>210</v>
      </c>
      <c r="S79" s="180" t="s">
        <v>130</v>
      </c>
      <c r="T79" s="181" t="s">
        <v>131</v>
      </c>
      <c r="U79" s="164">
        <v>0.35</v>
      </c>
      <c r="V79" s="164">
        <f>ROUND(E79*U79,2)</f>
        <v>12.74</v>
      </c>
      <c r="W79" s="164"/>
      <c r="X79" s="154"/>
      <c r="Y79" s="154"/>
      <c r="Z79" s="154"/>
      <c r="AA79" s="154"/>
      <c r="AB79" s="154"/>
      <c r="AC79" s="154"/>
      <c r="AD79" s="154"/>
      <c r="AE79" s="154"/>
      <c r="AF79" s="154"/>
      <c r="AG79" s="154" t="s">
        <v>132</v>
      </c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61"/>
      <c r="B80" s="162"/>
      <c r="C80" s="192" t="s">
        <v>285</v>
      </c>
      <c r="D80" s="166"/>
      <c r="E80" s="167">
        <v>36.409500000000001</v>
      </c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54"/>
      <c r="Y80" s="154"/>
      <c r="Z80" s="154"/>
      <c r="AA80" s="154"/>
      <c r="AB80" s="154"/>
      <c r="AC80" s="154"/>
      <c r="AD80" s="154"/>
      <c r="AE80" s="154"/>
      <c r="AF80" s="154"/>
      <c r="AG80" s="154" t="s">
        <v>134</v>
      </c>
      <c r="AH80" s="154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ht="56.25" outlineLevel="1" x14ac:dyDescent="0.2">
      <c r="A81" s="175">
        <v>33</v>
      </c>
      <c r="B81" s="176" t="s">
        <v>286</v>
      </c>
      <c r="C81" s="191" t="s">
        <v>287</v>
      </c>
      <c r="D81" s="177" t="s">
        <v>152</v>
      </c>
      <c r="E81" s="178">
        <v>36.409500000000001</v>
      </c>
      <c r="F81" s="179"/>
      <c r="G81" s="180">
        <f>ROUND(E81*F81,2)</f>
        <v>0</v>
      </c>
      <c r="H81" s="179"/>
      <c r="I81" s="180">
        <f>ROUND(E81*H81,2)</f>
        <v>0</v>
      </c>
      <c r="J81" s="179"/>
      <c r="K81" s="180">
        <f>ROUND(E81*J81,2)</f>
        <v>0</v>
      </c>
      <c r="L81" s="180">
        <v>21</v>
      </c>
      <c r="M81" s="180">
        <f>G81*(1+L81/100)</f>
        <v>0</v>
      </c>
      <c r="N81" s="180">
        <v>4.0000000000000003E-5</v>
      </c>
      <c r="O81" s="180">
        <f>ROUND(E81*N81,2)</f>
        <v>0</v>
      </c>
      <c r="P81" s="180">
        <v>0</v>
      </c>
      <c r="Q81" s="180">
        <f>ROUND(E81*P81,2)</f>
        <v>0</v>
      </c>
      <c r="R81" s="180" t="s">
        <v>220</v>
      </c>
      <c r="S81" s="180" t="s">
        <v>130</v>
      </c>
      <c r="T81" s="181" t="s">
        <v>131</v>
      </c>
      <c r="U81" s="164">
        <v>0.35399999999999998</v>
      </c>
      <c r="V81" s="164">
        <f>ROUND(E81*U81,2)</f>
        <v>12.89</v>
      </c>
      <c r="W81" s="164"/>
      <c r="X81" s="154"/>
      <c r="Y81" s="154"/>
      <c r="Z81" s="154"/>
      <c r="AA81" s="154"/>
      <c r="AB81" s="154"/>
      <c r="AC81" s="154"/>
      <c r="AD81" s="154"/>
      <c r="AE81" s="154"/>
      <c r="AF81" s="154"/>
      <c r="AG81" s="154" t="s">
        <v>132</v>
      </c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61"/>
      <c r="B82" s="162"/>
      <c r="C82" s="192" t="s">
        <v>285</v>
      </c>
      <c r="D82" s="166"/>
      <c r="E82" s="167">
        <v>36.409500000000001</v>
      </c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54"/>
      <c r="Y82" s="154"/>
      <c r="Z82" s="154"/>
      <c r="AA82" s="154"/>
      <c r="AB82" s="154"/>
      <c r="AC82" s="154"/>
      <c r="AD82" s="154"/>
      <c r="AE82" s="154"/>
      <c r="AF82" s="154"/>
      <c r="AG82" s="154" t="s">
        <v>134</v>
      </c>
      <c r="AH82" s="154">
        <v>0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75">
        <v>34</v>
      </c>
      <c r="B83" s="176" t="s">
        <v>288</v>
      </c>
      <c r="C83" s="191" t="s">
        <v>289</v>
      </c>
      <c r="D83" s="177" t="s">
        <v>152</v>
      </c>
      <c r="E83" s="178">
        <v>177.9033</v>
      </c>
      <c r="F83" s="179"/>
      <c r="G83" s="180">
        <f>ROUND(E83*F83,2)</f>
        <v>0</v>
      </c>
      <c r="H83" s="179"/>
      <c r="I83" s="180">
        <f>ROUND(E83*H83,2)</f>
        <v>0</v>
      </c>
      <c r="J83" s="179"/>
      <c r="K83" s="180">
        <f>ROUND(E83*J83,2)</f>
        <v>0</v>
      </c>
      <c r="L83" s="180">
        <v>21</v>
      </c>
      <c r="M83" s="180">
        <f>G83*(1+L83/100)</f>
        <v>0</v>
      </c>
      <c r="N83" s="180">
        <v>1.3999999999999999E-4</v>
      </c>
      <c r="O83" s="180">
        <f>ROUND(E83*N83,2)</f>
        <v>0.02</v>
      </c>
      <c r="P83" s="180">
        <v>0</v>
      </c>
      <c r="Q83" s="180">
        <f>ROUND(E83*P83,2)</f>
        <v>0</v>
      </c>
      <c r="R83" s="180" t="s">
        <v>210</v>
      </c>
      <c r="S83" s="180" t="s">
        <v>130</v>
      </c>
      <c r="T83" s="181" t="s">
        <v>131</v>
      </c>
      <c r="U83" s="164">
        <v>0.08</v>
      </c>
      <c r="V83" s="164">
        <f>ROUND(E83*U83,2)</f>
        <v>14.23</v>
      </c>
      <c r="W83" s="164"/>
      <c r="X83" s="154"/>
      <c r="Y83" s="154"/>
      <c r="Z83" s="154"/>
      <c r="AA83" s="154"/>
      <c r="AB83" s="154"/>
      <c r="AC83" s="154"/>
      <c r="AD83" s="154"/>
      <c r="AE83" s="154"/>
      <c r="AF83" s="154"/>
      <c r="AG83" s="154" t="s">
        <v>132</v>
      </c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61"/>
      <c r="B84" s="162"/>
      <c r="C84" s="192" t="s">
        <v>290</v>
      </c>
      <c r="D84" s="166"/>
      <c r="E84" s="167">
        <v>177.9033</v>
      </c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54"/>
      <c r="Y84" s="154"/>
      <c r="Z84" s="154"/>
      <c r="AA84" s="154"/>
      <c r="AB84" s="154"/>
      <c r="AC84" s="154"/>
      <c r="AD84" s="154"/>
      <c r="AE84" s="154"/>
      <c r="AF84" s="154"/>
      <c r="AG84" s="154" t="s">
        <v>134</v>
      </c>
      <c r="AH84" s="154"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x14ac:dyDescent="0.2">
      <c r="A85" s="169" t="s">
        <v>124</v>
      </c>
      <c r="B85" s="170" t="s">
        <v>72</v>
      </c>
      <c r="C85" s="190" t="s">
        <v>73</v>
      </c>
      <c r="D85" s="171"/>
      <c r="E85" s="172"/>
      <c r="F85" s="173"/>
      <c r="G85" s="173">
        <f>SUMIF(AG86:AG88,"&lt;&gt;NOR",G86:G88)</f>
        <v>0</v>
      </c>
      <c r="H85" s="173"/>
      <c r="I85" s="173">
        <f>SUM(I86:I88)</f>
        <v>0</v>
      </c>
      <c r="J85" s="173"/>
      <c r="K85" s="173">
        <f>SUM(K86:K88)</f>
        <v>0</v>
      </c>
      <c r="L85" s="173"/>
      <c r="M85" s="173">
        <f>SUM(M86:M88)</f>
        <v>0</v>
      </c>
      <c r="N85" s="173"/>
      <c r="O85" s="173">
        <f>SUM(O86:O88)</f>
        <v>0.01</v>
      </c>
      <c r="P85" s="173"/>
      <c r="Q85" s="173">
        <f>SUM(Q86:Q88)</f>
        <v>12.03</v>
      </c>
      <c r="R85" s="173"/>
      <c r="S85" s="173"/>
      <c r="T85" s="174"/>
      <c r="U85" s="168"/>
      <c r="V85" s="168">
        <f>SUM(V86:V88)</f>
        <v>44</v>
      </c>
      <c r="W85" s="168"/>
      <c r="AG85" t="s">
        <v>125</v>
      </c>
    </row>
    <row r="86" spans="1:60" outlineLevel="1" x14ac:dyDescent="0.2">
      <c r="A86" s="175">
        <v>35</v>
      </c>
      <c r="B86" s="176" t="s">
        <v>291</v>
      </c>
      <c r="C86" s="191" t="s">
        <v>292</v>
      </c>
      <c r="D86" s="177" t="s">
        <v>209</v>
      </c>
      <c r="E86" s="178">
        <v>6.1689600000000002</v>
      </c>
      <c r="F86" s="179"/>
      <c r="G86" s="180">
        <f>ROUND(E86*F86,2)</f>
        <v>0</v>
      </c>
      <c r="H86" s="179"/>
      <c r="I86" s="180">
        <f>ROUND(E86*H86,2)</f>
        <v>0</v>
      </c>
      <c r="J86" s="179"/>
      <c r="K86" s="180">
        <f>ROUND(E86*J86,2)</f>
        <v>0</v>
      </c>
      <c r="L86" s="180">
        <v>21</v>
      </c>
      <c r="M86" s="180">
        <f>G86*(1+L86/100)</f>
        <v>0</v>
      </c>
      <c r="N86" s="180">
        <v>1.2800000000000001E-3</v>
      </c>
      <c r="O86" s="180">
        <f>ROUND(E86*N86,2)</f>
        <v>0.01</v>
      </c>
      <c r="P86" s="180">
        <v>1.95</v>
      </c>
      <c r="Q86" s="180">
        <f>ROUND(E86*P86,2)</f>
        <v>12.03</v>
      </c>
      <c r="R86" s="180" t="s">
        <v>293</v>
      </c>
      <c r="S86" s="180" t="s">
        <v>130</v>
      </c>
      <c r="T86" s="181" t="s">
        <v>294</v>
      </c>
      <c r="U86" s="164">
        <v>7.1317500000000003</v>
      </c>
      <c r="V86" s="164">
        <f>ROUND(E86*U86,2)</f>
        <v>44</v>
      </c>
      <c r="W86" s="164"/>
      <c r="X86" s="154"/>
      <c r="Y86" s="154"/>
      <c r="Z86" s="154"/>
      <c r="AA86" s="154"/>
      <c r="AB86" s="154"/>
      <c r="AC86" s="154"/>
      <c r="AD86" s="154"/>
      <c r="AE86" s="154"/>
      <c r="AF86" s="154"/>
      <c r="AG86" s="154" t="s">
        <v>295</v>
      </c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61"/>
      <c r="B87" s="162"/>
      <c r="C87" s="257" t="s">
        <v>296</v>
      </c>
      <c r="D87" s="258"/>
      <c r="E87" s="258"/>
      <c r="F87" s="258"/>
      <c r="G87" s="258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54"/>
      <c r="Y87" s="154"/>
      <c r="Z87" s="154"/>
      <c r="AA87" s="154"/>
      <c r="AB87" s="154"/>
      <c r="AC87" s="154"/>
      <c r="AD87" s="154"/>
      <c r="AE87" s="154"/>
      <c r="AF87" s="154"/>
      <c r="AG87" s="154" t="s">
        <v>212</v>
      </c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61"/>
      <c r="B88" s="162"/>
      <c r="C88" s="192" t="s">
        <v>213</v>
      </c>
      <c r="D88" s="166"/>
      <c r="E88" s="167">
        <v>6.1689600000000002</v>
      </c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54"/>
      <c r="Y88" s="154"/>
      <c r="Z88" s="154"/>
      <c r="AA88" s="154"/>
      <c r="AB88" s="154"/>
      <c r="AC88" s="154"/>
      <c r="AD88" s="154"/>
      <c r="AE88" s="154"/>
      <c r="AF88" s="154"/>
      <c r="AG88" s="154" t="s">
        <v>134</v>
      </c>
      <c r="AH88" s="154">
        <v>0</v>
      </c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x14ac:dyDescent="0.2">
      <c r="A89" s="169" t="s">
        <v>124</v>
      </c>
      <c r="B89" s="170" t="s">
        <v>74</v>
      </c>
      <c r="C89" s="190" t="s">
        <v>75</v>
      </c>
      <c r="D89" s="171"/>
      <c r="E89" s="172"/>
      <c r="F89" s="173"/>
      <c r="G89" s="173">
        <f>SUMIF(AG90:AG91,"&lt;&gt;NOR",G90:G91)</f>
        <v>0</v>
      </c>
      <c r="H89" s="173"/>
      <c r="I89" s="173">
        <f>SUM(I90:I91)</f>
        <v>0</v>
      </c>
      <c r="J89" s="173"/>
      <c r="K89" s="173">
        <f>SUM(K90:K91)</f>
        <v>0</v>
      </c>
      <c r="L89" s="173"/>
      <c r="M89" s="173">
        <f>SUM(M90:M91)</f>
        <v>0</v>
      </c>
      <c r="N89" s="173"/>
      <c r="O89" s="173">
        <f>SUM(O90:O91)</f>
        <v>0</v>
      </c>
      <c r="P89" s="173"/>
      <c r="Q89" s="173">
        <f>SUM(Q90:Q91)</f>
        <v>0</v>
      </c>
      <c r="R89" s="173"/>
      <c r="S89" s="173"/>
      <c r="T89" s="174"/>
      <c r="U89" s="168"/>
      <c r="V89" s="168">
        <f>SUM(V90:V91)</f>
        <v>137.87</v>
      </c>
      <c r="W89" s="168"/>
      <c r="AG89" t="s">
        <v>125</v>
      </c>
    </row>
    <row r="90" spans="1:60" ht="33.75" outlineLevel="1" x14ac:dyDescent="0.2">
      <c r="A90" s="175">
        <v>36</v>
      </c>
      <c r="B90" s="176" t="s">
        <v>297</v>
      </c>
      <c r="C90" s="191" t="s">
        <v>298</v>
      </c>
      <c r="D90" s="177" t="s">
        <v>244</v>
      </c>
      <c r="E90" s="178">
        <v>45.879309999999997</v>
      </c>
      <c r="F90" s="179"/>
      <c r="G90" s="180">
        <f>ROUND(E90*F90,2)</f>
        <v>0</v>
      </c>
      <c r="H90" s="179"/>
      <c r="I90" s="180">
        <f>ROUND(E90*H90,2)</f>
        <v>0</v>
      </c>
      <c r="J90" s="179"/>
      <c r="K90" s="180">
        <f>ROUND(E90*J90,2)</f>
        <v>0</v>
      </c>
      <c r="L90" s="180">
        <v>21</v>
      </c>
      <c r="M90" s="180">
        <f>G90*(1+L90/100)</f>
        <v>0</v>
      </c>
      <c r="N90" s="180">
        <v>0</v>
      </c>
      <c r="O90" s="180">
        <f>ROUND(E90*N90,2)</f>
        <v>0</v>
      </c>
      <c r="P90" s="180">
        <v>0</v>
      </c>
      <c r="Q90" s="180">
        <f>ROUND(E90*P90,2)</f>
        <v>0</v>
      </c>
      <c r="R90" s="180" t="s">
        <v>210</v>
      </c>
      <c r="S90" s="180" t="s">
        <v>130</v>
      </c>
      <c r="T90" s="181" t="s">
        <v>131</v>
      </c>
      <c r="U90" s="164">
        <v>3.0049999999999999</v>
      </c>
      <c r="V90" s="164">
        <f>ROUND(E90*U90,2)</f>
        <v>137.87</v>
      </c>
      <c r="W90" s="164"/>
      <c r="X90" s="154"/>
      <c r="Y90" s="154"/>
      <c r="Z90" s="154"/>
      <c r="AA90" s="154"/>
      <c r="AB90" s="154"/>
      <c r="AC90" s="154"/>
      <c r="AD90" s="154"/>
      <c r="AE90" s="154"/>
      <c r="AF90" s="154"/>
      <c r="AG90" s="154" t="s">
        <v>299</v>
      </c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61"/>
      <c r="B91" s="162"/>
      <c r="C91" s="257" t="s">
        <v>300</v>
      </c>
      <c r="D91" s="258"/>
      <c r="E91" s="258"/>
      <c r="F91" s="258"/>
      <c r="G91" s="258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54"/>
      <c r="Y91" s="154"/>
      <c r="Z91" s="154"/>
      <c r="AA91" s="154"/>
      <c r="AB91" s="154"/>
      <c r="AC91" s="154"/>
      <c r="AD91" s="154"/>
      <c r="AE91" s="154"/>
      <c r="AF91" s="154"/>
      <c r="AG91" s="154" t="s">
        <v>212</v>
      </c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x14ac:dyDescent="0.2">
      <c r="A92" s="169" t="s">
        <v>124</v>
      </c>
      <c r="B92" s="170" t="s">
        <v>76</v>
      </c>
      <c r="C92" s="190" t="s">
        <v>77</v>
      </c>
      <c r="D92" s="171"/>
      <c r="E92" s="172"/>
      <c r="F92" s="173"/>
      <c r="G92" s="173">
        <f>SUMIF(AG93:AG107,"&lt;&gt;NOR",G93:G107)</f>
        <v>0</v>
      </c>
      <c r="H92" s="173"/>
      <c r="I92" s="173">
        <f>SUM(I93:I107)</f>
        <v>0</v>
      </c>
      <c r="J92" s="173"/>
      <c r="K92" s="173">
        <f>SUM(K93:K107)</f>
        <v>0</v>
      </c>
      <c r="L92" s="173"/>
      <c r="M92" s="173">
        <f>SUM(M93:M107)</f>
        <v>0</v>
      </c>
      <c r="N92" s="173"/>
      <c r="O92" s="173">
        <f>SUM(O93:O107)</f>
        <v>2.13</v>
      </c>
      <c r="P92" s="173"/>
      <c r="Q92" s="173">
        <f>SUM(Q93:Q107)</f>
        <v>0</v>
      </c>
      <c r="R92" s="173"/>
      <c r="S92" s="173"/>
      <c r="T92" s="174"/>
      <c r="U92" s="168"/>
      <c r="V92" s="168">
        <f>SUM(V93:V107)</f>
        <v>8.11</v>
      </c>
      <c r="W92" s="168"/>
      <c r="AG92" t="s">
        <v>125</v>
      </c>
    </row>
    <row r="93" spans="1:60" outlineLevel="1" x14ac:dyDescent="0.2">
      <c r="A93" s="175">
        <v>37</v>
      </c>
      <c r="B93" s="176" t="s">
        <v>301</v>
      </c>
      <c r="C93" s="191" t="s">
        <v>302</v>
      </c>
      <c r="D93" s="177" t="s">
        <v>152</v>
      </c>
      <c r="E93" s="178">
        <v>65.240660000000005</v>
      </c>
      <c r="F93" s="179"/>
      <c r="G93" s="180">
        <f>ROUND(E93*F93,2)</f>
        <v>0</v>
      </c>
      <c r="H93" s="179"/>
      <c r="I93" s="180">
        <f>ROUND(E93*H93,2)</f>
        <v>0</v>
      </c>
      <c r="J93" s="179"/>
      <c r="K93" s="180">
        <f>ROUND(E93*J93,2)</f>
        <v>0</v>
      </c>
      <c r="L93" s="180">
        <v>21</v>
      </c>
      <c r="M93" s="180">
        <f>G93*(1+L93/100)</f>
        <v>0</v>
      </c>
      <c r="N93" s="180">
        <v>1.15E-3</v>
      </c>
      <c r="O93" s="180">
        <f>ROUND(E93*N93,2)</f>
        <v>0.08</v>
      </c>
      <c r="P93" s="180">
        <v>0</v>
      </c>
      <c r="Q93" s="180">
        <f>ROUND(E93*P93,2)</f>
        <v>0</v>
      </c>
      <c r="R93" s="180"/>
      <c r="S93" s="180" t="s">
        <v>140</v>
      </c>
      <c r="T93" s="181" t="s">
        <v>294</v>
      </c>
      <c r="U93" s="164">
        <v>2.2839999999999999E-2</v>
      </c>
      <c r="V93" s="164">
        <f>ROUND(E93*U93,2)</f>
        <v>1.49</v>
      </c>
      <c r="W93" s="164"/>
      <c r="X93" s="154"/>
      <c r="Y93" s="154"/>
      <c r="Z93" s="154"/>
      <c r="AA93" s="154"/>
      <c r="AB93" s="154"/>
      <c r="AC93" s="154"/>
      <c r="AD93" s="154"/>
      <c r="AE93" s="154"/>
      <c r="AF93" s="154"/>
      <c r="AG93" s="154" t="s">
        <v>132</v>
      </c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61"/>
      <c r="B94" s="162"/>
      <c r="C94" s="192" t="s">
        <v>303</v>
      </c>
      <c r="D94" s="166"/>
      <c r="E94" s="167">
        <v>65.240660000000005</v>
      </c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54"/>
      <c r="Y94" s="154"/>
      <c r="Z94" s="154"/>
      <c r="AA94" s="154"/>
      <c r="AB94" s="154"/>
      <c r="AC94" s="154"/>
      <c r="AD94" s="154"/>
      <c r="AE94" s="154"/>
      <c r="AF94" s="154"/>
      <c r="AG94" s="154" t="s">
        <v>134</v>
      </c>
      <c r="AH94" s="154">
        <v>0</v>
      </c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ht="22.5" outlineLevel="1" x14ac:dyDescent="0.2">
      <c r="A95" s="175">
        <v>38</v>
      </c>
      <c r="B95" s="176" t="s">
        <v>301</v>
      </c>
      <c r="C95" s="191" t="s">
        <v>304</v>
      </c>
      <c r="D95" s="177" t="s">
        <v>152</v>
      </c>
      <c r="E95" s="178">
        <v>289.87437999999997</v>
      </c>
      <c r="F95" s="179"/>
      <c r="G95" s="180">
        <f>ROUND(E95*F95,2)</f>
        <v>0</v>
      </c>
      <c r="H95" s="179"/>
      <c r="I95" s="180">
        <f>ROUND(E95*H95,2)</f>
        <v>0</v>
      </c>
      <c r="J95" s="179"/>
      <c r="K95" s="180">
        <f>ROUND(E95*J95,2)</f>
        <v>0</v>
      </c>
      <c r="L95" s="180">
        <v>21</v>
      </c>
      <c r="M95" s="180">
        <f>G95*(1+L95/100)</f>
        <v>0</v>
      </c>
      <c r="N95" s="180">
        <v>1.15E-3</v>
      </c>
      <c r="O95" s="180">
        <f>ROUND(E95*N95,2)</f>
        <v>0.33</v>
      </c>
      <c r="P95" s="180">
        <v>0</v>
      </c>
      <c r="Q95" s="180">
        <f>ROUND(E95*P95,2)</f>
        <v>0</v>
      </c>
      <c r="R95" s="180" t="s">
        <v>305</v>
      </c>
      <c r="S95" s="180" t="s">
        <v>130</v>
      </c>
      <c r="T95" s="181" t="s">
        <v>141</v>
      </c>
      <c r="U95" s="164">
        <v>2.2839999999999999E-2</v>
      </c>
      <c r="V95" s="164">
        <f>ROUND(E95*U95,2)</f>
        <v>6.62</v>
      </c>
      <c r="W95" s="164"/>
      <c r="X95" s="154"/>
      <c r="Y95" s="154"/>
      <c r="Z95" s="154"/>
      <c r="AA95" s="154"/>
      <c r="AB95" s="154"/>
      <c r="AC95" s="154"/>
      <c r="AD95" s="154"/>
      <c r="AE95" s="154"/>
      <c r="AF95" s="154"/>
      <c r="AG95" s="154" t="s">
        <v>295</v>
      </c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61"/>
      <c r="B96" s="162"/>
      <c r="C96" s="192" t="s">
        <v>306</v>
      </c>
      <c r="D96" s="166"/>
      <c r="E96" s="167">
        <v>30.797640000000001</v>
      </c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54"/>
      <c r="Y96" s="154"/>
      <c r="Z96" s="154"/>
      <c r="AA96" s="154"/>
      <c r="AB96" s="154"/>
      <c r="AC96" s="154"/>
      <c r="AD96" s="154"/>
      <c r="AE96" s="154"/>
      <c r="AF96" s="154"/>
      <c r="AG96" s="154" t="s">
        <v>134</v>
      </c>
      <c r="AH96" s="154">
        <v>0</v>
      </c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61"/>
      <c r="B97" s="162"/>
      <c r="C97" s="192" t="s">
        <v>307</v>
      </c>
      <c r="D97" s="166"/>
      <c r="E97" s="167">
        <v>106.4426</v>
      </c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54"/>
      <c r="Y97" s="154"/>
      <c r="Z97" s="154"/>
      <c r="AA97" s="154"/>
      <c r="AB97" s="154"/>
      <c r="AC97" s="154"/>
      <c r="AD97" s="154"/>
      <c r="AE97" s="154"/>
      <c r="AF97" s="154"/>
      <c r="AG97" s="154" t="s">
        <v>134</v>
      </c>
      <c r="AH97" s="154">
        <v>0</v>
      </c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61"/>
      <c r="B98" s="162"/>
      <c r="C98" s="192" t="s">
        <v>308</v>
      </c>
      <c r="D98" s="166"/>
      <c r="E98" s="167">
        <v>133.6704</v>
      </c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54"/>
      <c r="Y98" s="154"/>
      <c r="Z98" s="154"/>
      <c r="AA98" s="154"/>
      <c r="AB98" s="154"/>
      <c r="AC98" s="154"/>
      <c r="AD98" s="154"/>
      <c r="AE98" s="154"/>
      <c r="AF98" s="154"/>
      <c r="AG98" s="154" t="s">
        <v>134</v>
      </c>
      <c r="AH98" s="154">
        <v>0</v>
      </c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61"/>
      <c r="B99" s="162"/>
      <c r="C99" s="199" t="s">
        <v>309</v>
      </c>
      <c r="D99" s="197"/>
      <c r="E99" s="198">
        <v>18.963740000000001</v>
      </c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54"/>
      <c r="Y99" s="154"/>
      <c r="Z99" s="154"/>
      <c r="AA99" s="154"/>
      <c r="AB99" s="154"/>
      <c r="AC99" s="154"/>
      <c r="AD99" s="154"/>
      <c r="AE99" s="154"/>
      <c r="AF99" s="154"/>
      <c r="AG99" s="154" t="s">
        <v>134</v>
      </c>
      <c r="AH99" s="154">
        <v>4</v>
      </c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 x14ac:dyDescent="0.2">
      <c r="A100" s="175">
        <v>39</v>
      </c>
      <c r="B100" s="176" t="s">
        <v>310</v>
      </c>
      <c r="C100" s="191" t="s">
        <v>311</v>
      </c>
      <c r="D100" s="177" t="s">
        <v>152</v>
      </c>
      <c r="E100" s="178">
        <v>443.71971000000002</v>
      </c>
      <c r="F100" s="179"/>
      <c r="G100" s="180">
        <f>ROUND(E100*F100,2)</f>
        <v>0</v>
      </c>
      <c r="H100" s="179"/>
      <c r="I100" s="180">
        <f>ROUND(E100*H100,2)</f>
        <v>0</v>
      </c>
      <c r="J100" s="179"/>
      <c r="K100" s="180">
        <f>ROUND(E100*J100,2)</f>
        <v>0</v>
      </c>
      <c r="L100" s="180">
        <v>21</v>
      </c>
      <c r="M100" s="180">
        <f>G100*(1+L100/100)</f>
        <v>0</v>
      </c>
      <c r="N100" s="180">
        <v>3.8800000000000002E-3</v>
      </c>
      <c r="O100" s="180">
        <f>ROUND(E100*N100,2)</f>
        <v>1.72</v>
      </c>
      <c r="P100" s="180">
        <v>0</v>
      </c>
      <c r="Q100" s="180">
        <f>ROUND(E100*P100,2)</f>
        <v>0</v>
      </c>
      <c r="R100" s="180"/>
      <c r="S100" s="180" t="s">
        <v>140</v>
      </c>
      <c r="T100" s="181" t="s">
        <v>141</v>
      </c>
      <c r="U100" s="164">
        <v>0</v>
      </c>
      <c r="V100" s="164">
        <f>ROUND(E100*U100,2)</f>
        <v>0</v>
      </c>
      <c r="W100" s="16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 t="s">
        <v>154</v>
      </c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61"/>
      <c r="B101" s="162"/>
      <c r="C101" s="192" t="s">
        <v>306</v>
      </c>
      <c r="D101" s="166"/>
      <c r="E101" s="167">
        <v>30.797640000000001</v>
      </c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 t="s">
        <v>134</v>
      </c>
      <c r="AH101" s="154">
        <v>0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outlineLevel="1" x14ac:dyDescent="0.2">
      <c r="A102" s="161"/>
      <c r="B102" s="162"/>
      <c r="C102" s="192" t="s">
        <v>307</v>
      </c>
      <c r="D102" s="166"/>
      <c r="E102" s="167">
        <v>106.4426</v>
      </c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 t="s">
        <v>134</v>
      </c>
      <c r="AH102" s="154">
        <v>0</v>
      </c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outlineLevel="1" x14ac:dyDescent="0.2">
      <c r="A103" s="161"/>
      <c r="B103" s="162"/>
      <c r="C103" s="192" t="s">
        <v>308</v>
      </c>
      <c r="D103" s="166"/>
      <c r="E103" s="167">
        <v>133.6704</v>
      </c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 t="s">
        <v>134</v>
      </c>
      <c r="AH103" s="154">
        <v>0</v>
      </c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">
      <c r="A104" s="161"/>
      <c r="B104" s="162"/>
      <c r="C104" s="192" t="s">
        <v>303</v>
      </c>
      <c r="D104" s="166"/>
      <c r="E104" s="167">
        <v>65.240660000000005</v>
      </c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 t="s">
        <v>134</v>
      </c>
      <c r="AH104" s="154">
        <v>0</v>
      </c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61"/>
      <c r="B105" s="162"/>
      <c r="C105" s="199" t="s">
        <v>312</v>
      </c>
      <c r="D105" s="197"/>
      <c r="E105" s="198">
        <v>107.56841</v>
      </c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 t="s">
        <v>134</v>
      </c>
      <c r="AH105" s="154">
        <v>4</v>
      </c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61">
        <v>40</v>
      </c>
      <c r="B106" s="162" t="s">
        <v>313</v>
      </c>
      <c r="C106" s="200" t="s">
        <v>314</v>
      </c>
      <c r="D106" s="163" t="s">
        <v>244</v>
      </c>
      <c r="E106" s="201">
        <v>2.13</v>
      </c>
      <c r="F106" s="165"/>
      <c r="G106" s="164">
        <f>ROUND(E106*F106,2)</f>
        <v>0</v>
      </c>
      <c r="H106" s="165"/>
      <c r="I106" s="164">
        <f>ROUND(E106*H106,2)</f>
        <v>0</v>
      </c>
      <c r="J106" s="165"/>
      <c r="K106" s="164">
        <f>ROUND(E106*J106,2)</f>
        <v>0</v>
      </c>
      <c r="L106" s="164">
        <v>21</v>
      </c>
      <c r="M106" s="164">
        <f>G106*(1+L106/100)</f>
        <v>0</v>
      </c>
      <c r="N106" s="164">
        <v>0</v>
      </c>
      <c r="O106" s="164">
        <f>ROUND(E106*N106,2)</f>
        <v>0</v>
      </c>
      <c r="P106" s="164">
        <v>0</v>
      </c>
      <c r="Q106" s="164">
        <f>ROUND(E106*P106,2)</f>
        <v>0</v>
      </c>
      <c r="R106" s="164" t="s">
        <v>315</v>
      </c>
      <c r="S106" s="164" t="s">
        <v>130</v>
      </c>
      <c r="T106" s="164" t="s">
        <v>131</v>
      </c>
      <c r="U106" s="164">
        <v>0</v>
      </c>
      <c r="V106" s="164">
        <f>ROUND(E106*U106,2)</f>
        <v>0</v>
      </c>
      <c r="W106" s="16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 t="s">
        <v>299</v>
      </c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61"/>
      <c r="B107" s="162"/>
      <c r="C107" s="255" t="s">
        <v>316</v>
      </c>
      <c r="D107" s="256"/>
      <c r="E107" s="256"/>
      <c r="F107" s="256"/>
      <c r="G107" s="256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 t="s">
        <v>212</v>
      </c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x14ac:dyDescent="0.2">
      <c r="A108" s="169" t="s">
        <v>124</v>
      </c>
      <c r="B108" s="170" t="s">
        <v>78</v>
      </c>
      <c r="C108" s="190" t="s">
        <v>79</v>
      </c>
      <c r="D108" s="171"/>
      <c r="E108" s="172"/>
      <c r="F108" s="173"/>
      <c r="G108" s="173">
        <f>SUMIF(AG109:AG254,"&lt;&gt;NOR",G109:G254)</f>
        <v>0</v>
      </c>
      <c r="H108" s="173"/>
      <c r="I108" s="173">
        <f>SUM(I109:I254)</f>
        <v>0</v>
      </c>
      <c r="J108" s="173"/>
      <c r="K108" s="173">
        <f>SUM(K109:K254)</f>
        <v>0</v>
      </c>
      <c r="L108" s="173"/>
      <c r="M108" s="173">
        <f>SUM(M109:M254)</f>
        <v>0</v>
      </c>
      <c r="N108" s="173"/>
      <c r="O108" s="173">
        <f>SUM(O109:O254)</f>
        <v>16.009999999999998</v>
      </c>
      <c r="P108" s="173"/>
      <c r="Q108" s="173">
        <f>SUM(Q109:Q254)</f>
        <v>12.74</v>
      </c>
      <c r="R108" s="173"/>
      <c r="S108" s="173"/>
      <c r="T108" s="174"/>
      <c r="U108" s="168"/>
      <c r="V108" s="168">
        <f>SUM(V109:V254)</f>
        <v>533.69000000000005</v>
      </c>
      <c r="W108" s="168"/>
      <c r="AG108" t="s">
        <v>125</v>
      </c>
    </row>
    <row r="109" spans="1:60" ht="22.5" outlineLevel="1" x14ac:dyDescent="0.2">
      <c r="A109" s="175">
        <v>41</v>
      </c>
      <c r="B109" s="176" t="s">
        <v>317</v>
      </c>
      <c r="C109" s="191" t="s">
        <v>318</v>
      </c>
      <c r="D109" s="177" t="s">
        <v>128</v>
      </c>
      <c r="E109" s="178">
        <v>75.84</v>
      </c>
      <c r="F109" s="179"/>
      <c r="G109" s="180">
        <f>ROUND(E109*F109,2)</f>
        <v>0</v>
      </c>
      <c r="H109" s="179"/>
      <c r="I109" s="180">
        <f>ROUND(E109*H109,2)</f>
        <v>0</v>
      </c>
      <c r="J109" s="179"/>
      <c r="K109" s="180">
        <f>ROUND(E109*J109,2)</f>
        <v>0</v>
      </c>
      <c r="L109" s="180">
        <v>21</v>
      </c>
      <c r="M109" s="180">
        <f>G109*(1+L109/100)</f>
        <v>0</v>
      </c>
      <c r="N109" s="180">
        <v>0</v>
      </c>
      <c r="O109" s="180">
        <f>ROUND(E109*N109,2)</f>
        <v>0</v>
      </c>
      <c r="P109" s="180">
        <v>1.4E-2</v>
      </c>
      <c r="Q109" s="180">
        <f>ROUND(E109*P109,2)</f>
        <v>1.06</v>
      </c>
      <c r="R109" s="180"/>
      <c r="S109" s="180" t="s">
        <v>140</v>
      </c>
      <c r="T109" s="181" t="s">
        <v>141</v>
      </c>
      <c r="U109" s="164">
        <v>0.128</v>
      </c>
      <c r="V109" s="164">
        <f>ROUND(E109*U109,2)</f>
        <v>9.7100000000000009</v>
      </c>
      <c r="W109" s="16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 t="s">
        <v>132</v>
      </c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61"/>
      <c r="B110" s="162"/>
      <c r="C110" s="192" t="s">
        <v>319</v>
      </c>
      <c r="D110" s="166"/>
      <c r="E110" s="167">
        <v>3.8</v>
      </c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 t="s">
        <v>134</v>
      </c>
      <c r="AH110" s="154">
        <v>0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outlineLevel="1" x14ac:dyDescent="0.2">
      <c r="A111" s="161"/>
      <c r="B111" s="162"/>
      <c r="C111" s="192" t="s">
        <v>320</v>
      </c>
      <c r="D111" s="166"/>
      <c r="E111" s="167">
        <v>23.4</v>
      </c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 t="s">
        <v>134</v>
      </c>
      <c r="AH111" s="154">
        <v>0</v>
      </c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outlineLevel="1" x14ac:dyDescent="0.2">
      <c r="A112" s="161"/>
      <c r="B112" s="162"/>
      <c r="C112" s="192" t="s">
        <v>321</v>
      </c>
      <c r="D112" s="166"/>
      <c r="E112" s="167">
        <v>39.200000000000003</v>
      </c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 t="s">
        <v>134</v>
      </c>
      <c r="AH112" s="154">
        <v>0</v>
      </c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">
      <c r="A113" s="161"/>
      <c r="B113" s="162"/>
      <c r="C113" s="192" t="s">
        <v>322</v>
      </c>
      <c r="D113" s="166"/>
      <c r="E113" s="167">
        <v>7.08</v>
      </c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 t="s">
        <v>134</v>
      </c>
      <c r="AH113" s="154">
        <v>0</v>
      </c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">
      <c r="A114" s="161"/>
      <c r="B114" s="162"/>
      <c r="C114" s="192" t="s">
        <v>323</v>
      </c>
      <c r="D114" s="166"/>
      <c r="E114" s="167">
        <v>2.36</v>
      </c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 t="s">
        <v>134</v>
      </c>
      <c r="AH114" s="154">
        <v>0</v>
      </c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ht="22.5" outlineLevel="1" x14ac:dyDescent="0.2">
      <c r="A115" s="175">
        <v>42</v>
      </c>
      <c r="B115" s="176" t="s">
        <v>324</v>
      </c>
      <c r="C115" s="191" t="s">
        <v>325</v>
      </c>
      <c r="D115" s="177" t="s">
        <v>128</v>
      </c>
      <c r="E115" s="178">
        <v>165.94</v>
      </c>
      <c r="F115" s="179"/>
      <c r="G115" s="180">
        <f>ROUND(E115*F115,2)</f>
        <v>0</v>
      </c>
      <c r="H115" s="179"/>
      <c r="I115" s="180">
        <f>ROUND(E115*H115,2)</f>
        <v>0</v>
      </c>
      <c r="J115" s="179"/>
      <c r="K115" s="180">
        <f>ROUND(E115*J115,2)</f>
        <v>0</v>
      </c>
      <c r="L115" s="180">
        <v>21</v>
      </c>
      <c r="M115" s="180">
        <f>G115*(1+L115/100)</f>
        <v>0</v>
      </c>
      <c r="N115" s="180">
        <v>0</v>
      </c>
      <c r="O115" s="180">
        <f>ROUND(E115*N115,2)</f>
        <v>0</v>
      </c>
      <c r="P115" s="180">
        <v>2.4E-2</v>
      </c>
      <c r="Q115" s="180">
        <f>ROUND(E115*P115,2)</f>
        <v>3.98</v>
      </c>
      <c r="R115" s="180"/>
      <c r="S115" s="180" t="s">
        <v>140</v>
      </c>
      <c r="T115" s="181" t="s">
        <v>141</v>
      </c>
      <c r="U115" s="164">
        <v>0.154</v>
      </c>
      <c r="V115" s="164">
        <f>ROUND(E115*U115,2)</f>
        <v>25.55</v>
      </c>
      <c r="W115" s="16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 t="s">
        <v>132</v>
      </c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outlineLevel="1" x14ac:dyDescent="0.2">
      <c r="A116" s="161"/>
      <c r="B116" s="162"/>
      <c r="C116" s="192" t="s">
        <v>326</v>
      </c>
      <c r="D116" s="166"/>
      <c r="E116" s="167">
        <v>30</v>
      </c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 t="s">
        <v>134</v>
      </c>
      <c r="AH116" s="154">
        <v>0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">
      <c r="A117" s="161"/>
      <c r="B117" s="162"/>
      <c r="C117" s="192" t="s">
        <v>327</v>
      </c>
      <c r="D117" s="166"/>
      <c r="E117" s="167">
        <v>121.6</v>
      </c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 t="s">
        <v>134</v>
      </c>
      <c r="AH117" s="154">
        <v>0</v>
      </c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61"/>
      <c r="B118" s="162"/>
      <c r="C118" s="192" t="s">
        <v>328</v>
      </c>
      <c r="D118" s="166"/>
      <c r="E118" s="167">
        <v>5</v>
      </c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 t="s">
        <v>134</v>
      </c>
      <c r="AH118" s="154">
        <v>0</v>
      </c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">
      <c r="A119" s="161"/>
      <c r="B119" s="162"/>
      <c r="C119" s="192" t="s">
        <v>329</v>
      </c>
      <c r="D119" s="166"/>
      <c r="E119" s="167">
        <v>2.88</v>
      </c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 t="s">
        <v>134</v>
      </c>
      <c r="AH119" s="154">
        <v>0</v>
      </c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61"/>
      <c r="B120" s="162"/>
      <c r="C120" s="192" t="s">
        <v>330</v>
      </c>
      <c r="D120" s="166"/>
      <c r="E120" s="167">
        <v>3.12</v>
      </c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 t="s">
        <v>134</v>
      </c>
      <c r="AH120" s="154">
        <v>0</v>
      </c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">
      <c r="A121" s="161"/>
      <c r="B121" s="162"/>
      <c r="C121" s="192" t="s">
        <v>331</v>
      </c>
      <c r="D121" s="166"/>
      <c r="E121" s="167">
        <v>2.2799999999999998</v>
      </c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 t="s">
        <v>134</v>
      </c>
      <c r="AH121" s="154">
        <v>0</v>
      </c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">
      <c r="A122" s="161"/>
      <c r="B122" s="162"/>
      <c r="C122" s="192" t="s">
        <v>332</v>
      </c>
      <c r="D122" s="166"/>
      <c r="E122" s="167">
        <v>1.06</v>
      </c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 t="s">
        <v>134</v>
      </c>
      <c r="AH122" s="154">
        <v>0</v>
      </c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ht="22.5" outlineLevel="1" x14ac:dyDescent="0.2">
      <c r="A123" s="175">
        <v>43</v>
      </c>
      <c r="B123" s="176" t="s">
        <v>333</v>
      </c>
      <c r="C123" s="191" t="s">
        <v>334</v>
      </c>
      <c r="D123" s="177" t="s">
        <v>128</v>
      </c>
      <c r="E123" s="178">
        <v>72.459999999999994</v>
      </c>
      <c r="F123" s="179"/>
      <c r="G123" s="180">
        <f>ROUND(E123*F123,2)</f>
        <v>0</v>
      </c>
      <c r="H123" s="179"/>
      <c r="I123" s="180">
        <f>ROUND(E123*H123,2)</f>
        <v>0</v>
      </c>
      <c r="J123" s="179"/>
      <c r="K123" s="180">
        <f>ROUND(E123*J123,2)</f>
        <v>0</v>
      </c>
      <c r="L123" s="180">
        <v>21</v>
      </c>
      <c r="M123" s="180">
        <f>G123*(1+L123/100)</f>
        <v>0</v>
      </c>
      <c r="N123" s="180">
        <v>0</v>
      </c>
      <c r="O123" s="180">
        <f>ROUND(E123*N123,2)</f>
        <v>0</v>
      </c>
      <c r="P123" s="180">
        <v>3.2000000000000001E-2</v>
      </c>
      <c r="Q123" s="180">
        <f>ROUND(E123*P123,2)</f>
        <v>2.3199999999999998</v>
      </c>
      <c r="R123" s="180"/>
      <c r="S123" s="180" t="s">
        <v>140</v>
      </c>
      <c r="T123" s="181" t="s">
        <v>141</v>
      </c>
      <c r="U123" s="164">
        <v>0.18</v>
      </c>
      <c r="V123" s="164">
        <f>ROUND(E123*U123,2)</f>
        <v>13.04</v>
      </c>
      <c r="W123" s="16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 t="s">
        <v>132</v>
      </c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61"/>
      <c r="B124" s="162"/>
      <c r="C124" s="192" t="s">
        <v>335</v>
      </c>
      <c r="D124" s="166"/>
      <c r="E124" s="167">
        <v>7.4</v>
      </c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 t="s">
        <v>134</v>
      </c>
      <c r="AH124" s="154">
        <v>0</v>
      </c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outlineLevel="1" x14ac:dyDescent="0.2">
      <c r="A125" s="161"/>
      <c r="B125" s="162"/>
      <c r="C125" s="192" t="s">
        <v>336</v>
      </c>
      <c r="D125" s="166"/>
      <c r="E125" s="167">
        <v>15.7</v>
      </c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 t="s">
        <v>134</v>
      </c>
      <c r="AH125" s="154">
        <v>0</v>
      </c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61"/>
      <c r="B126" s="162"/>
      <c r="C126" s="192" t="s">
        <v>337</v>
      </c>
      <c r="D126" s="166"/>
      <c r="E126" s="167">
        <v>43.2</v>
      </c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 t="s">
        <v>134</v>
      </c>
      <c r="AH126" s="154">
        <v>0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outlineLevel="1" x14ac:dyDescent="0.2">
      <c r="A127" s="161"/>
      <c r="B127" s="162"/>
      <c r="C127" s="192" t="s">
        <v>338</v>
      </c>
      <c r="D127" s="166"/>
      <c r="E127" s="167">
        <v>6.16</v>
      </c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 t="s">
        <v>134</v>
      </c>
      <c r="AH127" s="154">
        <v>0</v>
      </c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</row>
    <row r="128" spans="1:60" ht="22.5" outlineLevel="1" x14ac:dyDescent="0.2">
      <c r="A128" s="175">
        <v>44</v>
      </c>
      <c r="B128" s="176" t="s">
        <v>339</v>
      </c>
      <c r="C128" s="191" t="s">
        <v>340</v>
      </c>
      <c r="D128" s="177" t="s">
        <v>128</v>
      </c>
      <c r="E128" s="178">
        <v>100.26</v>
      </c>
      <c r="F128" s="179"/>
      <c r="G128" s="180">
        <f>ROUND(E128*F128,2)</f>
        <v>0</v>
      </c>
      <c r="H128" s="179"/>
      <c r="I128" s="180">
        <f>ROUND(E128*H128,2)</f>
        <v>0</v>
      </c>
      <c r="J128" s="179"/>
      <c r="K128" s="180">
        <f>ROUND(E128*J128,2)</f>
        <v>0</v>
      </c>
      <c r="L128" s="180">
        <v>21</v>
      </c>
      <c r="M128" s="180">
        <f>G128*(1+L128/100)</f>
        <v>0</v>
      </c>
      <c r="N128" s="180">
        <v>0</v>
      </c>
      <c r="O128" s="180">
        <f>ROUND(E128*N128,2)</f>
        <v>0</v>
      </c>
      <c r="P128" s="180">
        <v>4.0000000000000001E-3</v>
      </c>
      <c r="Q128" s="180">
        <f>ROUND(E128*P128,2)</f>
        <v>0.4</v>
      </c>
      <c r="R128" s="180"/>
      <c r="S128" s="180" t="s">
        <v>140</v>
      </c>
      <c r="T128" s="181" t="s">
        <v>141</v>
      </c>
      <c r="U128" s="164">
        <v>0.20599999999999999</v>
      </c>
      <c r="V128" s="164">
        <f>ROUND(E128*U128,2)</f>
        <v>20.65</v>
      </c>
      <c r="W128" s="16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 t="s">
        <v>132</v>
      </c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outlineLevel="1" x14ac:dyDescent="0.2">
      <c r="A129" s="161"/>
      <c r="B129" s="162"/>
      <c r="C129" s="192" t="s">
        <v>341</v>
      </c>
      <c r="D129" s="166"/>
      <c r="E129" s="167">
        <v>11.4</v>
      </c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 t="s">
        <v>134</v>
      </c>
      <c r="AH129" s="154">
        <v>0</v>
      </c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outlineLevel="1" x14ac:dyDescent="0.2">
      <c r="A130" s="161"/>
      <c r="B130" s="162"/>
      <c r="C130" s="192" t="s">
        <v>342</v>
      </c>
      <c r="D130" s="166"/>
      <c r="E130" s="167">
        <v>13.2</v>
      </c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 t="s">
        <v>134</v>
      </c>
      <c r="AH130" s="154">
        <v>0</v>
      </c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</row>
    <row r="131" spans="1:60" outlineLevel="1" x14ac:dyDescent="0.2">
      <c r="A131" s="161"/>
      <c r="B131" s="162"/>
      <c r="C131" s="192" t="s">
        <v>343</v>
      </c>
      <c r="D131" s="166"/>
      <c r="E131" s="167">
        <v>7.26</v>
      </c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 t="s">
        <v>134</v>
      </c>
      <c r="AH131" s="154">
        <v>0</v>
      </c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61"/>
      <c r="B132" s="162"/>
      <c r="C132" s="192" t="s">
        <v>344</v>
      </c>
      <c r="D132" s="166"/>
      <c r="E132" s="167">
        <v>12.8</v>
      </c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 t="s">
        <v>134</v>
      </c>
      <c r="AH132" s="154">
        <v>0</v>
      </c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61"/>
      <c r="B133" s="162"/>
      <c r="C133" s="192" t="s">
        <v>345</v>
      </c>
      <c r="D133" s="166"/>
      <c r="E133" s="167">
        <v>12.4</v>
      </c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 t="s">
        <v>134</v>
      </c>
      <c r="AH133" s="154">
        <v>0</v>
      </c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">
      <c r="A134" s="161"/>
      <c r="B134" s="162"/>
      <c r="C134" s="192" t="s">
        <v>346</v>
      </c>
      <c r="D134" s="166"/>
      <c r="E134" s="167">
        <v>20</v>
      </c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 t="s">
        <v>134</v>
      </c>
      <c r="AH134" s="154">
        <v>0</v>
      </c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">
      <c r="A135" s="161"/>
      <c r="B135" s="162"/>
      <c r="C135" s="192" t="s">
        <v>347</v>
      </c>
      <c r="D135" s="166"/>
      <c r="E135" s="167">
        <v>23.2</v>
      </c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 t="s">
        <v>134</v>
      </c>
      <c r="AH135" s="154">
        <v>0</v>
      </c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75">
        <v>45</v>
      </c>
      <c r="B136" s="176" t="s">
        <v>348</v>
      </c>
      <c r="C136" s="191" t="s">
        <v>349</v>
      </c>
      <c r="D136" s="177" t="s">
        <v>152</v>
      </c>
      <c r="E136" s="178">
        <v>289.87437999999997</v>
      </c>
      <c r="F136" s="179"/>
      <c r="G136" s="180">
        <f>ROUND(E136*F136,2)</f>
        <v>0</v>
      </c>
      <c r="H136" s="179"/>
      <c r="I136" s="180">
        <f>ROUND(E136*H136,2)</f>
        <v>0</v>
      </c>
      <c r="J136" s="179"/>
      <c r="K136" s="180">
        <f>ROUND(E136*J136,2)</f>
        <v>0</v>
      </c>
      <c r="L136" s="180">
        <v>21</v>
      </c>
      <c r="M136" s="180">
        <f>G136*(1+L136/100)</f>
        <v>0</v>
      </c>
      <c r="N136" s="180">
        <v>0</v>
      </c>
      <c r="O136" s="180">
        <f>ROUND(E136*N136,2)</f>
        <v>0</v>
      </c>
      <c r="P136" s="180">
        <v>1.4999999999999999E-2</v>
      </c>
      <c r="Q136" s="180">
        <f>ROUND(E136*P136,2)</f>
        <v>4.3499999999999996</v>
      </c>
      <c r="R136" s="180"/>
      <c r="S136" s="180" t="s">
        <v>140</v>
      </c>
      <c r="T136" s="181" t="s">
        <v>141</v>
      </c>
      <c r="U136" s="164">
        <v>0.09</v>
      </c>
      <c r="V136" s="164">
        <f>ROUND(E136*U136,2)</f>
        <v>26.09</v>
      </c>
      <c r="W136" s="16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 t="s">
        <v>132</v>
      </c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61"/>
      <c r="B137" s="162"/>
      <c r="C137" s="192" t="s">
        <v>306</v>
      </c>
      <c r="D137" s="166"/>
      <c r="E137" s="167">
        <v>30.797640000000001</v>
      </c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 t="s">
        <v>134</v>
      </c>
      <c r="AH137" s="154">
        <v>0</v>
      </c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">
      <c r="A138" s="161"/>
      <c r="B138" s="162"/>
      <c r="C138" s="192" t="s">
        <v>307</v>
      </c>
      <c r="D138" s="166"/>
      <c r="E138" s="167">
        <v>106.4426</v>
      </c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 t="s">
        <v>134</v>
      </c>
      <c r="AH138" s="154">
        <v>0</v>
      </c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">
      <c r="A139" s="161"/>
      <c r="B139" s="162"/>
      <c r="C139" s="192" t="s">
        <v>308</v>
      </c>
      <c r="D139" s="166"/>
      <c r="E139" s="167">
        <v>133.6704</v>
      </c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 t="s">
        <v>134</v>
      </c>
      <c r="AH139" s="154">
        <v>0</v>
      </c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outlineLevel="1" x14ac:dyDescent="0.2">
      <c r="A140" s="161"/>
      <c r="B140" s="162"/>
      <c r="C140" s="199" t="s">
        <v>309</v>
      </c>
      <c r="D140" s="197"/>
      <c r="E140" s="198">
        <v>18.963740000000001</v>
      </c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 t="s">
        <v>134</v>
      </c>
      <c r="AH140" s="154">
        <v>4</v>
      </c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outlineLevel="1" x14ac:dyDescent="0.2">
      <c r="A141" s="175">
        <v>46</v>
      </c>
      <c r="B141" s="176" t="s">
        <v>350</v>
      </c>
      <c r="C141" s="191" t="s">
        <v>351</v>
      </c>
      <c r="D141" s="177" t="s">
        <v>352</v>
      </c>
      <c r="E141" s="178">
        <v>11.6896</v>
      </c>
      <c r="F141" s="179"/>
      <c r="G141" s="180">
        <f>ROUND(E141*F141,2)</f>
        <v>0</v>
      </c>
      <c r="H141" s="179"/>
      <c r="I141" s="180">
        <f>ROUND(E141*H141,2)</f>
        <v>0</v>
      </c>
      <c r="J141" s="179"/>
      <c r="K141" s="180">
        <f>ROUND(E141*J141,2)</f>
        <v>0</v>
      </c>
      <c r="L141" s="180">
        <v>21</v>
      </c>
      <c r="M141" s="180">
        <f>G141*(1+L141/100)</f>
        <v>0</v>
      </c>
      <c r="N141" s="180">
        <v>0</v>
      </c>
      <c r="O141" s="180">
        <f>ROUND(E141*N141,2)</f>
        <v>0</v>
      </c>
      <c r="P141" s="180">
        <v>0</v>
      </c>
      <c r="Q141" s="180">
        <f>ROUND(E141*P141,2)</f>
        <v>0</v>
      </c>
      <c r="R141" s="180"/>
      <c r="S141" s="180" t="s">
        <v>140</v>
      </c>
      <c r="T141" s="181" t="s">
        <v>141</v>
      </c>
      <c r="U141" s="164">
        <v>0</v>
      </c>
      <c r="V141" s="164">
        <f>ROUND(E141*U141,2)</f>
        <v>0</v>
      </c>
      <c r="W141" s="16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 t="s">
        <v>132</v>
      </c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61"/>
      <c r="B142" s="162"/>
      <c r="C142" s="192" t="s">
        <v>353</v>
      </c>
      <c r="D142" s="166"/>
      <c r="E142" s="167">
        <v>11.6896</v>
      </c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 t="s">
        <v>134</v>
      </c>
      <c r="AH142" s="154">
        <v>0</v>
      </c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outlineLevel="1" x14ac:dyDescent="0.2">
      <c r="A143" s="175">
        <v>47</v>
      </c>
      <c r="B143" s="176" t="s">
        <v>354</v>
      </c>
      <c r="C143" s="191" t="s">
        <v>355</v>
      </c>
      <c r="D143" s="177" t="s">
        <v>356</v>
      </c>
      <c r="E143" s="178">
        <v>7.1587500000000004</v>
      </c>
      <c r="F143" s="179"/>
      <c r="G143" s="180">
        <f>ROUND(E143*F143,2)</f>
        <v>0</v>
      </c>
      <c r="H143" s="179"/>
      <c r="I143" s="180">
        <f>ROUND(E143*H143,2)</f>
        <v>0</v>
      </c>
      <c r="J143" s="179"/>
      <c r="K143" s="180">
        <f>ROUND(E143*J143,2)</f>
        <v>0</v>
      </c>
      <c r="L143" s="180">
        <v>21</v>
      </c>
      <c r="M143" s="180">
        <f>G143*(1+L143/100)</f>
        <v>0</v>
      </c>
      <c r="N143" s="180">
        <v>0</v>
      </c>
      <c r="O143" s="180">
        <f>ROUND(E143*N143,2)</f>
        <v>0</v>
      </c>
      <c r="P143" s="180">
        <v>0</v>
      </c>
      <c r="Q143" s="180">
        <f>ROUND(E143*P143,2)</f>
        <v>0</v>
      </c>
      <c r="R143" s="180"/>
      <c r="S143" s="180" t="s">
        <v>140</v>
      </c>
      <c r="T143" s="181" t="s">
        <v>141</v>
      </c>
      <c r="U143" s="164">
        <v>0</v>
      </c>
      <c r="V143" s="164">
        <f>ROUND(E143*U143,2)</f>
        <v>0</v>
      </c>
      <c r="W143" s="16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 t="s">
        <v>132</v>
      </c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61"/>
      <c r="B144" s="162"/>
      <c r="C144" s="192" t="s">
        <v>357</v>
      </c>
      <c r="D144" s="166"/>
      <c r="E144" s="167">
        <v>0.36299999999999999</v>
      </c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 t="s">
        <v>134</v>
      </c>
      <c r="AH144" s="154">
        <v>0</v>
      </c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outlineLevel="1" x14ac:dyDescent="0.2">
      <c r="A145" s="161"/>
      <c r="B145" s="162"/>
      <c r="C145" s="192" t="s">
        <v>358</v>
      </c>
      <c r="D145" s="166"/>
      <c r="E145" s="167">
        <v>0.28120000000000001</v>
      </c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 t="s">
        <v>134</v>
      </c>
      <c r="AH145" s="154">
        <v>0</v>
      </c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outlineLevel="1" x14ac:dyDescent="0.2">
      <c r="A146" s="161"/>
      <c r="B146" s="162"/>
      <c r="C146" s="192" t="s">
        <v>359</v>
      </c>
      <c r="D146" s="166"/>
      <c r="E146" s="167">
        <v>0.16800000000000001</v>
      </c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 t="s">
        <v>134</v>
      </c>
      <c r="AH146" s="154">
        <v>0</v>
      </c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outlineLevel="1" x14ac:dyDescent="0.2">
      <c r="A147" s="161"/>
      <c r="B147" s="162"/>
      <c r="C147" s="192" t="s">
        <v>360</v>
      </c>
      <c r="D147" s="166"/>
      <c r="E147" s="167">
        <v>0.57599999999999996</v>
      </c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 t="s">
        <v>134</v>
      </c>
      <c r="AH147" s="154">
        <v>0</v>
      </c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</row>
    <row r="148" spans="1:60" outlineLevel="1" x14ac:dyDescent="0.2">
      <c r="A148" s="161"/>
      <c r="B148" s="162"/>
      <c r="C148" s="192" t="s">
        <v>361</v>
      </c>
      <c r="D148" s="166"/>
      <c r="E148" s="167">
        <v>2.4806400000000002</v>
      </c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 t="s">
        <v>134</v>
      </c>
      <c r="AH148" s="154">
        <v>0</v>
      </c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61"/>
      <c r="B149" s="162"/>
      <c r="C149" s="192" t="s">
        <v>362</v>
      </c>
      <c r="D149" s="166"/>
      <c r="E149" s="167">
        <v>1.4288400000000001</v>
      </c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 t="s">
        <v>134</v>
      </c>
      <c r="AH149" s="154">
        <v>0</v>
      </c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61"/>
      <c r="B150" s="162"/>
      <c r="C150" s="192" t="s">
        <v>363</v>
      </c>
      <c r="D150" s="166"/>
      <c r="E150" s="167">
        <v>0.26518999999999998</v>
      </c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 t="s">
        <v>134</v>
      </c>
      <c r="AH150" s="154">
        <v>0</v>
      </c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61"/>
      <c r="B151" s="162"/>
      <c r="C151" s="192" t="s">
        <v>364</v>
      </c>
      <c r="D151" s="166"/>
      <c r="E151" s="167">
        <v>0.13500000000000001</v>
      </c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 t="s">
        <v>134</v>
      </c>
      <c r="AH151" s="154">
        <v>0</v>
      </c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">
      <c r="A152" s="161"/>
      <c r="B152" s="162"/>
      <c r="C152" s="192" t="s">
        <v>365</v>
      </c>
      <c r="D152" s="166"/>
      <c r="E152" s="167">
        <v>6.4799999999999996E-2</v>
      </c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 t="s">
        <v>134</v>
      </c>
      <c r="AH152" s="154">
        <v>0</v>
      </c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outlineLevel="1" x14ac:dyDescent="0.2">
      <c r="A153" s="161"/>
      <c r="B153" s="162"/>
      <c r="C153" s="192" t="s">
        <v>366</v>
      </c>
      <c r="D153" s="166"/>
      <c r="E153" s="167">
        <v>8.4239999999999995E-2</v>
      </c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 t="s">
        <v>134</v>
      </c>
      <c r="AH153" s="154">
        <v>0</v>
      </c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</row>
    <row r="154" spans="1:60" outlineLevel="1" x14ac:dyDescent="0.2">
      <c r="A154" s="161"/>
      <c r="B154" s="162"/>
      <c r="C154" s="192" t="s">
        <v>367</v>
      </c>
      <c r="D154" s="166"/>
      <c r="E154" s="167">
        <v>0.36503999999999998</v>
      </c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 t="s">
        <v>134</v>
      </c>
      <c r="AH154" s="154">
        <v>0</v>
      </c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outlineLevel="1" x14ac:dyDescent="0.2">
      <c r="A155" s="161"/>
      <c r="B155" s="162"/>
      <c r="C155" s="192" t="s">
        <v>368</v>
      </c>
      <c r="D155" s="166"/>
      <c r="E155" s="167">
        <v>0.81535999999999997</v>
      </c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 t="s">
        <v>134</v>
      </c>
      <c r="AH155" s="154">
        <v>0</v>
      </c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outlineLevel="1" x14ac:dyDescent="0.2">
      <c r="A156" s="161"/>
      <c r="B156" s="162"/>
      <c r="C156" s="192" t="s">
        <v>369</v>
      </c>
      <c r="D156" s="166"/>
      <c r="E156" s="167">
        <v>5.4260000000000003E-2</v>
      </c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 t="s">
        <v>134</v>
      </c>
      <c r="AH156" s="154">
        <v>0</v>
      </c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outlineLevel="1" x14ac:dyDescent="0.2">
      <c r="A157" s="161"/>
      <c r="B157" s="162"/>
      <c r="C157" s="192" t="s">
        <v>370</v>
      </c>
      <c r="D157" s="166"/>
      <c r="E157" s="167">
        <v>5.015E-2</v>
      </c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 t="s">
        <v>134</v>
      </c>
      <c r="AH157" s="154">
        <v>0</v>
      </c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outlineLevel="1" x14ac:dyDescent="0.2">
      <c r="A158" s="161"/>
      <c r="B158" s="162"/>
      <c r="C158" s="192" t="s">
        <v>371</v>
      </c>
      <c r="D158" s="166"/>
      <c r="E158" s="167">
        <v>2.7029999999999998E-2</v>
      </c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 t="s">
        <v>134</v>
      </c>
      <c r="AH158" s="154">
        <v>0</v>
      </c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ht="22.5" outlineLevel="1" x14ac:dyDescent="0.2">
      <c r="A159" s="175">
        <v>48</v>
      </c>
      <c r="B159" s="176" t="s">
        <v>372</v>
      </c>
      <c r="C159" s="191" t="s">
        <v>373</v>
      </c>
      <c r="D159" s="177" t="s">
        <v>352</v>
      </c>
      <c r="E159" s="178">
        <v>11.6896</v>
      </c>
      <c r="F159" s="179"/>
      <c r="G159" s="180">
        <f>ROUND(E159*F159,2)</f>
        <v>0</v>
      </c>
      <c r="H159" s="179"/>
      <c r="I159" s="180">
        <f>ROUND(E159*H159,2)</f>
        <v>0</v>
      </c>
      <c r="J159" s="179"/>
      <c r="K159" s="180">
        <f>ROUND(E159*J159,2)</f>
        <v>0</v>
      </c>
      <c r="L159" s="180">
        <v>21</v>
      </c>
      <c r="M159" s="180">
        <f>G159*(1+L159/100)</f>
        <v>0</v>
      </c>
      <c r="N159" s="180">
        <v>0</v>
      </c>
      <c r="O159" s="180">
        <f>ROUND(E159*N159,2)</f>
        <v>0</v>
      </c>
      <c r="P159" s="180">
        <v>0</v>
      </c>
      <c r="Q159" s="180">
        <f>ROUND(E159*P159,2)</f>
        <v>0</v>
      </c>
      <c r="R159" s="180"/>
      <c r="S159" s="180" t="s">
        <v>140</v>
      </c>
      <c r="T159" s="181" t="s">
        <v>141</v>
      </c>
      <c r="U159" s="164">
        <v>0</v>
      </c>
      <c r="V159" s="164">
        <f>ROUND(E159*U159,2)</f>
        <v>0</v>
      </c>
      <c r="W159" s="16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 t="s">
        <v>132</v>
      </c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61"/>
      <c r="B160" s="162"/>
      <c r="C160" s="192" t="s">
        <v>353</v>
      </c>
      <c r="D160" s="166"/>
      <c r="E160" s="167">
        <v>11.6896</v>
      </c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 t="s">
        <v>134</v>
      </c>
      <c r="AH160" s="154">
        <v>0</v>
      </c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outlineLevel="1" x14ac:dyDescent="0.2">
      <c r="A161" s="175">
        <v>49</v>
      </c>
      <c r="B161" s="176" t="s">
        <v>374</v>
      </c>
      <c r="C161" s="191" t="s">
        <v>375</v>
      </c>
      <c r="D161" s="177" t="s">
        <v>209</v>
      </c>
      <c r="E161" s="178">
        <v>3</v>
      </c>
      <c r="F161" s="179"/>
      <c r="G161" s="180">
        <f>ROUND(E161*F161,2)</f>
        <v>0</v>
      </c>
      <c r="H161" s="179"/>
      <c r="I161" s="180">
        <f>ROUND(E161*H161,2)</f>
        <v>0</v>
      </c>
      <c r="J161" s="179"/>
      <c r="K161" s="180">
        <f>ROUND(E161*J161,2)</f>
        <v>0</v>
      </c>
      <c r="L161" s="180">
        <v>21</v>
      </c>
      <c r="M161" s="180">
        <f>G161*(1+L161/100)</f>
        <v>0</v>
      </c>
      <c r="N161" s="180">
        <v>0.55000000000000004</v>
      </c>
      <c r="O161" s="180">
        <f>ROUND(E161*N161,2)</f>
        <v>1.65</v>
      </c>
      <c r="P161" s="180">
        <v>0</v>
      </c>
      <c r="Q161" s="180">
        <f>ROUND(E161*P161,2)</f>
        <v>0</v>
      </c>
      <c r="R161" s="180"/>
      <c r="S161" s="180" t="s">
        <v>140</v>
      </c>
      <c r="T161" s="181" t="s">
        <v>131</v>
      </c>
      <c r="U161" s="164">
        <v>0</v>
      </c>
      <c r="V161" s="164">
        <f>ROUND(E161*U161,2)</f>
        <v>0</v>
      </c>
      <c r="W161" s="16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 t="s">
        <v>154</v>
      </c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">
      <c r="A162" s="161"/>
      <c r="B162" s="162"/>
      <c r="C162" s="192" t="s">
        <v>376</v>
      </c>
      <c r="D162" s="166"/>
      <c r="E162" s="167">
        <v>1.5</v>
      </c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 t="s">
        <v>134</v>
      </c>
      <c r="AH162" s="154">
        <v>0</v>
      </c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">
      <c r="A163" s="161"/>
      <c r="B163" s="162"/>
      <c r="C163" s="192" t="s">
        <v>377</v>
      </c>
      <c r="D163" s="166"/>
      <c r="E163" s="167">
        <v>1.5</v>
      </c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 t="s">
        <v>134</v>
      </c>
      <c r="AH163" s="154">
        <v>0</v>
      </c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">
      <c r="A164" s="175">
        <v>50</v>
      </c>
      <c r="B164" s="176" t="s">
        <v>378</v>
      </c>
      <c r="C164" s="191" t="s">
        <v>379</v>
      </c>
      <c r="D164" s="177" t="s">
        <v>209</v>
      </c>
      <c r="E164" s="178">
        <v>2.9634499999999999</v>
      </c>
      <c r="F164" s="179"/>
      <c r="G164" s="180">
        <f>ROUND(E164*F164,2)</f>
        <v>0</v>
      </c>
      <c r="H164" s="179"/>
      <c r="I164" s="180">
        <f>ROUND(E164*H164,2)</f>
        <v>0</v>
      </c>
      <c r="J164" s="179"/>
      <c r="K164" s="180">
        <f>ROUND(E164*J164,2)</f>
        <v>0</v>
      </c>
      <c r="L164" s="180">
        <v>21</v>
      </c>
      <c r="M164" s="180">
        <f>G164*(1+L164/100)</f>
        <v>0</v>
      </c>
      <c r="N164" s="180">
        <v>0.55000000000000004</v>
      </c>
      <c r="O164" s="180">
        <f>ROUND(E164*N164,2)</f>
        <v>1.63</v>
      </c>
      <c r="P164" s="180">
        <v>0</v>
      </c>
      <c r="Q164" s="180">
        <f>ROUND(E164*P164,2)</f>
        <v>0</v>
      </c>
      <c r="R164" s="180" t="s">
        <v>153</v>
      </c>
      <c r="S164" s="180" t="s">
        <v>130</v>
      </c>
      <c r="T164" s="181" t="s">
        <v>131</v>
      </c>
      <c r="U164" s="164">
        <v>0</v>
      </c>
      <c r="V164" s="164">
        <f>ROUND(E164*U164,2)</f>
        <v>0</v>
      </c>
      <c r="W164" s="16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 t="s">
        <v>154</v>
      </c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">
      <c r="A165" s="161"/>
      <c r="B165" s="162"/>
      <c r="C165" s="192" t="s">
        <v>380</v>
      </c>
      <c r="D165" s="166"/>
      <c r="E165" s="167">
        <v>0.56999999999999995</v>
      </c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 t="s">
        <v>134</v>
      </c>
      <c r="AH165" s="154">
        <v>0</v>
      </c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">
      <c r="A166" s="161"/>
      <c r="B166" s="162"/>
      <c r="C166" s="192" t="s">
        <v>381</v>
      </c>
      <c r="D166" s="166"/>
      <c r="E166" s="167">
        <v>0.504</v>
      </c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 t="s">
        <v>134</v>
      </c>
      <c r="AH166" s="154">
        <v>0</v>
      </c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outlineLevel="1" x14ac:dyDescent="0.2">
      <c r="A167" s="161"/>
      <c r="B167" s="162"/>
      <c r="C167" s="192" t="s">
        <v>382</v>
      </c>
      <c r="D167" s="166"/>
      <c r="E167" s="167">
        <v>0.62</v>
      </c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 t="s">
        <v>134</v>
      </c>
      <c r="AH167" s="154">
        <v>0</v>
      </c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outlineLevel="1" x14ac:dyDescent="0.2">
      <c r="A168" s="161"/>
      <c r="B168" s="162"/>
      <c r="C168" s="192" t="s">
        <v>383</v>
      </c>
      <c r="D168" s="166"/>
      <c r="E168" s="167">
        <v>0.1152</v>
      </c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 t="s">
        <v>134</v>
      </c>
      <c r="AH168" s="154">
        <v>0</v>
      </c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outlineLevel="1" x14ac:dyDescent="0.2">
      <c r="A169" s="161"/>
      <c r="B169" s="162"/>
      <c r="C169" s="192" t="s">
        <v>384</v>
      </c>
      <c r="D169" s="166"/>
      <c r="E169" s="167">
        <v>6.3839999999999994E-2</v>
      </c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 t="s">
        <v>134</v>
      </c>
      <c r="AH169" s="154">
        <v>0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outlineLevel="1" x14ac:dyDescent="0.2">
      <c r="A170" s="161"/>
      <c r="B170" s="162"/>
      <c r="C170" s="192" t="s">
        <v>385</v>
      </c>
      <c r="D170" s="166"/>
      <c r="E170" s="167">
        <v>0.24479999999999999</v>
      </c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 t="s">
        <v>134</v>
      </c>
      <c r="AH170" s="154">
        <v>0</v>
      </c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</row>
    <row r="171" spans="1:60" outlineLevel="1" x14ac:dyDescent="0.2">
      <c r="A171" s="161"/>
      <c r="B171" s="162"/>
      <c r="C171" s="192" t="s">
        <v>386</v>
      </c>
      <c r="D171" s="166"/>
      <c r="E171" s="167">
        <v>0.20412</v>
      </c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 t="s">
        <v>134</v>
      </c>
      <c r="AH171" s="154">
        <v>0</v>
      </c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outlineLevel="1" x14ac:dyDescent="0.2">
      <c r="A172" s="161"/>
      <c r="B172" s="162"/>
      <c r="C172" s="192" t="s">
        <v>387</v>
      </c>
      <c r="D172" s="166"/>
      <c r="E172" s="167">
        <v>0.1134</v>
      </c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 t="s">
        <v>134</v>
      </c>
      <c r="AH172" s="154">
        <v>0</v>
      </c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</row>
    <row r="173" spans="1:60" outlineLevel="1" x14ac:dyDescent="0.2">
      <c r="A173" s="161"/>
      <c r="B173" s="162"/>
      <c r="C173" s="192" t="s">
        <v>388</v>
      </c>
      <c r="D173" s="166"/>
      <c r="E173" s="167">
        <v>0.12168</v>
      </c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 t="s">
        <v>134</v>
      </c>
      <c r="AH173" s="154">
        <v>0</v>
      </c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outlineLevel="1" x14ac:dyDescent="0.2">
      <c r="A174" s="161"/>
      <c r="B174" s="162"/>
      <c r="C174" s="192" t="s">
        <v>389</v>
      </c>
      <c r="D174" s="166"/>
      <c r="E174" s="167">
        <v>3.1199999999999999E-2</v>
      </c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 t="s">
        <v>134</v>
      </c>
      <c r="AH174" s="154">
        <v>0</v>
      </c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</row>
    <row r="175" spans="1:60" outlineLevel="1" x14ac:dyDescent="0.2">
      <c r="A175" s="161"/>
      <c r="B175" s="162"/>
      <c r="C175" s="192" t="s">
        <v>390</v>
      </c>
      <c r="D175" s="166"/>
      <c r="E175" s="167">
        <v>6.2399999999999997E-2</v>
      </c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 t="s">
        <v>134</v>
      </c>
      <c r="AH175" s="154">
        <v>0</v>
      </c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</row>
    <row r="176" spans="1:60" outlineLevel="1" x14ac:dyDescent="0.2">
      <c r="A176" s="161"/>
      <c r="B176" s="162"/>
      <c r="C176" s="192" t="s">
        <v>391</v>
      </c>
      <c r="D176" s="166"/>
      <c r="E176" s="167">
        <v>0.11894</v>
      </c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 t="s">
        <v>134</v>
      </c>
      <c r="AH176" s="154">
        <v>0</v>
      </c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">
      <c r="A177" s="161"/>
      <c r="B177" s="162"/>
      <c r="C177" s="199" t="s">
        <v>392</v>
      </c>
      <c r="D177" s="197"/>
      <c r="E177" s="198">
        <v>0.19386999999999999</v>
      </c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 t="s">
        <v>134</v>
      </c>
      <c r="AH177" s="154">
        <v>4</v>
      </c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</row>
    <row r="178" spans="1:60" outlineLevel="1" x14ac:dyDescent="0.2">
      <c r="A178" s="175">
        <v>51</v>
      </c>
      <c r="B178" s="176" t="s">
        <v>393</v>
      </c>
      <c r="C178" s="191" t="s">
        <v>394</v>
      </c>
      <c r="D178" s="177" t="s">
        <v>209</v>
      </c>
      <c r="E178" s="178">
        <v>0.91164000000000001</v>
      </c>
      <c r="F178" s="179"/>
      <c r="G178" s="180">
        <f>ROUND(E178*F178,2)</f>
        <v>0</v>
      </c>
      <c r="H178" s="179"/>
      <c r="I178" s="180">
        <f>ROUND(E178*H178,2)</f>
        <v>0</v>
      </c>
      <c r="J178" s="179"/>
      <c r="K178" s="180">
        <f>ROUND(E178*J178,2)</f>
        <v>0</v>
      </c>
      <c r="L178" s="180">
        <v>21</v>
      </c>
      <c r="M178" s="180">
        <f>G178*(1+L178/100)</f>
        <v>0</v>
      </c>
      <c r="N178" s="180">
        <v>0.55000000000000004</v>
      </c>
      <c r="O178" s="180">
        <f>ROUND(E178*N178,2)</f>
        <v>0.5</v>
      </c>
      <c r="P178" s="180">
        <v>0</v>
      </c>
      <c r="Q178" s="180">
        <f>ROUND(E178*P178,2)</f>
        <v>0</v>
      </c>
      <c r="R178" s="180"/>
      <c r="S178" s="180" t="s">
        <v>140</v>
      </c>
      <c r="T178" s="181" t="s">
        <v>141</v>
      </c>
      <c r="U178" s="164">
        <v>0</v>
      </c>
      <c r="V178" s="164">
        <f>ROUND(E178*U178,2)</f>
        <v>0</v>
      </c>
      <c r="W178" s="16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 t="s">
        <v>154</v>
      </c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outlineLevel="1" x14ac:dyDescent="0.2">
      <c r="A179" s="161"/>
      <c r="B179" s="162"/>
      <c r="C179" s="192" t="s">
        <v>395</v>
      </c>
      <c r="D179" s="166"/>
      <c r="E179" s="167">
        <v>0.66</v>
      </c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 t="s">
        <v>134</v>
      </c>
      <c r="AH179" s="154">
        <v>0</v>
      </c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</row>
    <row r="180" spans="1:60" outlineLevel="1" x14ac:dyDescent="0.2">
      <c r="A180" s="161"/>
      <c r="B180" s="162"/>
      <c r="C180" s="192" t="s">
        <v>396</v>
      </c>
      <c r="D180" s="166"/>
      <c r="E180" s="167">
        <v>0.192</v>
      </c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 t="s">
        <v>134</v>
      </c>
      <c r="AH180" s="154">
        <v>0</v>
      </c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outlineLevel="1" x14ac:dyDescent="0.2">
      <c r="A181" s="161"/>
      <c r="B181" s="162"/>
      <c r="C181" s="199" t="s">
        <v>392</v>
      </c>
      <c r="D181" s="197"/>
      <c r="E181" s="198">
        <v>5.9639999999999999E-2</v>
      </c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 t="s">
        <v>134</v>
      </c>
      <c r="AH181" s="154">
        <v>4</v>
      </c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</row>
    <row r="182" spans="1:60" outlineLevel="1" x14ac:dyDescent="0.2">
      <c r="A182" s="175">
        <v>52</v>
      </c>
      <c r="B182" s="176" t="s">
        <v>397</v>
      </c>
      <c r="C182" s="191" t="s">
        <v>398</v>
      </c>
      <c r="D182" s="177" t="s">
        <v>209</v>
      </c>
      <c r="E182" s="178">
        <v>4.2110099999999999</v>
      </c>
      <c r="F182" s="179"/>
      <c r="G182" s="180">
        <f>ROUND(E182*F182,2)</f>
        <v>0</v>
      </c>
      <c r="H182" s="179"/>
      <c r="I182" s="180">
        <f>ROUND(E182*H182,2)</f>
        <v>0</v>
      </c>
      <c r="J182" s="179"/>
      <c r="K182" s="180">
        <f>ROUND(E182*J182,2)</f>
        <v>0</v>
      </c>
      <c r="L182" s="180">
        <v>21</v>
      </c>
      <c r="M182" s="180">
        <f>G182*(1+L182/100)</f>
        <v>0</v>
      </c>
      <c r="N182" s="180">
        <v>0.55000000000000004</v>
      </c>
      <c r="O182" s="180">
        <f>ROUND(E182*N182,2)</f>
        <v>2.3199999999999998</v>
      </c>
      <c r="P182" s="180">
        <v>0</v>
      </c>
      <c r="Q182" s="180">
        <f>ROUND(E182*P182,2)</f>
        <v>0</v>
      </c>
      <c r="R182" s="180"/>
      <c r="S182" s="180" t="s">
        <v>140</v>
      </c>
      <c r="T182" s="181" t="s">
        <v>141</v>
      </c>
      <c r="U182" s="164">
        <v>0</v>
      </c>
      <c r="V182" s="164">
        <f>ROUND(E182*U182,2)</f>
        <v>0</v>
      </c>
      <c r="W182" s="16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 t="s">
        <v>154</v>
      </c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</row>
    <row r="183" spans="1:60" outlineLevel="1" x14ac:dyDescent="0.2">
      <c r="A183" s="161"/>
      <c r="B183" s="162"/>
      <c r="C183" s="192" t="s">
        <v>399</v>
      </c>
      <c r="D183" s="166"/>
      <c r="E183" s="167">
        <v>0.628</v>
      </c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 t="s">
        <v>134</v>
      </c>
      <c r="AH183" s="154">
        <v>0</v>
      </c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</row>
    <row r="184" spans="1:60" outlineLevel="1" x14ac:dyDescent="0.2">
      <c r="A184" s="161"/>
      <c r="B184" s="162"/>
      <c r="C184" s="192" t="s">
        <v>400</v>
      </c>
      <c r="D184" s="166"/>
      <c r="E184" s="167">
        <v>3.3075199999999998</v>
      </c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 t="s">
        <v>134</v>
      </c>
      <c r="AH184" s="154">
        <v>0</v>
      </c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outlineLevel="1" x14ac:dyDescent="0.2">
      <c r="A185" s="161"/>
      <c r="B185" s="162"/>
      <c r="C185" s="199" t="s">
        <v>392</v>
      </c>
      <c r="D185" s="197"/>
      <c r="E185" s="198">
        <v>0.27549000000000001</v>
      </c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 t="s">
        <v>134</v>
      </c>
      <c r="AH185" s="154">
        <v>4</v>
      </c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outlineLevel="1" x14ac:dyDescent="0.2">
      <c r="A186" s="175">
        <v>53</v>
      </c>
      <c r="B186" s="176" t="s">
        <v>401</v>
      </c>
      <c r="C186" s="191" t="s">
        <v>402</v>
      </c>
      <c r="D186" s="177" t="s">
        <v>209</v>
      </c>
      <c r="E186" s="178">
        <v>3.1848299999999998</v>
      </c>
      <c r="F186" s="179"/>
      <c r="G186" s="180">
        <f>ROUND(E186*F186,2)</f>
        <v>0</v>
      </c>
      <c r="H186" s="179"/>
      <c r="I186" s="180">
        <f>ROUND(E186*H186,2)</f>
        <v>0</v>
      </c>
      <c r="J186" s="179"/>
      <c r="K186" s="180">
        <f>ROUND(E186*J186,2)</f>
        <v>0</v>
      </c>
      <c r="L186" s="180">
        <v>21</v>
      </c>
      <c r="M186" s="180">
        <f>G186*(1+L186/100)</f>
        <v>0</v>
      </c>
      <c r="N186" s="180">
        <v>0.55000000000000004</v>
      </c>
      <c r="O186" s="180">
        <f>ROUND(E186*N186,2)</f>
        <v>1.75</v>
      </c>
      <c r="P186" s="180">
        <v>0</v>
      </c>
      <c r="Q186" s="180">
        <f>ROUND(E186*P186,2)</f>
        <v>0</v>
      </c>
      <c r="R186" s="180"/>
      <c r="S186" s="180" t="s">
        <v>140</v>
      </c>
      <c r="T186" s="181" t="s">
        <v>141</v>
      </c>
      <c r="U186" s="164">
        <v>0</v>
      </c>
      <c r="V186" s="164">
        <f>ROUND(E186*U186,2)</f>
        <v>0</v>
      </c>
      <c r="W186" s="16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 t="s">
        <v>154</v>
      </c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</row>
    <row r="187" spans="1:60" outlineLevel="1" x14ac:dyDescent="0.2">
      <c r="A187" s="161"/>
      <c r="B187" s="162"/>
      <c r="C187" s="192" t="s">
        <v>403</v>
      </c>
      <c r="D187" s="166"/>
      <c r="E187" s="167">
        <v>1.3779999999999999</v>
      </c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 t="s">
        <v>134</v>
      </c>
      <c r="AH187" s="154">
        <v>0</v>
      </c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">
      <c r="A188" s="161"/>
      <c r="B188" s="162"/>
      <c r="C188" s="192" t="s">
        <v>404</v>
      </c>
      <c r="D188" s="166"/>
      <c r="E188" s="167">
        <v>1.5984799999999999</v>
      </c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 t="s">
        <v>134</v>
      </c>
      <c r="AH188" s="154">
        <v>0</v>
      </c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outlineLevel="1" x14ac:dyDescent="0.2">
      <c r="A189" s="161"/>
      <c r="B189" s="162"/>
      <c r="C189" s="199" t="s">
        <v>392</v>
      </c>
      <c r="D189" s="197"/>
      <c r="E189" s="198">
        <v>0.20835000000000001</v>
      </c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 t="s">
        <v>134</v>
      </c>
      <c r="AH189" s="154">
        <v>4</v>
      </c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">
      <c r="A190" s="175">
        <v>54</v>
      </c>
      <c r="B190" s="176" t="s">
        <v>405</v>
      </c>
      <c r="C190" s="191" t="s">
        <v>406</v>
      </c>
      <c r="D190" s="177" t="s">
        <v>209</v>
      </c>
      <c r="E190" s="178">
        <v>7.6526800000000001</v>
      </c>
      <c r="F190" s="179"/>
      <c r="G190" s="180">
        <f>ROUND(E190*F190,2)</f>
        <v>0</v>
      </c>
      <c r="H190" s="179"/>
      <c r="I190" s="180">
        <f>ROUND(E190*H190,2)</f>
        <v>0</v>
      </c>
      <c r="J190" s="179"/>
      <c r="K190" s="180">
        <f>ROUND(E190*J190,2)</f>
        <v>0</v>
      </c>
      <c r="L190" s="180">
        <v>21</v>
      </c>
      <c r="M190" s="180">
        <f>G190*(1+L190/100)</f>
        <v>0</v>
      </c>
      <c r="N190" s="180">
        <v>0.55000000000000004</v>
      </c>
      <c r="O190" s="180">
        <f>ROUND(E190*N190,2)</f>
        <v>4.21</v>
      </c>
      <c r="P190" s="180">
        <v>0</v>
      </c>
      <c r="Q190" s="180">
        <f>ROUND(E190*P190,2)</f>
        <v>0</v>
      </c>
      <c r="R190" s="180" t="s">
        <v>153</v>
      </c>
      <c r="S190" s="180" t="s">
        <v>130</v>
      </c>
      <c r="T190" s="181" t="s">
        <v>131</v>
      </c>
      <c r="U190" s="164">
        <v>0</v>
      </c>
      <c r="V190" s="164">
        <f>ROUND(E190*U190,2)</f>
        <v>0</v>
      </c>
      <c r="W190" s="16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 t="s">
        <v>154</v>
      </c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">
      <c r="A191" s="161"/>
      <c r="B191" s="162"/>
      <c r="C191" s="192" t="s">
        <v>407</v>
      </c>
      <c r="D191" s="166"/>
      <c r="E191" s="167">
        <v>6.9569900000000002</v>
      </c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 t="s">
        <v>134</v>
      </c>
      <c r="AH191" s="154">
        <v>0</v>
      </c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outlineLevel="1" x14ac:dyDescent="0.2">
      <c r="A192" s="161"/>
      <c r="B192" s="162"/>
      <c r="C192" s="199" t="s">
        <v>408</v>
      </c>
      <c r="D192" s="197"/>
      <c r="E192" s="198">
        <v>0.69569999999999999</v>
      </c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 t="s">
        <v>134</v>
      </c>
      <c r="AH192" s="154">
        <v>4</v>
      </c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</row>
    <row r="193" spans="1:60" outlineLevel="1" x14ac:dyDescent="0.2">
      <c r="A193" s="175">
        <v>55</v>
      </c>
      <c r="B193" s="176" t="s">
        <v>409</v>
      </c>
      <c r="C193" s="191" t="s">
        <v>410</v>
      </c>
      <c r="D193" s="177" t="s">
        <v>139</v>
      </c>
      <c r="E193" s="178">
        <v>22.716100000000001</v>
      </c>
      <c r="F193" s="179"/>
      <c r="G193" s="180">
        <f>ROUND(E193*F193,2)</f>
        <v>0</v>
      </c>
      <c r="H193" s="179"/>
      <c r="I193" s="180">
        <f>ROUND(E193*H193,2)</f>
        <v>0</v>
      </c>
      <c r="J193" s="179"/>
      <c r="K193" s="180">
        <f>ROUND(E193*J193,2)</f>
        <v>0</v>
      </c>
      <c r="L193" s="180">
        <v>21</v>
      </c>
      <c r="M193" s="180">
        <f>G193*(1+L193/100)</f>
        <v>0</v>
      </c>
      <c r="N193" s="180">
        <v>0</v>
      </c>
      <c r="O193" s="180">
        <f>ROUND(E193*N193,2)</f>
        <v>0</v>
      </c>
      <c r="P193" s="180">
        <v>0</v>
      </c>
      <c r="Q193" s="180">
        <f>ROUND(E193*P193,2)</f>
        <v>0</v>
      </c>
      <c r="R193" s="180"/>
      <c r="S193" s="180" t="s">
        <v>140</v>
      </c>
      <c r="T193" s="181" t="s">
        <v>141</v>
      </c>
      <c r="U193" s="164">
        <v>0</v>
      </c>
      <c r="V193" s="164">
        <f>ROUND(E193*U193,2)</f>
        <v>0</v>
      </c>
      <c r="W193" s="16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 t="s">
        <v>132</v>
      </c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">
      <c r="A194" s="161"/>
      <c r="B194" s="162"/>
      <c r="C194" s="192" t="s">
        <v>319</v>
      </c>
      <c r="D194" s="166"/>
      <c r="E194" s="167">
        <v>3.8</v>
      </c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 t="s">
        <v>134</v>
      </c>
      <c r="AH194" s="154">
        <v>0</v>
      </c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">
      <c r="A195" s="161"/>
      <c r="B195" s="162"/>
      <c r="C195" s="192" t="s">
        <v>411</v>
      </c>
      <c r="D195" s="166"/>
      <c r="E195" s="167">
        <v>5.85</v>
      </c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 t="s">
        <v>134</v>
      </c>
      <c r="AH195" s="154">
        <v>0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outlineLevel="1" x14ac:dyDescent="0.2">
      <c r="A196" s="161"/>
      <c r="B196" s="162"/>
      <c r="C196" s="192" t="s">
        <v>412</v>
      </c>
      <c r="D196" s="166"/>
      <c r="E196" s="167">
        <v>1.5</v>
      </c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 t="s">
        <v>134</v>
      </c>
      <c r="AH196" s="154">
        <v>0</v>
      </c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</row>
    <row r="197" spans="1:60" outlineLevel="1" x14ac:dyDescent="0.2">
      <c r="A197" s="161"/>
      <c r="B197" s="162"/>
      <c r="C197" s="192" t="s">
        <v>413</v>
      </c>
      <c r="D197" s="166"/>
      <c r="E197" s="167">
        <v>3</v>
      </c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 t="s">
        <v>134</v>
      </c>
      <c r="AH197" s="154">
        <v>0</v>
      </c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outlineLevel="1" x14ac:dyDescent="0.2">
      <c r="A198" s="161"/>
      <c r="B198" s="162"/>
      <c r="C198" s="192" t="s">
        <v>322</v>
      </c>
      <c r="D198" s="166"/>
      <c r="E198" s="167">
        <v>7.08</v>
      </c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 t="s">
        <v>134</v>
      </c>
      <c r="AH198" s="154">
        <v>0</v>
      </c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</row>
    <row r="199" spans="1:60" outlineLevel="1" x14ac:dyDescent="0.2">
      <c r="A199" s="161"/>
      <c r="B199" s="162"/>
      <c r="C199" s="199" t="s">
        <v>392</v>
      </c>
      <c r="D199" s="197"/>
      <c r="E199" s="198">
        <v>1.4861</v>
      </c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 t="s">
        <v>134</v>
      </c>
      <c r="AH199" s="154">
        <v>4</v>
      </c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">
      <c r="A200" s="175">
        <v>56</v>
      </c>
      <c r="B200" s="176" t="s">
        <v>414</v>
      </c>
      <c r="C200" s="191" t="s">
        <v>415</v>
      </c>
      <c r="D200" s="177" t="s">
        <v>139</v>
      </c>
      <c r="E200" s="178">
        <v>152.58199999999999</v>
      </c>
      <c r="F200" s="179"/>
      <c r="G200" s="180">
        <f>ROUND(E200*F200,2)</f>
        <v>0</v>
      </c>
      <c r="H200" s="179"/>
      <c r="I200" s="180">
        <f>ROUND(E200*H200,2)</f>
        <v>0</v>
      </c>
      <c r="J200" s="179"/>
      <c r="K200" s="180">
        <f>ROUND(E200*J200,2)</f>
        <v>0</v>
      </c>
      <c r="L200" s="180">
        <v>21</v>
      </c>
      <c r="M200" s="180">
        <f>G200*(1+L200/100)</f>
        <v>0</v>
      </c>
      <c r="N200" s="180">
        <v>0</v>
      </c>
      <c r="O200" s="180">
        <f>ROUND(E200*N200,2)</f>
        <v>0</v>
      </c>
      <c r="P200" s="180">
        <v>0</v>
      </c>
      <c r="Q200" s="180">
        <f>ROUND(E200*P200,2)</f>
        <v>0</v>
      </c>
      <c r="R200" s="180"/>
      <c r="S200" s="180" t="s">
        <v>140</v>
      </c>
      <c r="T200" s="181" t="s">
        <v>141</v>
      </c>
      <c r="U200" s="164">
        <v>0</v>
      </c>
      <c r="V200" s="164">
        <f>ROUND(E200*U200,2)</f>
        <v>0</v>
      </c>
      <c r="W200" s="16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 t="s">
        <v>132</v>
      </c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outlineLevel="1" x14ac:dyDescent="0.2">
      <c r="A201" s="161"/>
      <c r="B201" s="162"/>
      <c r="C201" s="192" t="s">
        <v>416</v>
      </c>
      <c r="D201" s="166"/>
      <c r="E201" s="167">
        <v>7.5</v>
      </c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 t="s">
        <v>134</v>
      </c>
      <c r="AH201" s="154">
        <v>0</v>
      </c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</row>
    <row r="202" spans="1:60" outlineLevel="1" x14ac:dyDescent="0.2">
      <c r="A202" s="161"/>
      <c r="B202" s="162"/>
      <c r="C202" s="192" t="s">
        <v>417</v>
      </c>
      <c r="D202" s="166"/>
      <c r="E202" s="167">
        <v>4.5</v>
      </c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 t="s">
        <v>134</v>
      </c>
      <c r="AH202" s="154">
        <v>0</v>
      </c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">
      <c r="A203" s="161"/>
      <c r="B203" s="162"/>
      <c r="C203" s="192" t="s">
        <v>327</v>
      </c>
      <c r="D203" s="166"/>
      <c r="E203" s="167">
        <v>121.6</v>
      </c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 t="s">
        <v>134</v>
      </c>
      <c r="AH203" s="154">
        <v>0</v>
      </c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outlineLevel="1" x14ac:dyDescent="0.2">
      <c r="A204" s="161"/>
      <c r="B204" s="162"/>
      <c r="C204" s="192" t="s">
        <v>418</v>
      </c>
      <c r="D204" s="166"/>
      <c r="E204" s="167">
        <v>9</v>
      </c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 t="s">
        <v>134</v>
      </c>
      <c r="AH204" s="154">
        <v>0</v>
      </c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</row>
    <row r="205" spans="1:60" outlineLevel="1" x14ac:dyDescent="0.2">
      <c r="A205" s="161"/>
      <c r="B205" s="162"/>
      <c r="C205" s="199" t="s">
        <v>392</v>
      </c>
      <c r="D205" s="197"/>
      <c r="E205" s="198">
        <v>9.9819999999999993</v>
      </c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 t="s">
        <v>134</v>
      </c>
      <c r="AH205" s="154">
        <v>4</v>
      </c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">
      <c r="A206" s="175">
        <v>57</v>
      </c>
      <c r="B206" s="176" t="s">
        <v>419</v>
      </c>
      <c r="C206" s="191" t="s">
        <v>420</v>
      </c>
      <c r="D206" s="177" t="s">
        <v>139</v>
      </c>
      <c r="E206" s="178">
        <v>25.786999999999999</v>
      </c>
      <c r="F206" s="179"/>
      <c r="G206" s="180">
        <f>ROUND(E206*F206,2)</f>
        <v>0</v>
      </c>
      <c r="H206" s="179"/>
      <c r="I206" s="180">
        <f>ROUND(E206*H206,2)</f>
        <v>0</v>
      </c>
      <c r="J206" s="179"/>
      <c r="K206" s="180">
        <f>ROUND(E206*J206,2)</f>
        <v>0</v>
      </c>
      <c r="L206" s="180">
        <v>21</v>
      </c>
      <c r="M206" s="180">
        <f>G206*(1+L206/100)</f>
        <v>0</v>
      </c>
      <c r="N206" s="180">
        <v>0</v>
      </c>
      <c r="O206" s="180">
        <f>ROUND(E206*N206,2)</f>
        <v>0</v>
      </c>
      <c r="P206" s="180">
        <v>0</v>
      </c>
      <c r="Q206" s="180">
        <f>ROUND(E206*P206,2)</f>
        <v>0</v>
      </c>
      <c r="R206" s="180"/>
      <c r="S206" s="180" t="s">
        <v>140</v>
      </c>
      <c r="T206" s="181" t="s">
        <v>141</v>
      </c>
      <c r="U206" s="164">
        <v>0</v>
      </c>
      <c r="V206" s="164">
        <f>ROUND(E206*U206,2)</f>
        <v>0</v>
      </c>
      <c r="W206" s="16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 t="s">
        <v>132</v>
      </c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outlineLevel="1" x14ac:dyDescent="0.2">
      <c r="A207" s="161"/>
      <c r="B207" s="162"/>
      <c r="C207" s="192" t="s">
        <v>336</v>
      </c>
      <c r="D207" s="166"/>
      <c r="E207" s="167">
        <v>15.7</v>
      </c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 t="s">
        <v>134</v>
      </c>
      <c r="AH207" s="154">
        <v>0</v>
      </c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</row>
    <row r="208" spans="1:60" outlineLevel="1" x14ac:dyDescent="0.2">
      <c r="A208" s="161"/>
      <c r="B208" s="162"/>
      <c r="C208" s="192" t="s">
        <v>421</v>
      </c>
      <c r="D208" s="166"/>
      <c r="E208" s="167">
        <v>5.4</v>
      </c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 t="s">
        <v>134</v>
      </c>
      <c r="AH208" s="154">
        <v>0</v>
      </c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</row>
    <row r="209" spans="1:60" outlineLevel="1" x14ac:dyDescent="0.2">
      <c r="A209" s="161"/>
      <c r="B209" s="162"/>
      <c r="C209" s="192" t="s">
        <v>422</v>
      </c>
      <c r="D209" s="166"/>
      <c r="E209" s="167">
        <v>3</v>
      </c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 t="s">
        <v>134</v>
      </c>
      <c r="AH209" s="154">
        <v>0</v>
      </c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</row>
    <row r="210" spans="1:60" outlineLevel="1" x14ac:dyDescent="0.2">
      <c r="A210" s="161"/>
      <c r="B210" s="162"/>
      <c r="C210" s="199" t="s">
        <v>392</v>
      </c>
      <c r="D210" s="197"/>
      <c r="E210" s="198">
        <v>1.6870000000000001</v>
      </c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 t="s">
        <v>134</v>
      </c>
      <c r="AH210" s="154">
        <v>4</v>
      </c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</row>
    <row r="211" spans="1:60" outlineLevel="1" x14ac:dyDescent="0.2">
      <c r="A211" s="175">
        <v>58</v>
      </c>
      <c r="B211" s="176" t="s">
        <v>423</v>
      </c>
      <c r="C211" s="191" t="s">
        <v>424</v>
      </c>
      <c r="D211" s="177" t="s">
        <v>139</v>
      </c>
      <c r="E211" s="178">
        <v>96.085999999999999</v>
      </c>
      <c r="F211" s="179"/>
      <c r="G211" s="180">
        <f>ROUND(E211*F211,2)</f>
        <v>0</v>
      </c>
      <c r="H211" s="179"/>
      <c r="I211" s="180">
        <f>ROUND(E211*H211,2)</f>
        <v>0</v>
      </c>
      <c r="J211" s="179"/>
      <c r="K211" s="180">
        <f>ROUND(E211*J211,2)</f>
        <v>0</v>
      </c>
      <c r="L211" s="180">
        <v>21</v>
      </c>
      <c r="M211" s="180">
        <f>G211*(1+L211/100)</f>
        <v>0</v>
      </c>
      <c r="N211" s="180">
        <v>0</v>
      </c>
      <c r="O211" s="180">
        <f>ROUND(E211*N211,2)</f>
        <v>0</v>
      </c>
      <c r="P211" s="180">
        <v>0</v>
      </c>
      <c r="Q211" s="180">
        <f>ROUND(E211*P211,2)</f>
        <v>0</v>
      </c>
      <c r="R211" s="180"/>
      <c r="S211" s="180" t="s">
        <v>140</v>
      </c>
      <c r="T211" s="181" t="s">
        <v>141</v>
      </c>
      <c r="U211" s="164">
        <v>0</v>
      </c>
      <c r="V211" s="164">
        <f>ROUND(E211*U211,2)</f>
        <v>0</v>
      </c>
      <c r="W211" s="16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 t="s">
        <v>132</v>
      </c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</row>
    <row r="212" spans="1:60" outlineLevel="1" x14ac:dyDescent="0.2">
      <c r="A212" s="161"/>
      <c r="B212" s="162"/>
      <c r="C212" s="192" t="s">
        <v>341</v>
      </c>
      <c r="D212" s="166"/>
      <c r="E212" s="167">
        <v>11.4</v>
      </c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 t="s">
        <v>134</v>
      </c>
      <c r="AH212" s="154">
        <v>0</v>
      </c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</row>
    <row r="213" spans="1:60" outlineLevel="1" x14ac:dyDescent="0.2">
      <c r="A213" s="161"/>
      <c r="B213" s="162"/>
      <c r="C213" s="192" t="s">
        <v>342</v>
      </c>
      <c r="D213" s="166"/>
      <c r="E213" s="167">
        <v>13.2</v>
      </c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 t="s">
        <v>134</v>
      </c>
      <c r="AH213" s="154">
        <v>0</v>
      </c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</row>
    <row r="214" spans="1:60" outlineLevel="1" x14ac:dyDescent="0.2">
      <c r="A214" s="161"/>
      <c r="B214" s="162"/>
      <c r="C214" s="192" t="s">
        <v>425</v>
      </c>
      <c r="D214" s="166"/>
      <c r="E214" s="167">
        <v>9.6</v>
      </c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 t="s">
        <v>134</v>
      </c>
      <c r="AH214" s="154">
        <v>0</v>
      </c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</row>
    <row r="215" spans="1:60" outlineLevel="1" x14ac:dyDescent="0.2">
      <c r="A215" s="161"/>
      <c r="B215" s="162"/>
      <c r="C215" s="192" t="s">
        <v>345</v>
      </c>
      <c r="D215" s="166"/>
      <c r="E215" s="167">
        <v>12.4</v>
      </c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 t="s">
        <v>134</v>
      </c>
      <c r="AH215" s="154">
        <v>0</v>
      </c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</row>
    <row r="216" spans="1:60" outlineLevel="1" x14ac:dyDescent="0.2">
      <c r="A216" s="161"/>
      <c r="B216" s="162"/>
      <c r="C216" s="192" t="s">
        <v>346</v>
      </c>
      <c r="D216" s="166"/>
      <c r="E216" s="167">
        <v>20</v>
      </c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 t="s">
        <v>134</v>
      </c>
      <c r="AH216" s="154">
        <v>0</v>
      </c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</row>
    <row r="217" spans="1:60" outlineLevel="1" x14ac:dyDescent="0.2">
      <c r="A217" s="161"/>
      <c r="B217" s="162"/>
      <c r="C217" s="192" t="s">
        <v>347</v>
      </c>
      <c r="D217" s="166"/>
      <c r="E217" s="167">
        <v>23.2</v>
      </c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 t="s">
        <v>134</v>
      </c>
      <c r="AH217" s="154">
        <v>0</v>
      </c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</row>
    <row r="218" spans="1:60" outlineLevel="1" x14ac:dyDescent="0.2">
      <c r="A218" s="161"/>
      <c r="B218" s="162"/>
      <c r="C218" s="199" t="s">
        <v>392</v>
      </c>
      <c r="D218" s="197"/>
      <c r="E218" s="198">
        <v>6.2859999999999996</v>
      </c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 t="s">
        <v>134</v>
      </c>
      <c r="AH218" s="154">
        <v>4</v>
      </c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</row>
    <row r="219" spans="1:60" outlineLevel="1" x14ac:dyDescent="0.2">
      <c r="A219" s="175">
        <v>59</v>
      </c>
      <c r="B219" s="176" t="s">
        <v>426</v>
      </c>
      <c r="C219" s="191" t="s">
        <v>427</v>
      </c>
      <c r="D219" s="177" t="s">
        <v>128</v>
      </c>
      <c r="E219" s="178">
        <v>75.84</v>
      </c>
      <c r="F219" s="179"/>
      <c r="G219" s="180">
        <f>ROUND(E219*F219,2)</f>
        <v>0</v>
      </c>
      <c r="H219" s="179"/>
      <c r="I219" s="180">
        <f>ROUND(E219*H219,2)</f>
        <v>0</v>
      </c>
      <c r="J219" s="179"/>
      <c r="K219" s="180">
        <f>ROUND(E219*J219,2)</f>
        <v>0</v>
      </c>
      <c r="L219" s="180">
        <v>21</v>
      </c>
      <c r="M219" s="180">
        <f>G219*(1+L219/100)</f>
        <v>0</v>
      </c>
      <c r="N219" s="180">
        <v>9.8999999999999999E-4</v>
      </c>
      <c r="O219" s="180">
        <f>ROUND(E219*N219,2)</f>
        <v>0.08</v>
      </c>
      <c r="P219" s="180">
        <v>0</v>
      </c>
      <c r="Q219" s="180">
        <f>ROUND(E219*P219,2)</f>
        <v>0</v>
      </c>
      <c r="R219" s="180"/>
      <c r="S219" s="180" t="s">
        <v>140</v>
      </c>
      <c r="T219" s="181" t="s">
        <v>141</v>
      </c>
      <c r="U219" s="164">
        <v>0.40799999999999997</v>
      </c>
      <c r="V219" s="164">
        <f>ROUND(E219*U219,2)</f>
        <v>30.94</v>
      </c>
      <c r="W219" s="16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 t="s">
        <v>132</v>
      </c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</row>
    <row r="220" spans="1:60" outlineLevel="1" x14ac:dyDescent="0.2">
      <c r="A220" s="161"/>
      <c r="B220" s="162"/>
      <c r="C220" s="192" t="s">
        <v>428</v>
      </c>
      <c r="D220" s="166"/>
      <c r="E220" s="167">
        <v>75.84</v>
      </c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 t="s">
        <v>134</v>
      </c>
      <c r="AH220" s="154">
        <v>0</v>
      </c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</row>
    <row r="221" spans="1:60" outlineLevel="1" x14ac:dyDescent="0.2">
      <c r="A221" s="175">
        <v>60</v>
      </c>
      <c r="B221" s="176" t="s">
        <v>429</v>
      </c>
      <c r="C221" s="191" t="s">
        <v>430</v>
      </c>
      <c r="D221" s="177" t="s">
        <v>128</v>
      </c>
      <c r="E221" s="178">
        <v>165.94</v>
      </c>
      <c r="F221" s="179"/>
      <c r="G221" s="180">
        <f>ROUND(E221*F221,2)</f>
        <v>0</v>
      </c>
      <c r="H221" s="179"/>
      <c r="I221" s="180">
        <f>ROUND(E221*H221,2)</f>
        <v>0</v>
      </c>
      <c r="J221" s="179"/>
      <c r="K221" s="180">
        <f>ROUND(E221*J221,2)</f>
        <v>0</v>
      </c>
      <c r="L221" s="180">
        <v>21</v>
      </c>
      <c r="M221" s="180">
        <f>G221*(1+L221/100)</f>
        <v>0</v>
      </c>
      <c r="N221" s="180">
        <v>9.8999999999999999E-4</v>
      </c>
      <c r="O221" s="180">
        <f>ROUND(E221*N221,2)</f>
        <v>0.16</v>
      </c>
      <c r="P221" s="180">
        <v>0</v>
      </c>
      <c r="Q221" s="180">
        <f>ROUND(E221*P221,2)</f>
        <v>0</v>
      </c>
      <c r="R221" s="180"/>
      <c r="S221" s="180" t="s">
        <v>140</v>
      </c>
      <c r="T221" s="181" t="s">
        <v>141</v>
      </c>
      <c r="U221" s="164">
        <v>0.49099999999999999</v>
      </c>
      <c r="V221" s="164">
        <f>ROUND(E221*U221,2)</f>
        <v>81.48</v>
      </c>
      <c r="W221" s="16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 t="s">
        <v>132</v>
      </c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</row>
    <row r="222" spans="1:60" outlineLevel="1" x14ac:dyDescent="0.2">
      <c r="A222" s="161"/>
      <c r="B222" s="162"/>
      <c r="C222" s="192" t="s">
        <v>431</v>
      </c>
      <c r="D222" s="166"/>
      <c r="E222" s="167">
        <v>165.94</v>
      </c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 t="s">
        <v>134</v>
      </c>
      <c r="AH222" s="154">
        <v>0</v>
      </c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</row>
    <row r="223" spans="1:60" outlineLevel="1" x14ac:dyDescent="0.2">
      <c r="A223" s="175">
        <v>61</v>
      </c>
      <c r="B223" s="176" t="s">
        <v>432</v>
      </c>
      <c r="C223" s="191" t="s">
        <v>433</v>
      </c>
      <c r="D223" s="177" t="s">
        <v>128</v>
      </c>
      <c r="E223" s="178">
        <v>72.459999999999994</v>
      </c>
      <c r="F223" s="179"/>
      <c r="G223" s="180">
        <f>ROUND(E223*F223,2)</f>
        <v>0</v>
      </c>
      <c r="H223" s="179"/>
      <c r="I223" s="180">
        <f>ROUND(E223*H223,2)</f>
        <v>0</v>
      </c>
      <c r="J223" s="179"/>
      <c r="K223" s="180">
        <f>ROUND(E223*J223,2)</f>
        <v>0</v>
      </c>
      <c r="L223" s="180">
        <v>21</v>
      </c>
      <c r="M223" s="180">
        <f>G223*(1+L223/100)</f>
        <v>0</v>
      </c>
      <c r="N223" s="180">
        <v>9.8999999999999999E-4</v>
      </c>
      <c r="O223" s="180">
        <f>ROUND(E223*N223,2)</f>
        <v>7.0000000000000007E-2</v>
      </c>
      <c r="P223" s="180">
        <v>0</v>
      </c>
      <c r="Q223" s="180">
        <f>ROUND(E223*P223,2)</f>
        <v>0</v>
      </c>
      <c r="R223" s="180"/>
      <c r="S223" s="180" t="s">
        <v>140</v>
      </c>
      <c r="T223" s="181" t="s">
        <v>141</v>
      </c>
      <c r="U223" s="164">
        <v>0.53200000000000003</v>
      </c>
      <c r="V223" s="164">
        <f>ROUND(E223*U223,2)</f>
        <v>38.549999999999997</v>
      </c>
      <c r="W223" s="16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 t="s">
        <v>132</v>
      </c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</row>
    <row r="224" spans="1:60" outlineLevel="1" x14ac:dyDescent="0.2">
      <c r="A224" s="161"/>
      <c r="B224" s="162"/>
      <c r="C224" s="192" t="s">
        <v>434</v>
      </c>
      <c r="D224" s="166"/>
      <c r="E224" s="167">
        <v>72.459999999999994</v>
      </c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 t="s">
        <v>134</v>
      </c>
      <c r="AH224" s="154">
        <v>0</v>
      </c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</row>
    <row r="225" spans="1:60" outlineLevel="1" x14ac:dyDescent="0.2">
      <c r="A225" s="175">
        <v>62</v>
      </c>
      <c r="B225" s="176" t="s">
        <v>435</v>
      </c>
      <c r="C225" s="191" t="s">
        <v>436</v>
      </c>
      <c r="D225" s="177" t="s">
        <v>128</v>
      </c>
      <c r="E225" s="178">
        <v>100.26</v>
      </c>
      <c r="F225" s="179"/>
      <c r="G225" s="180">
        <f>ROUND(E225*F225,2)</f>
        <v>0</v>
      </c>
      <c r="H225" s="179"/>
      <c r="I225" s="180">
        <f>ROUND(E225*H225,2)</f>
        <v>0</v>
      </c>
      <c r="J225" s="179"/>
      <c r="K225" s="180">
        <f>ROUND(E225*J225,2)</f>
        <v>0</v>
      </c>
      <c r="L225" s="180">
        <v>21</v>
      </c>
      <c r="M225" s="180">
        <f>G225*(1+L225/100)</f>
        <v>0</v>
      </c>
      <c r="N225" s="180">
        <v>2.2280000000000001E-2</v>
      </c>
      <c r="O225" s="180">
        <f>ROUND(E225*N225,2)</f>
        <v>2.23</v>
      </c>
      <c r="P225" s="180">
        <v>0</v>
      </c>
      <c r="Q225" s="180">
        <f>ROUND(E225*P225,2)</f>
        <v>0</v>
      </c>
      <c r="R225" s="180"/>
      <c r="S225" s="180" t="s">
        <v>140</v>
      </c>
      <c r="T225" s="181" t="s">
        <v>141</v>
      </c>
      <c r="U225" s="164">
        <v>0.53200000000000003</v>
      </c>
      <c r="V225" s="164">
        <f>ROUND(E225*U225,2)</f>
        <v>53.34</v>
      </c>
      <c r="W225" s="16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 t="s">
        <v>132</v>
      </c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</row>
    <row r="226" spans="1:60" outlineLevel="1" x14ac:dyDescent="0.2">
      <c r="A226" s="161"/>
      <c r="B226" s="162"/>
      <c r="C226" s="192" t="s">
        <v>437</v>
      </c>
      <c r="D226" s="166"/>
      <c r="E226" s="167">
        <v>100.26</v>
      </c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 t="s">
        <v>134</v>
      </c>
      <c r="AH226" s="154">
        <v>0</v>
      </c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</row>
    <row r="227" spans="1:60" outlineLevel="1" x14ac:dyDescent="0.2">
      <c r="A227" s="175">
        <v>63</v>
      </c>
      <c r="B227" s="176" t="s">
        <v>438</v>
      </c>
      <c r="C227" s="191" t="s">
        <v>439</v>
      </c>
      <c r="D227" s="177" t="s">
        <v>152</v>
      </c>
      <c r="E227" s="178">
        <v>289.87437999999997</v>
      </c>
      <c r="F227" s="179"/>
      <c r="G227" s="180">
        <f>ROUND(E227*F227,2)</f>
        <v>0</v>
      </c>
      <c r="H227" s="179"/>
      <c r="I227" s="180">
        <f>ROUND(E227*H227,2)</f>
        <v>0</v>
      </c>
      <c r="J227" s="179"/>
      <c r="K227" s="180">
        <f>ROUND(E227*J227,2)</f>
        <v>0</v>
      </c>
      <c r="L227" s="180">
        <v>21</v>
      </c>
      <c r="M227" s="180">
        <f>G227*(1+L227/100)</f>
        <v>0</v>
      </c>
      <c r="N227" s="180">
        <v>0</v>
      </c>
      <c r="O227" s="180">
        <f>ROUND(E227*N227,2)</f>
        <v>0</v>
      </c>
      <c r="P227" s="180">
        <v>0</v>
      </c>
      <c r="Q227" s="180">
        <f>ROUND(E227*P227,2)</f>
        <v>0</v>
      </c>
      <c r="R227" s="180"/>
      <c r="S227" s="180" t="s">
        <v>140</v>
      </c>
      <c r="T227" s="181" t="s">
        <v>141</v>
      </c>
      <c r="U227" s="164">
        <v>0.27</v>
      </c>
      <c r="V227" s="164">
        <f>ROUND(E227*U227,2)</f>
        <v>78.27</v>
      </c>
      <c r="W227" s="16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 t="s">
        <v>132</v>
      </c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</row>
    <row r="228" spans="1:60" outlineLevel="1" x14ac:dyDescent="0.2">
      <c r="A228" s="161"/>
      <c r="B228" s="162"/>
      <c r="C228" s="192" t="s">
        <v>440</v>
      </c>
      <c r="D228" s="166"/>
      <c r="E228" s="167">
        <v>289.87437999999997</v>
      </c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 t="s">
        <v>134</v>
      </c>
      <c r="AH228" s="154">
        <v>0</v>
      </c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</row>
    <row r="229" spans="1:60" ht="33.75" outlineLevel="1" x14ac:dyDescent="0.2">
      <c r="A229" s="175">
        <v>64</v>
      </c>
      <c r="B229" s="176" t="s">
        <v>441</v>
      </c>
      <c r="C229" s="191" t="s">
        <v>442</v>
      </c>
      <c r="D229" s="177" t="s">
        <v>128</v>
      </c>
      <c r="E229" s="178">
        <v>78.5</v>
      </c>
      <c r="F229" s="179"/>
      <c r="G229" s="180">
        <f>ROUND(E229*F229,2)</f>
        <v>0</v>
      </c>
      <c r="H229" s="179"/>
      <c r="I229" s="180">
        <f>ROUND(E229*H229,2)</f>
        <v>0</v>
      </c>
      <c r="J229" s="179"/>
      <c r="K229" s="180">
        <f>ROUND(E229*J229,2)</f>
        <v>0</v>
      </c>
      <c r="L229" s="180">
        <v>21</v>
      </c>
      <c r="M229" s="180">
        <f>G229*(1+L229/100)</f>
        <v>0</v>
      </c>
      <c r="N229" s="180">
        <v>9.8999999999999999E-4</v>
      </c>
      <c r="O229" s="180">
        <f>ROUND(E229*N229,2)</f>
        <v>0.08</v>
      </c>
      <c r="P229" s="180">
        <v>0</v>
      </c>
      <c r="Q229" s="180">
        <f>ROUND(E229*P229,2)</f>
        <v>0</v>
      </c>
      <c r="R229" s="180" t="s">
        <v>443</v>
      </c>
      <c r="S229" s="180" t="s">
        <v>130</v>
      </c>
      <c r="T229" s="181" t="s">
        <v>131</v>
      </c>
      <c r="U229" s="164">
        <v>0.28999999999999998</v>
      </c>
      <c r="V229" s="164">
        <f>ROUND(E229*U229,2)</f>
        <v>22.77</v>
      </c>
      <c r="W229" s="16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 t="s">
        <v>132</v>
      </c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</row>
    <row r="230" spans="1:60" outlineLevel="1" x14ac:dyDescent="0.2">
      <c r="A230" s="161"/>
      <c r="B230" s="162"/>
      <c r="C230" s="192" t="s">
        <v>444</v>
      </c>
      <c r="D230" s="166"/>
      <c r="E230" s="167">
        <v>78.5</v>
      </c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 t="s">
        <v>134</v>
      </c>
      <c r="AH230" s="154">
        <v>0</v>
      </c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</row>
    <row r="231" spans="1:60" ht="22.5" outlineLevel="1" x14ac:dyDescent="0.2">
      <c r="A231" s="175">
        <v>65</v>
      </c>
      <c r="B231" s="176" t="s">
        <v>445</v>
      </c>
      <c r="C231" s="191" t="s">
        <v>446</v>
      </c>
      <c r="D231" s="177" t="s">
        <v>128</v>
      </c>
      <c r="E231" s="178">
        <v>78.5</v>
      </c>
      <c r="F231" s="179"/>
      <c r="G231" s="180">
        <f>ROUND(E231*F231,2)</f>
        <v>0</v>
      </c>
      <c r="H231" s="179"/>
      <c r="I231" s="180">
        <f>ROUND(E231*H231,2)</f>
        <v>0</v>
      </c>
      <c r="J231" s="179"/>
      <c r="K231" s="180">
        <f>ROUND(E231*J231,2)</f>
        <v>0</v>
      </c>
      <c r="L231" s="180">
        <v>21</v>
      </c>
      <c r="M231" s="180">
        <f>G231*(1+L231/100)</f>
        <v>0</v>
      </c>
      <c r="N231" s="180">
        <v>0</v>
      </c>
      <c r="O231" s="180">
        <f>ROUND(E231*N231,2)</f>
        <v>0</v>
      </c>
      <c r="P231" s="180">
        <v>8.0000000000000002E-3</v>
      </c>
      <c r="Q231" s="180">
        <f>ROUND(E231*P231,2)</f>
        <v>0.63</v>
      </c>
      <c r="R231" s="180" t="s">
        <v>443</v>
      </c>
      <c r="S231" s="180" t="s">
        <v>130</v>
      </c>
      <c r="T231" s="181" t="s">
        <v>131</v>
      </c>
      <c r="U231" s="164">
        <v>0.10199999999999999</v>
      </c>
      <c r="V231" s="164">
        <f>ROUND(E231*U231,2)</f>
        <v>8.01</v>
      </c>
      <c r="W231" s="16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 t="s">
        <v>132</v>
      </c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</row>
    <row r="232" spans="1:60" outlineLevel="1" x14ac:dyDescent="0.2">
      <c r="A232" s="161"/>
      <c r="B232" s="162"/>
      <c r="C232" s="192" t="s">
        <v>444</v>
      </c>
      <c r="D232" s="166"/>
      <c r="E232" s="167">
        <v>78.5</v>
      </c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 t="s">
        <v>134</v>
      </c>
      <c r="AH232" s="154">
        <v>0</v>
      </c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</row>
    <row r="233" spans="1:60" ht="45" outlineLevel="1" x14ac:dyDescent="0.2">
      <c r="A233" s="175">
        <v>66</v>
      </c>
      <c r="B233" s="176" t="s">
        <v>447</v>
      </c>
      <c r="C233" s="191" t="s">
        <v>448</v>
      </c>
      <c r="D233" s="177" t="s">
        <v>152</v>
      </c>
      <c r="E233" s="178">
        <v>66.886529999999993</v>
      </c>
      <c r="F233" s="179"/>
      <c r="G233" s="180">
        <f>ROUND(E233*F233,2)</f>
        <v>0</v>
      </c>
      <c r="H233" s="179"/>
      <c r="I233" s="180">
        <f>ROUND(E233*H233,2)</f>
        <v>0</v>
      </c>
      <c r="J233" s="179"/>
      <c r="K233" s="180">
        <f>ROUND(E233*J233,2)</f>
        <v>0</v>
      </c>
      <c r="L233" s="180">
        <v>21</v>
      </c>
      <c r="M233" s="180">
        <f>G233*(1+L233/100)</f>
        <v>0</v>
      </c>
      <c r="N233" s="180">
        <v>0</v>
      </c>
      <c r="O233" s="180">
        <f>ROUND(E233*N233,2)</f>
        <v>0</v>
      </c>
      <c r="P233" s="180">
        <v>0</v>
      </c>
      <c r="Q233" s="180">
        <f>ROUND(E233*P233,2)</f>
        <v>0</v>
      </c>
      <c r="R233" s="180" t="s">
        <v>443</v>
      </c>
      <c r="S233" s="180" t="s">
        <v>130</v>
      </c>
      <c r="T233" s="181" t="s">
        <v>131</v>
      </c>
      <c r="U233" s="164">
        <v>0.27</v>
      </c>
      <c r="V233" s="164">
        <f>ROUND(E233*U233,2)</f>
        <v>18.059999999999999</v>
      </c>
      <c r="W233" s="16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 t="s">
        <v>132</v>
      </c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</row>
    <row r="234" spans="1:60" outlineLevel="1" x14ac:dyDescent="0.2">
      <c r="A234" s="161"/>
      <c r="B234" s="162"/>
      <c r="C234" s="192" t="s">
        <v>449</v>
      </c>
      <c r="D234" s="166"/>
      <c r="E234" s="167">
        <v>66.886529999999993</v>
      </c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 t="s">
        <v>134</v>
      </c>
      <c r="AH234" s="154">
        <v>0</v>
      </c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</row>
    <row r="235" spans="1:60" outlineLevel="1" x14ac:dyDescent="0.2">
      <c r="A235" s="175">
        <v>67</v>
      </c>
      <c r="B235" s="176" t="s">
        <v>450</v>
      </c>
      <c r="C235" s="191" t="s">
        <v>451</v>
      </c>
      <c r="D235" s="177" t="s">
        <v>172</v>
      </c>
      <c r="E235" s="178">
        <v>14</v>
      </c>
      <c r="F235" s="179"/>
      <c r="G235" s="180">
        <f>ROUND(E235*F235,2)</f>
        <v>0</v>
      </c>
      <c r="H235" s="179"/>
      <c r="I235" s="180">
        <f>ROUND(E235*H235,2)</f>
        <v>0</v>
      </c>
      <c r="J235" s="179"/>
      <c r="K235" s="180">
        <f>ROUND(E235*J235,2)</f>
        <v>0</v>
      </c>
      <c r="L235" s="180">
        <v>21</v>
      </c>
      <c r="M235" s="180">
        <f>G235*(1+L235/100)</f>
        <v>0</v>
      </c>
      <c r="N235" s="180">
        <v>0</v>
      </c>
      <c r="O235" s="180">
        <f>ROUND(E235*N235,2)</f>
        <v>0</v>
      </c>
      <c r="P235" s="180">
        <v>0</v>
      </c>
      <c r="Q235" s="180">
        <f>ROUND(E235*P235,2)</f>
        <v>0</v>
      </c>
      <c r="R235" s="180"/>
      <c r="S235" s="180" t="s">
        <v>140</v>
      </c>
      <c r="T235" s="181" t="s">
        <v>141</v>
      </c>
      <c r="U235" s="164">
        <v>0</v>
      </c>
      <c r="V235" s="164">
        <f>ROUND(E235*U235,2)</f>
        <v>0</v>
      </c>
      <c r="W235" s="16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 t="s">
        <v>132</v>
      </c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</row>
    <row r="236" spans="1:60" outlineLevel="1" x14ac:dyDescent="0.2">
      <c r="A236" s="161"/>
      <c r="B236" s="162"/>
      <c r="C236" s="192" t="s">
        <v>452</v>
      </c>
      <c r="D236" s="166"/>
      <c r="E236" s="167">
        <v>3</v>
      </c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 t="s">
        <v>134</v>
      </c>
      <c r="AH236" s="154">
        <v>0</v>
      </c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</row>
    <row r="237" spans="1:60" outlineLevel="1" x14ac:dyDescent="0.2">
      <c r="A237" s="161"/>
      <c r="B237" s="162"/>
      <c r="C237" s="192" t="s">
        <v>453</v>
      </c>
      <c r="D237" s="166"/>
      <c r="E237" s="167">
        <v>6</v>
      </c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 t="s">
        <v>134</v>
      </c>
      <c r="AH237" s="154">
        <v>0</v>
      </c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</row>
    <row r="238" spans="1:60" outlineLevel="1" x14ac:dyDescent="0.2">
      <c r="A238" s="161"/>
      <c r="B238" s="162"/>
      <c r="C238" s="192" t="s">
        <v>454</v>
      </c>
      <c r="D238" s="166"/>
      <c r="E238" s="167">
        <v>2</v>
      </c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 t="s">
        <v>134</v>
      </c>
      <c r="AH238" s="154">
        <v>0</v>
      </c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</row>
    <row r="239" spans="1:60" outlineLevel="1" x14ac:dyDescent="0.2">
      <c r="A239" s="161"/>
      <c r="B239" s="162"/>
      <c r="C239" s="192" t="s">
        <v>455</v>
      </c>
      <c r="D239" s="166"/>
      <c r="E239" s="167">
        <v>1</v>
      </c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 t="s">
        <v>134</v>
      </c>
      <c r="AH239" s="154">
        <v>0</v>
      </c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</row>
    <row r="240" spans="1:60" outlineLevel="1" x14ac:dyDescent="0.2">
      <c r="A240" s="161"/>
      <c r="B240" s="162"/>
      <c r="C240" s="192" t="s">
        <v>456</v>
      </c>
      <c r="D240" s="166"/>
      <c r="E240" s="167">
        <v>2</v>
      </c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 t="s">
        <v>134</v>
      </c>
      <c r="AH240" s="154">
        <v>0</v>
      </c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</row>
    <row r="241" spans="1:60" ht="22.5" outlineLevel="1" x14ac:dyDescent="0.2">
      <c r="A241" s="175">
        <v>68</v>
      </c>
      <c r="B241" s="176" t="s">
        <v>457</v>
      </c>
      <c r="C241" s="191" t="s">
        <v>458</v>
      </c>
      <c r="D241" s="177" t="s">
        <v>459</v>
      </c>
      <c r="E241" s="178">
        <v>4</v>
      </c>
      <c r="F241" s="179"/>
      <c r="G241" s="180">
        <f>ROUND(E241*F241,2)</f>
        <v>0</v>
      </c>
      <c r="H241" s="179"/>
      <c r="I241" s="180">
        <f>ROUND(E241*H241,2)</f>
        <v>0</v>
      </c>
      <c r="J241" s="179"/>
      <c r="K241" s="180">
        <f>ROUND(E241*J241,2)</f>
        <v>0</v>
      </c>
      <c r="L241" s="180">
        <v>21</v>
      </c>
      <c r="M241" s="180">
        <f>G241*(1+L241/100)</f>
        <v>0</v>
      </c>
      <c r="N241" s="180">
        <v>3.5999999999999997E-2</v>
      </c>
      <c r="O241" s="180">
        <f>ROUND(E241*N241,2)</f>
        <v>0.14000000000000001</v>
      </c>
      <c r="P241" s="180">
        <v>0</v>
      </c>
      <c r="Q241" s="180">
        <f>ROUND(E241*P241,2)</f>
        <v>0</v>
      </c>
      <c r="R241" s="180" t="s">
        <v>153</v>
      </c>
      <c r="S241" s="180" t="s">
        <v>130</v>
      </c>
      <c r="T241" s="181" t="s">
        <v>131</v>
      </c>
      <c r="U241" s="164">
        <v>0</v>
      </c>
      <c r="V241" s="164">
        <f>ROUND(E241*U241,2)</f>
        <v>0</v>
      </c>
      <c r="W241" s="16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 t="s">
        <v>154</v>
      </c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</row>
    <row r="242" spans="1:60" outlineLevel="1" x14ac:dyDescent="0.2">
      <c r="A242" s="161"/>
      <c r="B242" s="162"/>
      <c r="C242" s="192" t="s">
        <v>460</v>
      </c>
      <c r="D242" s="166"/>
      <c r="E242" s="167">
        <v>2</v>
      </c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 t="s">
        <v>134</v>
      </c>
      <c r="AH242" s="154">
        <v>0</v>
      </c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</row>
    <row r="243" spans="1:60" outlineLevel="1" x14ac:dyDescent="0.2">
      <c r="A243" s="161"/>
      <c r="B243" s="162"/>
      <c r="C243" s="192" t="s">
        <v>461</v>
      </c>
      <c r="D243" s="166"/>
      <c r="E243" s="167">
        <v>2</v>
      </c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 t="s">
        <v>134</v>
      </c>
      <c r="AH243" s="154">
        <v>0</v>
      </c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</row>
    <row r="244" spans="1:60" ht="22.5" outlineLevel="1" x14ac:dyDescent="0.2">
      <c r="A244" s="182">
        <v>69</v>
      </c>
      <c r="B244" s="183" t="s">
        <v>462</v>
      </c>
      <c r="C244" s="193" t="s">
        <v>463</v>
      </c>
      <c r="D244" s="184" t="s">
        <v>459</v>
      </c>
      <c r="E244" s="185">
        <v>4</v>
      </c>
      <c r="F244" s="186"/>
      <c r="G244" s="187">
        <f>ROUND(E244*F244,2)</f>
        <v>0</v>
      </c>
      <c r="H244" s="186"/>
      <c r="I244" s="187">
        <f>ROUND(E244*H244,2)</f>
        <v>0</v>
      </c>
      <c r="J244" s="186"/>
      <c r="K244" s="187">
        <f>ROUND(E244*J244,2)</f>
        <v>0</v>
      </c>
      <c r="L244" s="187">
        <v>21</v>
      </c>
      <c r="M244" s="187">
        <f>G244*(1+L244/100)</f>
        <v>0</v>
      </c>
      <c r="N244" s="187">
        <v>8.4709999999999994E-2</v>
      </c>
      <c r="O244" s="187">
        <f>ROUND(E244*N244,2)</f>
        <v>0.34</v>
      </c>
      <c r="P244" s="187">
        <v>0</v>
      </c>
      <c r="Q244" s="187">
        <f>ROUND(E244*P244,2)</f>
        <v>0</v>
      </c>
      <c r="R244" s="187" t="s">
        <v>443</v>
      </c>
      <c r="S244" s="187" t="s">
        <v>130</v>
      </c>
      <c r="T244" s="188" t="s">
        <v>131</v>
      </c>
      <c r="U244" s="164">
        <v>26</v>
      </c>
      <c r="V244" s="164">
        <f>ROUND(E244*U244,2)</f>
        <v>104</v>
      </c>
      <c r="W244" s="16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 t="s">
        <v>132</v>
      </c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</row>
    <row r="245" spans="1:60" outlineLevel="1" x14ac:dyDescent="0.2">
      <c r="A245" s="175">
        <v>70</v>
      </c>
      <c r="B245" s="176" t="s">
        <v>464</v>
      </c>
      <c r="C245" s="191" t="s">
        <v>465</v>
      </c>
      <c r="D245" s="177" t="s">
        <v>209</v>
      </c>
      <c r="E245" s="178">
        <v>25.636679999999998</v>
      </c>
      <c r="F245" s="179"/>
      <c r="G245" s="180">
        <f>ROUND(E245*F245,2)</f>
        <v>0</v>
      </c>
      <c r="H245" s="179"/>
      <c r="I245" s="180">
        <f>ROUND(E245*H245,2)</f>
        <v>0</v>
      </c>
      <c r="J245" s="179"/>
      <c r="K245" s="180">
        <f>ROUND(E245*J245,2)</f>
        <v>0</v>
      </c>
      <c r="L245" s="180">
        <v>21</v>
      </c>
      <c r="M245" s="180">
        <f>G245*(1+L245/100)</f>
        <v>0</v>
      </c>
      <c r="N245" s="180">
        <v>2.3570000000000001E-2</v>
      </c>
      <c r="O245" s="180">
        <f>ROUND(E245*N245,2)</f>
        <v>0.6</v>
      </c>
      <c r="P245" s="180">
        <v>0</v>
      </c>
      <c r="Q245" s="180">
        <f>ROUND(E245*P245,2)</f>
        <v>0</v>
      </c>
      <c r="R245" s="180" t="s">
        <v>443</v>
      </c>
      <c r="S245" s="180" t="s">
        <v>130</v>
      </c>
      <c r="T245" s="181" t="s">
        <v>131</v>
      </c>
      <c r="U245" s="164">
        <v>0</v>
      </c>
      <c r="V245" s="164">
        <f>ROUND(E245*U245,2)</f>
        <v>0</v>
      </c>
      <c r="W245" s="16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 t="s">
        <v>132</v>
      </c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</row>
    <row r="246" spans="1:60" outlineLevel="1" x14ac:dyDescent="0.2">
      <c r="A246" s="161"/>
      <c r="B246" s="162"/>
      <c r="C246" s="192" t="s">
        <v>466</v>
      </c>
      <c r="D246" s="166"/>
      <c r="E246" s="167">
        <v>17.984000000000002</v>
      </c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 t="s">
        <v>134</v>
      </c>
      <c r="AH246" s="154">
        <v>0</v>
      </c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</row>
    <row r="247" spans="1:60" outlineLevel="1" x14ac:dyDescent="0.2">
      <c r="A247" s="161"/>
      <c r="B247" s="162"/>
      <c r="C247" s="192" t="s">
        <v>467</v>
      </c>
      <c r="D247" s="166"/>
      <c r="E247" s="167">
        <v>7.6526800000000001</v>
      </c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 t="s">
        <v>134</v>
      </c>
      <c r="AH247" s="154">
        <v>0</v>
      </c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</row>
    <row r="248" spans="1:60" outlineLevel="1" x14ac:dyDescent="0.2">
      <c r="A248" s="161">
        <v>71</v>
      </c>
      <c r="B248" s="162" t="s">
        <v>468</v>
      </c>
      <c r="C248" s="200" t="s">
        <v>469</v>
      </c>
      <c r="D248" s="163" t="s">
        <v>244</v>
      </c>
      <c r="E248" s="201">
        <v>16.013750000000002</v>
      </c>
      <c r="F248" s="165"/>
      <c r="G248" s="164">
        <f>ROUND(E248*F248,2)</f>
        <v>0</v>
      </c>
      <c r="H248" s="165"/>
      <c r="I248" s="164">
        <f>ROUND(E248*H248,2)</f>
        <v>0</v>
      </c>
      <c r="J248" s="165"/>
      <c r="K248" s="164">
        <f>ROUND(E248*J248,2)</f>
        <v>0</v>
      </c>
      <c r="L248" s="164">
        <v>21</v>
      </c>
      <c r="M248" s="164">
        <f>G248*(1+L248/100)</f>
        <v>0</v>
      </c>
      <c r="N248" s="164">
        <v>0</v>
      </c>
      <c r="O248" s="164">
        <f>ROUND(E248*N248,2)</f>
        <v>0</v>
      </c>
      <c r="P248" s="164">
        <v>0</v>
      </c>
      <c r="Q248" s="164">
        <f>ROUND(E248*P248,2)</f>
        <v>0</v>
      </c>
      <c r="R248" s="164" t="s">
        <v>443</v>
      </c>
      <c r="S248" s="164" t="s">
        <v>130</v>
      </c>
      <c r="T248" s="164" t="s">
        <v>141</v>
      </c>
      <c r="U248" s="164">
        <v>0</v>
      </c>
      <c r="V248" s="164">
        <f>ROUND(E248*U248,2)</f>
        <v>0</v>
      </c>
      <c r="W248" s="16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 t="s">
        <v>299</v>
      </c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</row>
    <row r="249" spans="1:60" outlineLevel="1" x14ac:dyDescent="0.2">
      <c r="A249" s="161"/>
      <c r="B249" s="162"/>
      <c r="C249" s="255" t="s">
        <v>316</v>
      </c>
      <c r="D249" s="256"/>
      <c r="E249" s="256"/>
      <c r="F249" s="256"/>
      <c r="G249" s="256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 t="s">
        <v>212</v>
      </c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</row>
    <row r="250" spans="1:60" ht="22.5" outlineLevel="1" x14ac:dyDescent="0.2">
      <c r="A250" s="175">
        <v>72</v>
      </c>
      <c r="B250" s="176" t="s">
        <v>470</v>
      </c>
      <c r="C250" s="191" t="s">
        <v>471</v>
      </c>
      <c r="D250" s="177" t="s">
        <v>152</v>
      </c>
      <c r="E250" s="178">
        <v>5.8879999999999999</v>
      </c>
      <c r="F250" s="179"/>
      <c r="G250" s="180">
        <f>ROUND(E250*F250,2)</f>
        <v>0</v>
      </c>
      <c r="H250" s="179"/>
      <c r="I250" s="180">
        <f>ROUND(E250*H250,2)</f>
        <v>0</v>
      </c>
      <c r="J250" s="179"/>
      <c r="K250" s="180">
        <f>ROUND(E250*J250,2)</f>
        <v>0</v>
      </c>
      <c r="L250" s="180">
        <v>21</v>
      </c>
      <c r="M250" s="180">
        <f>G250*(1+L250/100)</f>
        <v>0</v>
      </c>
      <c r="N250" s="180">
        <v>4.1790000000000001E-2</v>
      </c>
      <c r="O250" s="180">
        <f>ROUND(E250*N250,2)</f>
        <v>0.25</v>
      </c>
      <c r="P250" s="180">
        <v>0</v>
      </c>
      <c r="Q250" s="180">
        <f>ROUND(E250*P250,2)</f>
        <v>0</v>
      </c>
      <c r="R250" s="180" t="s">
        <v>305</v>
      </c>
      <c r="S250" s="180" t="s">
        <v>130</v>
      </c>
      <c r="T250" s="181" t="s">
        <v>294</v>
      </c>
      <c r="U250" s="164">
        <v>0.54817000000000005</v>
      </c>
      <c r="V250" s="164">
        <f>ROUND(E250*U250,2)</f>
        <v>3.23</v>
      </c>
      <c r="W250" s="16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 t="s">
        <v>295</v>
      </c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</row>
    <row r="251" spans="1:60" outlineLevel="1" x14ac:dyDescent="0.2">
      <c r="A251" s="161"/>
      <c r="B251" s="162"/>
      <c r="C251" s="192" t="s">
        <v>472</v>
      </c>
      <c r="D251" s="166"/>
      <c r="E251" s="167">
        <v>5.8879999999999999</v>
      </c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 t="s">
        <v>134</v>
      </c>
      <c r="AH251" s="154">
        <v>0</v>
      </c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</row>
    <row r="252" spans="1:60" outlineLevel="1" x14ac:dyDescent="0.2">
      <c r="A252" s="175">
        <v>73</v>
      </c>
      <c r="B252" s="176" t="s">
        <v>473</v>
      </c>
      <c r="C252" s="191" t="s">
        <v>474</v>
      </c>
      <c r="D252" s="177" t="s">
        <v>279</v>
      </c>
      <c r="E252" s="178">
        <v>20</v>
      </c>
      <c r="F252" s="179"/>
      <c r="G252" s="180">
        <f>ROUND(E252*F252,2)</f>
        <v>0</v>
      </c>
      <c r="H252" s="179"/>
      <c r="I252" s="180">
        <f>ROUND(E252*H252,2)</f>
        <v>0</v>
      </c>
      <c r="J252" s="179"/>
      <c r="K252" s="180">
        <f>ROUND(E252*J252,2)</f>
        <v>0</v>
      </c>
      <c r="L252" s="180">
        <v>21</v>
      </c>
      <c r="M252" s="180">
        <f>G252*(1+L252/100)</f>
        <v>0</v>
      </c>
      <c r="N252" s="180">
        <v>0</v>
      </c>
      <c r="O252" s="180">
        <f>ROUND(E252*N252,2)</f>
        <v>0</v>
      </c>
      <c r="P252" s="180">
        <v>0</v>
      </c>
      <c r="Q252" s="180">
        <f>ROUND(E252*P252,2)</f>
        <v>0</v>
      </c>
      <c r="R252" s="180"/>
      <c r="S252" s="180" t="s">
        <v>140</v>
      </c>
      <c r="T252" s="181" t="s">
        <v>141</v>
      </c>
      <c r="U252" s="164">
        <v>0</v>
      </c>
      <c r="V252" s="164">
        <f>ROUND(E252*U252,2)</f>
        <v>0</v>
      </c>
      <c r="W252" s="16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 t="s">
        <v>132</v>
      </c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</row>
    <row r="253" spans="1:60" outlineLevel="1" x14ac:dyDescent="0.2">
      <c r="A253" s="161"/>
      <c r="B253" s="162"/>
      <c r="C253" s="192" t="s">
        <v>475</v>
      </c>
      <c r="D253" s="166"/>
      <c r="E253" s="167">
        <v>10</v>
      </c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 t="s">
        <v>134</v>
      </c>
      <c r="AH253" s="154">
        <v>0</v>
      </c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</row>
    <row r="254" spans="1:60" outlineLevel="1" x14ac:dyDescent="0.2">
      <c r="A254" s="161"/>
      <c r="B254" s="162"/>
      <c r="C254" s="192" t="s">
        <v>476</v>
      </c>
      <c r="D254" s="166"/>
      <c r="E254" s="167">
        <v>10</v>
      </c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 t="s">
        <v>134</v>
      </c>
      <c r="AH254" s="154">
        <v>0</v>
      </c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</row>
    <row r="255" spans="1:60" x14ac:dyDescent="0.2">
      <c r="A255" s="169" t="s">
        <v>124</v>
      </c>
      <c r="B255" s="170" t="s">
        <v>80</v>
      </c>
      <c r="C255" s="190" t="s">
        <v>81</v>
      </c>
      <c r="D255" s="171"/>
      <c r="E255" s="172"/>
      <c r="F255" s="173"/>
      <c r="G255" s="173">
        <f>SUMIF(AG256:AG293,"&lt;&gt;NOR",G256:G293)</f>
        <v>0</v>
      </c>
      <c r="H255" s="173"/>
      <c r="I255" s="173">
        <f>SUM(I256:I293)</f>
        <v>0</v>
      </c>
      <c r="J255" s="173"/>
      <c r="K255" s="173">
        <f>SUM(K256:K293)</f>
        <v>0</v>
      </c>
      <c r="L255" s="173"/>
      <c r="M255" s="173">
        <f>SUM(M256:M293)</f>
        <v>0</v>
      </c>
      <c r="N255" s="173"/>
      <c r="O255" s="173">
        <f>SUM(O256:O293)</f>
        <v>16.71</v>
      </c>
      <c r="P255" s="173"/>
      <c r="Q255" s="173">
        <f>SUM(Q256:Q293)</f>
        <v>2.92</v>
      </c>
      <c r="R255" s="173"/>
      <c r="S255" s="173"/>
      <c r="T255" s="174"/>
      <c r="U255" s="168"/>
      <c r="V255" s="168">
        <f>SUM(V256:V293)</f>
        <v>623.81000000000006</v>
      </c>
      <c r="W255" s="168"/>
      <c r="AG255" t="s">
        <v>125</v>
      </c>
    </row>
    <row r="256" spans="1:60" outlineLevel="1" x14ac:dyDescent="0.2">
      <c r="A256" s="175">
        <v>74</v>
      </c>
      <c r="B256" s="176" t="s">
        <v>477</v>
      </c>
      <c r="C256" s="191" t="s">
        <v>478</v>
      </c>
      <c r="D256" s="177" t="s">
        <v>152</v>
      </c>
      <c r="E256" s="178">
        <v>270.91064</v>
      </c>
      <c r="F256" s="179"/>
      <c r="G256" s="180">
        <f>ROUND(E256*F256,2)</f>
        <v>0</v>
      </c>
      <c r="H256" s="179"/>
      <c r="I256" s="180">
        <f>ROUND(E256*H256,2)</f>
        <v>0</v>
      </c>
      <c r="J256" s="179"/>
      <c r="K256" s="180">
        <f>ROUND(E256*J256,2)</f>
        <v>0</v>
      </c>
      <c r="L256" s="180">
        <v>21</v>
      </c>
      <c r="M256" s="180">
        <f>G256*(1+L256/100)</f>
        <v>0</v>
      </c>
      <c r="N256" s="180">
        <v>0</v>
      </c>
      <c r="O256" s="180">
        <f>ROUND(E256*N256,2)</f>
        <v>0</v>
      </c>
      <c r="P256" s="180">
        <v>8.9800000000000001E-3</v>
      </c>
      <c r="Q256" s="180">
        <f>ROUND(E256*P256,2)</f>
        <v>2.4300000000000002</v>
      </c>
      <c r="R256" s="180" t="s">
        <v>479</v>
      </c>
      <c r="S256" s="180" t="s">
        <v>130</v>
      </c>
      <c r="T256" s="181" t="s">
        <v>141</v>
      </c>
      <c r="U256" s="164">
        <v>0.15179999999999999</v>
      </c>
      <c r="V256" s="164">
        <f>ROUND(E256*U256,2)</f>
        <v>41.12</v>
      </c>
      <c r="W256" s="16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 t="s">
        <v>132</v>
      </c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</row>
    <row r="257" spans="1:60" outlineLevel="1" x14ac:dyDescent="0.2">
      <c r="A257" s="161"/>
      <c r="B257" s="162"/>
      <c r="C257" s="192" t="s">
        <v>306</v>
      </c>
      <c r="D257" s="166"/>
      <c r="E257" s="167">
        <v>30.797640000000001</v>
      </c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 t="s">
        <v>134</v>
      </c>
      <c r="AH257" s="154">
        <v>0</v>
      </c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</row>
    <row r="258" spans="1:60" outlineLevel="1" x14ac:dyDescent="0.2">
      <c r="A258" s="161"/>
      <c r="B258" s="162"/>
      <c r="C258" s="192" t="s">
        <v>307</v>
      </c>
      <c r="D258" s="166"/>
      <c r="E258" s="167">
        <v>106.4426</v>
      </c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 t="s">
        <v>134</v>
      </c>
      <c r="AH258" s="154">
        <v>0</v>
      </c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</row>
    <row r="259" spans="1:60" outlineLevel="1" x14ac:dyDescent="0.2">
      <c r="A259" s="161"/>
      <c r="B259" s="162"/>
      <c r="C259" s="192" t="s">
        <v>308</v>
      </c>
      <c r="D259" s="166"/>
      <c r="E259" s="167">
        <v>133.6704</v>
      </c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 t="s">
        <v>134</v>
      </c>
      <c r="AH259" s="154">
        <v>0</v>
      </c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</row>
    <row r="260" spans="1:60" outlineLevel="1" x14ac:dyDescent="0.2">
      <c r="A260" s="175">
        <v>75</v>
      </c>
      <c r="B260" s="176" t="s">
        <v>480</v>
      </c>
      <c r="C260" s="191" t="s">
        <v>481</v>
      </c>
      <c r="D260" s="177" t="s">
        <v>128</v>
      </c>
      <c r="E260" s="178">
        <v>84.12</v>
      </c>
      <c r="F260" s="179"/>
      <c r="G260" s="180">
        <f>ROUND(E260*F260,2)</f>
        <v>0</v>
      </c>
      <c r="H260" s="179"/>
      <c r="I260" s="180">
        <f>ROUND(E260*H260,2)</f>
        <v>0</v>
      </c>
      <c r="J260" s="179"/>
      <c r="K260" s="180">
        <f>ROUND(E260*J260,2)</f>
        <v>0</v>
      </c>
      <c r="L260" s="180">
        <v>21</v>
      </c>
      <c r="M260" s="180">
        <f>G260*(1+L260/100)</f>
        <v>0</v>
      </c>
      <c r="N260" s="180">
        <v>0</v>
      </c>
      <c r="O260" s="180">
        <f>ROUND(E260*N260,2)</f>
        <v>0</v>
      </c>
      <c r="P260" s="180">
        <v>3.7699999999999999E-3</v>
      </c>
      <c r="Q260" s="180">
        <f>ROUND(E260*P260,2)</f>
        <v>0.32</v>
      </c>
      <c r="R260" s="180" t="s">
        <v>479</v>
      </c>
      <c r="S260" s="180" t="s">
        <v>130</v>
      </c>
      <c r="T260" s="181" t="s">
        <v>131</v>
      </c>
      <c r="U260" s="164">
        <v>7.2450000000000001E-2</v>
      </c>
      <c r="V260" s="164">
        <f>ROUND(E260*U260,2)</f>
        <v>6.09</v>
      </c>
      <c r="W260" s="16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 t="s">
        <v>132</v>
      </c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</row>
    <row r="261" spans="1:60" outlineLevel="1" x14ac:dyDescent="0.2">
      <c r="A261" s="161"/>
      <c r="B261" s="162"/>
      <c r="C261" s="192" t="s">
        <v>482</v>
      </c>
      <c r="D261" s="166"/>
      <c r="E261" s="167">
        <v>84.12</v>
      </c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 t="s">
        <v>134</v>
      </c>
      <c r="AH261" s="154">
        <v>0</v>
      </c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</row>
    <row r="262" spans="1:60" ht="22.5" outlineLevel="1" x14ac:dyDescent="0.2">
      <c r="A262" s="175">
        <v>76</v>
      </c>
      <c r="B262" s="176" t="s">
        <v>483</v>
      </c>
      <c r="C262" s="191" t="s">
        <v>484</v>
      </c>
      <c r="D262" s="177" t="s">
        <v>459</v>
      </c>
      <c r="E262" s="178">
        <v>4</v>
      </c>
      <c r="F262" s="179"/>
      <c r="G262" s="180">
        <f>ROUND(E262*F262,2)</f>
        <v>0</v>
      </c>
      <c r="H262" s="179"/>
      <c r="I262" s="180">
        <f>ROUND(E262*H262,2)</f>
        <v>0</v>
      </c>
      <c r="J262" s="179"/>
      <c r="K262" s="180">
        <f>ROUND(E262*J262,2)</f>
        <v>0</v>
      </c>
      <c r="L262" s="180">
        <v>21</v>
      </c>
      <c r="M262" s="180">
        <f>G262*(1+L262/100)</f>
        <v>0</v>
      </c>
      <c r="N262" s="180">
        <v>0</v>
      </c>
      <c r="O262" s="180">
        <f>ROUND(E262*N262,2)</f>
        <v>0</v>
      </c>
      <c r="P262" s="180">
        <v>2.0080000000000001E-2</v>
      </c>
      <c r="Q262" s="180">
        <f>ROUND(E262*P262,2)</f>
        <v>0.08</v>
      </c>
      <c r="R262" s="180" t="s">
        <v>479</v>
      </c>
      <c r="S262" s="180" t="s">
        <v>130</v>
      </c>
      <c r="T262" s="181" t="s">
        <v>131</v>
      </c>
      <c r="U262" s="164">
        <v>0.115</v>
      </c>
      <c r="V262" s="164">
        <f>ROUND(E262*U262,2)</f>
        <v>0.46</v>
      </c>
      <c r="W262" s="16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 t="s">
        <v>132</v>
      </c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</row>
    <row r="263" spans="1:60" outlineLevel="1" x14ac:dyDescent="0.2">
      <c r="A263" s="161"/>
      <c r="B263" s="162"/>
      <c r="C263" s="192" t="s">
        <v>485</v>
      </c>
      <c r="D263" s="166"/>
      <c r="E263" s="167">
        <v>4</v>
      </c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 t="s">
        <v>134</v>
      </c>
      <c r="AH263" s="154">
        <v>0</v>
      </c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</row>
    <row r="264" spans="1:60" ht="22.5" outlineLevel="1" x14ac:dyDescent="0.2">
      <c r="A264" s="175">
        <v>77</v>
      </c>
      <c r="B264" s="176" t="s">
        <v>486</v>
      </c>
      <c r="C264" s="191" t="s">
        <v>487</v>
      </c>
      <c r="D264" s="177" t="s">
        <v>128</v>
      </c>
      <c r="E264" s="178">
        <v>27.405000000000001</v>
      </c>
      <c r="F264" s="179"/>
      <c r="G264" s="180">
        <f>ROUND(E264*F264,2)</f>
        <v>0</v>
      </c>
      <c r="H264" s="179"/>
      <c r="I264" s="180">
        <f>ROUND(E264*H264,2)</f>
        <v>0</v>
      </c>
      <c r="J264" s="179"/>
      <c r="K264" s="180">
        <f>ROUND(E264*J264,2)</f>
        <v>0</v>
      </c>
      <c r="L264" s="180">
        <v>21</v>
      </c>
      <c r="M264" s="180">
        <f>G264*(1+L264/100)</f>
        <v>0</v>
      </c>
      <c r="N264" s="180">
        <v>0</v>
      </c>
      <c r="O264" s="180">
        <f>ROUND(E264*N264,2)</f>
        <v>0</v>
      </c>
      <c r="P264" s="180">
        <v>3.2599999999999999E-3</v>
      </c>
      <c r="Q264" s="180">
        <f>ROUND(E264*P264,2)</f>
        <v>0.09</v>
      </c>
      <c r="R264" s="180" t="s">
        <v>479</v>
      </c>
      <c r="S264" s="180" t="s">
        <v>130</v>
      </c>
      <c r="T264" s="181" t="s">
        <v>131</v>
      </c>
      <c r="U264" s="164">
        <v>7.2450000000000001E-2</v>
      </c>
      <c r="V264" s="164">
        <f>ROUND(E264*U264,2)</f>
        <v>1.99</v>
      </c>
      <c r="W264" s="16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 t="s">
        <v>132</v>
      </c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</row>
    <row r="265" spans="1:60" outlineLevel="1" x14ac:dyDescent="0.2">
      <c r="A265" s="161"/>
      <c r="B265" s="162"/>
      <c r="C265" s="192" t="s">
        <v>488</v>
      </c>
      <c r="D265" s="166"/>
      <c r="E265" s="167">
        <v>27.405000000000001</v>
      </c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 t="s">
        <v>134</v>
      </c>
      <c r="AH265" s="154">
        <v>0</v>
      </c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</row>
    <row r="266" spans="1:60" outlineLevel="1" x14ac:dyDescent="0.2">
      <c r="A266" s="175">
        <v>78</v>
      </c>
      <c r="B266" s="176" t="s">
        <v>489</v>
      </c>
      <c r="C266" s="191" t="s">
        <v>490</v>
      </c>
      <c r="D266" s="177" t="s">
        <v>172</v>
      </c>
      <c r="E266" s="178">
        <v>5</v>
      </c>
      <c r="F266" s="179"/>
      <c r="G266" s="180">
        <f>ROUND(E266*F266,2)</f>
        <v>0</v>
      </c>
      <c r="H266" s="179"/>
      <c r="I266" s="180">
        <f>ROUND(E266*H266,2)</f>
        <v>0</v>
      </c>
      <c r="J266" s="179"/>
      <c r="K266" s="180">
        <f>ROUND(E266*J266,2)</f>
        <v>0</v>
      </c>
      <c r="L266" s="180">
        <v>21</v>
      </c>
      <c r="M266" s="180">
        <f>G266*(1+L266/100)</f>
        <v>0</v>
      </c>
      <c r="N266" s="180">
        <v>0</v>
      </c>
      <c r="O266" s="180">
        <f>ROUND(E266*N266,2)</f>
        <v>0</v>
      </c>
      <c r="P266" s="180">
        <v>0</v>
      </c>
      <c r="Q266" s="180">
        <f>ROUND(E266*P266,2)</f>
        <v>0</v>
      </c>
      <c r="R266" s="180"/>
      <c r="S266" s="180" t="s">
        <v>140</v>
      </c>
      <c r="T266" s="181" t="s">
        <v>141</v>
      </c>
      <c r="U266" s="164">
        <v>0</v>
      </c>
      <c r="V266" s="164">
        <f>ROUND(E266*U266,2)</f>
        <v>0</v>
      </c>
      <c r="W266" s="16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 t="s">
        <v>132</v>
      </c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</row>
    <row r="267" spans="1:60" outlineLevel="1" x14ac:dyDescent="0.2">
      <c r="A267" s="161"/>
      <c r="B267" s="162"/>
      <c r="C267" s="192" t="s">
        <v>491</v>
      </c>
      <c r="D267" s="166"/>
      <c r="E267" s="167">
        <v>1</v>
      </c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 t="s">
        <v>134</v>
      </c>
      <c r="AH267" s="154">
        <v>0</v>
      </c>
      <c r="AI267" s="154"/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</row>
    <row r="268" spans="1:60" outlineLevel="1" x14ac:dyDescent="0.2">
      <c r="A268" s="161"/>
      <c r="B268" s="162"/>
      <c r="C268" s="192" t="s">
        <v>492</v>
      </c>
      <c r="D268" s="166"/>
      <c r="E268" s="167">
        <v>4</v>
      </c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 t="s">
        <v>134</v>
      </c>
      <c r="AH268" s="154">
        <v>0</v>
      </c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</row>
    <row r="269" spans="1:60" ht="22.5" outlineLevel="1" x14ac:dyDescent="0.2">
      <c r="A269" s="175">
        <v>79</v>
      </c>
      <c r="B269" s="176" t="s">
        <v>493</v>
      </c>
      <c r="C269" s="191" t="s">
        <v>494</v>
      </c>
      <c r="D269" s="177" t="s">
        <v>152</v>
      </c>
      <c r="E269" s="178">
        <v>270.91064</v>
      </c>
      <c r="F269" s="179"/>
      <c r="G269" s="180">
        <f>ROUND(E269*F269,2)</f>
        <v>0</v>
      </c>
      <c r="H269" s="179"/>
      <c r="I269" s="180">
        <f>ROUND(E269*H269,2)</f>
        <v>0</v>
      </c>
      <c r="J269" s="179"/>
      <c r="K269" s="180">
        <f>ROUND(E269*J269,2)</f>
        <v>0</v>
      </c>
      <c r="L269" s="180">
        <v>21</v>
      </c>
      <c r="M269" s="180">
        <f>G269*(1+L269/100)</f>
        <v>0</v>
      </c>
      <c r="N269" s="180">
        <v>9.1199999999999996E-3</v>
      </c>
      <c r="O269" s="180">
        <f>ROUND(E269*N269,2)</f>
        <v>2.4700000000000002</v>
      </c>
      <c r="P269" s="180">
        <v>0</v>
      </c>
      <c r="Q269" s="180">
        <f>ROUND(E269*P269,2)</f>
        <v>0</v>
      </c>
      <c r="R269" s="180"/>
      <c r="S269" s="180" t="s">
        <v>140</v>
      </c>
      <c r="T269" s="181" t="s">
        <v>141</v>
      </c>
      <c r="U269" s="164">
        <v>1.2903</v>
      </c>
      <c r="V269" s="164">
        <f>ROUND(E269*U269,2)</f>
        <v>349.56</v>
      </c>
      <c r="W269" s="16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 t="s">
        <v>132</v>
      </c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</row>
    <row r="270" spans="1:60" outlineLevel="1" x14ac:dyDescent="0.2">
      <c r="A270" s="161"/>
      <c r="B270" s="162"/>
      <c r="C270" s="192" t="s">
        <v>306</v>
      </c>
      <c r="D270" s="166"/>
      <c r="E270" s="167">
        <v>30.797640000000001</v>
      </c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 t="s">
        <v>134</v>
      </c>
      <c r="AH270" s="154">
        <v>0</v>
      </c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</row>
    <row r="271" spans="1:60" outlineLevel="1" x14ac:dyDescent="0.2">
      <c r="A271" s="161"/>
      <c r="B271" s="162"/>
      <c r="C271" s="192" t="s">
        <v>307</v>
      </c>
      <c r="D271" s="166"/>
      <c r="E271" s="167">
        <v>106.4426</v>
      </c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 t="s">
        <v>134</v>
      </c>
      <c r="AH271" s="154">
        <v>0</v>
      </c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</row>
    <row r="272" spans="1:60" outlineLevel="1" x14ac:dyDescent="0.2">
      <c r="A272" s="161"/>
      <c r="B272" s="162"/>
      <c r="C272" s="192" t="s">
        <v>308</v>
      </c>
      <c r="D272" s="166"/>
      <c r="E272" s="167">
        <v>133.6704</v>
      </c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 t="s">
        <v>134</v>
      </c>
      <c r="AH272" s="154">
        <v>0</v>
      </c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</row>
    <row r="273" spans="1:60" outlineLevel="1" x14ac:dyDescent="0.2">
      <c r="A273" s="175">
        <v>80</v>
      </c>
      <c r="B273" s="176" t="s">
        <v>495</v>
      </c>
      <c r="C273" s="191" t="s">
        <v>496</v>
      </c>
      <c r="D273" s="177" t="s">
        <v>497</v>
      </c>
      <c r="E273" s="178">
        <v>3382.5610799999999</v>
      </c>
      <c r="F273" s="179"/>
      <c r="G273" s="180">
        <f>ROUND(E273*F273,2)</f>
        <v>0</v>
      </c>
      <c r="H273" s="179"/>
      <c r="I273" s="180">
        <f>ROUND(E273*H273,2)</f>
        <v>0</v>
      </c>
      <c r="J273" s="179"/>
      <c r="K273" s="180">
        <f>ROUND(E273*J273,2)</f>
        <v>0</v>
      </c>
      <c r="L273" s="180">
        <v>21</v>
      </c>
      <c r="M273" s="180">
        <f>G273*(1+L273/100)</f>
        <v>0</v>
      </c>
      <c r="N273" s="180">
        <v>3.8600000000000001E-3</v>
      </c>
      <c r="O273" s="180">
        <f>ROUND(E273*N273,2)</f>
        <v>13.06</v>
      </c>
      <c r="P273" s="180">
        <v>0</v>
      </c>
      <c r="Q273" s="180">
        <f>ROUND(E273*P273,2)</f>
        <v>0</v>
      </c>
      <c r="R273" s="180"/>
      <c r="S273" s="180" t="s">
        <v>140</v>
      </c>
      <c r="T273" s="181" t="s">
        <v>141</v>
      </c>
      <c r="U273" s="164">
        <v>0</v>
      </c>
      <c r="V273" s="164">
        <f>ROUND(E273*U273,2)</f>
        <v>0</v>
      </c>
      <c r="W273" s="16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 t="s">
        <v>154</v>
      </c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</row>
    <row r="274" spans="1:60" outlineLevel="1" x14ac:dyDescent="0.2">
      <c r="A274" s="161"/>
      <c r="B274" s="162"/>
      <c r="C274" s="192" t="s">
        <v>498</v>
      </c>
      <c r="D274" s="166"/>
      <c r="E274" s="167">
        <v>2366.67535</v>
      </c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 t="s">
        <v>134</v>
      </c>
      <c r="AH274" s="154">
        <v>0</v>
      </c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</row>
    <row r="275" spans="1:60" outlineLevel="1" x14ac:dyDescent="0.2">
      <c r="A275" s="161"/>
      <c r="B275" s="162"/>
      <c r="C275" s="192" t="s">
        <v>499</v>
      </c>
      <c r="D275" s="166"/>
      <c r="E275" s="167">
        <v>433.04975999999999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 t="s">
        <v>134</v>
      </c>
      <c r="AH275" s="154">
        <v>0</v>
      </c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</row>
    <row r="276" spans="1:60" outlineLevel="1" x14ac:dyDescent="0.2">
      <c r="A276" s="161"/>
      <c r="B276" s="162"/>
      <c r="C276" s="192" t="s">
        <v>500</v>
      </c>
      <c r="D276" s="166"/>
      <c r="E276" s="167">
        <v>75.243170000000006</v>
      </c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 t="s">
        <v>134</v>
      </c>
      <c r="AH276" s="154">
        <v>0</v>
      </c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</row>
    <row r="277" spans="1:60" outlineLevel="1" x14ac:dyDescent="0.2">
      <c r="A277" s="161"/>
      <c r="B277" s="162"/>
      <c r="C277" s="192" t="s">
        <v>501</v>
      </c>
      <c r="D277" s="166"/>
      <c r="E277" s="167">
        <v>507.59280000000001</v>
      </c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 t="s">
        <v>134</v>
      </c>
      <c r="AH277" s="154">
        <v>0</v>
      </c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</row>
    <row r="278" spans="1:60" outlineLevel="1" x14ac:dyDescent="0.2">
      <c r="A278" s="175">
        <v>81</v>
      </c>
      <c r="B278" s="176" t="s">
        <v>502</v>
      </c>
      <c r="C278" s="191" t="s">
        <v>503</v>
      </c>
      <c r="D278" s="177" t="s">
        <v>459</v>
      </c>
      <c r="E278" s="178">
        <v>2167.28512</v>
      </c>
      <c r="F278" s="179"/>
      <c r="G278" s="180">
        <f>ROUND(E278*F278,2)</f>
        <v>0</v>
      </c>
      <c r="H278" s="179"/>
      <c r="I278" s="180">
        <f>ROUND(E278*H278,2)</f>
        <v>0</v>
      </c>
      <c r="J278" s="179"/>
      <c r="K278" s="180">
        <f>ROUND(E278*J278,2)</f>
        <v>0</v>
      </c>
      <c r="L278" s="180">
        <v>21</v>
      </c>
      <c r="M278" s="180">
        <f>G278*(1+L278/100)</f>
        <v>0</v>
      </c>
      <c r="N278" s="180">
        <v>0</v>
      </c>
      <c r="O278" s="180">
        <f>ROUND(E278*N278,2)</f>
        <v>0</v>
      </c>
      <c r="P278" s="180">
        <v>0</v>
      </c>
      <c r="Q278" s="180">
        <f>ROUND(E278*P278,2)</f>
        <v>0</v>
      </c>
      <c r="R278" s="180"/>
      <c r="S278" s="180" t="s">
        <v>140</v>
      </c>
      <c r="T278" s="181" t="s">
        <v>141</v>
      </c>
      <c r="U278" s="164">
        <v>0</v>
      </c>
      <c r="V278" s="164">
        <f>ROUND(E278*U278,2)</f>
        <v>0</v>
      </c>
      <c r="W278" s="16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 t="s">
        <v>132</v>
      </c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</row>
    <row r="279" spans="1:60" outlineLevel="1" x14ac:dyDescent="0.2">
      <c r="A279" s="161"/>
      <c r="B279" s="162"/>
      <c r="C279" s="192" t="s">
        <v>504</v>
      </c>
      <c r="D279" s="166"/>
      <c r="E279" s="167">
        <v>2167.28512</v>
      </c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 t="s">
        <v>134</v>
      </c>
      <c r="AH279" s="154">
        <v>0</v>
      </c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</row>
    <row r="280" spans="1:60" ht="22.5" outlineLevel="1" x14ac:dyDescent="0.2">
      <c r="A280" s="175">
        <v>82</v>
      </c>
      <c r="B280" s="176" t="s">
        <v>505</v>
      </c>
      <c r="C280" s="191" t="s">
        <v>506</v>
      </c>
      <c r="D280" s="177" t="s">
        <v>128</v>
      </c>
      <c r="E280" s="178">
        <v>84.12</v>
      </c>
      <c r="F280" s="179"/>
      <c r="G280" s="180">
        <f>ROUND(E280*F280,2)</f>
        <v>0</v>
      </c>
      <c r="H280" s="179"/>
      <c r="I280" s="180">
        <f>ROUND(E280*H280,2)</f>
        <v>0</v>
      </c>
      <c r="J280" s="179"/>
      <c r="K280" s="180">
        <f>ROUND(E280*J280,2)</f>
        <v>0</v>
      </c>
      <c r="L280" s="180">
        <v>21</v>
      </c>
      <c r="M280" s="180">
        <f>G280*(1+L280/100)</f>
        <v>0</v>
      </c>
      <c r="N280" s="180">
        <v>4.79E-3</v>
      </c>
      <c r="O280" s="180">
        <f>ROUND(E280*N280,2)</f>
        <v>0.4</v>
      </c>
      <c r="P280" s="180">
        <v>0</v>
      </c>
      <c r="Q280" s="180">
        <f>ROUND(E280*P280,2)</f>
        <v>0</v>
      </c>
      <c r="R280" s="180" t="s">
        <v>479</v>
      </c>
      <c r="S280" s="180" t="s">
        <v>130</v>
      </c>
      <c r="T280" s="181" t="s">
        <v>141</v>
      </c>
      <c r="U280" s="164">
        <v>0.3634</v>
      </c>
      <c r="V280" s="164">
        <f>ROUND(E280*U280,2)</f>
        <v>30.57</v>
      </c>
      <c r="W280" s="16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 t="s">
        <v>132</v>
      </c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</row>
    <row r="281" spans="1:60" outlineLevel="1" x14ac:dyDescent="0.2">
      <c r="A281" s="161"/>
      <c r="B281" s="162"/>
      <c r="C281" s="192" t="s">
        <v>482</v>
      </c>
      <c r="D281" s="166"/>
      <c r="E281" s="167">
        <v>84.12</v>
      </c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 t="s">
        <v>134</v>
      </c>
      <c r="AH281" s="154">
        <v>0</v>
      </c>
      <c r="AI281" s="154"/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</row>
    <row r="282" spans="1:60" outlineLevel="1" x14ac:dyDescent="0.2">
      <c r="A282" s="175">
        <v>83</v>
      </c>
      <c r="B282" s="176" t="s">
        <v>507</v>
      </c>
      <c r="C282" s="191" t="s">
        <v>508</v>
      </c>
      <c r="D282" s="177" t="s">
        <v>128</v>
      </c>
      <c r="E282" s="178">
        <v>246.5</v>
      </c>
      <c r="F282" s="179"/>
      <c r="G282" s="180">
        <f>ROUND(E282*F282,2)</f>
        <v>0</v>
      </c>
      <c r="H282" s="179"/>
      <c r="I282" s="180">
        <f>ROUND(E282*H282,2)</f>
        <v>0</v>
      </c>
      <c r="J282" s="179"/>
      <c r="K282" s="180">
        <f>ROUND(E282*J282,2)</f>
        <v>0</v>
      </c>
      <c r="L282" s="180">
        <v>21</v>
      </c>
      <c r="M282" s="180">
        <f>G282*(1+L282/100)</f>
        <v>0</v>
      </c>
      <c r="N282" s="180">
        <v>2.4099999999999998E-3</v>
      </c>
      <c r="O282" s="180">
        <f>ROUND(E282*N282,2)</f>
        <v>0.59</v>
      </c>
      <c r="P282" s="180">
        <v>0</v>
      </c>
      <c r="Q282" s="180">
        <f>ROUND(E282*P282,2)</f>
        <v>0</v>
      </c>
      <c r="R282" s="180"/>
      <c r="S282" s="180" t="s">
        <v>140</v>
      </c>
      <c r="T282" s="181" t="s">
        <v>141</v>
      </c>
      <c r="U282" s="164">
        <v>0.70299999999999996</v>
      </c>
      <c r="V282" s="164">
        <f>ROUND(E282*U282,2)</f>
        <v>173.29</v>
      </c>
      <c r="W282" s="16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 t="s">
        <v>132</v>
      </c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</row>
    <row r="283" spans="1:60" outlineLevel="1" x14ac:dyDescent="0.2">
      <c r="A283" s="161"/>
      <c r="B283" s="162"/>
      <c r="C283" s="192" t="s">
        <v>509</v>
      </c>
      <c r="D283" s="166"/>
      <c r="E283" s="167">
        <v>246.5</v>
      </c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 t="s">
        <v>134</v>
      </c>
      <c r="AH283" s="154">
        <v>0</v>
      </c>
      <c r="AI283" s="154"/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</row>
    <row r="284" spans="1:60" ht="33.75" outlineLevel="1" x14ac:dyDescent="0.2">
      <c r="A284" s="175">
        <v>84</v>
      </c>
      <c r="B284" s="176" t="s">
        <v>510</v>
      </c>
      <c r="C284" s="191" t="s">
        <v>511</v>
      </c>
      <c r="D284" s="177" t="s">
        <v>459</v>
      </c>
      <c r="E284" s="178">
        <v>4</v>
      </c>
      <c r="F284" s="179"/>
      <c r="G284" s="180">
        <f>ROUND(E284*F284,2)</f>
        <v>0</v>
      </c>
      <c r="H284" s="179"/>
      <c r="I284" s="180">
        <f>ROUND(E284*H284,2)</f>
        <v>0</v>
      </c>
      <c r="J284" s="179"/>
      <c r="K284" s="180">
        <f>ROUND(E284*J284,2)</f>
        <v>0</v>
      </c>
      <c r="L284" s="180">
        <v>21</v>
      </c>
      <c r="M284" s="180">
        <f>G284*(1+L284/100)</f>
        <v>0</v>
      </c>
      <c r="N284" s="180">
        <v>2.0080000000000001E-2</v>
      </c>
      <c r="O284" s="180">
        <f>ROUND(E284*N284,2)</f>
        <v>0.08</v>
      </c>
      <c r="P284" s="180">
        <v>0</v>
      </c>
      <c r="Q284" s="180">
        <f>ROUND(E284*P284,2)</f>
        <v>0</v>
      </c>
      <c r="R284" s="180" t="s">
        <v>479</v>
      </c>
      <c r="S284" s="180" t="s">
        <v>130</v>
      </c>
      <c r="T284" s="181" t="s">
        <v>141</v>
      </c>
      <c r="U284" s="164">
        <v>3.4028499999999999</v>
      </c>
      <c r="V284" s="164">
        <f>ROUND(E284*U284,2)</f>
        <v>13.61</v>
      </c>
      <c r="W284" s="16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 t="s">
        <v>132</v>
      </c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</row>
    <row r="285" spans="1:60" outlineLevel="1" x14ac:dyDescent="0.2">
      <c r="A285" s="161"/>
      <c r="B285" s="162"/>
      <c r="C285" s="192" t="s">
        <v>512</v>
      </c>
      <c r="D285" s="166"/>
      <c r="E285" s="167">
        <v>4</v>
      </c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 t="s">
        <v>134</v>
      </c>
      <c r="AH285" s="154">
        <v>0</v>
      </c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</row>
    <row r="286" spans="1:60" ht="33.75" outlineLevel="1" x14ac:dyDescent="0.2">
      <c r="A286" s="175">
        <v>85</v>
      </c>
      <c r="B286" s="176" t="s">
        <v>513</v>
      </c>
      <c r="C286" s="191" t="s">
        <v>514</v>
      </c>
      <c r="D286" s="177" t="s">
        <v>128</v>
      </c>
      <c r="E286" s="178">
        <v>27.405000000000001</v>
      </c>
      <c r="F286" s="179"/>
      <c r="G286" s="180">
        <f>ROUND(E286*F286,2)</f>
        <v>0</v>
      </c>
      <c r="H286" s="179"/>
      <c r="I286" s="180">
        <f>ROUND(E286*H286,2)</f>
        <v>0</v>
      </c>
      <c r="J286" s="179"/>
      <c r="K286" s="180">
        <f>ROUND(E286*J286,2)</f>
        <v>0</v>
      </c>
      <c r="L286" s="180">
        <v>21</v>
      </c>
      <c r="M286" s="180">
        <f>G286*(1+L286/100)</f>
        <v>0</v>
      </c>
      <c r="N286" s="180">
        <v>3.8999999999999998E-3</v>
      </c>
      <c r="O286" s="180">
        <f>ROUND(E286*N286,2)</f>
        <v>0.11</v>
      </c>
      <c r="P286" s="180">
        <v>0</v>
      </c>
      <c r="Q286" s="180">
        <f>ROUND(E286*P286,2)</f>
        <v>0</v>
      </c>
      <c r="R286" s="180" t="s">
        <v>479</v>
      </c>
      <c r="S286" s="180" t="s">
        <v>130</v>
      </c>
      <c r="T286" s="181" t="s">
        <v>141</v>
      </c>
      <c r="U286" s="164">
        <v>0.25990000000000002</v>
      </c>
      <c r="V286" s="164">
        <f>ROUND(E286*U286,2)</f>
        <v>7.12</v>
      </c>
      <c r="W286" s="16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 t="s">
        <v>132</v>
      </c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</row>
    <row r="287" spans="1:60" outlineLevel="1" x14ac:dyDescent="0.2">
      <c r="A287" s="161"/>
      <c r="B287" s="162"/>
      <c r="C287" s="192" t="s">
        <v>488</v>
      </c>
      <c r="D287" s="166"/>
      <c r="E287" s="167">
        <v>27.405000000000001</v>
      </c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 t="s">
        <v>134</v>
      </c>
      <c r="AH287" s="154">
        <v>0</v>
      </c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</row>
    <row r="288" spans="1:60" outlineLevel="1" x14ac:dyDescent="0.2">
      <c r="A288" s="175">
        <v>86</v>
      </c>
      <c r="B288" s="176" t="s">
        <v>515</v>
      </c>
      <c r="C288" s="191" t="s">
        <v>516</v>
      </c>
      <c r="D288" s="177" t="s">
        <v>172</v>
      </c>
      <c r="E288" s="178">
        <v>5</v>
      </c>
      <c r="F288" s="179"/>
      <c r="G288" s="180">
        <f>ROUND(E288*F288,2)</f>
        <v>0</v>
      </c>
      <c r="H288" s="179"/>
      <c r="I288" s="180">
        <f>ROUND(E288*H288,2)</f>
        <v>0</v>
      </c>
      <c r="J288" s="179"/>
      <c r="K288" s="180">
        <f>ROUND(E288*J288,2)</f>
        <v>0</v>
      </c>
      <c r="L288" s="180">
        <v>21</v>
      </c>
      <c r="M288" s="180">
        <f>G288*(1+L288/100)</f>
        <v>0</v>
      </c>
      <c r="N288" s="180">
        <v>0</v>
      </c>
      <c r="O288" s="180">
        <f>ROUND(E288*N288,2)</f>
        <v>0</v>
      </c>
      <c r="P288" s="180">
        <v>0</v>
      </c>
      <c r="Q288" s="180">
        <f>ROUND(E288*P288,2)</f>
        <v>0</v>
      </c>
      <c r="R288" s="180"/>
      <c r="S288" s="180" t="s">
        <v>140</v>
      </c>
      <c r="T288" s="181" t="s">
        <v>141</v>
      </c>
      <c r="U288" s="164">
        <v>0</v>
      </c>
      <c r="V288" s="164">
        <f>ROUND(E288*U288,2)</f>
        <v>0</v>
      </c>
      <c r="W288" s="16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 t="s">
        <v>132</v>
      </c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</row>
    <row r="289" spans="1:60" outlineLevel="1" x14ac:dyDescent="0.2">
      <c r="A289" s="161"/>
      <c r="B289" s="162"/>
      <c r="C289" s="192" t="s">
        <v>517</v>
      </c>
      <c r="D289" s="166"/>
      <c r="E289" s="167">
        <v>5</v>
      </c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 t="s">
        <v>134</v>
      </c>
      <c r="AH289" s="154">
        <v>0</v>
      </c>
      <c r="AI289" s="154"/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</row>
    <row r="290" spans="1:60" outlineLevel="1" x14ac:dyDescent="0.2">
      <c r="A290" s="175">
        <v>87</v>
      </c>
      <c r="B290" s="176" t="s">
        <v>518</v>
      </c>
      <c r="C290" s="191" t="s">
        <v>519</v>
      </c>
      <c r="D290" s="177" t="s">
        <v>172</v>
      </c>
      <c r="E290" s="178">
        <v>5</v>
      </c>
      <c r="F290" s="179"/>
      <c r="G290" s="180">
        <f>ROUND(E290*F290,2)</f>
        <v>0</v>
      </c>
      <c r="H290" s="179"/>
      <c r="I290" s="180">
        <f>ROUND(E290*H290,2)</f>
        <v>0</v>
      </c>
      <c r="J290" s="179"/>
      <c r="K290" s="180">
        <f>ROUND(E290*J290,2)</f>
        <v>0</v>
      </c>
      <c r="L290" s="180">
        <v>21</v>
      </c>
      <c r="M290" s="180">
        <f>G290*(1+L290/100)</f>
        <v>0</v>
      </c>
      <c r="N290" s="180">
        <v>0</v>
      </c>
      <c r="O290" s="180">
        <f>ROUND(E290*N290,2)</f>
        <v>0</v>
      </c>
      <c r="P290" s="180">
        <v>0</v>
      </c>
      <c r="Q290" s="180">
        <f>ROUND(E290*P290,2)</f>
        <v>0</v>
      </c>
      <c r="R290" s="180"/>
      <c r="S290" s="180" t="s">
        <v>140</v>
      </c>
      <c r="T290" s="181" t="s">
        <v>141</v>
      </c>
      <c r="U290" s="164">
        <v>0</v>
      </c>
      <c r="V290" s="164">
        <f>ROUND(E290*U290,2)</f>
        <v>0</v>
      </c>
      <c r="W290" s="16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 t="s">
        <v>132</v>
      </c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</row>
    <row r="291" spans="1:60" outlineLevel="1" x14ac:dyDescent="0.2">
      <c r="A291" s="161"/>
      <c r="B291" s="162"/>
      <c r="C291" s="192" t="s">
        <v>517</v>
      </c>
      <c r="D291" s="166"/>
      <c r="E291" s="167">
        <v>5</v>
      </c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 t="s">
        <v>134</v>
      </c>
      <c r="AH291" s="154">
        <v>0</v>
      </c>
      <c r="AI291" s="154"/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</row>
    <row r="292" spans="1:60" outlineLevel="1" x14ac:dyDescent="0.2">
      <c r="A292" s="161">
        <v>88</v>
      </c>
      <c r="B292" s="162" t="s">
        <v>520</v>
      </c>
      <c r="C292" s="200" t="s">
        <v>521</v>
      </c>
      <c r="D292" s="163" t="s">
        <v>244</v>
      </c>
      <c r="E292" s="201">
        <v>16.711500000000001</v>
      </c>
      <c r="F292" s="165"/>
      <c r="G292" s="164">
        <f>ROUND(E292*F292,2)</f>
        <v>0</v>
      </c>
      <c r="H292" s="165"/>
      <c r="I292" s="164">
        <f>ROUND(E292*H292,2)</f>
        <v>0</v>
      </c>
      <c r="J292" s="165"/>
      <c r="K292" s="164">
        <f>ROUND(E292*J292,2)</f>
        <v>0</v>
      </c>
      <c r="L292" s="164">
        <v>21</v>
      </c>
      <c r="M292" s="164">
        <f>G292*(1+L292/100)</f>
        <v>0</v>
      </c>
      <c r="N292" s="164">
        <v>0</v>
      </c>
      <c r="O292" s="164">
        <f>ROUND(E292*N292,2)</f>
        <v>0</v>
      </c>
      <c r="P292" s="164">
        <v>0</v>
      </c>
      <c r="Q292" s="164">
        <f>ROUND(E292*P292,2)</f>
        <v>0</v>
      </c>
      <c r="R292" s="164" t="s">
        <v>479</v>
      </c>
      <c r="S292" s="164" t="s">
        <v>130</v>
      </c>
      <c r="T292" s="164" t="s">
        <v>131</v>
      </c>
      <c r="U292" s="164">
        <v>0</v>
      </c>
      <c r="V292" s="164">
        <f>ROUND(E292*U292,2)</f>
        <v>0</v>
      </c>
      <c r="W292" s="16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 t="s">
        <v>299</v>
      </c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</row>
    <row r="293" spans="1:60" outlineLevel="1" x14ac:dyDescent="0.2">
      <c r="A293" s="161"/>
      <c r="B293" s="162"/>
      <c r="C293" s="255" t="s">
        <v>316</v>
      </c>
      <c r="D293" s="256"/>
      <c r="E293" s="256"/>
      <c r="F293" s="256"/>
      <c r="G293" s="256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 t="s">
        <v>212</v>
      </c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</row>
    <row r="294" spans="1:60" x14ac:dyDescent="0.2">
      <c r="A294" s="169" t="s">
        <v>124</v>
      </c>
      <c r="B294" s="170" t="s">
        <v>82</v>
      </c>
      <c r="C294" s="190" t="s">
        <v>83</v>
      </c>
      <c r="D294" s="171"/>
      <c r="E294" s="172"/>
      <c r="F294" s="173"/>
      <c r="G294" s="173">
        <f>SUMIF(AG295:AG313,"&lt;&gt;NOR",G295:G313)</f>
        <v>0</v>
      </c>
      <c r="H294" s="173"/>
      <c r="I294" s="173">
        <f>SUM(I295:I313)</f>
        <v>0</v>
      </c>
      <c r="J294" s="173"/>
      <c r="K294" s="173">
        <f>SUM(K295:K313)</f>
        <v>0</v>
      </c>
      <c r="L294" s="173"/>
      <c r="M294" s="173">
        <f>SUM(M295:M313)</f>
        <v>0</v>
      </c>
      <c r="N294" s="173"/>
      <c r="O294" s="173">
        <f>SUM(O295:O313)</f>
        <v>0</v>
      </c>
      <c r="P294" s="173"/>
      <c r="Q294" s="173">
        <f>SUM(Q295:Q313)</f>
        <v>0</v>
      </c>
      <c r="R294" s="173"/>
      <c r="S294" s="173"/>
      <c r="T294" s="174"/>
      <c r="U294" s="168"/>
      <c r="V294" s="168">
        <f>SUM(V295:V313)</f>
        <v>0</v>
      </c>
      <c r="W294" s="168"/>
      <c r="AG294" t="s">
        <v>125</v>
      </c>
    </row>
    <row r="295" spans="1:60" outlineLevel="1" x14ac:dyDescent="0.2">
      <c r="A295" s="175">
        <v>89</v>
      </c>
      <c r="B295" s="176" t="s">
        <v>522</v>
      </c>
      <c r="C295" s="191" t="s">
        <v>523</v>
      </c>
      <c r="D295" s="177" t="s">
        <v>172</v>
      </c>
      <c r="E295" s="178">
        <v>8</v>
      </c>
      <c r="F295" s="179"/>
      <c r="G295" s="180">
        <f>ROUND(E295*F295,2)</f>
        <v>0</v>
      </c>
      <c r="H295" s="179"/>
      <c r="I295" s="180">
        <f>ROUND(E295*H295,2)</f>
        <v>0</v>
      </c>
      <c r="J295" s="179"/>
      <c r="K295" s="180">
        <f>ROUND(E295*J295,2)</f>
        <v>0</v>
      </c>
      <c r="L295" s="180">
        <v>21</v>
      </c>
      <c r="M295" s="180">
        <f>G295*(1+L295/100)</f>
        <v>0</v>
      </c>
      <c r="N295" s="180">
        <v>0</v>
      </c>
      <c r="O295" s="180">
        <f>ROUND(E295*N295,2)</f>
        <v>0</v>
      </c>
      <c r="P295" s="180">
        <v>0</v>
      </c>
      <c r="Q295" s="180">
        <f>ROUND(E295*P295,2)</f>
        <v>0</v>
      </c>
      <c r="R295" s="180"/>
      <c r="S295" s="180" t="s">
        <v>140</v>
      </c>
      <c r="T295" s="181" t="s">
        <v>141</v>
      </c>
      <c r="U295" s="164">
        <v>0</v>
      </c>
      <c r="V295" s="164">
        <f>ROUND(E295*U295,2)</f>
        <v>0</v>
      </c>
      <c r="W295" s="16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 t="s">
        <v>132</v>
      </c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</row>
    <row r="296" spans="1:60" outlineLevel="1" x14ac:dyDescent="0.2">
      <c r="A296" s="161"/>
      <c r="B296" s="162"/>
      <c r="C296" s="192" t="s">
        <v>524</v>
      </c>
      <c r="D296" s="166"/>
      <c r="E296" s="167">
        <v>8</v>
      </c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 t="s">
        <v>134</v>
      </c>
      <c r="AH296" s="154">
        <v>0</v>
      </c>
      <c r="AI296" s="154"/>
      <c r="AJ296" s="154"/>
      <c r="AK296" s="154"/>
      <c r="AL296" s="154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</row>
    <row r="297" spans="1:60" outlineLevel="1" x14ac:dyDescent="0.2">
      <c r="A297" s="175">
        <v>90</v>
      </c>
      <c r="B297" s="176" t="s">
        <v>525</v>
      </c>
      <c r="C297" s="191" t="s">
        <v>526</v>
      </c>
      <c r="D297" s="177" t="s">
        <v>172</v>
      </c>
      <c r="E297" s="178">
        <v>6</v>
      </c>
      <c r="F297" s="179"/>
      <c r="G297" s="180">
        <f>ROUND(E297*F297,2)</f>
        <v>0</v>
      </c>
      <c r="H297" s="179"/>
      <c r="I297" s="180">
        <f>ROUND(E297*H297,2)</f>
        <v>0</v>
      </c>
      <c r="J297" s="179"/>
      <c r="K297" s="180">
        <f>ROUND(E297*J297,2)</f>
        <v>0</v>
      </c>
      <c r="L297" s="180">
        <v>21</v>
      </c>
      <c r="M297" s="180">
        <f>G297*(1+L297/100)</f>
        <v>0</v>
      </c>
      <c r="N297" s="180">
        <v>0</v>
      </c>
      <c r="O297" s="180">
        <f>ROUND(E297*N297,2)</f>
        <v>0</v>
      </c>
      <c r="P297" s="180">
        <v>0</v>
      </c>
      <c r="Q297" s="180">
        <f>ROUND(E297*P297,2)</f>
        <v>0</v>
      </c>
      <c r="R297" s="180"/>
      <c r="S297" s="180" t="s">
        <v>140</v>
      </c>
      <c r="T297" s="181" t="s">
        <v>141</v>
      </c>
      <c r="U297" s="164">
        <v>0</v>
      </c>
      <c r="V297" s="164">
        <f>ROUND(E297*U297,2)</f>
        <v>0</v>
      </c>
      <c r="W297" s="16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 t="s">
        <v>132</v>
      </c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</row>
    <row r="298" spans="1:60" outlineLevel="1" x14ac:dyDescent="0.2">
      <c r="A298" s="161"/>
      <c r="B298" s="162"/>
      <c r="C298" s="192" t="s">
        <v>527</v>
      </c>
      <c r="D298" s="166"/>
      <c r="E298" s="167">
        <v>6</v>
      </c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 t="s">
        <v>134</v>
      </c>
      <c r="AH298" s="154">
        <v>0</v>
      </c>
      <c r="AI298" s="154"/>
      <c r="AJ298" s="154"/>
      <c r="AK298" s="154"/>
      <c r="AL298" s="154"/>
      <c r="AM298" s="154"/>
      <c r="AN298" s="154"/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</row>
    <row r="299" spans="1:60" outlineLevel="1" x14ac:dyDescent="0.2">
      <c r="A299" s="175">
        <v>91</v>
      </c>
      <c r="B299" s="176" t="s">
        <v>528</v>
      </c>
      <c r="C299" s="191" t="s">
        <v>529</v>
      </c>
      <c r="D299" s="177" t="s">
        <v>172</v>
      </c>
      <c r="E299" s="178">
        <v>6</v>
      </c>
      <c r="F299" s="179"/>
      <c r="G299" s="180">
        <f>ROUND(E299*F299,2)</f>
        <v>0</v>
      </c>
      <c r="H299" s="179"/>
      <c r="I299" s="180">
        <f>ROUND(E299*H299,2)</f>
        <v>0</v>
      </c>
      <c r="J299" s="179"/>
      <c r="K299" s="180">
        <f>ROUND(E299*J299,2)</f>
        <v>0</v>
      </c>
      <c r="L299" s="180">
        <v>21</v>
      </c>
      <c r="M299" s="180">
        <f>G299*(1+L299/100)</f>
        <v>0</v>
      </c>
      <c r="N299" s="180">
        <v>0</v>
      </c>
      <c r="O299" s="180">
        <f>ROUND(E299*N299,2)</f>
        <v>0</v>
      </c>
      <c r="P299" s="180">
        <v>0</v>
      </c>
      <c r="Q299" s="180">
        <f>ROUND(E299*P299,2)</f>
        <v>0</v>
      </c>
      <c r="R299" s="180"/>
      <c r="S299" s="180" t="s">
        <v>140</v>
      </c>
      <c r="T299" s="181" t="s">
        <v>141</v>
      </c>
      <c r="U299" s="164">
        <v>0</v>
      </c>
      <c r="V299" s="164">
        <f>ROUND(E299*U299,2)</f>
        <v>0</v>
      </c>
      <c r="W299" s="16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 t="s">
        <v>132</v>
      </c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</row>
    <row r="300" spans="1:60" outlineLevel="1" x14ac:dyDescent="0.2">
      <c r="A300" s="161"/>
      <c r="B300" s="162"/>
      <c r="C300" s="192" t="s">
        <v>530</v>
      </c>
      <c r="D300" s="166"/>
      <c r="E300" s="167">
        <v>6</v>
      </c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 t="s">
        <v>134</v>
      </c>
      <c r="AH300" s="154">
        <v>0</v>
      </c>
      <c r="AI300" s="154"/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</row>
    <row r="301" spans="1:60" ht="33.75" outlineLevel="1" x14ac:dyDescent="0.2">
      <c r="A301" s="175">
        <v>92</v>
      </c>
      <c r="B301" s="176" t="s">
        <v>531</v>
      </c>
      <c r="C301" s="191" t="s">
        <v>532</v>
      </c>
      <c r="D301" s="177" t="s">
        <v>166</v>
      </c>
      <c r="E301" s="178">
        <v>1</v>
      </c>
      <c r="F301" s="179"/>
      <c r="G301" s="180">
        <f>ROUND(E301*F301,2)</f>
        <v>0</v>
      </c>
      <c r="H301" s="179"/>
      <c r="I301" s="180">
        <f>ROUND(E301*H301,2)</f>
        <v>0</v>
      </c>
      <c r="J301" s="179"/>
      <c r="K301" s="180">
        <f>ROUND(E301*J301,2)</f>
        <v>0</v>
      </c>
      <c r="L301" s="180">
        <v>21</v>
      </c>
      <c r="M301" s="180">
        <f>G301*(1+L301/100)</f>
        <v>0</v>
      </c>
      <c r="N301" s="180">
        <v>0</v>
      </c>
      <c r="O301" s="180">
        <f>ROUND(E301*N301,2)</f>
        <v>0</v>
      </c>
      <c r="P301" s="180">
        <v>0</v>
      </c>
      <c r="Q301" s="180">
        <f>ROUND(E301*P301,2)</f>
        <v>0</v>
      </c>
      <c r="R301" s="180"/>
      <c r="S301" s="180" t="s">
        <v>140</v>
      </c>
      <c r="T301" s="181" t="s">
        <v>141</v>
      </c>
      <c r="U301" s="164">
        <v>0</v>
      </c>
      <c r="V301" s="164">
        <f>ROUND(E301*U301,2)</f>
        <v>0</v>
      </c>
      <c r="W301" s="16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 t="s">
        <v>132</v>
      </c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</row>
    <row r="302" spans="1:60" outlineLevel="1" x14ac:dyDescent="0.2">
      <c r="A302" s="161"/>
      <c r="B302" s="162"/>
      <c r="C302" s="192" t="s">
        <v>533</v>
      </c>
      <c r="D302" s="166"/>
      <c r="E302" s="167">
        <v>1</v>
      </c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 t="s">
        <v>134</v>
      </c>
      <c r="AH302" s="154">
        <v>0</v>
      </c>
      <c r="AI302" s="154"/>
      <c r="AJ302" s="154"/>
      <c r="AK302" s="154"/>
      <c r="AL302" s="154"/>
      <c r="AM302" s="154"/>
      <c r="AN302" s="154"/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</row>
    <row r="303" spans="1:60" ht="22.5" outlineLevel="1" x14ac:dyDescent="0.2">
      <c r="A303" s="175">
        <v>93</v>
      </c>
      <c r="B303" s="176" t="s">
        <v>534</v>
      </c>
      <c r="C303" s="191" t="s">
        <v>535</v>
      </c>
      <c r="D303" s="177" t="s">
        <v>139</v>
      </c>
      <c r="E303" s="178">
        <v>1.28</v>
      </c>
      <c r="F303" s="179"/>
      <c r="G303" s="180">
        <f>ROUND(E303*F303,2)</f>
        <v>0</v>
      </c>
      <c r="H303" s="179"/>
      <c r="I303" s="180">
        <f>ROUND(E303*H303,2)</f>
        <v>0</v>
      </c>
      <c r="J303" s="179"/>
      <c r="K303" s="180">
        <f>ROUND(E303*J303,2)</f>
        <v>0</v>
      </c>
      <c r="L303" s="180">
        <v>21</v>
      </c>
      <c r="M303" s="180">
        <f>G303*(1+L303/100)</f>
        <v>0</v>
      </c>
      <c r="N303" s="180">
        <v>0</v>
      </c>
      <c r="O303" s="180">
        <f>ROUND(E303*N303,2)</f>
        <v>0</v>
      </c>
      <c r="P303" s="180">
        <v>0</v>
      </c>
      <c r="Q303" s="180">
        <f>ROUND(E303*P303,2)</f>
        <v>0</v>
      </c>
      <c r="R303" s="180"/>
      <c r="S303" s="180" t="s">
        <v>140</v>
      </c>
      <c r="T303" s="181" t="s">
        <v>141</v>
      </c>
      <c r="U303" s="164">
        <v>0</v>
      </c>
      <c r="V303" s="164">
        <f>ROUND(E303*U303,2)</f>
        <v>0</v>
      </c>
      <c r="W303" s="16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 t="s">
        <v>132</v>
      </c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</row>
    <row r="304" spans="1:60" outlineLevel="1" x14ac:dyDescent="0.2">
      <c r="A304" s="161"/>
      <c r="B304" s="162"/>
      <c r="C304" s="192" t="s">
        <v>536</v>
      </c>
      <c r="D304" s="166"/>
      <c r="E304" s="167">
        <v>1.28</v>
      </c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 t="s">
        <v>134</v>
      </c>
      <c r="AH304" s="154">
        <v>0</v>
      </c>
      <c r="AI304" s="154"/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</row>
    <row r="305" spans="1:60" ht="33.75" outlineLevel="1" x14ac:dyDescent="0.2">
      <c r="A305" s="175">
        <v>94</v>
      </c>
      <c r="B305" s="176" t="s">
        <v>537</v>
      </c>
      <c r="C305" s="191" t="s">
        <v>538</v>
      </c>
      <c r="D305" s="177" t="s">
        <v>166</v>
      </c>
      <c r="E305" s="178">
        <v>1</v>
      </c>
      <c r="F305" s="179"/>
      <c r="G305" s="180">
        <f>ROUND(E305*F305,2)</f>
        <v>0</v>
      </c>
      <c r="H305" s="179"/>
      <c r="I305" s="180">
        <f>ROUND(E305*H305,2)</f>
        <v>0</v>
      </c>
      <c r="J305" s="179"/>
      <c r="K305" s="180">
        <f>ROUND(E305*J305,2)</f>
        <v>0</v>
      </c>
      <c r="L305" s="180">
        <v>21</v>
      </c>
      <c r="M305" s="180">
        <f>G305*(1+L305/100)</f>
        <v>0</v>
      </c>
      <c r="N305" s="180">
        <v>0</v>
      </c>
      <c r="O305" s="180">
        <f>ROUND(E305*N305,2)</f>
        <v>0</v>
      </c>
      <c r="P305" s="180">
        <v>0</v>
      </c>
      <c r="Q305" s="180">
        <f>ROUND(E305*P305,2)</f>
        <v>0</v>
      </c>
      <c r="R305" s="180"/>
      <c r="S305" s="180" t="s">
        <v>140</v>
      </c>
      <c r="T305" s="181" t="s">
        <v>141</v>
      </c>
      <c r="U305" s="164">
        <v>0</v>
      </c>
      <c r="V305" s="164">
        <f>ROUND(E305*U305,2)</f>
        <v>0</v>
      </c>
      <c r="W305" s="16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 t="s">
        <v>132</v>
      </c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</row>
    <row r="306" spans="1:60" outlineLevel="1" x14ac:dyDescent="0.2">
      <c r="A306" s="161"/>
      <c r="B306" s="162"/>
      <c r="C306" s="192" t="s">
        <v>198</v>
      </c>
      <c r="D306" s="166"/>
      <c r="E306" s="167">
        <v>1</v>
      </c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 t="s">
        <v>134</v>
      </c>
      <c r="AH306" s="154">
        <v>0</v>
      </c>
      <c r="AI306" s="154"/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</row>
    <row r="307" spans="1:60" outlineLevel="1" x14ac:dyDescent="0.2">
      <c r="A307" s="175">
        <v>95</v>
      </c>
      <c r="B307" s="176" t="s">
        <v>539</v>
      </c>
      <c r="C307" s="191" t="s">
        <v>540</v>
      </c>
      <c r="D307" s="177" t="s">
        <v>145</v>
      </c>
      <c r="E307" s="178">
        <v>9.984</v>
      </c>
      <c r="F307" s="179"/>
      <c r="G307" s="180">
        <f>ROUND(E307*F307,2)</f>
        <v>0</v>
      </c>
      <c r="H307" s="179"/>
      <c r="I307" s="180">
        <f>ROUND(E307*H307,2)</f>
        <v>0</v>
      </c>
      <c r="J307" s="179"/>
      <c r="K307" s="180">
        <f>ROUND(E307*J307,2)</f>
        <v>0</v>
      </c>
      <c r="L307" s="180">
        <v>21</v>
      </c>
      <c r="M307" s="180">
        <f>G307*(1+L307/100)</f>
        <v>0</v>
      </c>
      <c r="N307" s="180">
        <v>0</v>
      </c>
      <c r="O307" s="180">
        <f>ROUND(E307*N307,2)</f>
        <v>0</v>
      </c>
      <c r="P307" s="180">
        <v>0</v>
      </c>
      <c r="Q307" s="180">
        <f>ROUND(E307*P307,2)</f>
        <v>0</v>
      </c>
      <c r="R307" s="180"/>
      <c r="S307" s="180" t="s">
        <v>140</v>
      </c>
      <c r="T307" s="181" t="s">
        <v>141</v>
      </c>
      <c r="U307" s="164">
        <v>0</v>
      </c>
      <c r="V307" s="164">
        <f>ROUND(E307*U307,2)</f>
        <v>0</v>
      </c>
      <c r="W307" s="16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 t="s">
        <v>132</v>
      </c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</row>
    <row r="308" spans="1:60" outlineLevel="1" x14ac:dyDescent="0.2">
      <c r="A308" s="161"/>
      <c r="B308" s="162"/>
      <c r="C308" s="192" t="s">
        <v>541</v>
      </c>
      <c r="D308" s="166"/>
      <c r="E308" s="167">
        <v>9.984</v>
      </c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 t="s">
        <v>134</v>
      </c>
      <c r="AH308" s="154">
        <v>0</v>
      </c>
      <c r="AI308" s="154"/>
      <c r="AJ308" s="154"/>
      <c r="AK308" s="154"/>
      <c r="AL308" s="154"/>
      <c r="AM308" s="154"/>
      <c r="AN308" s="154"/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</row>
    <row r="309" spans="1:60" ht="33.75" outlineLevel="1" x14ac:dyDescent="0.2">
      <c r="A309" s="175">
        <v>96</v>
      </c>
      <c r="B309" s="176" t="s">
        <v>542</v>
      </c>
      <c r="C309" s="191" t="s">
        <v>543</v>
      </c>
      <c r="D309" s="177" t="s">
        <v>166</v>
      </c>
      <c r="E309" s="178">
        <v>1</v>
      </c>
      <c r="F309" s="179"/>
      <c r="G309" s="180">
        <f>ROUND(E309*F309,2)</f>
        <v>0</v>
      </c>
      <c r="H309" s="179"/>
      <c r="I309" s="180">
        <f>ROUND(E309*H309,2)</f>
        <v>0</v>
      </c>
      <c r="J309" s="179"/>
      <c r="K309" s="180">
        <f>ROUND(E309*J309,2)</f>
        <v>0</v>
      </c>
      <c r="L309" s="180">
        <v>21</v>
      </c>
      <c r="M309" s="180">
        <f>G309*(1+L309/100)</f>
        <v>0</v>
      </c>
      <c r="N309" s="180">
        <v>0</v>
      </c>
      <c r="O309" s="180">
        <f>ROUND(E309*N309,2)</f>
        <v>0</v>
      </c>
      <c r="P309" s="180">
        <v>0</v>
      </c>
      <c r="Q309" s="180">
        <f>ROUND(E309*P309,2)</f>
        <v>0</v>
      </c>
      <c r="R309" s="180"/>
      <c r="S309" s="180" t="s">
        <v>140</v>
      </c>
      <c r="T309" s="181" t="s">
        <v>141</v>
      </c>
      <c r="U309" s="164">
        <v>0</v>
      </c>
      <c r="V309" s="164">
        <f>ROUND(E309*U309,2)</f>
        <v>0</v>
      </c>
      <c r="W309" s="16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 t="s">
        <v>132</v>
      </c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</row>
    <row r="310" spans="1:60" outlineLevel="1" x14ac:dyDescent="0.2">
      <c r="A310" s="161"/>
      <c r="B310" s="162"/>
      <c r="C310" s="192" t="s">
        <v>544</v>
      </c>
      <c r="D310" s="166"/>
      <c r="E310" s="167">
        <v>1</v>
      </c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 t="s">
        <v>134</v>
      </c>
      <c r="AH310" s="154">
        <v>0</v>
      </c>
      <c r="AI310" s="154"/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</row>
    <row r="311" spans="1:60" ht="22.5" outlineLevel="1" x14ac:dyDescent="0.2">
      <c r="A311" s="175">
        <v>97</v>
      </c>
      <c r="B311" s="176" t="s">
        <v>545</v>
      </c>
      <c r="C311" s="191" t="s">
        <v>546</v>
      </c>
      <c r="D311" s="177" t="s">
        <v>139</v>
      </c>
      <c r="E311" s="178">
        <v>1.2</v>
      </c>
      <c r="F311" s="179"/>
      <c r="G311" s="180">
        <f>ROUND(E311*F311,2)</f>
        <v>0</v>
      </c>
      <c r="H311" s="179"/>
      <c r="I311" s="180">
        <f>ROUND(E311*H311,2)</f>
        <v>0</v>
      </c>
      <c r="J311" s="179"/>
      <c r="K311" s="180">
        <f>ROUND(E311*J311,2)</f>
        <v>0</v>
      </c>
      <c r="L311" s="180">
        <v>21</v>
      </c>
      <c r="M311" s="180">
        <f>G311*(1+L311/100)</f>
        <v>0</v>
      </c>
      <c r="N311" s="180">
        <v>0</v>
      </c>
      <c r="O311" s="180">
        <f>ROUND(E311*N311,2)</f>
        <v>0</v>
      </c>
      <c r="P311" s="180">
        <v>0</v>
      </c>
      <c r="Q311" s="180">
        <f>ROUND(E311*P311,2)</f>
        <v>0</v>
      </c>
      <c r="R311" s="180"/>
      <c r="S311" s="180" t="s">
        <v>140</v>
      </c>
      <c r="T311" s="181" t="s">
        <v>141</v>
      </c>
      <c r="U311" s="164">
        <v>0</v>
      </c>
      <c r="V311" s="164">
        <f>ROUND(E311*U311,2)</f>
        <v>0</v>
      </c>
      <c r="W311" s="16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 t="s">
        <v>132</v>
      </c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</row>
    <row r="312" spans="1:60" outlineLevel="1" x14ac:dyDescent="0.2">
      <c r="A312" s="161">
        <v>98</v>
      </c>
      <c r="B312" s="162" t="s">
        <v>547</v>
      </c>
      <c r="C312" s="200" t="s">
        <v>548</v>
      </c>
      <c r="D312" s="163" t="s">
        <v>244</v>
      </c>
      <c r="E312" s="201">
        <v>3.8</v>
      </c>
      <c r="F312" s="165"/>
      <c r="G312" s="164">
        <f>ROUND(E312*F312,2)</f>
        <v>0</v>
      </c>
      <c r="H312" s="165"/>
      <c r="I312" s="164">
        <f>ROUND(E312*H312,2)</f>
        <v>0</v>
      </c>
      <c r="J312" s="165"/>
      <c r="K312" s="164">
        <f>ROUND(E312*J312,2)</f>
        <v>0</v>
      </c>
      <c r="L312" s="164">
        <v>21</v>
      </c>
      <c r="M312" s="164">
        <f>G312*(1+L312/100)</f>
        <v>0</v>
      </c>
      <c r="N312" s="164">
        <v>0</v>
      </c>
      <c r="O312" s="164">
        <f>ROUND(E312*N312,2)</f>
        <v>0</v>
      </c>
      <c r="P312" s="164">
        <v>0</v>
      </c>
      <c r="Q312" s="164">
        <f>ROUND(E312*P312,2)</f>
        <v>0</v>
      </c>
      <c r="R312" s="164" t="s">
        <v>549</v>
      </c>
      <c r="S312" s="164" t="s">
        <v>130</v>
      </c>
      <c r="T312" s="164" t="s">
        <v>131</v>
      </c>
      <c r="U312" s="164">
        <v>0</v>
      </c>
      <c r="V312" s="164">
        <f>ROUND(E312*U312,2)</f>
        <v>0</v>
      </c>
      <c r="W312" s="16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 t="s">
        <v>299</v>
      </c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</row>
    <row r="313" spans="1:60" outlineLevel="1" x14ac:dyDescent="0.2">
      <c r="A313" s="161"/>
      <c r="B313" s="162"/>
      <c r="C313" s="255" t="s">
        <v>316</v>
      </c>
      <c r="D313" s="256"/>
      <c r="E313" s="256"/>
      <c r="F313" s="256"/>
      <c r="G313" s="256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 t="s">
        <v>212</v>
      </c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</row>
    <row r="314" spans="1:60" x14ac:dyDescent="0.2">
      <c r="A314" s="169" t="s">
        <v>124</v>
      </c>
      <c r="B314" s="170" t="s">
        <v>84</v>
      </c>
      <c r="C314" s="190" t="s">
        <v>85</v>
      </c>
      <c r="D314" s="171"/>
      <c r="E314" s="172"/>
      <c r="F314" s="173"/>
      <c r="G314" s="173">
        <f>SUMIF(AG315:AG325,"&lt;&gt;NOR",G315:G325)</f>
        <v>0</v>
      </c>
      <c r="H314" s="173"/>
      <c r="I314" s="173">
        <f>SUM(I315:I325)</f>
        <v>0</v>
      </c>
      <c r="J314" s="173"/>
      <c r="K314" s="173">
        <f>SUM(K315:K325)</f>
        <v>0</v>
      </c>
      <c r="L314" s="173"/>
      <c r="M314" s="173">
        <f>SUM(M315:M325)</f>
        <v>0</v>
      </c>
      <c r="N314" s="173"/>
      <c r="O314" s="173">
        <f>SUM(O315:O325)</f>
        <v>0</v>
      </c>
      <c r="P314" s="173"/>
      <c r="Q314" s="173">
        <f>SUM(Q315:Q325)</f>
        <v>0</v>
      </c>
      <c r="R314" s="173"/>
      <c r="S314" s="173"/>
      <c r="T314" s="174"/>
      <c r="U314" s="168"/>
      <c r="V314" s="168">
        <f>SUM(V315:V325)</f>
        <v>0</v>
      </c>
      <c r="W314" s="168"/>
      <c r="AG314" t="s">
        <v>125</v>
      </c>
    </row>
    <row r="315" spans="1:60" ht="22.5" outlineLevel="1" x14ac:dyDescent="0.2">
      <c r="A315" s="175">
        <v>99</v>
      </c>
      <c r="B315" s="176" t="s">
        <v>550</v>
      </c>
      <c r="C315" s="191" t="s">
        <v>551</v>
      </c>
      <c r="D315" s="177" t="s">
        <v>139</v>
      </c>
      <c r="E315" s="178">
        <v>8.48</v>
      </c>
      <c r="F315" s="179"/>
      <c r="G315" s="180">
        <f>ROUND(E315*F315,2)</f>
        <v>0</v>
      </c>
      <c r="H315" s="179"/>
      <c r="I315" s="180">
        <f>ROUND(E315*H315,2)</f>
        <v>0</v>
      </c>
      <c r="J315" s="179"/>
      <c r="K315" s="180">
        <f>ROUND(E315*J315,2)</f>
        <v>0</v>
      </c>
      <c r="L315" s="180">
        <v>21</v>
      </c>
      <c r="M315" s="180">
        <f>G315*(1+L315/100)</f>
        <v>0</v>
      </c>
      <c r="N315" s="180">
        <v>0</v>
      </c>
      <c r="O315" s="180">
        <f>ROUND(E315*N315,2)</f>
        <v>0</v>
      </c>
      <c r="P315" s="180">
        <v>0</v>
      </c>
      <c r="Q315" s="180">
        <f>ROUND(E315*P315,2)</f>
        <v>0</v>
      </c>
      <c r="R315" s="180"/>
      <c r="S315" s="180" t="s">
        <v>140</v>
      </c>
      <c r="T315" s="181" t="s">
        <v>141</v>
      </c>
      <c r="U315" s="164">
        <v>0</v>
      </c>
      <c r="V315" s="164">
        <f>ROUND(E315*U315,2)</f>
        <v>0</v>
      </c>
      <c r="W315" s="16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 t="s">
        <v>132</v>
      </c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</row>
    <row r="316" spans="1:60" outlineLevel="1" x14ac:dyDescent="0.2">
      <c r="A316" s="161"/>
      <c r="B316" s="162"/>
      <c r="C316" s="192" t="s">
        <v>552</v>
      </c>
      <c r="D316" s="166"/>
      <c r="E316" s="167">
        <v>6</v>
      </c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 t="s">
        <v>134</v>
      </c>
      <c r="AH316" s="154">
        <v>0</v>
      </c>
      <c r="AI316" s="154"/>
      <c r="AJ316" s="154"/>
      <c r="AK316" s="154"/>
      <c r="AL316" s="154"/>
      <c r="AM316" s="154"/>
      <c r="AN316" s="154"/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</row>
    <row r="317" spans="1:60" outlineLevel="1" x14ac:dyDescent="0.2">
      <c r="A317" s="161"/>
      <c r="B317" s="162"/>
      <c r="C317" s="192" t="s">
        <v>553</v>
      </c>
      <c r="D317" s="166"/>
      <c r="E317" s="167">
        <v>2.48</v>
      </c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 t="s">
        <v>134</v>
      </c>
      <c r="AH317" s="154">
        <v>0</v>
      </c>
      <c r="AI317" s="154"/>
      <c r="AJ317" s="154"/>
      <c r="AK317" s="154"/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</row>
    <row r="318" spans="1:60" ht="22.5" outlineLevel="1" x14ac:dyDescent="0.2">
      <c r="A318" s="175">
        <v>100</v>
      </c>
      <c r="B318" s="176" t="s">
        <v>554</v>
      </c>
      <c r="C318" s="191" t="s">
        <v>555</v>
      </c>
      <c r="D318" s="177" t="s">
        <v>145</v>
      </c>
      <c r="E318" s="178">
        <v>17.510999999999999</v>
      </c>
      <c r="F318" s="179"/>
      <c r="G318" s="180">
        <f>ROUND(E318*F318,2)</f>
        <v>0</v>
      </c>
      <c r="H318" s="179"/>
      <c r="I318" s="180">
        <f>ROUND(E318*H318,2)</f>
        <v>0</v>
      </c>
      <c r="J318" s="179"/>
      <c r="K318" s="180">
        <f>ROUND(E318*J318,2)</f>
        <v>0</v>
      </c>
      <c r="L318" s="180">
        <v>21</v>
      </c>
      <c r="M318" s="180">
        <f>G318*(1+L318/100)</f>
        <v>0</v>
      </c>
      <c r="N318" s="180">
        <v>0</v>
      </c>
      <c r="O318" s="180">
        <f>ROUND(E318*N318,2)</f>
        <v>0</v>
      </c>
      <c r="P318" s="180">
        <v>0</v>
      </c>
      <c r="Q318" s="180">
        <f>ROUND(E318*P318,2)</f>
        <v>0</v>
      </c>
      <c r="R318" s="180"/>
      <c r="S318" s="180" t="s">
        <v>140</v>
      </c>
      <c r="T318" s="181" t="s">
        <v>141</v>
      </c>
      <c r="U318" s="164">
        <v>0</v>
      </c>
      <c r="V318" s="164">
        <f>ROUND(E318*U318,2)</f>
        <v>0</v>
      </c>
      <c r="W318" s="16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 t="s">
        <v>132</v>
      </c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</row>
    <row r="319" spans="1:60" outlineLevel="1" x14ac:dyDescent="0.2">
      <c r="A319" s="161"/>
      <c r="B319" s="162"/>
      <c r="C319" s="192" t="s">
        <v>556</v>
      </c>
      <c r="D319" s="166"/>
      <c r="E319" s="167">
        <v>17.510999999999999</v>
      </c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 t="s">
        <v>134</v>
      </c>
      <c r="AH319" s="154">
        <v>0</v>
      </c>
      <c r="AI319" s="154"/>
      <c r="AJ319" s="154"/>
      <c r="AK319" s="154"/>
      <c r="AL319" s="154"/>
      <c r="AM319" s="154"/>
      <c r="AN319" s="154"/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</row>
    <row r="320" spans="1:60" ht="33.75" outlineLevel="1" x14ac:dyDescent="0.2">
      <c r="A320" s="175">
        <v>101</v>
      </c>
      <c r="B320" s="176" t="s">
        <v>557</v>
      </c>
      <c r="C320" s="191" t="s">
        <v>558</v>
      </c>
      <c r="D320" s="177" t="s">
        <v>497</v>
      </c>
      <c r="E320" s="178">
        <v>130</v>
      </c>
      <c r="F320" s="179"/>
      <c r="G320" s="180">
        <f>ROUND(E320*F320,2)</f>
        <v>0</v>
      </c>
      <c r="H320" s="179"/>
      <c r="I320" s="180">
        <f>ROUND(E320*H320,2)</f>
        <v>0</v>
      </c>
      <c r="J320" s="179"/>
      <c r="K320" s="180">
        <f>ROUND(E320*J320,2)</f>
        <v>0</v>
      </c>
      <c r="L320" s="180">
        <v>21</v>
      </c>
      <c r="M320" s="180">
        <f>G320*(1+L320/100)</f>
        <v>0</v>
      </c>
      <c r="N320" s="180">
        <v>0</v>
      </c>
      <c r="O320" s="180">
        <f>ROUND(E320*N320,2)</f>
        <v>0</v>
      </c>
      <c r="P320" s="180">
        <v>0</v>
      </c>
      <c r="Q320" s="180">
        <f>ROUND(E320*P320,2)</f>
        <v>0</v>
      </c>
      <c r="R320" s="180"/>
      <c r="S320" s="180" t="s">
        <v>140</v>
      </c>
      <c r="T320" s="181" t="s">
        <v>141</v>
      </c>
      <c r="U320" s="164">
        <v>0</v>
      </c>
      <c r="V320" s="164">
        <f>ROUND(E320*U320,2)</f>
        <v>0</v>
      </c>
      <c r="W320" s="16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 t="s">
        <v>132</v>
      </c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</row>
    <row r="321" spans="1:60" outlineLevel="1" x14ac:dyDescent="0.2">
      <c r="A321" s="161"/>
      <c r="B321" s="162"/>
      <c r="C321" s="192" t="s">
        <v>559</v>
      </c>
      <c r="D321" s="166"/>
      <c r="E321" s="167">
        <v>80</v>
      </c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 t="s">
        <v>134</v>
      </c>
      <c r="AH321" s="154">
        <v>0</v>
      </c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</row>
    <row r="322" spans="1:60" outlineLevel="1" x14ac:dyDescent="0.2">
      <c r="A322" s="161"/>
      <c r="B322" s="162"/>
      <c r="C322" s="192" t="s">
        <v>560</v>
      </c>
      <c r="D322" s="166"/>
      <c r="E322" s="167">
        <v>50</v>
      </c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 t="s">
        <v>134</v>
      </c>
      <c r="AH322" s="154">
        <v>0</v>
      </c>
      <c r="AI322" s="154"/>
      <c r="AJ322" s="154"/>
      <c r="AK322" s="154"/>
      <c r="AL322" s="154"/>
      <c r="AM322" s="154"/>
      <c r="AN322" s="154"/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</row>
    <row r="323" spans="1:60" outlineLevel="1" x14ac:dyDescent="0.2">
      <c r="A323" s="175">
        <v>102</v>
      </c>
      <c r="B323" s="176" t="s">
        <v>561</v>
      </c>
      <c r="C323" s="191" t="s">
        <v>562</v>
      </c>
      <c r="D323" s="177" t="s">
        <v>172</v>
      </c>
      <c r="E323" s="178">
        <v>1</v>
      </c>
      <c r="F323" s="179"/>
      <c r="G323" s="180">
        <f>ROUND(E323*F323,2)</f>
        <v>0</v>
      </c>
      <c r="H323" s="179"/>
      <c r="I323" s="180">
        <f>ROUND(E323*H323,2)</f>
        <v>0</v>
      </c>
      <c r="J323" s="179"/>
      <c r="K323" s="180">
        <f>ROUND(E323*J323,2)</f>
        <v>0</v>
      </c>
      <c r="L323" s="180">
        <v>21</v>
      </c>
      <c r="M323" s="180">
        <f>G323*(1+L323/100)</f>
        <v>0</v>
      </c>
      <c r="N323" s="180">
        <v>0</v>
      </c>
      <c r="O323" s="180">
        <f>ROUND(E323*N323,2)</f>
        <v>0</v>
      </c>
      <c r="P323" s="180">
        <v>0</v>
      </c>
      <c r="Q323" s="180">
        <f>ROUND(E323*P323,2)</f>
        <v>0</v>
      </c>
      <c r="R323" s="180"/>
      <c r="S323" s="180" t="s">
        <v>140</v>
      </c>
      <c r="T323" s="181" t="s">
        <v>141</v>
      </c>
      <c r="U323" s="164">
        <v>0</v>
      </c>
      <c r="V323" s="164">
        <f>ROUND(E323*U323,2)</f>
        <v>0</v>
      </c>
      <c r="W323" s="16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 t="s">
        <v>132</v>
      </c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</row>
    <row r="324" spans="1:60" outlineLevel="1" x14ac:dyDescent="0.2">
      <c r="A324" s="161">
        <v>103</v>
      </c>
      <c r="B324" s="162" t="s">
        <v>563</v>
      </c>
      <c r="C324" s="200" t="s">
        <v>564</v>
      </c>
      <c r="D324" s="163" t="s">
        <v>244</v>
      </c>
      <c r="E324" s="201">
        <v>0.6</v>
      </c>
      <c r="F324" s="165"/>
      <c r="G324" s="164">
        <f>ROUND(E324*F324,2)</f>
        <v>0</v>
      </c>
      <c r="H324" s="165"/>
      <c r="I324" s="164">
        <f>ROUND(E324*H324,2)</f>
        <v>0</v>
      </c>
      <c r="J324" s="165"/>
      <c r="K324" s="164">
        <f>ROUND(E324*J324,2)</f>
        <v>0</v>
      </c>
      <c r="L324" s="164">
        <v>21</v>
      </c>
      <c r="M324" s="164">
        <f>G324*(1+L324/100)</f>
        <v>0</v>
      </c>
      <c r="N324" s="164">
        <v>0</v>
      </c>
      <c r="O324" s="164">
        <f>ROUND(E324*N324,2)</f>
        <v>0</v>
      </c>
      <c r="P324" s="164">
        <v>0</v>
      </c>
      <c r="Q324" s="164">
        <f>ROUND(E324*P324,2)</f>
        <v>0</v>
      </c>
      <c r="R324" s="164" t="s">
        <v>129</v>
      </c>
      <c r="S324" s="164" t="s">
        <v>130</v>
      </c>
      <c r="T324" s="164" t="s">
        <v>131</v>
      </c>
      <c r="U324" s="164">
        <v>0</v>
      </c>
      <c r="V324" s="164">
        <f>ROUND(E324*U324,2)</f>
        <v>0</v>
      </c>
      <c r="W324" s="16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 t="s">
        <v>299</v>
      </c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</row>
    <row r="325" spans="1:60" outlineLevel="1" x14ac:dyDescent="0.2">
      <c r="A325" s="161"/>
      <c r="B325" s="162"/>
      <c r="C325" s="255" t="s">
        <v>316</v>
      </c>
      <c r="D325" s="256"/>
      <c r="E325" s="256"/>
      <c r="F325" s="256"/>
      <c r="G325" s="256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 t="s">
        <v>212</v>
      </c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</row>
    <row r="326" spans="1:60" x14ac:dyDescent="0.2">
      <c r="A326" s="169" t="s">
        <v>124</v>
      </c>
      <c r="B326" s="170" t="s">
        <v>86</v>
      </c>
      <c r="C326" s="190" t="s">
        <v>87</v>
      </c>
      <c r="D326" s="171"/>
      <c r="E326" s="172"/>
      <c r="F326" s="173"/>
      <c r="G326" s="173">
        <f>SUMIF(AG327:AG382,"&lt;&gt;NOR",G327:G382)</f>
        <v>0</v>
      </c>
      <c r="H326" s="173"/>
      <c r="I326" s="173">
        <f>SUM(I327:I382)</f>
        <v>0</v>
      </c>
      <c r="J326" s="173"/>
      <c r="K326" s="173">
        <f>SUM(K327:K382)</f>
        <v>0</v>
      </c>
      <c r="L326" s="173"/>
      <c r="M326" s="173">
        <f>SUM(M327:M382)</f>
        <v>0</v>
      </c>
      <c r="N326" s="173"/>
      <c r="O326" s="173">
        <f>SUM(O327:O382)</f>
        <v>0.21000000000000002</v>
      </c>
      <c r="P326" s="173"/>
      <c r="Q326" s="173">
        <f>SUM(Q327:Q382)</f>
        <v>0</v>
      </c>
      <c r="R326" s="173"/>
      <c r="S326" s="173"/>
      <c r="T326" s="174"/>
      <c r="U326" s="168"/>
      <c r="V326" s="168">
        <f>SUM(V327:V382)</f>
        <v>640.67999999999995</v>
      </c>
      <c r="W326" s="168"/>
      <c r="AG326" t="s">
        <v>125</v>
      </c>
    </row>
    <row r="327" spans="1:60" ht="22.5" outlineLevel="1" x14ac:dyDescent="0.2">
      <c r="A327" s="175">
        <v>104</v>
      </c>
      <c r="B327" s="176" t="s">
        <v>565</v>
      </c>
      <c r="C327" s="191" t="s">
        <v>566</v>
      </c>
      <c r="D327" s="177" t="s">
        <v>152</v>
      </c>
      <c r="E327" s="178">
        <v>1009.92639</v>
      </c>
      <c r="F327" s="179"/>
      <c r="G327" s="180">
        <f>ROUND(E327*F327,2)</f>
        <v>0</v>
      </c>
      <c r="H327" s="179"/>
      <c r="I327" s="180">
        <f>ROUND(E327*H327,2)</f>
        <v>0</v>
      </c>
      <c r="J327" s="179"/>
      <c r="K327" s="180">
        <f>ROUND(E327*J327,2)</f>
        <v>0</v>
      </c>
      <c r="L327" s="180">
        <v>21</v>
      </c>
      <c r="M327" s="180">
        <f>G327*(1+L327/100)</f>
        <v>0</v>
      </c>
      <c r="N327" s="180">
        <v>1.6000000000000001E-4</v>
      </c>
      <c r="O327" s="180">
        <f>ROUND(E327*N327,2)</f>
        <v>0.16</v>
      </c>
      <c r="P327" s="180">
        <v>0</v>
      </c>
      <c r="Q327" s="180">
        <f>ROUND(E327*P327,2)</f>
        <v>0</v>
      </c>
      <c r="R327" s="180" t="s">
        <v>305</v>
      </c>
      <c r="S327" s="180" t="s">
        <v>130</v>
      </c>
      <c r="T327" s="181" t="s">
        <v>294</v>
      </c>
      <c r="U327" s="164">
        <v>0.15</v>
      </c>
      <c r="V327" s="164">
        <f>ROUND(E327*U327,2)</f>
        <v>151.49</v>
      </c>
      <c r="W327" s="16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 t="s">
        <v>295</v>
      </c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</row>
    <row r="328" spans="1:60" outlineLevel="1" x14ac:dyDescent="0.2">
      <c r="A328" s="161"/>
      <c r="B328" s="162"/>
      <c r="C328" s="192" t="s">
        <v>567</v>
      </c>
      <c r="D328" s="166"/>
      <c r="E328" s="167">
        <v>10.26</v>
      </c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 t="s">
        <v>134</v>
      </c>
      <c r="AH328" s="154">
        <v>0</v>
      </c>
      <c r="AI328" s="154"/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</row>
    <row r="329" spans="1:60" outlineLevel="1" x14ac:dyDescent="0.2">
      <c r="A329" s="161"/>
      <c r="B329" s="162"/>
      <c r="C329" s="192" t="s">
        <v>568</v>
      </c>
      <c r="D329" s="166"/>
      <c r="E329" s="167">
        <v>11.88</v>
      </c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 t="s">
        <v>134</v>
      </c>
      <c r="AH329" s="154">
        <v>0</v>
      </c>
      <c r="AI329" s="154"/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</row>
    <row r="330" spans="1:60" outlineLevel="1" x14ac:dyDescent="0.2">
      <c r="A330" s="161"/>
      <c r="B330" s="162"/>
      <c r="C330" s="192" t="s">
        <v>569</v>
      </c>
      <c r="D330" s="166"/>
      <c r="E330" s="167">
        <v>6.5339999999999998</v>
      </c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 t="s">
        <v>134</v>
      </c>
      <c r="AH330" s="154">
        <v>0</v>
      </c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</row>
    <row r="331" spans="1:60" outlineLevel="1" x14ac:dyDescent="0.2">
      <c r="A331" s="161"/>
      <c r="B331" s="162"/>
      <c r="C331" s="192" t="s">
        <v>570</v>
      </c>
      <c r="D331" s="166"/>
      <c r="E331" s="167">
        <v>11.776</v>
      </c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 t="s">
        <v>134</v>
      </c>
      <c r="AH331" s="154">
        <v>0</v>
      </c>
      <c r="AI331" s="154"/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</row>
    <row r="332" spans="1:60" outlineLevel="1" x14ac:dyDescent="0.2">
      <c r="A332" s="161"/>
      <c r="B332" s="162"/>
      <c r="C332" s="192" t="s">
        <v>571</v>
      </c>
      <c r="D332" s="166"/>
      <c r="E332" s="167">
        <v>11.16</v>
      </c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 t="s">
        <v>134</v>
      </c>
      <c r="AH332" s="154">
        <v>0</v>
      </c>
      <c r="AI332" s="154"/>
      <c r="AJ332" s="154"/>
      <c r="AK332" s="154"/>
      <c r="AL332" s="154"/>
      <c r="AM332" s="154"/>
      <c r="AN332" s="154"/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</row>
    <row r="333" spans="1:60" outlineLevel="1" x14ac:dyDescent="0.2">
      <c r="A333" s="161"/>
      <c r="B333" s="162"/>
      <c r="C333" s="192" t="s">
        <v>572</v>
      </c>
      <c r="D333" s="166"/>
      <c r="E333" s="167">
        <v>21</v>
      </c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 t="s">
        <v>134</v>
      </c>
      <c r="AH333" s="154">
        <v>0</v>
      </c>
      <c r="AI333" s="154"/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</row>
    <row r="334" spans="1:60" outlineLevel="1" x14ac:dyDescent="0.2">
      <c r="A334" s="161"/>
      <c r="B334" s="162"/>
      <c r="C334" s="192" t="s">
        <v>573</v>
      </c>
      <c r="D334" s="166"/>
      <c r="E334" s="167">
        <v>24.36</v>
      </c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 t="s">
        <v>134</v>
      </c>
      <c r="AH334" s="154">
        <v>0</v>
      </c>
      <c r="AI334" s="154"/>
      <c r="AJ334" s="154"/>
      <c r="AK334" s="154"/>
      <c r="AL334" s="154"/>
      <c r="AM334" s="154"/>
      <c r="AN334" s="154"/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</row>
    <row r="335" spans="1:60" outlineLevel="1" x14ac:dyDescent="0.2">
      <c r="A335" s="161"/>
      <c r="B335" s="162"/>
      <c r="C335" s="192" t="s">
        <v>574</v>
      </c>
      <c r="D335" s="166"/>
      <c r="E335" s="167">
        <v>5.7720000000000002</v>
      </c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 t="s">
        <v>134</v>
      </c>
      <c r="AH335" s="154">
        <v>0</v>
      </c>
      <c r="AI335" s="154"/>
      <c r="AJ335" s="154"/>
      <c r="AK335" s="154"/>
      <c r="AL335" s="154"/>
      <c r="AM335" s="154"/>
      <c r="AN335" s="154"/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</row>
    <row r="336" spans="1:60" outlineLevel="1" x14ac:dyDescent="0.2">
      <c r="A336" s="161"/>
      <c r="B336" s="162"/>
      <c r="C336" s="192" t="s">
        <v>575</v>
      </c>
      <c r="D336" s="166"/>
      <c r="E336" s="167">
        <v>19.2</v>
      </c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 t="s">
        <v>134</v>
      </c>
      <c r="AH336" s="154">
        <v>0</v>
      </c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</row>
    <row r="337" spans="1:60" outlineLevel="1" x14ac:dyDescent="0.2">
      <c r="A337" s="161"/>
      <c r="B337" s="162"/>
      <c r="C337" s="192" t="s">
        <v>576</v>
      </c>
      <c r="D337" s="166"/>
      <c r="E337" s="167">
        <v>1.976</v>
      </c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 t="s">
        <v>134</v>
      </c>
      <c r="AH337" s="154">
        <v>0</v>
      </c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</row>
    <row r="338" spans="1:60" outlineLevel="1" x14ac:dyDescent="0.2">
      <c r="A338" s="161"/>
      <c r="B338" s="162"/>
      <c r="C338" s="192" t="s">
        <v>577</v>
      </c>
      <c r="D338" s="166"/>
      <c r="E338" s="167">
        <v>12.56</v>
      </c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 t="s">
        <v>134</v>
      </c>
      <c r="AH338" s="154">
        <v>0</v>
      </c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</row>
    <row r="339" spans="1:60" outlineLevel="1" x14ac:dyDescent="0.2">
      <c r="A339" s="161"/>
      <c r="B339" s="162"/>
      <c r="C339" s="192" t="s">
        <v>578</v>
      </c>
      <c r="D339" s="166"/>
      <c r="E339" s="167">
        <v>80.256</v>
      </c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 t="s">
        <v>134</v>
      </c>
      <c r="AH339" s="154">
        <v>0</v>
      </c>
      <c r="AI339" s="154"/>
      <c r="AJ339" s="154"/>
      <c r="AK339" s="154"/>
      <c r="AL339" s="154"/>
      <c r="AM339" s="154"/>
      <c r="AN339" s="154"/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</row>
    <row r="340" spans="1:60" outlineLevel="1" x14ac:dyDescent="0.2">
      <c r="A340" s="161"/>
      <c r="B340" s="162"/>
      <c r="C340" s="192" t="s">
        <v>579</v>
      </c>
      <c r="D340" s="166"/>
      <c r="E340" s="167">
        <v>33.695999999999998</v>
      </c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 t="s">
        <v>134</v>
      </c>
      <c r="AH340" s="154">
        <v>0</v>
      </c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</row>
    <row r="341" spans="1:60" outlineLevel="1" x14ac:dyDescent="0.2">
      <c r="A341" s="161"/>
      <c r="B341" s="162"/>
      <c r="C341" s="192" t="s">
        <v>580</v>
      </c>
      <c r="D341" s="166"/>
      <c r="E341" s="167">
        <v>5.1128</v>
      </c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 t="s">
        <v>134</v>
      </c>
      <c r="AH341" s="154">
        <v>0</v>
      </c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</row>
    <row r="342" spans="1:60" outlineLevel="1" x14ac:dyDescent="0.2">
      <c r="A342" s="161"/>
      <c r="B342" s="162"/>
      <c r="C342" s="192" t="s">
        <v>581</v>
      </c>
      <c r="D342" s="166"/>
      <c r="E342" s="167">
        <v>3.3</v>
      </c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 t="s">
        <v>134</v>
      </c>
      <c r="AH342" s="154">
        <v>0</v>
      </c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</row>
    <row r="343" spans="1:60" outlineLevel="1" x14ac:dyDescent="0.2">
      <c r="A343" s="161"/>
      <c r="B343" s="162"/>
      <c r="C343" s="192" t="s">
        <v>582</v>
      </c>
      <c r="D343" s="166"/>
      <c r="E343" s="167">
        <v>1.7567999999999999</v>
      </c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 t="s">
        <v>134</v>
      </c>
      <c r="AH343" s="154">
        <v>0</v>
      </c>
      <c r="AI343" s="154"/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</row>
    <row r="344" spans="1:60" outlineLevel="1" x14ac:dyDescent="0.2">
      <c r="A344" s="161"/>
      <c r="B344" s="162"/>
      <c r="C344" s="192" t="s">
        <v>583</v>
      </c>
      <c r="D344" s="166"/>
      <c r="E344" s="167">
        <v>2.0592000000000001</v>
      </c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 t="s">
        <v>134</v>
      </c>
      <c r="AH344" s="154">
        <v>0</v>
      </c>
      <c r="AI344" s="154"/>
      <c r="AJ344" s="154"/>
      <c r="AK344" s="154"/>
      <c r="AL344" s="154"/>
      <c r="AM344" s="154"/>
      <c r="AN344" s="154"/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</row>
    <row r="345" spans="1:60" outlineLevel="1" x14ac:dyDescent="0.2">
      <c r="A345" s="161"/>
      <c r="B345" s="162"/>
      <c r="C345" s="192" t="s">
        <v>584</v>
      </c>
      <c r="D345" s="166"/>
      <c r="E345" s="167">
        <v>13.571999999999999</v>
      </c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 t="s">
        <v>134</v>
      </c>
      <c r="AH345" s="154">
        <v>0</v>
      </c>
      <c r="AI345" s="154"/>
      <c r="AJ345" s="154"/>
      <c r="AK345" s="154"/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</row>
    <row r="346" spans="1:60" outlineLevel="1" x14ac:dyDescent="0.2">
      <c r="A346" s="161"/>
      <c r="B346" s="162"/>
      <c r="C346" s="192" t="s">
        <v>585</v>
      </c>
      <c r="D346" s="166"/>
      <c r="E346" s="167">
        <v>22.736000000000001</v>
      </c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 t="s">
        <v>134</v>
      </c>
      <c r="AH346" s="154">
        <v>0</v>
      </c>
      <c r="AI346" s="154"/>
      <c r="AJ346" s="154"/>
      <c r="AK346" s="154"/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</row>
    <row r="347" spans="1:60" outlineLevel="1" x14ac:dyDescent="0.2">
      <c r="A347" s="161"/>
      <c r="B347" s="162"/>
      <c r="C347" s="192" t="s">
        <v>586</v>
      </c>
      <c r="D347" s="166"/>
      <c r="E347" s="167">
        <v>3.6816</v>
      </c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 t="s">
        <v>134</v>
      </c>
      <c r="AH347" s="154">
        <v>0</v>
      </c>
      <c r="AI347" s="154"/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</row>
    <row r="348" spans="1:60" outlineLevel="1" x14ac:dyDescent="0.2">
      <c r="A348" s="161"/>
      <c r="B348" s="162"/>
      <c r="C348" s="192" t="s">
        <v>587</v>
      </c>
      <c r="D348" s="166"/>
      <c r="E348" s="167">
        <v>1.4136</v>
      </c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 t="s">
        <v>134</v>
      </c>
      <c r="AH348" s="154">
        <v>0</v>
      </c>
      <c r="AI348" s="154"/>
      <c r="AJ348" s="154"/>
      <c r="AK348" s="154"/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</row>
    <row r="349" spans="1:60" outlineLevel="1" x14ac:dyDescent="0.2">
      <c r="A349" s="161"/>
      <c r="B349" s="162"/>
      <c r="C349" s="192" t="s">
        <v>588</v>
      </c>
      <c r="D349" s="166"/>
      <c r="E349" s="167">
        <v>1.3924000000000001</v>
      </c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 t="s">
        <v>134</v>
      </c>
      <c r="AH349" s="154">
        <v>0</v>
      </c>
      <c r="AI349" s="154"/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</row>
    <row r="350" spans="1:60" outlineLevel="1" x14ac:dyDescent="0.2">
      <c r="A350" s="161"/>
      <c r="B350" s="162"/>
      <c r="C350" s="192" t="s">
        <v>589</v>
      </c>
      <c r="D350" s="166"/>
      <c r="E350" s="167">
        <v>0.6784</v>
      </c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 t="s">
        <v>134</v>
      </c>
      <c r="AH350" s="154">
        <v>0</v>
      </c>
      <c r="AI350" s="154"/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</row>
    <row r="351" spans="1:60" outlineLevel="1" x14ac:dyDescent="0.2">
      <c r="A351" s="161"/>
      <c r="B351" s="162"/>
      <c r="C351" s="192" t="s">
        <v>590</v>
      </c>
      <c r="D351" s="166"/>
      <c r="E351" s="167">
        <v>637.72364000000005</v>
      </c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 t="s">
        <v>134</v>
      </c>
      <c r="AH351" s="154">
        <v>0</v>
      </c>
      <c r="AI351" s="154"/>
      <c r="AJ351" s="154"/>
      <c r="AK351" s="154"/>
      <c r="AL351" s="154"/>
      <c r="AM351" s="154"/>
      <c r="AN351" s="154"/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</row>
    <row r="352" spans="1:60" outlineLevel="1" x14ac:dyDescent="0.2">
      <c r="A352" s="161"/>
      <c r="B352" s="162"/>
      <c r="C352" s="199" t="s">
        <v>392</v>
      </c>
      <c r="D352" s="197"/>
      <c r="E352" s="198">
        <v>66.069950000000006</v>
      </c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 t="s">
        <v>134</v>
      </c>
      <c r="AH352" s="154">
        <v>4</v>
      </c>
      <c r="AI352" s="154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</row>
    <row r="353" spans="1:60" outlineLevel="1" x14ac:dyDescent="0.2">
      <c r="A353" s="175">
        <v>105</v>
      </c>
      <c r="B353" s="176" t="s">
        <v>591</v>
      </c>
      <c r="C353" s="191" t="s">
        <v>592</v>
      </c>
      <c r="D353" s="177" t="s">
        <v>152</v>
      </c>
      <c r="E353" s="178">
        <v>1009.92639</v>
      </c>
      <c r="F353" s="179"/>
      <c r="G353" s="180">
        <f>ROUND(E353*F353,2)</f>
        <v>0</v>
      </c>
      <c r="H353" s="179"/>
      <c r="I353" s="180">
        <f>ROUND(E353*H353,2)</f>
        <v>0</v>
      </c>
      <c r="J353" s="179"/>
      <c r="K353" s="180">
        <f>ROUND(E353*J353,2)</f>
        <v>0</v>
      </c>
      <c r="L353" s="180">
        <v>21</v>
      </c>
      <c r="M353" s="180">
        <f>G353*(1+L353/100)</f>
        <v>0</v>
      </c>
      <c r="N353" s="180">
        <v>0</v>
      </c>
      <c r="O353" s="180">
        <f>ROUND(E353*N353,2)</f>
        <v>0</v>
      </c>
      <c r="P353" s="180">
        <v>0</v>
      </c>
      <c r="Q353" s="180">
        <f>ROUND(E353*P353,2)</f>
        <v>0</v>
      </c>
      <c r="R353" s="180" t="s">
        <v>220</v>
      </c>
      <c r="S353" s="180" t="s">
        <v>130</v>
      </c>
      <c r="T353" s="181" t="s">
        <v>131</v>
      </c>
      <c r="U353" s="164">
        <v>0.43</v>
      </c>
      <c r="V353" s="164">
        <f>ROUND(E353*U353,2)</f>
        <v>434.27</v>
      </c>
      <c r="W353" s="16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 t="s">
        <v>132</v>
      </c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</row>
    <row r="354" spans="1:60" outlineLevel="1" x14ac:dyDescent="0.2">
      <c r="A354" s="161"/>
      <c r="B354" s="162"/>
      <c r="C354" s="192" t="s">
        <v>567</v>
      </c>
      <c r="D354" s="166"/>
      <c r="E354" s="167">
        <v>10.26</v>
      </c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 t="s">
        <v>134</v>
      </c>
      <c r="AH354" s="154">
        <v>0</v>
      </c>
      <c r="AI354" s="154"/>
      <c r="AJ354" s="154"/>
      <c r="AK354" s="154"/>
      <c r="AL354" s="154"/>
      <c r="AM354" s="154"/>
      <c r="AN354" s="154"/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</row>
    <row r="355" spans="1:60" outlineLevel="1" x14ac:dyDescent="0.2">
      <c r="A355" s="161"/>
      <c r="B355" s="162"/>
      <c r="C355" s="192" t="s">
        <v>568</v>
      </c>
      <c r="D355" s="166"/>
      <c r="E355" s="167">
        <v>11.88</v>
      </c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 t="s">
        <v>134</v>
      </c>
      <c r="AH355" s="154">
        <v>0</v>
      </c>
      <c r="AI355" s="154"/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</row>
    <row r="356" spans="1:60" outlineLevel="1" x14ac:dyDescent="0.2">
      <c r="A356" s="161"/>
      <c r="B356" s="162"/>
      <c r="C356" s="192" t="s">
        <v>569</v>
      </c>
      <c r="D356" s="166"/>
      <c r="E356" s="167">
        <v>6.5339999999999998</v>
      </c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 t="s">
        <v>134</v>
      </c>
      <c r="AH356" s="154">
        <v>0</v>
      </c>
      <c r="AI356" s="154"/>
      <c r="AJ356" s="154"/>
      <c r="AK356" s="154"/>
      <c r="AL356" s="154"/>
      <c r="AM356" s="154"/>
      <c r="AN356" s="154"/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</row>
    <row r="357" spans="1:60" outlineLevel="1" x14ac:dyDescent="0.2">
      <c r="A357" s="161"/>
      <c r="B357" s="162"/>
      <c r="C357" s="192" t="s">
        <v>570</v>
      </c>
      <c r="D357" s="166"/>
      <c r="E357" s="167">
        <v>11.776</v>
      </c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 t="s">
        <v>134</v>
      </c>
      <c r="AH357" s="154">
        <v>0</v>
      </c>
      <c r="AI357" s="154"/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</row>
    <row r="358" spans="1:60" outlineLevel="1" x14ac:dyDescent="0.2">
      <c r="A358" s="161"/>
      <c r="B358" s="162"/>
      <c r="C358" s="192" t="s">
        <v>571</v>
      </c>
      <c r="D358" s="166"/>
      <c r="E358" s="167">
        <v>11.16</v>
      </c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 t="s">
        <v>134</v>
      </c>
      <c r="AH358" s="154">
        <v>0</v>
      </c>
      <c r="AI358" s="154"/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</row>
    <row r="359" spans="1:60" outlineLevel="1" x14ac:dyDescent="0.2">
      <c r="A359" s="161"/>
      <c r="B359" s="162"/>
      <c r="C359" s="192" t="s">
        <v>572</v>
      </c>
      <c r="D359" s="166"/>
      <c r="E359" s="167">
        <v>21</v>
      </c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 t="s">
        <v>134</v>
      </c>
      <c r="AH359" s="154">
        <v>0</v>
      </c>
      <c r="AI359" s="154"/>
      <c r="AJ359" s="154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</row>
    <row r="360" spans="1:60" outlineLevel="1" x14ac:dyDescent="0.2">
      <c r="A360" s="161"/>
      <c r="B360" s="162"/>
      <c r="C360" s="192" t="s">
        <v>573</v>
      </c>
      <c r="D360" s="166"/>
      <c r="E360" s="167">
        <v>24.36</v>
      </c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 t="s">
        <v>134</v>
      </c>
      <c r="AH360" s="154">
        <v>0</v>
      </c>
      <c r="AI360" s="154"/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</row>
    <row r="361" spans="1:60" outlineLevel="1" x14ac:dyDescent="0.2">
      <c r="A361" s="161"/>
      <c r="B361" s="162"/>
      <c r="C361" s="192" t="s">
        <v>574</v>
      </c>
      <c r="D361" s="166"/>
      <c r="E361" s="167">
        <v>5.7720000000000002</v>
      </c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 t="s">
        <v>134</v>
      </c>
      <c r="AH361" s="154">
        <v>0</v>
      </c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</row>
    <row r="362" spans="1:60" outlineLevel="1" x14ac:dyDescent="0.2">
      <c r="A362" s="161"/>
      <c r="B362" s="162"/>
      <c r="C362" s="192" t="s">
        <v>575</v>
      </c>
      <c r="D362" s="166"/>
      <c r="E362" s="167">
        <v>19.2</v>
      </c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 t="s">
        <v>134</v>
      </c>
      <c r="AH362" s="154">
        <v>0</v>
      </c>
      <c r="AI362" s="154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</row>
    <row r="363" spans="1:60" outlineLevel="1" x14ac:dyDescent="0.2">
      <c r="A363" s="161"/>
      <c r="B363" s="162"/>
      <c r="C363" s="192" t="s">
        <v>576</v>
      </c>
      <c r="D363" s="166"/>
      <c r="E363" s="167">
        <v>1.976</v>
      </c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 t="s">
        <v>134</v>
      </c>
      <c r="AH363" s="154">
        <v>0</v>
      </c>
      <c r="AI363" s="154"/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</row>
    <row r="364" spans="1:60" outlineLevel="1" x14ac:dyDescent="0.2">
      <c r="A364" s="161"/>
      <c r="B364" s="162"/>
      <c r="C364" s="192" t="s">
        <v>577</v>
      </c>
      <c r="D364" s="166"/>
      <c r="E364" s="167">
        <v>12.56</v>
      </c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 t="s">
        <v>134</v>
      </c>
      <c r="AH364" s="154">
        <v>0</v>
      </c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</row>
    <row r="365" spans="1:60" outlineLevel="1" x14ac:dyDescent="0.2">
      <c r="A365" s="161"/>
      <c r="B365" s="162"/>
      <c r="C365" s="192" t="s">
        <v>578</v>
      </c>
      <c r="D365" s="166"/>
      <c r="E365" s="167">
        <v>80.256</v>
      </c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 t="s">
        <v>134</v>
      </c>
      <c r="AH365" s="154">
        <v>0</v>
      </c>
      <c r="AI365" s="154"/>
      <c r="AJ365" s="154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</row>
    <row r="366" spans="1:60" outlineLevel="1" x14ac:dyDescent="0.2">
      <c r="A366" s="161"/>
      <c r="B366" s="162"/>
      <c r="C366" s="192" t="s">
        <v>579</v>
      </c>
      <c r="D366" s="166"/>
      <c r="E366" s="167">
        <v>33.695999999999998</v>
      </c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 t="s">
        <v>134</v>
      </c>
      <c r="AH366" s="154">
        <v>0</v>
      </c>
      <c r="AI366" s="154"/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</row>
    <row r="367" spans="1:60" outlineLevel="1" x14ac:dyDescent="0.2">
      <c r="A367" s="161"/>
      <c r="B367" s="162"/>
      <c r="C367" s="192" t="s">
        <v>580</v>
      </c>
      <c r="D367" s="166"/>
      <c r="E367" s="167">
        <v>5.1128</v>
      </c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 t="s">
        <v>134</v>
      </c>
      <c r="AH367" s="154">
        <v>0</v>
      </c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</row>
    <row r="368" spans="1:60" outlineLevel="1" x14ac:dyDescent="0.2">
      <c r="A368" s="161"/>
      <c r="B368" s="162"/>
      <c r="C368" s="192" t="s">
        <v>581</v>
      </c>
      <c r="D368" s="166"/>
      <c r="E368" s="167">
        <v>3.3</v>
      </c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 t="s">
        <v>134</v>
      </c>
      <c r="AH368" s="154">
        <v>0</v>
      </c>
      <c r="AI368" s="154"/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</row>
    <row r="369" spans="1:60" outlineLevel="1" x14ac:dyDescent="0.2">
      <c r="A369" s="161"/>
      <c r="B369" s="162"/>
      <c r="C369" s="192" t="s">
        <v>582</v>
      </c>
      <c r="D369" s="166"/>
      <c r="E369" s="167">
        <v>1.7567999999999999</v>
      </c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 t="s">
        <v>134</v>
      </c>
      <c r="AH369" s="154">
        <v>0</v>
      </c>
      <c r="AI369" s="154"/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</row>
    <row r="370" spans="1:60" outlineLevel="1" x14ac:dyDescent="0.2">
      <c r="A370" s="161"/>
      <c r="B370" s="162"/>
      <c r="C370" s="192" t="s">
        <v>583</v>
      </c>
      <c r="D370" s="166"/>
      <c r="E370" s="167">
        <v>2.0592000000000001</v>
      </c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 t="s">
        <v>134</v>
      </c>
      <c r="AH370" s="154">
        <v>0</v>
      </c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</row>
    <row r="371" spans="1:60" outlineLevel="1" x14ac:dyDescent="0.2">
      <c r="A371" s="161"/>
      <c r="B371" s="162"/>
      <c r="C371" s="192" t="s">
        <v>584</v>
      </c>
      <c r="D371" s="166"/>
      <c r="E371" s="167">
        <v>13.571999999999999</v>
      </c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 t="s">
        <v>134</v>
      </c>
      <c r="AH371" s="154">
        <v>0</v>
      </c>
      <c r="AI371" s="154"/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</row>
    <row r="372" spans="1:60" outlineLevel="1" x14ac:dyDescent="0.2">
      <c r="A372" s="161"/>
      <c r="B372" s="162"/>
      <c r="C372" s="192" t="s">
        <v>585</v>
      </c>
      <c r="D372" s="166"/>
      <c r="E372" s="167">
        <v>22.736000000000001</v>
      </c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 t="s">
        <v>134</v>
      </c>
      <c r="AH372" s="154">
        <v>0</v>
      </c>
      <c r="AI372" s="154"/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</row>
    <row r="373" spans="1:60" outlineLevel="1" x14ac:dyDescent="0.2">
      <c r="A373" s="161"/>
      <c r="B373" s="162"/>
      <c r="C373" s="192" t="s">
        <v>586</v>
      </c>
      <c r="D373" s="166"/>
      <c r="E373" s="167">
        <v>3.6816</v>
      </c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 t="s">
        <v>134</v>
      </c>
      <c r="AH373" s="154">
        <v>0</v>
      </c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</row>
    <row r="374" spans="1:60" outlineLevel="1" x14ac:dyDescent="0.2">
      <c r="A374" s="161"/>
      <c r="B374" s="162"/>
      <c r="C374" s="192" t="s">
        <v>587</v>
      </c>
      <c r="D374" s="166"/>
      <c r="E374" s="167">
        <v>1.4136</v>
      </c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 t="s">
        <v>134</v>
      </c>
      <c r="AH374" s="154">
        <v>0</v>
      </c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</row>
    <row r="375" spans="1:60" outlineLevel="1" x14ac:dyDescent="0.2">
      <c r="A375" s="161"/>
      <c r="B375" s="162"/>
      <c r="C375" s="192" t="s">
        <v>588</v>
      </c>
      <c r="D375" s="166"/>
      <c r="E375" s="167">
        <v>1.3924000000000001</v>
      </c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 t="s">
        <v>134</v>
      </c>
      <c r="AH375" s="154">
        <v>0</v>
      </c>
      <c r="AI375" s="154"/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</row>
    <row r="376" spans="1:60" outlineLevel="1" x14ac:dyDescent="0.2">
      <c r="A376" s="161"/>
      <c r="B376" s="162"/>
      <c r="C376" s="192" t="s">
        <v>589</v>
      </c>
      <c r="D376" s="166"/>
      <c r="E376" s="167">
        <v>0.6784</v>
      </c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 t="s">
        <v>134</v>
      </c>
      <c r="AH376" s="154">
        <v>0</v>
      </c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</row>
    <row r="377" spans="1:60" outlineLevel="1" x14ac:dyDescent="0.2">
      <c r="A377" s="161"/>
      <c r="B377" s="162"/>
      <c r="C377" s="192" t="s">
        <v>590</v>
      </c>
      <c r="D377" s="166"/>
      <c r="E377" s="167">
        <v>637.72364000000005</v>
      </c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 t="s">
        <v>134</v>
      </c>
      <c r="AH377" s="154">
        <v>0</v>
      </c>
      <c r="AI377" s="154"/>
      <c r="AJ377" s="15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</row>
    <row r="378" spans="1:60" outlineLevel="1" x14ac:dyDescent="0.2">
      <c r="A378" s="161"/>
      <c r="B378" s="162"/>
      <c r="C378" s="199" t="s">
        <v>392</v>
      </c>
      <c r="D378" s="197"/>
      <c r="E378" s="198">
        <v>66.069950000000006</v>
      </c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 t="s">
        <v>134</v>
      </c>
      <c r="AH378" s="154">
        <v>4</v>
      </c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</row>
    <row r="379" spans="1:60" outlineLevel="1" x14ac:dyDescent="0.2">
      <c r="A379" s="175">
        <v>106</v>
      </c>
      <c r="B379" s="176" t="s">
        <v>593</v>
      </c>
      <c r="C379" s="191" t="s">
        <v>594</v>
      </c>
      <c r="D379" s="177" t="s">
        <v>152</v>
      </c>
      <c r="E379" s="178">
        <v>144.89599999999999</v>
      </c>
      <c r="F379" s="179"/>
      <c r="G379" s="180">
        <f>ROUND(E379*F379,2)</f>
        <v>0</v>
      </c>
      <c r="H379" s="179"/>
      <c r="I379" s="180">
        <f>ROUND(E379*H379,2)</f>
        <v>0</v>
      </c>
      <c r="J379" s="179"/>
      <c r="K379" s="180">
        <f>ROUND(E379*J379,2)</f>
        <v>0</v>
      </c>
      <c r="L379" s="180">
        <v>21</v>
      </c>
      <c r="M379" s="180">
        <f>G379*(1+L379/100)</f>
        <v>0</v>
      </c>
      <c r="N379" s="180">
        <v>3.3E-4</v>
      </c>
      <c r="O379" s="180">
        <f>ROUND(E379*N379,2)</f>
        <v>0.05</v>
      </c>
      <c r="P379" s="180">
        <v>0</v>
      </c>
      <c r="Q379" s="180">
        <f>ROUND(E379*P379,2)</f>
        <v>0</v>
      </c>
      <c r="R379" s="180" t="s">
        <v>595</v>
      </c>
      <c r="S379" s="180" t="s">
        <v>130</v>
      </c>
      <c r="T379" s="181" t="s">
        <v>131</v>
      </c>
      <c r="U379" s="164">
        <v>0.379</v>
      </c>
      <c r="V379" s="164">
        <f>ROUND(E379*U379,2)</f>
        <v>54.92</v>
      </c>
      <c r="W379" s="16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 t="s">
        <v>132</v>
      </c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</row>
    <row r="380" spans="1:60" outlineLevel="1" x14ac:dyDescent="0.2">
      <c r="A380" s="161"/>
      <c r="B380" s="162"/>
      <c r="C380" s="192" t="s">
        <v>596</v>
      </c>
      <c r="D380" s="166"/>
      <c r="E380" s="167">
        <v>87.543999999999997</v>
      </c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 t="s">
        <v>134</v>
      </c>
      <c r="AH380" s="154">
        <v>0</v>
      </c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</row>
    <row r="381" spans="1:60" outlineLevel="1" x14ac:dyDescent="0.2">
      <c r="A381" s="161"/>
      <c r="B381" s="162"/>
      <c r="C381" s="192" t="s">
        <v>597</v>
      </c>
      <c r="D381" s="166"/>
      <c r="E381" s="167">
        <v>14.952</v>
      </c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 t="s">
        <v>134</v>
      </c>
      <c r="AH381" s="154">
        <v>0</v>
      </c>
      <c r="AI381" s="154"/>
      <c r="AJ381" s="154"/>
      <c r="AK381" s="154"/>
      <c r="AL381" s="154"/>
      <c r="AM381" s="154"/>
      <c r="AN381" s="154"/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</row>
    <row r="382" spans="1:60" outlineLevel="1" x14ac:dyDescent="0.2">
      <c r="A382" s="161"/>
      <c r="B382" s="162"/>
      <c r="C382" s="192" t="s">
        <v>598</v>
      </c>
      <c r="D382" s="166"/>
      <c r="E382" s="167">
        <v>42.4</v>
      </c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 t="s">
        <v>134</v>
      </c>
      <c r="AH382" s="154">
        <v>0</v>
      </c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</row>
    <row r="383" spans="1:60" x14ac:dyDescent="0.2">
      <c r="A383" s="169" t="s">
        <v>124</v>
      </c>
      <c r="B383" s="170" t="s">
        <v>88</v>
      </c>
      <c r="C383" s="190" t="s">
        <v>89</v>
      </c>
      <c r="D383" s="171"/>
      <c r="E383" s="172"/>
      <c r="F383" s="173"/>
      <c r="G383" s="173">
        <f>SUMIF(AG384:AG389,"&lt;&gt;NOR",G384:G389)</f>
        <v>0</v>
      </c>
      <c r="H383" s="173"/>
      <c r="I383" s="173">
        <f>SUM(I384:I389)</f>
        <v>0</v>
      </c>
      <c r="J383" s="173"/>
      <c r="K383" s="173">
        <f>SUM(K384:K389)</f>
        <v>0</v>
      </c>
      <c r="L383" s="173"/>
      <c r="M383" s="173">
        <f>SUM(M384:M389)</f>
        <v>0</v>
      </c>
      <c r="N383" s="173"/>
      <c r="O383" s="173">
        <f>SUM(O384:O389)</f>
        <v>0.26</v>
      </c>
      <c r="P383" s="173"/>
      <c r="Q383" s="173">
        <f>SUM(Q384:Q389)</f>
        <v>0</v>
      </c>
      <c r="R383" s="173"/>
      <c r="S383" s="173"/>
      <c r="T383" s="174"/>
      <c r="U383" s="168"/>
      <c r="V383" s="168">
        <f>SUM(V384:V389)</f>
        <v>422.89</v>
      </c>
      <c r="W383" s="168"/>
      <c r="AG383" t="s">
        <v>125</v>
      </c>
    </row>
    <row r="384" spans="1:60" outlineLevel="1" x14ac:dyDescent="0.2">
      <c r="A384" s="175">
        <v>107</v>
      </c>
      <c r="B384" s="176" t="s">
        <v>599</v>
      </c>
      <c r="C384" s="191" t="s">
        <v>600</v>
      </c>
      <c r="D384" s="177" t="s">
        <v>152</v>
      </c>
      <c r="E384" s="178">
        <v>640.36080000000004</v>
      </c>
      <c r="F384" s="179"/>
      <c r="G384" s="180">
        <f>ROUND(E384*F384,2)</f>
        <v>0</v>
      </c>
      <c r="H384" s="179"/>
      <c r="I384" s="180">
        <f>ROUND(E384*H384,2)</f>
        <v>0</v>
      </c>
      <c r="J384" s="179"/>
      <c r="K384" s="180">
        <f>ROUND(E384*J384,2)</f>
        <v>0</v>
      </c>
      <c r="L384" s="180">
        <v>21</v>
      </c>
      <c r="M384" s="180">
        <f>G384*(1+L384/100)</f>
        <v>0</v>
      </c>
      <c r="N384" s="180">
        <v>6.9999999999999994E-5</v>
      </c>
      <c r="O384" s="180">
        <f>ROUND(E384*N384,2)</f>
        <v>0.04</v>
      </c>
      <c r="P384" s="180">
        <v>0</v>
      </c>
      <c r="Q384" s="180">
        <f>ROUND(E384*P384,2)</f>
        <v>0</v>
      </c>
      <c r="R384" s="180" t="s">
        <v>601</v>
      </c>
      <c r="S384" s="180" t="s">
        <v>130</v>
      </c>
      <c r="T384" s="181" t="s">
        <v>131</v>
      </c>
      <c r="U384" s="164">
        <v>3.2480000000000002E-2</v>
      </c>
      <c r="V384" s="164">
        <f>ROUND(E384*U384,2)</f>
        <v>20.8</v>
      </c>
      <c r="W384" s="16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 t="s">
        <v>132</v>
      </c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</row>
    <row r="385" spans="1:60" outlineLevel="1" x14ac:dyDescent="0.2">
      <c r="A385" s="161"/>
      <c r="B385" s="162"/>
      <c r="C385" s="192" t="s">
        <v>602</v>
      </c>
      <c r="D385" s="166"/>
      <c r="E385" s="167">
        <v>640.36080000000004</v>
      </c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 t="s">
        <v>134</v>
      </c>
      <c r="AH385" s="154">
        <v>0</v>
      </c>
      <c r="AI385" s="154"/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</row>
    <row r="386" spans="1:60" outlineLevel="1" x14ac:dyDescent="0.2">
      <c r="A386" s="175">
        <v>108</v>
      </c>
      <c r="B386" s="176" t="s">
        <v>603</v>
      </c>
      <c r="C386" s="191" t="s">
        <v>604</v>
      </c>
      <c r="D386" s="177" t="s">
        <v>152</v>
      </c>
      <c r="E386" s="178">
        <v>640.36080000000004</v>
      </c>
      <c r="F386" s="179"/>
      <c r="G386" s="180">
        <f>ROUND(E386*F386,2)</f>
        <v>0</v>
      </c>
      <c r="H386" s="179"/>
      <c r="I386" s="180">
        <f>ROUND(E386*H386,2)</f>
        <v>0</v>
      </c>
      <c r="J386" s="179"/>
      <c r="K386" s="180">
        <f>ROUND(E386*J386,2)</f>
        <v>0</v>
      </c>
      <c r="L386" s="180">
        <v>21</v>
      </c>
      <c r="M386" s="180">
        <f>G386*(1+L386/100)</f>
        <v>0</v>
      </c>
      <c r="N386" s="180">
        <v>0</v>
      </c>
      <c r="O386" s="180">
        <f>ROUND(E386*N386,2)</f>
        <v>0</v>
      </c>
      <c r="P386" s="180">
        <v>0</v>
      </c>
      <c r="Q386" s="180">
        <f>ROUND(E386*P386,2)</f>
        <v>0</v>
      </c>
      <c r="R386" s="180"/>
      <c r="S386" s="180" t="s">
        <v>130</v>
      </c>
      <c r="T386" s="181" t="s">
        <v>131</v>
      </c>
      <c r="U386" s="164">
        <v>0.52600000000000002</v>
      </c>
      <c r="V386" s="164">
        <f>ROUND(E386*U386,2)</f>
        <v>336.83</v>
      </c>
      <c r="W386" s="16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 t="s">
        <v>132</v>
      </c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</row>
    <row r="387" spans="1:60" outlineLevel="1" x14ac:dyDescent="0.2">
      <c r="A387" s="161"/>
      <c r="B387" s="162"/>
      <c r="C387" s="192" t="s">
        <v>602</v>
      </c>
      <c r="D387" s="166"/>
      <c r="E387" s="167">
        <v>640.36080000000004</v>
      </c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 t="s">
        <v>134</v>
      </c>
      <c r="AH387" s="154">
        <v>0</v>
      </c>
      <c r="AI387" s="154"/>
      <c r="AJ387" s="154"/>
      <c r="AK387" s="154"/>
      <c r="AL387" s="154"/>
      <c r="AM387" s="154"/>
      <c r="AN387" s="154"/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</row>
    <row r="388" spans="1:60" outlineLevel="1" x14ac:dyDescent="0.2">
      <c r="A388" s="175">
        <v>109</v>
      </c>
      <c r="B388" s="176" t="s">
        <v>605</v>
      </c>
      <c r="C388" s="191" t="s">
        <v>606</v>
      </c>
      <c r="D388" s="177" t="s">
        <v>152</v>
      </c>
      <c r="E388" s="178">
        <v>640.36080000000004</v>
      </c>
      <c r="F388" s="179"/>
      <c r="G388" s="180">
        <f>ROUND(E388*F388,2)</f>
        <v>0</v>
      </c>
      <c r="H388" s="179"/>
      <c r="I388" s="180">
        <f>ROUND(E388*H388,2)</f>
        <v>0</v>
      </c>
      <c r="J388" s="179"/>
      <c r="K388" s="180">
        <f>ROUND(E388*J388,2)</f>
        <v>0</v>
      </c>
      <c r="L388" s="180">
        <v>21</v>
      </c>
      <c r="M388" s="180">
        <f>G388*(1+L388/100)</f>
        <v>0</v>
      </c>
      <c r="N388" s="180">
        <v>3.5E-4</v>
      </c>
      <c r="O388" s="180">
        <f>ROUND(E388*N388,2)</f>
        <v>0.22</v>
      </c>
      <c r="P388" s="180">
        <v>0</v>
      </c>
      <c r="Q388" s="180">
        <f>ROUND(E388*P388,2)</f>
        <v>0</v>
      </c>
      <c r="R388" s="180" t="s">
        <v>601</v>
      </c>
      <c r="S388" s="180" t="s">
        <v>130</v>
      </c>
      <c r="T388" s="181" t="s">
        <v>131</v>
      </c>
      <c r="U388" s="164">
        <v>0.10191</v>
      </c>
      <c r="V388" s="164">
        <f>ROUND(E388*U388,2)</f>
        <v>65.260000000000005</v>
      </c>
      <c r="W388" s="16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 t="s">
        <v>132</v>
      </c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</row>
    <row r="389" spans="1:60" outlineLevel="1" x14ac:dyDescent="0.2">
      <c r="A389" s="161"/>
      <c r="B389" s="162"/>
      <c r="C389" s="192" t="s">
        <v>602</v>
      </c>
      <c r="D389" s="166"/>
      <c r="E389" s="167">
        <v>640.36080000000004</v>
      </c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 t="s">
        <v>134</v>
      </c>
      <c r="AH389" s="154">
        <v>0</v>
      </c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</row>
    <row r="390" spans="1:60" x14ac:dyDescent="0.2">
      <c r="A390" s="169" t="s">
        <v>124</v>
      </c>
      <c r="B390" s="170" t="s">
        <v>92</v>
      </c>
      <c r="C390" s="190" t="s">
        <v>93</v>
      </c>
      <c r="D390" s="171"/>
      <c r="E390" s="172"/>
      <c r="F390" s="173"/>
      <c r="G390" s="173">
        <f>SUMIF(AG391:AG399,"&lt;&gt;NOR",G391:G399)</f>
        <v>0</v>
      </c>
      <c r="H390" s="173"/>
      <c r="I390" s="173">
        <f>SUM(I391:I399)</f>
        <v>0</v>
      </c>
      <c r="J390" s="173"/>
      <c r="K390" s="173">
        <f>SUM(K391:K399)</f>
        <v>0</v>
      </c>
      <c r="L390" s="173"/>
      <c r="M390" s="173">
        <f>SUM(M391:M399)</f>
        <v>0</v>
      </c>
      <c r="N390" s="173"/>
      <c r="O390" s="173">
        <f>SUM(O391:O399)</f>
        <v>0</v>
      </c>
      <c r="P390" s="173"/>
      <c r="Q390" s="173">
        <f>SUM(Q391:Q399)</f>
        <v>0</v>
      </c>
      <c r="R390" s="173"/>
      <c r="S390" s="173"/>
      <c r="T390" s="174"/>
      <c r="U390" s="168"/>
      <c r="V390" s="168">
        <f>SUM(V391:V399)</f>
        <v>0</v>
      </c>
      <c r="W390" s="168"/>
      <c r="AG390" t="s">
        <v>125</v>
      </c>
    </row>
    <row r="391" spans="1:60" outlineLevel="1" x14ac:dyDescent="0.2">
      <c r="A391" s="182">
        <v>110</v>
      </c>
      <c r="B391" s="183" t="s">
        <v>607</v>
      </c>
      <c r="C391" s="193" t="s">
        <v>608</v>
      </c>
      <c r="D391" s="184" t="s">
        <v>172</v>
      </c>
      <c r="E391" s="185">
        <v>4</v>
      </c>
      <c r="F391" s="186"/>
      <c r="G391" s="187">
        <f>ROUND(E391*F391,2)</f>
        <v>0</v>
      </c>
      <c r="H391" s="186"/>
      <c r="I391" s="187">
        <f>ROUND(E391*H391,2)</f>
        <v>0</v>
      </c>
      <c r="J391" s="186"/>
      <c r="K391" s="187">
        <f>ROUND(E391*J391,2)</f>
        <v>0</v>
      </c>
      <c r="L391" s="187">
        <v>21</v>
      </c>
      <c r="M391" s="187">
        <f>G391*(1+L391/100)</f>
        <v>0</v>
      </c>
      <c r="N391" s="187">
        <v>0</v>
      </c>
      <c r="O391" s="187">
        <f>ROUND(E391*N391,2)</f>
        <v>0</v>
      </c>
      <c r="P391" s="187">
        <v>0</v>
      </c>
      <c r="Q391" s="187">
        <f>ROUND(E391*P391,2)</f>
        <v>0</v>
      </c>
      <c r="R391" s="187"/>
      <c r="S391" s="187" t="s">
        <v>140</v>
      </c>
      <c r="T391" s="188" t="s">
        <v>141</v>
      </c>
      <c r="U391" s="164">
        <v>0</v>
      </c>
      <c r="V391" s="164">
        <f>ROUND(E391*U391,2)</f>
        <v>0</v>
      </c>
      <c r="W391" s="16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 t="s">
        <v>132</v>
      </c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</row>
    <row r="392" spans="1:60" outlineLevel="1" x14ac:dyDescent="0.2">
      <c r="A392" s="175">
        <v>111</v>
      </c>
      <c r="B392" s="176" t="s">
        <v>609</v>
      </c>
      <c r="C392" s="191" t="s">
        <v>610</v>
      </c>
      <c r="D392" s="177" t="s">
        <v>139</v>
      </c>
      <c r="E392" s="178">
        <v>78.2</v>
      </c>
      <c r="F392" s="179"/>
      <c r="G392" s="180">
        <f>ROUND(E392*F392,2)</f>
        <v>0</v>
      </c>
      <c r="H392" s="179"/>
      <c r="I392" s="180">
        <f>ROUND(E392*H392,2)</f>
        <v>0</v>
      </c>
      <c r="J392" s="179"/>
      <c r="K392" s="180">
        <f>ROUND(E392*J392,2)</f>
        <v>0</v>
      </c>
      <c r="L392" s="180">
        <v>21</v>
      </c>
      <c r="M392" s="180">
        <f>G392*(1+L392/100)</f>
        <v>0</v>
      </c>
      <c r="N392" s="180">
        <v>0</v>
      </c>
      <c r="O392" s="180">
        <f>ROUND(E392*N392,2)</f>
        <v>0</v>
      </c>
      <c r="P392" s="180">
        <v>0</v>
      </c>
      <c r="Q392" s="180">
        <f>ROUND(E392*P392,2)</f>
        <v>0</v>
      </c>
      <c r="R392" s="180"/>
      <c r="S392" s="180" t="s">
        <v>140</v>
      </c>
      <c r="T392" s="181" t="s">
        <v>141</v>
      </c>
      <c r="U392" s="164">
        <v>0</v>
      </c>
      <c r="V392" s="164">
        <f>ROUND(E392*U392,2)</f>
        <v>0</v>
      </c>
      <c r="W392" s="16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 t="s">
        <v>132</v>
      </c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</row>
    <row r="393" spans="1:60" outlineLevel="1" x14ac:dyDescent="0.2">
      <c r="A393" s="161"/>
      <c r="B393" s="162"/>
      <c r="C393" s="192" t="s">
        <v>611</v>
      </c>
      <c r="D393" s="166"/>
      <c r="E393" s="167">
        <v>78.2</v>
      </c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54"/>
      <c r="Y393" s="154"/>
      <c r="Z393" s="154"/>
      <c r="AA393" s="154"/>
      <c r="AB393" s="154"/>
      <c r="AC393" s="154"/>
      <c r="AD393" s="154"/>
      <c r="AE393" s="154"/>
      <c r="AF393" s="154"/>
      <c r="AG393" s="154" t="s">
        <v>134</v>
      </c>
      <c r="AH393" s="154">
        <v>0</v>
      </c>
      <c r="AI393" s="154"/>
      <c r="AJ393" s="154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</row>
    <row r="394" spans="1:60" ht="22.5" outlineLevel="1" x14ac:dyDescent="0.2">
      <c r="A394" s="175">
        <v>112</v>
      </c>
      <c r="B394" s="176" t="s">
        <v>612</v>
      </c>
      <c r="C394" s="191" t="s">
        <v>613</v>
      </c>
      <c r="D394" s="177" t="s">
        <v>139</v>
      </c>
      <c r="E394" s="178">
        <v>78.2</v>
      </c>
      <c r="F394" s="179"/>
      <c r="G394" s="180">
        <f>ROUND(E394*F394,2)</f>
        <v>0</v>
      </c>
      <c r="H394" s="179"/>
      <c r="I394" s="180">
        <f>ROUND(E394*H394,2)</f>
        <v>0</v>
      </c>
      <c r="J394" s="179"/>
      <c r="K394" s="180">
        <f>ROUND(E394*J394,2)</f>
        <v>0</v>
      </c>
      <c r="L394" s="180">
        <v>21</v>
      </c>
      <c r="M394" s="180">
        <f>G394*(1+L394/100)</f>
        <v>0</v>
      </c>
      <c r="N394" s="180">
        <v>0</v>
      </c>
      <c r="O394" s="180">
        <f>ROUND(E394*N394,2)</f>
        <v>0</v>
      </c>
      <c r="P394" s="180">
        <v>0</v>
      </c>
      <c r="Q394" s="180">
        <f>ROUND(E394*P394,2)</f>
        <v>0</v>
      </c>
      <c r="R394" s="180"/>
      <c r="S394" s="180" t="s">
        <v>140</v>
      </c>
      <c r="T394" s="181" t="s">
        <v>141</v>
      </c>
      <c r="U394" s="164">
        <v>0</v>
      </c>
      <c r="V394" s="164">
        <f>ROUND(E394*U394,2)</f>
        <v>0</v>
      </c>
      <c r="W394" s="16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 t="s">
        <v>132</v>
      </c>
      <c r="AH394" s="154"/>
      <c r="AI394" s="154"/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</row>
    <row r="395" spans="1:60" outlineLevel="1" x14ac:dyDescent="0.2">
      <c r="A395" s="161"/>
      <c r="B395" s="162"/>
      <c r="C395" s="192" t="s">
        <v>611</v>
      </c>
      <c r="D395" s="166"/>
      <c r="E395" s="167">
        <v>78.2</v>
      </c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54"/>
      <c r="Y395" s="154"/>
      <c r="Z395" s="154"/>
      <c r="AA395" s="154"/>
      <c r="AB395" s="154"/>
      <c r="AC395" s="154"/>
      <c r="AD395" s="154"/>
      <c r="AE395" s="154"/>
      <c r="AF395" s="154"/>
      <c r="AG395" s="154" t="s">
        <v>134</v>
      </c>
      <c r="AH395" s="154">
        <v>0</v>
      </c>
      <c r="AI395" s="154"/>
      <c r="AJ395" s="154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</row>
    <row r="396" spans="1:60" outlineLevel="1" x14ac:dyDescent="0.2">
      <c r="A396" s="175">
        <v>113</v>
      </c>
      <c r="B396" s="176" t="s">
        <v>614</v>
      </c>
      <c r="C396" s="191" t="s">
        <v>615</v>
      </c>
      <c r="D396" s="177" t="s">
        <v>128</v>
      </c>
      <c r="E396" s="178">
        <v>60</v>
      </c>
      <c r="F396" s="179"/>
      <c r="G396" s="180">
        <f>ROUND(E396*F396,2)</f>
        <v>0</v>
      </c>
      <c r="H396" s="179"/>
      <c r="I396" s="180">
        <f>ROUND(E396*H396,2)</f>
        <v>0</v>
      </c>
      <c r="J396" s="179"/>
      <c r="K396" s="180">
        <f>ROUND(E396*J396,2)</f>
        <v>0</v>
      </c>
      <c r="L396" s="180">
        <v>21</v>
      </c>
      <c r="M396" s="180">
        <f>G396*(1+L396/100)</f>
        <v>0</v>
      </c>
      <c r="N396" s="180">
        <v>0</v>
      </c>
      <c r="O396" s="180">
        <f>ROUND(E396*N396,2)</f>
        <v>0</v>
      </c>
      <c r="P396" s="180">
        <v>0</v>
      </c>
      <c r="Q396" s="180">
        <f>ROUND(E396*P396,2)</f>
        <v>0</v>
      </c>
      <c r="R396" s="180"/>
      <c r="S396" s="180" t="s">
        <v>130</v>
      </c>
      <c r="T396" s="181" t="s">
        <v>141</v>
      </c>
      <c r="U396" s="164">
        <v>0</v>
      </c>
      <c r="V396" s="164">
        <f>ROUND(E396*U396,2)</f>
        <v>0</v>
      </c>
      <c r="W396" s="164"/>
      <c r="X396" s="154"/>
      <c r="Y396" s="154"/>
      <c r="Z396" s="154"/>
      <c r="AA396" s="154"/>
      <c r="AB396" s="154"/>
      <c r="AC396" s="154"/>
      <c r="AD396" s="154"/>
      <c r="AE396" s="154"/>
      <c r="AF396" s="154"/>
      <c r="AG396" s="154" t="s">
        <v>295</v>
      </c>
      <c r="AH396" s="154"/>
      <c r="AI396" s="154"/>
      <c r="AJ396" s="154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</row>
    <row r="397" spans="1:60" outlineLevel="1" x14ac:dyDescent="0.2">
      <c r="A397" s="161"/>
      <c r="B397" s="162"/>
      <c r="C397" s="192" t="s">
        <v>616</v>
      </c>
      <c r="D397" s="166"/>
      <c r="E397" s="167">
        <v>60</v>
      </c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 t="s">
        <v>134</v>
      </c>
      <c r="AH397" s="154">
        <v>0</v>
      </c>
      <c r="AI397" s="154"/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</row>
    <row r="398" spans="1:60" outlineLevel="1" x14ac:dyDescent="0.2">
      <c r="A398" s="175">
        <v>114</v>
      </c>
      <c r="B398" s="176" t="s">
        <v>617</v>
      </c>
      <c r="C398" s="191" t="s">
        <v>618</v>
      </c>
      <c r="D398" s="177" t="s">
        <v>459</v>
      </c>
      <c r="E398" s="178">
        <v>8</v>
      </c>
      <c r="F398" s="179"/>
      <c r="G398" s="180">
        <f>ROUND(E398*F398,2)</f>
        <v>0</v>
      </c>
      <c r="H398" s="179"/>
      <c r="I398" s="180">
        <f>ROUND(E398*H398,2)</f>
        <v>0</v>
      </c>
      <c r="J398" s="179"/>
      <c r="K398" s="180">
        <f>ROUND(E398*J398,2)</f>
        <v>0</v>
      </c>
      <c r="L398" s="180">
        <v>21</v>
      </c>
      <c r="M398" s="180">
        <f>G398*(1+L398/100)</f>
        <v>0</v>
      </c>
      <c r="N398" s="180">
        <v>0</v>
      </c>
      <c r="O398" s="180">
        <f>ROUND(E398*N398,2)</f>
        <v>0</v>
      </c>
      <c r="P398" s="180">
        <v>0</v>
      </c>
      <c r="Q398" s="180">
        <f>ROUND(E398*P398,2)</f>
        <v>0</v>
      </c>
      <c r="R398" s="180"/>
      <c r="S398" s="180" t="s">
        <v>130</v>
      </c>
      <c r="T398" s="181" t="s">
        <v>141</v>
      </c>
      <c r="U398" s="164">
        <v>0</v>
      </c>
      <c r="V398" s="164">
        <f>ROUND(E398*U398,2)</f>
        <v>0</v>
      </c>
      <c r="W398" s="16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 t="s">
        <v>295</v>
      </c>
      <c r="AH398" s="154"/>
      <c r="AI398" s="154"/>
      <c r="AJ398" s="154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</row>
    <row r="399" spans="1:60" outlineLevel="1" x14ac:dyDescent="0.2">
      <c r="A399" s="161"/>
      <c r="B399" s="162"/>
      <c r="C399" s="192" t="s">
        <v>619</v>
      </c>
      <c r="D399" s="166"/>
      <c r="E399" s="167">
        <v>8</v>
      </c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54"/>
      <c r="Y399" s="154"/>
      <c r="Z399" s="154"/>
      <c r="AA399" s="154"/>
      <c r="AB399" s="154"/>
      <c r="AC399" s="154"/>
      <c r="AD399" s="154"/>
      <c r="AE399" s="154"/>
      <c r="AF399" s="154"/>
      <c r="AG399" s="154" t="s">
        <v>134</v>
      </c>
      <c r="AH399" s="154">
        <v>0</v>
      </c>
      <c r="AI399" s="154"/>
      <c r="AJ399" s="154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</row>
    <row r="400" spans="1:60" x14ac:dyDescent="0.2">
      <c r="A400" s="169" t="s">
        <v>124</v>
      </c>
      <c r="B400" s="170" t="s">
        <v>98</v>
      </c>
      <c r="C400" s="190" t="s">
        <v>28</v>
      </c>
      <c r="D400" s="171"/>
      <c r="E400" s="172"/>
      <c r="F400" s="173"/>
      <c r="G400" s="173">
        <f>SUMIF(AG401:AG417,"&lt;&gt;NOR",G401:G417)</f>
        <v>0</v>
      </c>
      <c r="H400" s="173"/>
      <c r="I400" s="173">
        <f>SUM(I401:I417)</f>
        <v>0</v>
      </c>
      <c r="J400" s="173"/>
      <c r="K400" s="173">
        <f>SUM(K401:K417)</f>
        <v>0</v>
      </c>
      <c r="L400" s="173"/>
      <c r="M400" s="173">
        <f>SUM(M401:M417)</f>
        <v>0</v>
      </c>
      <c r="N400" s="173"/>
      <c r="O400" s="173">
        <f>SUM(O401:O417)</f>
        <v>0.04</v>
      </c>
      <c r="P400" s="173"/>
      <c r="Q400" s="173">
        <f>SUM(Q401:Q417)</f>
        <v>0</v>
      </c>
      <c r="R400" s="173"/>
      <c r="S400" s="173"/>
      <c r="T400" s="174"/>
      <c r="U400" s="168"/>
      <c r="V400" s="168">
        <f>SUM(V401:V417)</f>
        <v>0</v>
      </c>
      <c r="W400" s="168"/>
      <c r="AG400" t="s">
        <v>125</v>
      </c>
    </row>
    <row r="401" spans="1:60" outlineLevel="1" x14ac:dyDescent="0.2">
      <c r="A401" s="175">
        <v>115</v>
      </c>
      <c r="B401" s="176" t="s">
        <v>620</v>
      </c>
      <c r="C401" s="191" t="s">
        <v>621</v>
      </c>
      <c r="D401" s="177" t="s">
        <v>172</v>
      </c>
      <c r="E401" s="178">
        <v>2</v>
      </c>
      <c r="F401" s="179"/>
      <c r="G401" s="180">
        <f>ROUND(E401*F401,2)</f>
        <v>0</v>
      </c>
      <c r="H401" s="179"/>
      <c r="I401" s="180">
        <f>ROUND(E401*H401,2)</f>
        <v>0</v>
      </c>
      <c r="J401" s="179"/>
      <c r="K401" s="180">
        <f>ROUND(E401*J401,2)</f>
        <v>0</v>
      </c>
      <c r="L401" s="180">
        <v>21</v>
      </c>
      <c r="M401" s="180">
        <f>G401*(1+L401/100)</f>
        <v>0</v>
      </c>
      <c r="N401" s="180">
        <v>0</v>
      </c>
      <c r="O401" s="180">
        <f>ROUND(E401*N401,2)</f>
        <v>0</v>
      </c>
      <c r="P401" s="180">
        <v>0</v>
      </c>
      <c r="Q401" s="180">
        <f>ROUND(E401*P401,2)</f>
        <v>0</v>
      </c>
      <c r="R401" s="180"/>
      <c r="S401" s="180" t="s">
        <v>140</v>
      </c>
      <c r="T401" s="181" t="s">
        <v>141</v>
      </c>
      <c r="U401" s="164">
        <v>0</v>
      </c>
      <c r="V401" s="164">
        <f>ROUND(E401*U401,2)</f>
        <v>0</v>
      </c>
      <c r="W401" s="16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 t="s">
        <v>132</v>
      </c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</row>
    <row r="402" spans="1:60" outlineLevel="1" x14ac:dyDescent="0.2">
      <c r="A402" s="161"/>
      <c r="B402" s="162"/>
      <c r="C402" s="192" t="s">
        <v>622</v>
      </c>
      <c r="D402" s="166"/>
      <c r="E402" s="167">
        <v>1</v>
      </c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 t="s">
        <v>134</v>
      </c>
      <c r="AH402" s="154">
        <v>0</v>
      </c>
      <c r="AI402" s="154"/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</row>
    <row r="403" spans="1:60" outlineLevel="1" x14ac:dyDescent="0.2">
      <c r="A403" s="161"/>
      <c r="B403" s="162"/>
      <c r="C403" s="192" t="s">
        <v>623</v>
      </c>
      <c r="D403" s="166"/>
      <c r="E403" s="167">
        <v>1</v>
      </c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 t="s">
        <v>134</v>
      </c>
      <c r="AH403" s="154">
        <v>0</v>
      </c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</row>
    <row r="404" spans="1:60" outlineLevel="1" x14ac:dyDescent="0.2">
      <c r="A404" s="182">
        <v>116</v>
      </c>
      <c r="B404" s="183" t="s">
        <v>624</v>
      </c>
      <c r="C404" s="193" t="s">
        <v>625</v>
      </c>
      <c r="D404" s="184" t="s">
        <v>172</v>
      </c>
      <c r="E404" s="185">
        <v>2</v>
      </c>
      <c r="F404" s="186"/>
      <c r="G404" s="187">
        <f>ROUND(E404*F404,2)</f>
        <v>0</v>
      </c>
      <c r="H404" s="186"/>
      <c r="I404" s="187">
        <f>ROUND(E404*H404,2)</f>
        <v>0</v>
      </c>
      <c r="J404" s="186"/>
      <c r="K404" s="187">
        <f>ROUND(E404*J404,2)</f>
        <v>0</v>
      </c>
      <c r="L404" s="187">
        <v>21</v>
      </c>
      <c r="M404" s="187">
        <f>G404*(1+L404/100)</f>
        <v>0</v>
      </c>
      <c r="N404" s="187">
        <v>0</v>
      </c>
      <c r="O404" s="187">
        <f>ROUND(E404*N404,2)</f>
        <v>0</v>
      </c>
      <c r="P404" s="187">
        <v>0</v>
      </c>
      <c r="Q404" s="187">
        <f>ROUND(E404*P404,2)</f>
        <v>0</v>
      </c>
      <c r="R404" s="187"/>
      <c r="S404" s="187" t="s">
        <v>140</v>
      </c>
      <c r="T404" s="188" t="s">
        <v>141</v>
      </c>
      <c r="U404" s="164">
        <v>0</v>
      </c>
      <c r="V404" s="164">
        <f>ROUND(E404*U404,2)</f>
        <v>0</v>
      </c>
      <c r="W404" s="16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 t="s">
        <v>132</v>
      </c>
      <c r="AH404" s="154"/>
      <c r="AI404" s="154"/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</row>
    <row r="405" spans="1:60" outlineLevel="1" x14ac:dyDescent="0.2">
      <c r="A405" s="182">
        <v>117</v>
      </c>
      <c r="B405" s="183" t="s">
        <v>626</v>
      </c>
      <c r="C405" s="193" t="s">
        <v>627</v>
      </c>
      <c r="D405" s="184" t="s">
        <v>172</v>
      </c>
      <c r="E405" s="185">
        <v>2</v>
      </c>
      <c r="F405" s="186"/>
      <c r="G405" s="187">
        <f>ROUND(E405*F405,2)</f>
        <v>0</v>
      </c>
      <c r="H405" s="186"/>
      <c r="I405" s="187">
        <f>ROUND(E405*H405,2)</f>
        <v>0</v>
      </c>
      <c r="J405" s="186"/>
      <c r="K405" s="187">
        <f>ROUND(E405*J405,2)</f>
        <v>0</v>
      </c>
      <c r="L405" s="187">
        <v>21</v>
      </c>
      <c r="M405" s="187">
        <f>G405*(1+L405/100)</f>
        <v>0</v>
      </c>
      <c r="N405" s="187">
        <v>0</v>
      </c>
      <c r="O405" s="187">
        <f>ROUND(E405*N405,2)</f>
        <v>0</v>
      </c>
      <c r="P405" s="187">
        <v>0</v>
      </c>
      <c r="Q405" s="187">
        <f>ROUND(E405*P405,2)</f>
        <v>0</v>
      </c>
      <c r="R405" s="187"/>
      <c r="S405" s="187" t="s">
        <v>140</v>
      </c>
      <c r="T405" s="188" t="s">
        <v>141</v>
      </c>
      <c r="U405" s="164">
        <v>0</v>
      </c>
      <c r="V405" s="164">
        <f>ROUND(E405*U405,2)</f>
        <v>0</v>
      </c>
      <c r="W405" s="16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 t="s">
        <v>132</v>
      </c>
      <c r="AH405" s="154"/>
      <c r="AI405" s="154"/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</row>
    <row r="406" spans="1:60" ht="22.5" outlineLevel="1" x14ac:dyDescent="0.2">
      <c r="A406" s="175">
        <v>118</v>
      </c>
      <c r="B406" s="176" t="s">
        <v>628</v>
      </c>
      <c r="C406" s="191" t="s">
        <v>629</v>
      </c>
      <c r="D406" s="177" t="s">
        <v>128</v>
      </c>
      <c r="E406" s="178">
        <v>54</v>
      </c>
      <c r="F406" s="179"/>
      <c r="G406" s="180">
        <f>ROUND(E406*F406,2)</f>
        <v>0</v>
      </c>
      <c r="H406" s="179"/>
      <c r="I406" s="180">
        <f>ROUND(E406*H406,2)</f>
        <v>0</v>
      </c>
      <c r="J406" s="179"/>
      <c r="K406" s="180">
        <f>ROUND(E406*J406,2)</f>
        <v>0</v>
      </c>
      <c r="L406" s="180">
        <v>21</v>
      </c>
      <c r="M406" s="180">
        <f>G406*(1+L406/100)</f>
        <v>0</v>
      </c>
      <c r="N406" s="180">
        <v>2.7999999999999998E-4</v>
      </c>
      <c r="O406" s="180">
        <f>ROUND(E406*N406,2)</f>
        <v>0.02</v>
      </c>
      <c r="P406" s="180">
        <v>0</v>
      </c>
      <c r="Q406" s="180">
        <f>ROUND(E406*P406,2)</f>
        <v>0</v>
      </c>
      <c r="R406" s="180" t="s">
        <v>153</v>
      </c>
      <c r="S406" s="180" t="s">
        <v>130</v>
      </c>
      <c r="T406" s="181" t="s">
        <v>131</v>
      </c>
      <c r="U406" s="164">
        <v>0</v>
      </c>
      <c r="V406" s="164">
        <f>ROUND(E406*U406,2)</f>
        <v>0</v>
      </c>
      <c r="W406" s="16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 t="s">
        <v>154</v>
      </c>
      <c r="AH406" s="154"/>
      <c r="AI406" s="154"/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</row>
    <row r="407" spans="1:60" outlineLevel="1" x14ac:dyDescent="0.2">
      <c r="A407" s="161"/>
      <c r="B407" s="162"/>
      <c r="C407" s="192" t="s">
        <v>630</v>
      </c>
      <c r="D407" s="166"/>
      <c r="E407" s="167">
        <v>54</v>
      </c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 t="s">
        <v>134</v>
      </c>
      <c r="AH407" s="154">
        <v>0</v>
      </c>
      <c r="AI407" s="154"/>
      <c r="AJ407" s="154"/>
      <c r="AK407" s="154"/>
      <c r="AL407" s="154"/>
      <c r="AM407" s="154"/>
      <c r="AN407" s="154"/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</row>
    <row r="408" spans="1:60" outlineLevel="1" x14ac:dyDescent="0.2">
      <c r="A408" s="175">
        <v>119</v>
      </c>
      <c r="B408" s="176" t="s">
        <v>631</v>
      </c>
      <c r="C408" s="191" t="s">
        <v>632</v>
      </c>
      <c r="D408" s="177" t="s">
        <v>128</v>
      </c>
      <c r="E408" s="178">
        <v>44.28</v>
      </c>
      <c r="F408" s="179"/>
      <c r="G408" s="180">
        <f>ROUND(E408*F408,2)</f>
        <v>0</v>
      </c>
      <c r="H408" s="179"/>
      <c r="I408" s="180">
        <f>ROUND(E408*H408,2)</f>
        <v>0</v>
      </c>
      <c r="J408" s="179"/>
      <c r="K408" s="180">
        <f>ROUND(E408*J408,2)</f>
        <v>0</v>
      </c>
      <c r="L408" s="180">
        <v>21</v>
      </c>
      <c r="M408" s="180">
        <f>G408*(1+L408/100)</f>
        <v>0</v>
      </c>
      <c r="N408" s="180">
        <v>5.2999999999999998E-4</v>
      </c>
      <c r="O408" s="180">
        <f>ROUND(E408*N408,2)</f>
        <v>0.02</v>
      </c>
      <c r="P408" s="180">
        <v>0</v>
      </c>
      <c r="Q408" s="180">
        <f>ROUND(E408*P408,2)</f>
        <v>0</v>
      </c>
      <c r="R408" s="180" t="s">
        <v>153</v>
      </c>
      <c r="S408" s="180" t="s">
        <v>130</v>
      </c>
      <c r="T408" s="181" t="s">
        <v>131</v>
      </c>
      <c r="U408" s="164">
        <v>0</v>
      </c>
      <c r="V408" s="164">
        <f>ROUND(E408*U408,2)</f>
        <v>0</v>
      </c>
      <c r="W408" s="164"/>
      <c r="X408" s="154"/>
      <c r="Y408" s="154"/>
      <c r="Z408" s="154"/>
      <c r="AA408" s="154"/>
      <c r="AB408" s="154"/>
      <c r="AC408" s="154"/>
      <c r="AD408" s="154"/>
      <c r="AE408" s="154"/>
      <c r="AF408" s="154"/>
      <c r="AG408" s="154" t="s">
        <v>154</v>
      </c>
      <c r="AH408" s="154"/>
      <c r="AI408" s="154"/>
      <c r="AJ408" s="154"/>
      <c r="AK408" s="154"/>
      <c r="AL408" s="154"/>
      <c r="AM408" s="154"/>
      <c r="AN408" s="154"/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</row>
    <row r="409" spans="1:60" outlineLevel="1" x14ac:dyDescent="0.2">
      <c r="A409" s="161"/>
      <c r="B409" s="162"/>
      <c r="C409" s="192" t="s">
        <v>633</v>
      </c>
      <c r="D409" s="166"/>
      <c r="E409" s="167">
        <v>29.26</v>
      </c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 t="s">
        <v>134</v>
      </c>
      <c r="AH409" s="154">
        <v>0</v>
      </c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</row>
    <row r="410" spans="1:60" outlineLevel="1" x14ac:dyDescent="0.2">
      <c r="A410" s="161"/>
      <c r="B410" s="162"/>
      <c r="C410" s="192" t="s">
        <v>634</v>
      </c>
      <c r="D410" s="166"/>
      <c r="E410" s="167">
        <v>15.02</v>
      </c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54"/>
      <c r="Y410" s="154"/>
      <c r="Z410" s="154"/>
      <c r="AA410" s="154"/>
      <c r="AB410" s="154"/>
      <c r="AC410" s="154"/>
      <c r="AD410" s="154"/>
      <c r="AE410" s="154"/>
      <c r="AF410" s="154"/>
      <c r="AG410" s="154" t="s">
        <v>134</v>
      </c>
      <c r="AH410" s="154">
        <v>0</v>
      </c>
      <c r="AI410" s="154"/>
      <c r="AJ410" s="154"/>
      <c r="AK410" s="154"/>
      <c r="AL410" s="154"/>
      <c r="AM410" s="154"/>
      <c r="AN410" s="154"/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</row>
    <row r="411" spans="1:60" outlineLevel="1" x14ac:dyDescent="0.2">
      <c r="A411" s="175">
        <v>120</v>
      </c>
      <c r="B411" s="176" t="s">
        <v>635</v>
      </c>
      <c r="C411" s="191" t="s">
        <v>636</v>
      </c>
      <c r="D411" s="177" t="s">
        <v>139</v>
      </c>
      <c r="E411" s="178">
        <v>54</v>
      </c>
      <c r="F411" s="179"/>
      <c r="G411" s="180">
        <f>ROUND(E411*F411,2)</f>
        <v>0</v>
      </c>
      <c r="H411" s="179"/>
      <c r="I411" s="180">
        <f>ROUND(E411*H411,2)</f>
        <v>0</v>
      </c>
      <c r="J411" s="179"/>
      <c r="K411" s="180">
        <f>ROUND(E411*J411,2)</f>
        <v>0</v>
      </c>
      <c r="L411" s="180">
        <v>21</v>
      </c>
      <c r="M411" s="180">
        <f>G411*(1+L411/100)</f>
        <v>0</v>
      </c>
      <c r="N411" s="180">
        <v>0</v>
      </c>
      <c r="O411" s="180">
        <f>ROUND(E411*N411,2)</f>
        <v>0</v>
      </c>
      <c r="P411" s="180">
        <v>0</v>
      </c>
      <c r="Q411" s="180">
        <f>ROUND(E411*P411,2)</f>
        <v>0</v>
      </c>
      <c r="R411" s="180"/>
      <c r="S411" s="180" t="s">
        <v>140</v>
      </c>
      <c r="T411" s="181" t="s">
        <v>141</v>
      </c>
      <c r="U411" s="164">
        <v>0</v>
      </c>
      <c r="V411" s="164">
        <f>ROUND(E411*U411,2)</f>
        <v>0</v>
      </c>
      <c r="W411" s="164"/>
      <c r="X411" s="154"/>
      <c r="Y411" s="154"/>
      <c r="Z411" s="154"/>
      <c r="AA411" s="154"/>
      <c r="AB411" s="154"/>
      <c r="AC411" s="154"/>
      <c r="AD411" s="154"/>
      <c r="AE411" s="154"/>
      <c r="AF411" s="154"/>
      <c r="AG411" s="154" t="s">
        <v>132</v>
      </c>
      <c r="AH411" s="154"/>
      <c r="AI411" s="154"/>
      <c r="AJ411" s="154"/>
      <c r="AK411" s="154"/>
      <c r="AL411" s="154"/>
      <c r="AM411" s="154"/>
      <c r="AN411" s="154"/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</row>
    <row r="412" spans="1:60" outlineLevel="1" x14ac:dyDescent="0.2">
      <c r="A412" s="161"/>
      <c r="B412" s="162"/>
      <c r="C412" s="192" t="s">
        <v>630</v>
      </c>
      <c r="D412" s="166"/>
      <c r="E412" s="167">
        <v>54</v>
      </c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 t="s">
        <v>134</v>
      </c>
      <c r="AH412" s="154">
        <v>0</v>
      </c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</row>
    <row r="413" spans="1:60" outlineLevel="1" x14ac:dyDescent="0.2">
      <c r="A413" s="175">
        <v>121</v>
      </c>
      <c r="B413" s="176" t="s">
        <v>637</v>
      </c>
      <c r="C413" s="191" t="s">
        <v>638</v>
      </c>
      <c r="D413" s="177" t="s">
        <v>139</v>
      </c>
      <c r="E413" s="178">
        <v>44.28</v>
      </c>
      <c r="F413" s="179"/>
      <c r="G413" s="180">
        <f>ROUND(E413*F413,2)</f>
        <v>0</v>
      </c>
      <c r="H413" s="179"/>
      <c r="I413" s="180">
        <f>ROUND(E413*H413,2)</f>
        <v>0</v>
      </c>
      <c r="J413" s="179"/>
      <c r="K413" s="180">
        <f>ROUND(E413*J413,2)</f>
        <v>0</v>
      </c>
      <c r="L413" s="180">
        <v>21</v>
      </c>
      <c r="M413" s="180">
        <f>G413*(1+L413/100)</f>
        <v>0</v>
      </c>
      <c r="N413" s="180">
        <v>0</v>
      </c>
      <c r="O413" s="180">
        <f>ROUND(E413*N413,2)</f>
        <v>0</v>
      </c>
      <c r="P413" s="180">
        <v>0</v>
      </c>
      <c r="Q413" s="180">
        <f>ROUND(E413*P413,2)</f>
        <v>0</v>
      </c>
      <c r="R413" s="180"/>
      <c r="S413" s="180" t="s">
        <v>140</v>
      </c>
      <c r="T413" s="181" t="s">
        <v>141</v>
      </c>
      <c r="U413" s="164">
        <v>0</v>
      </c>
      <c r="V413" s="164">
        <f>ROUND(E413*U413,2)</f>
        <v>0</v>
      </c>
      <c r="W413" s="16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 t="s">
        <v>132</v>
      </c>
      <c r="AH413" s="154"/>
      <c r="AI413" s="154"/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</row>
    <row r="414" spans="1:60" outlineLevel="1" x14ac:dyDescent="0.2">
      <c r="A414" s="161"/>
      <c r="B414" s="162"/>
      <c r="C414" s="192" t="s">
        <v>633</v>
      </c>
      <c r="D414" s="166"/>
      <c r="E414" s="167">
        <v>29.26</v>
      </c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 t="s">
        <v>134</v>
      </c>
      <c r="AH414" s="154">
        <v>0</v>
      </c>
      <c r="AI414" s="154"/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</row>
    <row r="415" spans="1:60" outlineLevel="1" x14ac:dyDescent="0.2">
      <c r="A415" s="161"/>
      <c r="B415" s="162"/>
      <c r="C415" s="192" t="s">
        <v>634</v>
      </c>
      <c r="D415" s="166"/>
      <c r="E415" s="167">
        <v>15.02</v>
      </c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 t="s">
        <v>134</v>
      </c>
      <c r="AH415" s="154">
        <v>0</v>
      </c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</row>
    <row r="416" spans="1:60" ht="33.75" outlineLevel="1" x14ac:dyDescent="0.2">
      <c r="A416" s="175">
        <v>122</v>
      </c>
      <c r="B416" s="176" t="s">
        <v>639</v>
      </c>
      <c r="C416" s="191" t="s">
        <v>640</v>
      </c>
      <c r="D416" s="177" t="s">
        <v>166</v>
      </c>
      <c r="E416" s="178">
        <v>1</v>
      </c>
      <c r="F416" s="179"/>
      <c r="G416" s="180">
        <f>ROUND(E416*F416,2)</f>
        <v>0</v>
      </c>
      <c r="H416" s="179"/>
      <c r="I416" s="180">
        <f>ROUND(E416*H416,2)</f>
        <v>0</v>
      </c>
      <c r="J416" s="179"/>
      <c r="K416" s="180">
        <f>ROUND(E416*J416,2)</f>
        <v>0</v>
      </c>
      <c r="L416" s="180">
        <v>21</v>
      </c>
      <c r="M416" s="180">
        <f>G416*(1+L416/100)</f>
        <v>0</v>
      </c>
      <c r="N416" s="180">
        <v>0</v>
      </c>
      <c r="O416" s="180">
        <f>ROUND(E416*N416,2)</f>
        <v>0</v>
      </c>
      <c r="P416" s="180">
        <v>0</v>
      </c>
      <c r="Q416" s="180">
        <f>ROUND(E416*P416,2)</f>
        <v>0</v>
      </c>
      <c r="R416" s="180"/>
      <c r="S416" s="180" t="s">
        <v>140</v>
      </c>
      <c r="T416" s="181" t="s">
        <v>141</v>
      </c>
      <c r="U416" s="164">
        <v>0</v>
      </c>
      <c r="V416" s="164">
        <f>ROUND(E416*U416,2)</f>
        <v>0</v>
      </c>
      <c r="W416" s="16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 t="s">
        <v>132</v>
      </c>
      <c r="AH416" s="154"/>
      <c r="AI416" s="154"/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</row>
    <row r="417" spans="1:60" outlineLevel="1" x14ac:dyDescent="0.2">
      <c r="A417" s="161"/>
      <c r="B417" s="162"/>
      <c r="C417" s="192" t="s">
        <v>641</v>
      </c>
      <c r="D417" s="166"/>
      <c r="E417" s="167">
        <v>1</v>
      </c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54"/>
      <c r="Y417" s="154"/>
      <c r="Z417" s="154"/>
      <c r="AA417" s="154"/>
      <c r="AB417" s="154"/>
      <c r="AC417" s="154"/>
      <c r="AD417" s="154"/>
      <c r="AE417" s="154"/>
      <c r="AF417" s="154"/>
      <c r="AG417" s="154" t="s">
        <v>134</v>
      </c>
      <c r="AH417" s="154">
        <v>0</v>
      </c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</row>
    <row r="418" spans="1:60" x14ac:dyDescent="0.2">
      <c r="A418" s="169" t="s">
        <v>124</v>
      </c>
      <c r="B418" s="170" t="s">
        <v>94</v>
      </c>
      <c r="C418" s="190" t="s">
        <v>95</v>
      </c>
      <c r="D418" s="171"/>
      <c r="E418" s="172"/>
      <c r="F418" s="173"/>
      <c r="G418" s="173">
        <f>SUMIF(AG419:AG426,"&lt;&gt;NOR",G419:G426)</f>
        <v>0</v>
      </c>
      <c r="H418" s="173"/>
      <c r="I418" s="173">
        <f>SUM(I419:I426)</f>
        <v>0</v>
      </c>
      <c r="J418" s="173"/>
      <c r="K418" s="173">
        <f>SUM(K419:K426)</f>
        <v>0</v>
      </c>
      <c r="L418" s="173"/>
      <c r="M418" s="173">
        <f>SUM(M419:M426)</f>
        <v>0</v>
      </c>
      <c r="N418" s="173"/>
      <c r="O418" s="173">
        <f>SUM(O419:O426)</f>
        <v>0</v>
      </c>
      <c r="P418" s="173"/>
      <c r="Q418" s="173">
        <f>SUM(Q419:Q426)</f>
        <v>0</v>
      </c>
      <c r="R418" s="173"/>
      <c r="S418" s="173"/>
      <c r="T418" s="174"/>
      <c r="U418" s="168"/>
      <c r="V418" s="168">
        <f>SUM(V419:V426)</f>
        <v>132.66999999999999</v>
      </c>
      <c r="W418" s="168"/>
      <c r="AG418" t="s">
        <v>125</v>
      </c>
    </row>
    <row r="419" spans="1:60" ht="22.5" outlineLevel="1" x14ac:dyDescent="0.2">
      <c r="A419" s="182">
        <v>123</v>
      </c>
      <c r="B419" s="183" t="s">
        <v>642</v>
      </c>
      <c r="C419" s="193" t="s">
        <v>643</v>
      </c>
      <c r="D419" s="184" t="s">
        <v>244</v>
      </c>
      <c r="E419" s="185">
        <v>17.480239999999998</v>
      </c>
      <c r="F419" s="186"/>
      <c r="G419" s="187">
        <f>ROUND(E419*F419,2)</f>
        <v>0</v>
      </c>
      <c r="H419" s="186"/>
      <c r="I419" s="187">
        <f>ROUND(E419*H419,2)</f>
        <v>0</v>
      </c>
      <c r="J419" s="186"/>
      <c r="K419" s="187">
        <f>ROUND(E419*J419,2)</f>
        <v>0</v>
      </c>
      <c r="L419" s="187">
        <v>21</v>
      </c>
      <c r="M419" s="187">
        <f>G419*(1+L419/100)</f>
        <v>0</v>
      </c>
      <c r="N419" s="187">
        <v>0</v>
      </c>
      <c r="O419" s="187">
        <f>ROUND(E419*N419,2)</f>
        <v>0</v>
      </c>
      <c r="P419" s="187">
        <v>0</v>
      </c>
      <c r="Q419" s="187">
        <f>ROUND(E419*P419,2)</f>
        <v>0</v>
      </c>
      <c r="R419" s="187" t="s">
        <v>644</v>
      </c>
      <c r="S419" s="187" t="s">
        <v>130</v>
      </c>
      <c r="T419" s="188" t="s">
        <v>131</v>
      </c>
      <c r="U419" s="164">
        <v>0.93300000000000005</v>
      </c>
      <c r="V419" s="164">
        <f>ROUND(E419*U419,2)</f>
        <v>16.309999999999999</v>
      </c>
      <c r="W419" s="16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 t="s">
        <v>645</v>
      </c>
      <c r="AH419" s="154"/>
      <c r="AI419" s="154"/>
      <c r="AJ419" s="154"/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</row>
    <row r="420" spans="1:60" outlineLevel="1" x14ac:dyDescent="0.2">
      <c r="A420" s="175">
        <v>124</v>
      </c>
      <c r="B420" s="176" t="s">
        <v>646</v>
      </c>
      <c r="C420" s="191" t="s">
        <v>647</v>
      </c>
      <c r="D420" s="177" t="s">
        <v>244</v>
      </c>
      <c r="E420" s="178">
        <v>139.84191999999999</v>
      </c>
      <c r="F420" s="179"/>
      <c r="G420" s="180">
        <f>ROUND(E420*F420,2)</f>
        <v>0</v>
      </c>
      <c r="H420" s="179"/>
      <c r="I420" s="180">
        <f>ROUND(E420*H420,2)</f>
        <v>0</v>
      </c>
      <c r="J420" s="179"/>
      <c r="K420" s="180">
        <f>ROUND(E420*J420,2)</f>
        <v>0</v>
      </c>
      <c r="L420" s="180">
        <v>21</v>
      </c>
      <c r="M420" s="180">
        <f>G420*(1+L420/100)</f>
        <v>0</v>
      </c>
      <c r="N420" s="180">
        <v>0</v>
      </c>
      <c r="O420" s="180">
        <f>ROUND(E420*N420,2)</f>
        <v>0</v>
      </c>
      <c r="P420" s="180">
        <v>0</v>
      </c>
      <c r="Q420" s="180">
        <f>ROUND(E420*P420,2)</f>
        <v>0</v>
      </c>
      <c r="R420" s="180" t="s">
        <v>644</v>
      </c>
      <c r="S420" s="180" t="s">
        <v>130</v>
      </c>
      <c r="T420" s="181" t="s">
        <v>131</v>
      </c>
      <c r="U420" s="164">
        <v>0.65300000000000002</v>
      </c>
      <c r="V420" s="164">
        <f>ROUND(E420*U420,2)</f>
        <v>91.32</v>
      </c>
      <c r="W420" s="164"/>
      <c r="X420" s="154"/>
      <c r="Y420" s="154"/>
      <c r="Z420" s="154"/>
      <c r="AA420" s="154"/>
      <c r="AB420" s="154"/>
      <c r="AC420" s="154"/>
      <c r="AD420" s="154"/>
      <c r="AE420" s="154"/>
      <c r="AF420" s="154"/>
      <c r="AG420" s="154" t="s">
        <v>132</v>
      </c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</row>
    <row r="421" spans="1:60" outlineLevel="1" x14ac:dyDescent="0.2">
      <c r="A421" s="161"/>
      <c r="B421" s="162"/>
      <c r="C421" s="192" t="s">
        <v>648</v>
      </c>
      <c r="D421" s="166"/>
      <c r="E421" s="167">
        <v>139.84191999999999</v>
      </c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 t="s">
        <v>134</v>
      </c>
      <c r="AH421" s="154">
        <v>0</v>
      </c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</row>
    <row r="422" spans="1:60" ht="22.5" outlineLevel="1" x14ac:dyDescent="0.2">
      <c r="A422" s="182">
        <v>125</v>
      </c>
      <c r="B422" s="183" t="s">
        <v>649</v>
      </c>
      <c r="C422" s="193" t="s">
        <v>650</v>
      </c>
      <c r="D422" s="184" t="s">
        <v>244</v>
      </c>
      <c r="E422" s="185">
        <v>17.480239999999998</v>
      </c>
      <c r="F422" s="186"/>
      <c r="G422" s="187">
        <f>ROUND(E422*F422,2)</f>
        <v>0</v>
      </c>
      <c r="H422" s="186"/>
      <c r="I422" s="187">
        <f>ROUND(E422*H422,2)</f>
        <v>0</v>
      </c>
      <c r="J422" s="186"/>
      <c r="K422" s="187">
        <f>ROUND(E422*J422,2)</f>
        <v>0</v>
      </c>
      <c r="L422" s="187">
        <v>21</v>
      </c>
      <c r="M422" s="187">
        <f>G422*(1+L422/100)</f>
        <v>0</v>
      </c>
      <c r="N422" s="187">
        <v>0</v>
      </c>
      <c r="O422" s="187">
        <f>ROUND(E422*N422,2)</f>
        <v>0</v>
      </c>
      <c r="P422" s="187">
        <v>0</v>
      </c>
      <c r="Q422" s="187">
        <f>ROUND(E422*P422,2)</f>
        <v>0</v>
      </c>
      <c r="R422" s="187" t="s">
        <v>644</v>
      </c>
      <c r="S422" s="187" t="s">
        <v>130</v>
      </c>
      <c r="T422" s="188" t="s">
        <v>131</v>
      </c>
      <c r="U422" s="164">
        <v>0.49</v>
      </c>
      <c r="V422" s="164">
        <f>ROUND(E422*U422,2)</f>
        <v>8.57</v>
      </c>
      <c r="W422" s="164"/>
      <c r="X422" s="154"/>
      <c r="Y422" s="154"/>
      <c r="Z422" s="154"/>
      <c r="AA422" s="154"/>
      <c r="AB422" s="154"/>
      <c r="AC422" s="154"/>
      <c r="AD422" s="154"/>
      <c r="AE422" s="154"/>
      <c r="AF422" s="154"/>
      <c r="AG422" s="154" t="s">
        <v>645</v>
      </c>
      <c r="AH422" s="154"/>
      <c r="AI422" s="154"/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</row>
    <row r="423" spans="1:60" outlineLevel="1" x14ac:dyDescent="0.2">
      <c r="A423" s="175">
        <v>126</v>
      </c>
      <c r="B423" s="176" t="s">
        <v>651</v>
      </c>
      <c r="C423" s="191" t="s">
        <v>652</v>
      </c>
      <c r="D423" s="177" t="s">
        <v>244</v>
      </c>
      <c r="E423" s="178">
        <v>174.80240000000001</v>
      </c>
      <c r="F423" s="179"/>
      <c r="G423" s="180">
        <f>ROUND(E423*F423,2)</f>
        <v>0</v>
      </c>
      <c r="H423" s="179"/>
      <c r="I423" s="180">
        <f>ROUND(E423*H423,2)</f>
        <v>0</v>
      </c>
      <c r="J423" s="179"/>
      <c r="K423" s="180">
        <f>ROUND(E423*J423,2)</f>
        <v>0</v>
      </c>
      <c r="L423" s="180">
        <v>21</v>
      </c>
      <c r="M423" s="180">
        <f>G423*(1+L423/100)</f>
        <v>0</v>
      </c>
      <c r="N423" s="180">
        <v>0</v>
      </c>
      <c r="O423" s="180">
        <f>ROUND(E423*N423,2)</f>
        <v>0</v>
      </c>
      <c r="P423" s="180">
        <v>0</v>
      </c>
      <c r="Q423" s="180">
        <f>ROUND(E423*P423,2)</f>
        <v>0</v>
      </c>
      <c r="R423" s="180" t="s">
        <v>644</v>
      </c>
      <c r="S423" s="180" t="s">
        <v>130</v>
      </c>
      <c r="T423" s="181" t="s">
        <v>131</v>
      </c>
      <c r="U423" s="164">
        <v>0</v>
      </c>
      <c r="V423" s="164">
        <f>ROUND(E423*U423,2)</f>
        <v>0</v>
      </c>
      <c r="W423" s="16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 t="s">
        <v>132</v>
      </c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</row>
    <row r="424" spans="1:60" outlineLevel="1" x14ac:dyDescent="0.2">
      <c r="A424" s="161"/>
      <c r="B424" s="162"/>
      <c r="C424" s="192" t="s">
        <v>653</v>
      </c>
      <c r="D424" s="166"/>
      <c r="E424" s="167">
        <v>174.80240000000001</v>
      </c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 t="s">
        <v>134</v>
      </c>
      <c r="AH424" s="154">
        <v>0</v>
      </c>
      <c r="AI424" s="154"/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</row>
    <row r="425" spans="1:60" outlineLevel="1" x14ac:dyDescent="0.2">
      <c r="A425" s="182">
        <v>127</v>
      </c>
      <c r="B425" s="183" t="s">
        <v>654</v>
      </c>
      <c r="C425" s="193" t="s">
        <v>655</v>
      </c>
      <c r="D425" s="184" t="s">
        <v>244</v>
      </c>
      <c r="E425" s="185">
        <v>17.480239999999998</v>
      </c>
      <c r="F425" s="186"/>
      <c r="G425" s="187">
        <f>ROUND(E425*F425,2)</f>
        <v>0</v>
      </c>
      <c r="H425" s="186"/>
      <c r="I425" s="187">
        <f>ROUND(E425*H425,2)</f>
        <v>0</v>
      </c>
      <c r="J425" s="186"/>
      <c r="K425" s="187">
        <f>ROUND(E425*J425,2)</f>
        <v>0</v>
      </c>
      <c r="L425" s="187">
        <v>21</v>
      </c>
      <c r="M425" s="187">
        <f>G425*(1+L425/100)</f>
        <v>0</v>
      </c>
      <c r="N425" s="187">
        <v>0</v>
      </c>
      <c r="O425" s="187">
        <f>ROUND(E425*N425,2)</f>
        <v>0</v>
      </c>
      <c r="P425" s="187">
        <v>0</v>
      </c>
      <c r="Q425" s="187">
        <f>ROUND(E425*P425,2)</f>
        <v>0</v>
      </c>
      <c r="R425" s="187" t="s">
        <v>644</v>
      </c>
      <c r="S425" s="187" t="s">
        <v>130</v>
      </c>
      <c r="T425" s="188" t="s">
        <v>131</v>
      </c>
      <c r="U425" s="164">
        <v>0.94199999999999995</v>
      </c>
      <c r="V425" s="164">
        <f>ROUND(E425*U425,2)</f>
        <v>16.47</v>
      </c>
      <c r="W425" s="16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 t="s">
        <v>645</v>
      </c>
      <c r="AH425" s="154"/>
      <c r="AI425" s="154"/>
      <c r="AJ425" s="154"/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</row>
    <row r="426" spans="1:60" outlineLevel="1" x14ac:dyDescent="0.2">
      <c r="A426" s="175">
        <v>128</v>
      </c>
      <c r="B426" s="176" t="s">
        <v>656</v>
      </c>
      <c r="C426" s="191" t="s">
        <v>657</v>
      </c>
      <c r="D426" s="177" t="s">
        <v>352</v>
      </c>
      <c r="E426" s="178">
        <v>17.482399999999998</v>
      </c>
      <c r="F426" s="179"/>
      <c r="G426" s="180">
        <f>ROUND(E426*F426,2)</f>
        <v>0</v>
      </c>
      <c r="H426" s="179"/>
      <c r="I426" s="180">
        <f>ROUND(E426*H426,2)</f>
        <v>0</v>
      </c>
      <c r="J426" s="179"/>
      <c r="K426" s="180">
        <f>ROUND(E426*J426,2)</f>
        <v>0</v>
      </c>
      <c r="L426" s="180">
        <v>21</v>
      </c>
      <c r="M426" s="180">
        <f>G426*(1+L426/100)</f>
        <v>0</v>
      </c>
      <c r="N426" s="180">
        <v>0</v>
      </c>
      <c r="O426" s="180">
        <f>ROUND(E426*N426,2)</f>
        <v>0</v>
      </c>
      <c r="P426" s="180">
        <v>0</v>
      </c>
      <c r="Q426" s="180">
        <f>ROUND(E426*P426,2)</f>
        <v>0</v>
      </c>
      <c r="R426" s="180"/>
      <c r="S426" s="180" t="s">
        <v>140</v>
      </c>
      <c r="T426" s="181" t="s">
        <v>141</v>
      </c>
      <c r="U426" s="164">
        <v>0</v>
      </c>
      <c r="V426" s="164">
        <f>ROUND(E426*U426,2)</f>
        <v>0</v>
      </c>
      <c r="W426" s="16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 t="s">
        <v>132</v>
      </c>
      <c r="AH426" s="154"/>
      <c r="AI426" s="154"/>
      <c r="AJ426" s="154"/>
      <c r="AK426" s="154"/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</row>
    <row r="427" spans="1:60" x14ac:dyDescent="0.2">
      <c r="A427" s="5"/>
      <c r="B427" s="6"/>
      <c r="C427" s="194"/>
      <c r="D427" s="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AE427">
        <v>15</v>
      </c>
      <c r="AF427">
        <v>21</v>
      </c>
    </row>
    <row r="428" spans="1:60" x14ac:dyDescent="0.2">
      <c r="A428" s="157"/>
      <c r="B428" s="158" t="s">
        <v>29</v>
      </c>
      <c r="C428" s="195"/>
      <c r="D428" s="159"/>
      <c r="E428" s="160"/>
      <c r="F428" s="160"/>
      <c r="G428" s="189">
        <f>G8+G15+G22+G25+G39+G51+G63+G71+G78+G85+G89+G92+G108+G255+G294+G314+G326+G383+G390+G400+G418</f>
        <v>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AE428">
        <f>SUMIF(L7:L426,AE427,G7:G426)</f>
        <v>0</v>
      </c>
      <c r="AF428">
        <f>SUMIF(L7:L426,AF427,G7:G426)</f>
        <v>0</v>
      </c>
      <c r="AG428" t="s">
        <v>205</v>
      </c>
    </row>
    <row r="429" spans="1:60" x14ac:dyDescent="0.2">
      <c r="C429" s="196"/>
      <c r="D429" s="145"/>
      <c r="AG429" t="s">
        <v>206</v>
      </c>
    </row>
    <row r="430" spans="1:60" x14ac:dyDescent="0.2">
      <c r="D430" s="145"/>
    </row>
    <row r="431" spans="1:60" x14ac:dyDescent="0.2">
      <c r="D431" s="145"/>
    </row>
    <row r="432" spans="1:60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  <row r="4999" spans="4:4" x14ac:dyDescent="0.2">
      <c r="D4999" s="145"/>
    </row>
    <row r="5000" spans="4:4" x14ac:dyDescent="0.2">
      <c r="D5000" s="145"/>
    </row>
  </sheetData>
  <mergeCells count="12">
    <mergeCell ref="C325:G325"/>
    <mergeCell ref="A1:G1"/>
    <mergeCell ref="C2:G2"/>
    <mergeCell ref="C3:G3"/>
    <mergeCell ref="C4:G4"/>
    <mergeCell ref="C10:G10"/>
    <mergeCell ref="C87:G87"/>
    <mergeCell ref="C91:G91"/>
    <mergeCell ref="C107:G107"/>
    <mergeCell ref="C249:G249"/>
    <mergeCell ref="C293:G293"/>
    <mergeCell ref="C313:G3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O-15-01 R-15-02 Pol</vt:lpstr>
      <vt:lpstr>O-15-01 R-15-03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'O-15-01 R-15-02 Pol'!Názvy_tisku</vt:lpstr>
      <vt:lpstr>'O-15-01 R-15-03 Pol'!Názvy_tisku</vt:lpstr>
      <vt:lpstr>oadresa</vt:lpstr>
      <vt:lpstr>Stavba!Objednatel</vt:lpstr>
      <vt:lpstr>Stavba!Objekt</vt:lpstr>
      <vt:lpstr>'O-15-01 R-15-02 Pol'!Oblast_tisku</vt:lpstr>
      <vt:lpstr>'O-15-01 R-15-03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Papšík David</dc:creator>
  <cp:lastModifiedBy>Papšík David</cp:lastModifiedBy>
  <cp:lastPrinted>2014-02-28T09:52:57Z</cp:lastPrinted>
  <dcterms:created xsi:type="dcterms:W3CDTF">2009-04-08T07:15:50Z</dcterms:created>
  <dcterms:modified xsi:type="dcterms:W3CDTF">2017-05-03T11:48:55Z</dcterms:modified>
</cp:coreProperties>
</file>