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Rekapitulace" sheetId="1" r:id="rId1"/>
    <sheet name="Sestava" sheetId="2" r:id="rId2"/>
  </sheets>
  <definedNames/>
  <calcPr fullCalcOnLoad="1"/>
</workbook>
</file>

<file path=xl/sharedStrings.xml><?xml version="1.0" encoding="utf-8"?>
<sst xmlns="http://schemas.openxmlformats.org/spreadsheetml/2006/main" count="523" uniqueCount="188">
  <si>
    <t>1</t>
  </si>
  <si>
    <t>2</t>
  </si>
  <si>
    <t>3</t>
  </si>
  <si>
    <t>4</t>
  </si>
  <si>
    <t>5</t>
  </si>
  <si>
    <t>6</t>
  </si>
  <si>
    <t>7</t>
  </si>
  <si>
    <t>8</t>
  </si>
  <si>
    <t>9</t>
  </si>
  <si>
    <t>M</t>
  </si>
  <si>
    <t>d</t>
  </si>
  <si>
    <t>m</t>
  </si>
  <si>
    <t>t</t>
  </si>
  <si>
    <t>10</t>
  </si>
  <si>
    <t>11</t>
  </si>
  <si>
    <t>12</t>
  </si>
  <si>
    <t>13</t>
  </si>
  <si>
    <t>14</t>
  </si>
  <si>
    <t>15</t>
  </si>
  <si>
    <t>16</t>
  </si>
  <si>
    <t>hr</t>
  </si>
  <si>
    <t>ks</t>
  </si>
  <si>
    <t>m2</t>
  </si>
  <si>
    <t>m3</t>
  </si>
  <si>
    <t>001</t>
  </si>
  <si>
    <t>002</t>
  </si>
  <si>
    <t>008</t>
  </si>
  <si>
    <t>011</t>
  </si>
  <si>
    <t>018</t>
  </si>
  <si>
    <t>699</t>
  </si>
  <si>
    <t>999</t>
  </si>
  <si>
    <t>D+M</t>
  </si>
  <si>
    <t>HSV</t>
  </si>
  <si>
    <t>KUS</t>
  </si>
  <si>
    <t>PRIR</t>
  </si>
  <si>
    <t>m.j.</t>
  </si>
  <si>
    <t>1,000</t>
  </si>
  <si>
    <t>2,000</t>
  </si>
  <si>
    <t>4,000</t>
  </si>
  <si>
    <t>6,000</t>
  </si>
  <si>
    <t>7,000</t>
  </si>
  <si>
    <t>7,500</t>
  </si>
  <si>
    <t>8,000</t>
  </si>
  <si>
    <t>9,000</t>
  </si>
  <si>
    <t>Akce:</t>
  </si>
  <si>
    <t>Cislo</t>
  </si>
  <si>
    <t>název</t>
  </si>
  <si>
    <t>oddíl</t>
  </si>
  <si>
    <t>sazba</t>
  </si>
  <si>
    <t>suť</t>
  </si>
  <si>
    <t>11,430</t>
  </si>
  <si>
    <t>14,000</t>
  </si>
  <si>
    <t>18,000</t>
  </si>
  <si>
    <t>18,280</t>
  </si>
  <si>
    <t>20,000</t>
  </si>
  <si>
    <t>24,000</t>
  </si>
  <si>
    <t>26,000</t>
  </si>
  <si>
    <t>30,000</t>
  </si>
  <si>
    <t>32,000</t>
  </si>
  <si>
    <t>38,100</t>
  </si>
  <si>
    <t>40,000</t>
  </si>
  <si>
    <t>42,000</t>
  </si>
  <si>
    <t>58,200</t>
  </si>
  <si>
    <t>60,960</t>
  </si>
  <si>
    <t>76,200</t>
  </si>
  <si>
    <t>88,660</t>
  </si>
  <si>
    <t>celkem</t>
  </si>
  <si>
    <t>objekt</t>
  </si>
  <si>
    <t>soubor</t>
  </si>
  <si>
    <t>100,000</t>
  </si>
  <si>
    <t>115,000</t>
  </si>
  <si>
    <t>140,600</t>
  </si>
  <si>
    <t>152,400</t>
  </si>
  <si>
    <t>201,510</t>
  </si>
  <si>
    <t>275,570</t>
  </si>
  <si>
    <t>562,400</t>
  </si>
  <si>
    <t>Objekt:</t>
  </si>
  <si>
    <t>dodávka</t>
  </si>
  <si>
    <t>potrubí</t>
  </si>
  <si>
    <t>poř.</t>
  </si>
  <si>
    <t>14362522</t>
  </si>
  <si>
    <t>15032010</t>
  </si>
  <si>
    <t>28611363</t>
  </si>
  <si>
    <t>115101201</t>
  </si>
  <si>
    <t>115101301</t>
  </si>
  <si>
    <t>131203102</t>
  </si>
  <si>
    <t>132201201</t>
  </si>
  <si>
    <t>132201202</t>
  </si>
  <si>
    <t>132201209</t>
  </si>
  <si>
    <t>151101101</t>
  </si>
  <si>
    <t>151101111</t>
  </si>
  <si>
    <t>161101101</t>
  </si>
  <si>
    <t>162201101</t>
  </si>
  <si>
    <t>162201102</t>
  </si>
  <si>
    <t>174101101</t>
  </si>
  <si>
    <t>181101102</t>
  </si>
  <si>
    <t>230011134</t>
  </si>
  <si>
    <t>230230021</t>
  </si>
  <si>
    <t>230230022</t>
  </si>
  <si>
    <t>564231111</t>
  </si>
  <si>
    <t>871364121</t>
  </si>
  <si>
    <t>979097115</t>
  </si>
  <si>
    <t>979098191</t>
  </si>
  <si>
    <t>998222011</t>
  </si>
  <si>
    <t>998222094</t>
  </si>
  <si>
    <t>998276118</t>
  </si>
  <si>
    <t>Číslo</t>
  </si>
  <si>
    <t>tonáž</t>
  </si>
  <si>
    <t>...........</t>
  </si>
  <si>
    <t>zemní práce</t>
  </si>
  <si>
    <t>Součet</t>
  </si>
  <si>
    <t>montáž</t>
  </si>
  <si>
    <t>součet</t>
  </si>
  <si>
    <t>008 - potrubí</t>
  </si>
  <si>
    <t>množství</t>
  </si>
  <si>
    <t>přirážky</t>
  </si>
  <si>
    <t>001 - zemní práce</t>
  </si>
  <si>
    <t>obsyp potrubí pískem</t>
  </si>
  <si>
    <t>6 x (1x1,5 x2) = 18m3</t>
  </si>
  <si>
    <t>4x (1,5 x 1 x 1) = 6m3</t>
  </si>
  <si>
    <t>povrchové úpravy terénu</t>
  </si>
  <si>
    <t>betonový prstenec 1000mm</t>
  </si>
  <si>
    <t>těsnění 640mm</t>
  </si>
  <si>
    <t>999 - přirážky</t>
  </si>
  <si>
    <t>chránička ocel</t>
  </si>
  <si>
    <t>těsnění 1100mm</t>
  </si>
  <si>
    <t>018 - povrchové úpravy terénu</t>
  </si>
  <si>
    <t>litinový poklop 600/40T D400¨</t>
  </si>
  <si>
    <t>přesun hmot HSV</t>
  </si>
  <si>
    <t>montáž chráničky</t>
  </si>
  <si>
    <t>zakládání objektů</t>
  </si>
  <si>
    <t>KOLENO KANAL PLAST KGB 150X87R   B</t>
  </si>
  <si>
    <t>TR SR SV 1 11375.1 D 426 T 8 OK  A</t>
  </si>
  <si>
    <t>Poplatek za skládku - ostatní zemina</t>
  </si>
  <si>
    <t>montáž šachty 1000mm</t>
  </si>
  <si>
    <t>součet za HSV celkem</t>
  </si>
  <si>
    <t>splašková kanalizace</t>
  </si>
  <si>
    <t>699 - přesun hmot HSV</t>
  </si>
  <si>
    <t>součet za PRIR celkem</t>
  </si>
  <si>
    <t>těsnění gumové DN 160</t>
  </si>
  <si>
    <t>002 - zakládání objektů</t>
  </si>
  <si>
    <t>těsnění gumové UR2 DN250</t>
  </si>
  <si>
    <t>001 - splašková kanalizace</t>
  </si>
  <si>
    <t>vytýčení inženýrských sítí</t>
  </si>
  <si>
    <t>fólie výstražná - kanalizace</t>
  </si>
  <si>
    <t>přípravné a přidružené práce</t>
  </si>
  <si>
    <t>zřízení, provoz a odstranění</t>
  </si>
  <si>
    <t>šachtová skruž plast 1000mm h</t>
  </si>
  <si>
    <t>montáž plastové šachty 425 mm</t>
  </si>
  <si>
    <t>Poplatek za skládku - netříděné</t>
  </si>
  <si>
    <t>011 - přípravné a přidružené práce</t>
  </si>
  <si>
    <t>Montáž PE potrubí ve výkopu DN 250</t>
  </si>
  <si>
    <t>kamerová zkouška ve vybraném úseku</t>
  </si>
  <si>
    <t>přechodový konus plast 1000mmm/640mm</t>
  </si>
  <si>
    <t>zajištění přechodného dopravního značení</t>
  </si>
  <si>
    <t>šachtová roura plast 425/2000 mm bez hrdla</t>
  </si>
  <si>
    <t>dno šachtové plast průchozí DN 1000 KG 250</t>
  </si>
  <si>
    <t>Hlavní tlaková zkouška vzduchem 0,6 MPa DN 250</t>
  </si>
  <si>
    <t>Podklad nebo podsyp ze štěrkopísku ŠP tl 100 mm</t>
  </si>
  <si>
    <t>potrubí kanalizační PVC KG SN8 DN 160 mm 6m dl.</t>
  </si>
  <si>
    <t>ztrátné materiálu a prořez 3% z ceny SO bez DPH</t>
  </si>
  <si>
    <t>dno šachtové plast přímé 425mm KG 160 vč. těsnění</t>
  </si>
  <si>
    <t>poklop plast pachotěsný 425mm s madlem vč. těsnění</t>
  </si>
  <si>
    <t>Hlavní tlaková zkouška vzduchem 0,6 MPa DN max. 200</t>
  </si>
  <si>
    <t>Přesun hmot pro pozemní komunikace s krytem z kameniva</t>
  </si>
  <si>
    <t>Spojka Prachatická x Šumbarská RDS kanalizace splašková</t>
  </si>
  <si>
    <t>potrubí kanalizační PP UR2 SN 10 roury délky 6 m DN 250</t>
  </si>
  <si>
    <t>splašková kanalizace - veřejné části domovních přípojek</t>
  </si>
  <si>
    <t>Zřízení příložného pažení a rozepření stěn rýh hl do 2 m</t>
  </si>
  <si>
    <t>Vodorovné přemístění do 20 m výkopku z horniny tř. 1 až 4</t>
  </si>
  <si>
    <t>Vodorovné přemístění do 50 m výkopku z horniny tř. 1 až 4</t>
  </si>
  <si>
    <t>Úprava pláně v zářezech v hornině tř. 1 až 4 se zhutněním</t>
  </si>
  <si>
    <t>Hloubení rýh š do 2000 mm v hornině tř. 3 objemu do 100 m3</t>
  </si>
  <si>
    <t>Hloubení rýh š do 2000 mm v hornině tř. 3 objemu do 1000 m3</t>
  </si>
  <si>
    <t>Odstranění příložného pažení a rozepření stěn rýh hl do 2 m</t>
  </si>
  <si>
    <t>zařízení staveniště, napojení na energie a spotřeba energií</t>
  </si>
  <si>
    <t>002 - splašková kanalizace - veřejné části domovních přípojek</t>
  </si>
  <si>
    <t>Zásyp jam, šachet rýh nebo kolem objektů sypaninou se zhutněním</t>
  </si>
  <si>
    <t>Montáž potrubí trouby ocelové hladké tř.11-13 D 377 mm, tl 8,0 mm</t>
  </si>
  <si>
    <t>Příplatek za lepivost k hloubení rýh š do 2000 mm v hornině tř. 3</t>
  </si>
  <si>
    <t>Svislé přemístění výkopku z horniny tř. 1 až 4 hl výkopu do 2,5 m</t>
  </si>
  <si>
    <t>Čerpání vody na dopravní výšku do 10 m průměrný přítok do 500 l/min</t>
  </si>
  <si>
    <t>zajištění bezpečnosti na staveništi, lávky, zábradlí, pásky, tabule</t>
  </si>
  <si>
    <t>Hloubení jam ručním nebo pneum nářadím v nesoudržných horninách tř. 3</t>
  </si>
  <si>
    <t>Pohotovost čerpací soupravy pro dopravní výšku do 10 m přítok do 500 l/min</t>
  </si>
  <si>
    <t>Příplatek za zvětšený přesun pro pozemní komunikace s krytem z kameniva do 5000 m</t>
  </si>
  <si>
    <t>Příplatek za zvětšený přesun hmot pro trubní vedení z trub z plastických hmot do 5000 m</t>
  </si>
  <si>
    <t>geodetické vytýčení stavby, zaměření po provedení, zhotovení geometrického plánu po provedení stavby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</si>
</sst>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</numFmts>
  <fonts count="7">
    <font>
      <sz val="10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7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1" fillId="0" borderId="0" xfId="0" applyNumberFormat="1" applyFont="1" applyFill="1" applyBorder="1" applyAlignment="1" applyProtection="1">
      <alignment wrapText="1"/>
      <protection/>
    </xf>
    <xf numFmtId="2" fontId="2" fillId="0" borderId="0" xfId="0" applyNumberFormat="1" applyFont="1" applyFill="1" applyBorder="1" applyAlignment="1" applyProtection="1">
      <alignment wrapText="1"/>
      <protection/>
    </xf>
    <xf numFmtId="2" fontId="3" fillId="0" borderId="0" xfId="0" applyNumberFormat="1" applyFont="1" applyFill="1" applyBorder="1" applyAlignment="1" applyProtection="1">
      <alignment wrapText="1"/>
      <protection/>
    </xf>
    <xf numFmtId="2" fontId="3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2" fontId="5" fillId="0" borderId="0" xfId="0" applyNumberFormat="1" applyFont="1" applyFill="1" applyBorder="1" applyAlignment="1" applyProtection="1">
      <alignment wrapText="1"/>
      <protection/>
    </xf>
    <xf numFmtId="2" fontId="6" fillId="0" borderId="0" xfId="0" applyNumberFormat="1" applyFont="1" applyFill="1" applyBorder="1" applyAlignment="1" applyProtection="1">
      <alignment wrapText="1"/>
      <protection/>
    </xf>
    <xf numFmtId="2" fontId="6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6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6.28125" style="0" customWidth="1"/>
    <col min="2" max="2" width="4.7109375" style="0" customWidth="1"/>
    <col min="3" max="3" width="9.421875" style="0" customWidth="1"/>
    <col min="4" max="4" width="46.8515625" style="0" customWidth="1"/>
    <col min="5" max="5" width="6.28125" style="0" customWidth="1"/>
    <col min="7" max="7" width="9.28125" style="0" bestFit="1" customWidth="1"/>
    <col min="8" max="8" width="9.8515625" style="0" bestFit="1" customWidth="1"/>
    <col min="9" max="9" width="9.7109375" style="0" bestFit="1" customWidth="1"/>
  </cols>
  <sheetData>
    <row r="2" spans="4:9" ht="12.75">
      <c r="D2" s="1" t="s">
        <v>46</v>
      </c>
      <c r="E2" s="1" t="s">
        <v>107</v>
      </c>
      <c r="F2" s="1" t="s">
        <v>49</v>
      </c>
      <c r="G2" s="1" t="s">
        <v>77</v>
      </c>
      <c r="H2" s="1" t="s">
        <v>111</v>
      </c>
      <c r="I2" s="1" t="s">
        <v>66</v>
      </c>
    </row>
    <row r="4" spans="1:4" ht="21.75">
      <c r="A4" s="2" t="s">
        <v>76</v>
      </c>
      <c r="B4" s="2" t="s">
        <v>24</v>
      </c>
      <c r="C4" s="2" t="s">
        <v>45</v>
      </c>
      <c r="D4" s="2" t="s">
        <v>136</v>
      </c>
    </row>
    <row r="5" spans="2:9" ht="12.75">
      <c r="B5" s="3" t="s">
        <v>24</v>
      </c>
      <c r="C5" s="3" t="s">
        <v>32</v>
      </c>
      <c r="D5" s="3" t="s">
        <v>109</v>
      </c>
      <c r="E5" s="4">
        <v>28.93</v>
      </c>
      <c r="F5" s="3"/>
      <c r="G5" s="3"/>
      <c r="H5" s="3">
        <f>Sestava!J17</f>
        <v>221806.06072417155</v>
      </c>
      <c r="I5" s="3">
        <f>H5+G5</f>
        <v>221806.06072417155</v>
      </c>
    </row>
    <row r="6" spans="2:9" ht="12.75">
      <c r="B6" s="3" t="s">
        <v>25</v>
      </c>
      <c r="C6" s="3" t="s">
        <v>32</v>
      </c>
      <c r="D6" s="3" t="s">
        <v>130</v>
      </c>
      <c r="E6" s="3"/>
      <c r="F6" s="3"/>
      <c r="G6" s="3"/>
      <c r="H6" s="3">
        <f>Sestava!J22</f>
        <v>7781.579853621601</v>
      </c>
      <c r="I6" s="3">
        <f aca="true" t="shared" si="0" ref="I6:I31">H6+G6</f>
        <v>7781.579853621601</v>
      </c>
    </row>
    <row r="7" spans="2:9" ht="12.75">
      <c r="B7" s="3" t="s">
        <v>26</v>
      </c>
      <c r="C7" s="3" t="s">
        <v>32</v>
      </c>
      <c r="D7" s="3" t="s">
        <v>78</v>
      </c>
      <c r="E7" s="4">
        <v>0.63</v>
      </c>
      <c r="F7" s="3"/>
      <c r="G7" s="3">
        <f>Sestava!I44</f>
        <v>256223.28878669365</v>
      </c>
      <c r="H7" s="3">
        <f>Sestava!J44</f>
        <v>133360.8233148129</v>
      </c>
      <c r="I7" s="3">
        <f t="shared" si="0"/>
        <v>389584.11210150656</v>
      </c>
    </row>
    <row r="8" spans="2:9" ht="12.75">
      <c r="B8" s="3" t="s">
        <v>27</v>
      </c>
      <c r="C8" s="3" t="s">
        <v>32</v>
      </c>
      <c r="D8" s="3" t="s">
        <v>145</v>
      </c>
      <c r="E8" s="4">
        <v>0.04</v>
      </c>
      <c r="F8" s="3"/>
      <c r="G8" s="3"/>
      <c r="H8" s="3">
        <f>Sestava!J53</f>
        <v>68615.71154628001</v>
      </c>
      <c r="I8" s="3">
        <f t="shared" si="0"/>
        <v>68615.71154628001</v>
      </c>
    </row>
    <row r="9" spans="2:9" ht="12.75">
      <c r="B9" s="3" t="s">
        <v>28</v>
      </c>
      <c r="C9" s="3" t="s">
        <v>32</v>
      </c>
      <c r="D9" s="3" t="s">
        <v>120</v>
      </c>
      <c r="E9" s="3"/>
      <c r="F9" s="3"/>
      <c r="G9" s="3"/>
      <c r="H9" s="3">
        <f>Sestava!J57</f>
        <v>7847.78968467888</v>
      </c>
      <c r="I9" s="3">
        <f t="shared" si="0"/>
        <v>7847.78968467888</v>
      </c>
    </row>
    <row r="10" spans="2:9" ht="12.75">
      <c r="B10" s="3" t="s">
        <v>29</v>
      </c>
      <c r="C10" s="3" t="s">
        <v>32</v>
      </c>
      <c r="D10" s="3" t="s">
        <v>128</v>
      </c>
      <c r="E10" s="3"/>
      <c r="F10" s="3"/>
      <c r="G10" s="3"/>
      <c r="H10" s="3">
        <f>Sestava!J63</f>
        <v>21051.454278750003</v>
      </c>
      <c r="I10" s="3">
        <f t="shared" si="0"/>
        <v>21051.454278750003</v>
      </c>
    </row>
    <row r="11" spans="2:9" ht="12.75">
      <c r="B11" s="3" t="s">
        <v>30</v>
      </c>
      <c r="C11" s="3" t="s">
        <v>34</v>
      </c>
      <c r="D11" s="3" t="s">
        <v>115</v>
      </c>
      <c r="E11" s="4">
        <v>91.66</v>
      </c>
      <c r="F11" s="3"/>
      <c r="G11" s="3"/>
      <c r="H11" s="3">
        <f>Sestava!J69</f>
        <v>31355.787156</v>
      </c>
      <c r="I11" s="3">
        <f t="shared" si="0"/>
        <v>31355.787156</v>
      </c>
    </row>
    <row r="12" spans="3:9" ht="12.75">
      <c r="C12" s="1" t="s">
        <v>32</v>
      </c>
      <c r="D12" s="1" t="s">
        <v>135</v>
      </c>
      <c r="E12" s="5">
        <v>29.61</v>
      </c>
      <c r="F12" s="1"/>
      <c r="G12" s="1">
        <f>G7</f>
        <v>256223.28878669365</v>
      </c>
      <c r="H12" s="1">
        <f>H10+H9+H8+H7+H6+H5</f>
        <v>460463.41940231493</v>
      </c>
      <c r="I12" s="1">
        <f t="shared" si="0"/>
        <v>716686.7081890085</v>
      </c>
    </row>
    <row r="13" spans="3:9" ht="12.75">
      <c r="C13" s="1" t="s">
        <v>34</v>
      </c>
      <c r="D13" s="1" t="s">
        <v>138</v>
      </c>
      <c r="E13" s="5">
        <v>91.66</v>
      </c>
      <c r="F13" s="1"/>
      <c r="G13" s="1"/>
      <c r="H13" s="1">
        <f>H11</f>
        <v>31355.787156</v>
      </c>
      <c r="I13" s="1">
        <f t="shared" si="0"/>
        <v>31355.787156</v>
      </c>
    </row>
    <row r="14" spans="1:9" ht="21.75">
      <c r="A14" s="2" t="s">
        <v>110</v>
      </c>
      <c r="E14" s="6">
        <v>121.27</v>
      </c>
      <c r="F14" s="2"/>
      <c r="G14" s="2">
        <f>SUM(G12:G13)</f>
        <v>256223.28878669365</v>
      </c>
      <c r="H14" s="2">
        <f>SUM(H12:H13)</f>
        <v>491819.2065583149</v>
      </c>
      <c r="I14" s="2">
        <f t="shared" si="0"/>
        <v>748042.4953450086</v>
      </c>
    </row>
    <row r="16" spans="1:4" ht="21.75">
      <c r="A16" s="2" t="s">
        <v>76</v>
      </c>
      <c r="B16" s="2" t="s">
        <v>25</v>
      </c>
      <c r="C16" s="2" t="s">
        <v>45</v>
      </c>
      <c r="D16" s="2" t="s">
        <v>167</v>
      </c>
    </row>
    <row r="17" spans="2:9" ht="12.75">
      <c r="B17" s="3" t="s">
        <v>24</v>
      </c>
      <c r="C17" s="3" t="s">
        <v>32</v>
      </c>
      <c r="D17" s="3" t="s">
        <v>109</v>
      </c>
      <c r="E17" s="4">
        <v>7.84</v>
      </c>
      <c r="F17" s="3"/>
      <c r="G17" s="3"/>
      <c r="H17" s="3">
        <f>Sestava!J85</f>
        <v>65844.21613583204</v>
      </c>
      <c r="I17" s="3">
        <f t="shared" si="0"/>
        <v>65844.21613583204</v>
      </c>
    </row>
    <row r="18" spans="2:9" ht="12.75">
      <c r="B18" s="3" t="s">
        <v>25</v>
      </c>
      <c r="C18" s="3" t="s">
        <v>32</v>
      </c>
      <c r="D18" s="3" t="s">
        <v>130</v>
      </c>
      <c r="E18" s="3"/>
      <c r="F18" s="3"/>
      <c r="G18" s="3"/>
      <c r="H18" s="3">
        <f>Sestava!J90</f>
        <v>4326.7354714176</v>
      </c>
      <c r="I18" s="3">
        <f t="shared" si="0"/>
        <v>4326.7354714176</v>
      </c>
    </row>
    <row r="19" spans="2:9" ht="12.75">
      <c r="B19" s="3" t="s">
        <v>26</v>
      </c>
      <c r="C19" s="3" t="s">
        <v>32</v>
      </c>
      <c r="D19" s="3" t="s">
        <v>78</v>
      </c>
      <c r="E19" s="4">
        <v>0.01</v>
      </c>
      <c r="F19" s="3"/>
      <c r="G19" s="3">
        <f>Sestava!I104</f>
        <v>91057.76474767202</v>
      </c>
      <c r="H19" s="3">
        <f>Sestava!J104</f>
        <v>40191.003450501485</v>
      </c>
      <c r="I19" s="3">
        <f t="shared" si="0"/>
        <v>131248.7681981735</v>
      </c>
    </row>
    <row r="20" spans="2:9" ht="12.75">
      <c r="B20" s="3" t="s">
        <v>27</v>
      </c>
      <c r="C20" s="3" t="s">
        <v>32</v>
      </c>
      <c r="D20" s="3" t="s">
        <v>145</v>
      </c>
      <c r="E20" s="4">
        <v>0.04</v>
      </c>
      <c r="F20" s="3"/>
      <c r="G20" s="3"/>
      <c r="H20" s="3">
        <f>Sestava!J113</f>
        <v>57617.4001303964</v>
      </c>
      <c r="I20" s="3">
        <f t="shared" si="0"/>
        <v>57617.4001303964</v>
      </c>
    </row>
    <row r="21" spans="2:9" ht="12.75">
      <c r="B21" s="3" t="s">
        <v>28</v>
      </c>
      <c r="C21" s="3" t="s">
        <v>32</v>
      </c>
      <c r="D21" s="3" t="s">
        <v>120</v>
      </c>
      <c r="E21" s="3"/>
      <c r="F21" s="3"/>
      <c r="G21" s="3"/>
      <c r="H21" s="3">
        <f>Sestava!J117</f>
        <v>2126.60588183688</v>
      </c>
      <c r="I21" s="3">
        <f t="shared" si="0"/>
        <v>2126.60588183688</v>
      </c>
    </row>
    <row r="22" spans="2:9" ht="12.75">
      <c r="B22" s="3" t="s">
        <v>29</v>
      </c>
      <c r="C22" s="3" t="s">
        <v>32</v>
      </c>
      <c r="D22" s="3" t="s">
        <v>128</v>
      </c>
      <c r="E22" s="3"/>
      <c r="F22" s="3"/>
      <c r="G22" s="3"/>
      <c r="H22" s="3">
        <f>Sestava!J123</f>
        <v>3398.8354844200803</v>
      </c>
      <c r="I22" s="3">
        <f t="shared" si="0"/>
        <v>3398.8354844200803</v>
      </c>
    </row>
    <row r="23" spans="2:9" ht="12.75">
      <c r="B23" s="3" t="s">
        <v>30</v>
      </c>
      <c r="C23" s="3" t="s">
        <v>34</v>
      </c>
      <c r="D23" s="3" t="s">
        <v>115</v>
      </c>
      <c r="E23" s="4">
        <v>19.28</v>
      </c>
      <c r="F23" s="3"/>
      <c r="G23" s="3"/>
      <c r="H23" s="3">
        <f>Sestava!J128</f>
        <v>10373.546745436</v>
      </c>
      <c r="I23" s="3">
        <f t="shared" si="0"/>
        <v>10373.546745436</v>
      </c>
    </row>
    <row r="24" spans="3:9" ht="12.75">
      <c r="C24" s="1" t="s">
        <v>32</v>
      </c>
      <c r="D24" s="1" t="s">
        <v>135</v>
      </c>
      <c r="E24" s="5">
        <v>7.89</v>
      </c>
      <c r="F24" s="1"/>
      <c r="G24" s="1">
        <f>SUM(G19:G23)</f>
        <v>91057.76474767202</v>
      </c>
      <c r="H24" s="1">
        <f>H22+H21+H20+H19+H18+H17</f>
        <v>173504.7965544045</v>
      </c>
      <c r="I24" s="1">
        <f t="shared" si="0"/>
        <v>264562.5613020765</v>
      </c>
    </row>
    <row r="25" spans="3:9" ht="12.75">
      <c r="C25" s="1" t="s">
        <v>34</v>
      </c>
      <c r="D25" s="1" t="s">
        <v>138</v>
      </c>
      <c r="E25" s="5">
        <v>19.28</v>
      </c>
      <c r="F25" s="1"/>
      <c r="G25" s="1"/>
      <c r="H25" s="1">
        <f>Sestava!J128</f>
        <v>10373.546745436</v>
      </c>
      <c r="I25" s="1">
        <f t="shared" si="0"/>
        <v>10373.546745436</v>
      </c>
    </row>
    <row r="26" spans="1:9" ht="21.75">
      <c r="A26" s="2" t="s">
        <v>110</v>
      </c>
      <c r="E26" s="6">
        <v>27.17</v>
      </c>
      <c r="F26" s="2"/>
      <c r="G26" s="2">
        <f>G24</f>
        <v>91057.76474767202</v>
      </c>
      <c r="H26" s="2">
        <f>SUM(H24:H25)</f>
        <v>183878.3432998405</v>
      </c>
      <c r="I26" s="2">
        <f t="shared" si="0"/>
        <v>274936.1080475125</v>
      </c>
    </row>
    <row r="28" spans="1:4" ht="21.75">
      <c r="A28" s="2" t="s">
        <v>44</v>
      </c>
      <c r="C28" s="2" t="s">
        <v>81</v>
      </c>
      <c r="D28" s="2" t="s">
        <v>165</v>
      </c>
    </row>
    <row r="29" spans="3:9" ht="12.75">
      <c r="C29" s="1" t="s">
        <v>32</v>
      </c>
      <c r="D29" s="1" t="s">
        <v>135</v>
      </c>
      <c r="E29" s="5">
        <v>37.5</v>
      </c>
      <c r="F29" s="1"/>
      <c r="G29" s="1">
        <f>G14+G26</f>
        <v>347281.05353436567</v>
      </c>
      <c r="H29" s="1">
        <f>H12+H24</f>
        <v>633968.2159567194</v>
      </c>
      <c r="I29" s="1">
        <f t="shared" si="0"/>
        <v>981249.2694910851</v>
      </c>
    </row>
    <row r="30" spans="3:9" ht="12.75">
      <c r="C30" s="1" t="s">
        <v>34</v>
      </c>
      <c r="D30" s="1" t="s">
        <v>138</v>
      </c>
      <c r="E30" s="5">
        <v>110.94</v>
      </c>
      <c r="F30" s="1"/>
      <c r="G30" s="1">
        <f>G25+G13</f>
        <v>0</v>
      </c>
      <c r="H30" s="1">
        <f>H25+H13</f>
        <v>41729.333901435995</v>
      </c>
      <c r="I30" s="1">
        <f t="shared" si="0"/>
        <v>41729.333901435995</v>
      </c>
    </row>
    <row r="31" spans="1:9" ht="21.75">
      <c r="A31" s="2" t="s">
        <v>110</v>
      </c>
      <c r="E31" s="6">
        <v>148.44</v>
      </c>
      <c r="F31" s="2"/>
      <c r="G31" s="2">
        <f>SUM(G29:G30)</f>
        <v>347281.05353436567</v>
      </c>
      <c r="H31" s="2">
        <f>SUM(H29:H30)</f>
        <v>675697.5498581553</v>
      </c>
      <c r="I31" s="2">
        <f t="shared" si="0"/>
        <v>1022978.6033925209</v>
      </c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33"/>
  <sheetViews>
    <sheetView workbookViewId="0" topLeftCell="A91">
      <selection activeCell="F108" sqref="F108"/>
    </sheetView>
  </sheetViews>
  <sheetFormatPr defaultColWidth="9.140625" defaultRowHeight="12.75"/>
  <cols>
    <col min="1" max="1" width="4.7109375" style="0" customWidth="1"/>
    <col min="2" max="2" width="11.00390625" style="0" customWidth="1"/>
    <col min="3" max="3" width="46.8515625" style="0" customWidth="1"/>
    <col min="4" max="4" width="6.28125" style="0" customWidth="1"/>
    <col min="9" max="9" width="10.140625" style="0" bestFit="1" customWidth="1"/>
    <col min="10" max="10" width="11.421875" style="0" customWidth="1"/>
    <col min="11" max="11" width="13.421875" style="0" customWidth="1"/>
  </cols>
  <sheetData>
    <row r="2" spans="1:11" ht="12.75">
      <c r="A2" s="1" t="s">
        <v>79</v>
      </c>
      <c r="B2" s="1" t="s">
        <v>106</v>
      </c>
      <c r="C2" s="1" t="s">
        <v>46</v>
      </c>
      <c r="D2" s="1" t="s">
        <v>35</v>
      </c>
      <c r="E2" s="1" t="s">
        <v>114</v>
      </c>
      <c r="F2" s="1" t="s">
        <v>48</v>
      </c>
      <c r="G2" s="1" t="s">
        <v>107</v>
      </c>
      <c r="H2" s="1" t="s">
        <v>49</v>
      </c>
      <c r="I2" s="1" t="s">
        <v>77</v>
      </c>
      <c r="J2" s="1" t="s">
        <v>111</v>
      </c>
      <c r="K2" s="1" t="s">
        <v>66</v>
      </c>
    </row>
    <row r="4" spans="2:3" ht="12.75">
      <c r="B4" s="7" t="s">
        <v>67</v>
      </c>
      <c r="C4" s="7" t="s">
        <v>142</v>
      </c>
    </row>
    <row r="5" spans="2:17" ht="12.75">
      <c r="B5" s="7" t="s">
        <v>47</v>
      </c>
      <c r="C5" s="7" t="s">
        <v>116</v>
      </c>
      <c r="O5" s="16"/>
      <c r="Q5" s="16"/>
    </row>
    <row r="6" spans="1:11" ht="12.75">
      <c r="A6" s="3" t="s">
        <v>0</v>
      </c>
      <c r="B6" s="3" t="s">
        <v>87</v>
      </c>
      <c r="C6" s="3" t="s">
        <v>173</v>
      </c>
      <c r="D6" s="3" t="s">
        <v>23</v>
      </c>
      <c r="E6" s="3" t="s">
        <v>74</v>
      </c>
      <c r="F6" s="15">
        <v>381.09146945760006</v>
      </c>
      <c r="G6" s="3"/>
      <c r="H6" s="3"/>
      <c r="I6" s="3"/>
      <c r="J6" s="3">
        <f>F6*E6</f>
        <v>105017.37623843085</v>
      </c>
      <c r="K6" s="3">
        <f>J6+I6</f>
        <v>105017.37623843085</v>
      </c>
    </row>
    <row r="7" spans="1:11" ht="12.75">
      <c r="A7" s="3" t="s">
        <v>1</v>
      </c>
      <c r="B7" s="3" t="s">
        <v>88</v>
      </c>
      <c r="C7" s="3" t="s">
        <v>179</v>
      </c>
      <c r="D7" s="3" t="s">
        <v>23</v>
      </c>
      <c r="E7" s="3" t="s">
        <v>74</v>
      </c>
      <c r="F7" s="15">
        <v>22.903982255280003</v>
      </c>
      <c r="G7" s="3"/>
      <c r="H7" s="3"/>
      <c r="I7" s="3"/>
      <c r="J7" s="11">
        <f aca="true" t="shared" si="0" ref="J7:J16">F7*E7</f>
        <v>6311.6503900875105</v>
      </c>
      <c r="K7" s="3">
        <f aca="true" t="shared" si="1" ref="K7:K16">J7+I7</f>
        <v>6311.6503900875105</v>
      </c>
    </row>
    <row r="8" spans="1:11" ht="12.75">
      <c r="A8" s="3" t="s">
        <v>2</v>
      </c>
      <c r="B8" s="3" t="s">
        <v>89</v>
      </c>
      <c r="C8" s="3" t="s">
        <v>168</v>
      </c>
      <c r="D8" s="3" t="s">
        <v>22</v>
      </c>
      <c r="E8" s="3" t="s">
        <v>75</v>
      </c>
      <c r="F8" s="15">
        <v>26.9458614768</v>
      </c>
      <c r="G8" s="4">
        <v>0.47</v>
      </c>
      <c r="H8" s="3"/>
      <c r="I8" s="3"/>
      <c r="J8" s="11">
        <f t="shared" si="0"/>
        <v>15154.35249455232</v>
      </c>
      <c r="K8" s="3">
        <f t="shared" si="1"/>
        <v>15154.35249455232</v>
      </c>
    </row>
    <row r="9" spans="1:11" ht="12.75">
      <c r="A9" s="3" t="s">
        <v>3</v>
      </c>
      <c r="B9" s="3" t="s">
        <v>90</v>
      </c>
      <c r="C9" s="3" t="s">
        <v>174</v>
      </c>
      <c r="D9" s="3" t="s">
        <v>22</v>
      </c>
      <c r="E9" s="3" t="s">
        <v>75</v>
      </c>
      <c r="F9" s="15">
        <v>17.99598605772</v>
      </c>
      <c r="G9" s="3"/>
      <c r="H9" s="3"/>
      <c r="I9" s="3"/>
      <c r="J9" s="11">
        <f t="shared" si="0"/>
        <v>10120.942558861727</v>
      </c>
      <c r="K9" s="3">
        <f t="shared" si="1"/>
        <v>10120.942558861727</v>
      </c>
    </row>
    <row r="10" spans="1:11" ht="12.75">
      <c r="A10" s="3" t="s">
        <v>4</v>
      </c>
      <c r="B10" s="3" t="s">
        <v>93</v>
      </c>
      <c r="C10" s="3" t="s">
        <v>170</v>
      </c>
      <c r="D10" s="3" t="s">
        <v>23</v>
      </c>
      <c r="E10" s="3" t="s">
        <v>74</v>
      </c>
      <c r="F10" s="15">
        <v>34.163502943800005</v>
      </c>
      <c r="G10" s="3"/>
      <c r="H10" s="3"/>
      <c r="I10" s="3"/>
      <c r="J10" s="11">
        <f t="shared" si="0"/>
        <v>9414.436506222966</v>
      </c>
      <c r="K10" s="3">
        <f t="shared" si="1"/>
        <v>9414.436506222966</v>
      </c>
    </row>
    <row r="11" spans="1:11" ht="12.75">
      <c r="A11" s="3" t="s">
        <v>5</v>
      </c>
      <c r="B11" s="3" t="s">
        <v>91</v>
      </c>
      <c r="C11" s="3" t="s">
        <v>180</v>
      </c>
      <c r="D11" s="3" t="s">
        <v>23</v>
      </c>
      <c r="E11" s="3" t="s">
        <v>74</v>
      </c>
      <c r="F11" s="15">
        <v>74.87100081768</v>
      </c>
      <c r="G11" s="3"/>
      <c r="H11" s="3"/>
      <c r="I11" s="3"/>
      <c r="J11" s="11">
        <f t="shared" si="0"/>
        <v>20632.201695328076</v>
      </c>
      <c r="K11" s="3">
        <f t="shared" si="1"/>
        <v>20632.201695328076</v>
      </c>
    </row>
    <row r="12" spans="1:11" ht="22.5">
      <c r="A12" s="3" t="s">
        <v>6</v>
      </c>
      <c r="B12" s="3" t="s">
        <v>85</v>
      </c>
      <c r="C12" s="3" t="s">
        <v>183</v>
      </c>
      <c r="D12" s="3" t="s">
        <v>23</v>
      </c>
      <c r="E12" s="3" t="s">
        <v>39</v>
      </c>
      <c r="F12" s="15">
        <v>718.8770901132001</v>
      </c>
      <c r="G12" s="3"/>
      <c r="H12" s="3"/>
      <c r="I12" s="3"/>
      <c r="J12" s="11">
        <f t="shared" si="0"/>
        <v>4313.2625406792</v>
      </c>
      <c r="K12" s="3">
        <f t="shared" si="1"/>
        <v>4313.2625406792</v>
      </c>
    </row>
    <row r="13" spans="3:10" ht="12.75">
      <c r="C13" s="8" t="s">
        <v>119</v>
      </c>
      <c r="F13" s="15">
        <v>0</v>
      </c>
      <c r="J13" s="12"/>
    </row>
    <row r="14" spans="1:11" ht="12.75">
      <c r="A14" s="3" t="s">
        <v>7</v>
      </c>
      <c r="B14" s="3" t="s">
        <v>99</v>
      </c>
      <c r="C14" s="3" t="s">
        <v>158</v>
      </c>
      <c r="D14" s="3" t="s">
        <v>22</v>
      </c>
      <c r="E14" s="3" t="s">
        <v>71</v>
      </c>
      <c r="F14" s="15">
        <v>94.3105151688</v>
      </c>
      <c r="G14" s="4">
        <v>28.46</v>
      </c>
      <c r="H14" s="3"/>
      <c r="I14" s="3"/>
      <c r="J14" s="11">
        <f t="shared" si="0"/>
        <v>13260.058432733278</v>
      </c>
      <c r="K14" s="3">
        <f t="shared" si="1"/>
        <v>13260.058432733278</v>
      </c>
    </row>
    <row r="15" spans="1:11" ht="12.75">
      <c r="A15" s="3" t="s">
        <v>8</v>
      </c>
      <c r="B15" s="3" t="s">
        <v>99</v>
      </c>
      <c r="C15" s="3" t="s">
        <v>117</v>
      </c>
      <c r="D15" s="3" t="s">
        <v>23</v>
      </c>
      <c r="E15" s="3" t="s">
        <v>61</v>
      </c>
      <c r="F15" s="15">
        <v>570.6748519908</v>
      </c>
      <c r="G15" s="3"/>
      <c r="H15" s="3"/>
      <c r="I15" s="3"/>
      <c r="J15" s="11">
        <f t="shared" si="0"/>
        <v>23968.3437836136</v>
      </c>
      <c r="K15" s="3">
        <f t="shared" si="1"/>
        <v>23968.3437836136</v>
      </c>
    </row>
    <row r="16" spans="1:11" ht="22.5">
      <c r="A16" s="3" t="s">
        <v>13</v>
      </c>
      <c r="B16" s="3" t="s">
        <v>94</v>
      </c>
      <c r="C16" s="3" t="s">
        <v>177</v>
      </c>
      <c r="D16" s="3" t="s">
        <v>23</v>
      </c>
      <c r="E16" s="3" t="s">
        <v>73</v>
      </c>
      <c r="F16" s="15">
        <v>67.55712413112</v>
      </c>
      <c r="G16" s="3"/>
      <c r="H16" s="3"/>
      <c r="I16" s="3"/>
      <c r="J16" s="11">
        <f t="shared" si="0"/>
        <v>13613.436083661993</v>
      </c>
      <c r="K16" s="3">
        <f t="shared" si="1"/>
        <v>13613.436083661993</v>
      </c>
    </row>
    <row r="17" spans="2:11" ht="12.75">
      <c r="B17" s="7" t="s">
        <v>112</v>
      </c>
      <c r="C17" s="7" t="s">
        <v>116</v>
      </c>
      <c r="F17" s="15">
        <v>0</v>
      </c>
      <c r="G17" s="10">
        <v>28.93</v>
      </c>
      <c r="H17" s="9"/>
      <c r="I17" s="9"/>
      <c r="J17" s="14">
        <f>SUM(J6:J16)</f>
        <v>221806.06072417155</v>
      </c>
      <c r="K17" s="9">
        <f>J17+I17</f>
        <v>221806.06072417155</v>
      </c>
    </row>
    <row r="18" spans="6:10" ht="12.75">
      <c r="F18" s="15">
        <v>0</v>
      </c>
      <c r="J18" s="13"/>
    </row>
    <row r="19" spans="2:6" ht="12.75">
      <c r="B19" s="7" t="s">
        <v>47</v>
      </c>
      <c r="C19" s="7" t="s">
        <v>140</v>
      </c>
      <c r="F19" s="15">
        <v>0</v>
      </c>
    </row>
    <row r="20" spans="1:11" ht="22.5">
      <c r="A20" s="3" t="s">
        <v>0</v>
      </c>
      <c r="B20" s="3" t="s">
        <v>83</v>
      </c>
      <c r="C20" s="3" t="s">
        <v>181</v>
      </c>
      <c r="D20" s="3" t="s">
        <v>20</v>
      </c>
      <c r="E20" s="3" t="s">
        <v>69</v>
      </c>
      <c r="F20" s="15">
        <v>66.8834775942</v>
      </c>
      <c r="G20" s="3"/>
      <c r="H20" s="3"/>
      <c r="I20" s="3"/>
      <c r="J20" s="11">
        <f>F20*E20</f>
        <v>6688.34775942</v>
      </c>
      <c r="K20" s="3">
        <f>J20+I20</f>
        <v>6688.34775942</v>
      </c>
    </row>
    <row r="21" spans="1:11" ht="22.5">
      <c r="A21" s="3" t="s">
        <v>1</v>
      </c>
      <c r="B21" s="3" t="s">
        <v>84</v>
      </c>
      <c r="C21" s="3" t="s">
        <v>184</v>
      </c>
      <c r="D21" s="3" t="s">
        <v>10</v>
      </c>
      <c r="E21" s="3" t="s">
        <v>54</v>
      </c>
      <c r="F21" s="15">
        <v>54.66160471008</v>
      </c>
      <c r="G21" s="3"/>
      <c r="H21" s="3"/>
      <c r="I21" s="3"/>
      <c r="J21" s="11">
        <f>F21*E21</f>
        <v>1093.2320942016</v>
      </c>
      <c r="K21" s="3">
        <f>J21+I21</f>
        <v>1093.2320942016</v>
      </c>
    </row>
    <row r="22" spans="2:11" ht="12.75">
      <c r="B22" s="7" t="s">
        <v>112</v>
      </c>
      <c r="C22" s="7" t="s">
        <v>140</v>
      </c>
      <c r="F22" s="15">
        <v>0</v>
      </c>
      <c r="G22" s="9"/>
      <c r="H22" s="9"/>
      <c r="I22" s="9"/>
      <c r="J22" s="14">
        <f>SUM(J20:J21)</f>
        <v>7781.579853621601</v>
      </c>
      <c r="K22" s="9">
        <f>J22+I22</f>
        <v>7781.579853621601</v>
      </c>
    </row>
    <row r="23" ht="12.75">
      <c r="F23" s="15">
        <v>0</v>
      </c>
    </row>
    <row r="24" spans="2:6" ht="12.75">
      <c r="B24" s="7" t="s">
        <v>47</v>
      </c>
      <c r="C24" s="7" t="s">
        <v>113</v>
      </c>
      <c r="F24" s="15">
        <v>0</v>
      </c>
    </row>
    <row r="25" spans="1:15" ht="12.75">
      <c r="A25" s="3" t="s">
        <v>0</v>
      </c>
      <c r="B25" s="1" t="s">
        <v>84</v>
      </c>
      <c r="C25" s="3" t="s">
        <v>166</v>
      </c>
      <c r="D25" s="3" t="s">
        <v>21</v>
      </c>
      <c r="E25" s="3" t="s">
        <v>55</v>
      </c>
      <c r="F25" s="15">
        <v>4038.0298127376</v>
      </c>
      <c r="G25" s="3"/>
      <c r="H25" s="3"/>
      <c r="I25" s="11">
        <f>F25*E25</f>
        <v>96912.71550570239</v>
      </c>
      <c r="J25" s="11"/>
      <c r="K25" s="3">
        <f>J25+I25</f>
        <v>96912.71550570239</v>
      </c>
      <c r="O25">
        <v>1.3</v>
      </c>
    </row>
    <row r="26" spans="1:11" ht="12.75">
      <c r="A26" s="3" t="s">
        <v>1</v>
      </c>
      <c r="B26" s="3" t="s">
        <v>100</v>
      </c>
      <c r="C26" s="3" t="s">
        <v>151</v>
      </c>
      <c r="D26" s="3" t="s">
        <v>11</v>
      </c>
      <c r="E26" s="3" t="s">
        <v>71</v>
      </c>
      <c r="F26" s="15">
        <v>188.90973599628</v>
      </c>
      <c r="G26" s="3"/>
      <c r="H26" s="3"/>
      <c r="I26" s="11"/>
      <c r="J26" s="11">
        <f>F26*E26</f>
        <v>26560.708881076967</v>
      </c>
      <c r="K26" s="3">
        <f aca="true" t="shared" si="2" ref="K26:K44">J26+I26</f>
        <v>26560.708881076967</v>
      </c>
    </row>
    <row r="27" spans="1:11" ht="12.75">
      <c r="A27" s="3" t="s">
        <v>2</v>
      </c>
      <c r="B27" s="1" t="s">
        <v>100</v>
      </c>
      <c r="C27" s="3" t="s">
        <v>141</v>
      </c>
      <c r="D27" s="3" t="s">
        <v>21</v>
      </c>
      <c r="E27" s="3" t="s">
        <v>56</v>
      </c>
      <c r="F27" s="15">
        <v>176.39915745348003</v>
      </c>
      <c r="G27" s="3"/>
      <c r="H27" s="3"/>
      <c r="I27" s="11">
        <f aca="true" t="shared" si="3" ref="I27:I34">F27*E27</f>
        <v>4586.378093790481</v>
      </c>
      <c r="J27" s="11"/>
      <c r="K27" s="3">
        <f t="shared" si="2"/>
        <v>4586.378093790481</v>
      </c>
    </row>
    <row r="28" spans="1:11" ht="12.75">
      <c r="A28" s="3" t="s">
        <v>3</v>
      </c>
      <c r="B28" s="1" t="s">
        <v>100</v>
      </c>
      <c r="C28" s="3" t="s">
        <v>156</v>
      </c>
      <c r="D28" s="3" t="s">
        <v>21</v>
      </c>
      <c r="E28" s="3" t="s">
        <v>40</v>
      </c>
      <c r="F28" s="15">
        <v>4378.702489980001</v>
      </c>
      <c r="G28" s="3"/>
      <c r="H28" s="3"/>
      <c r="I28" s="11">
        <f t="shared" si="3"/>
        <v>30650.917429860005</v>
      </c>
      <c r="J28" s="11"/>
      <c r="K28" s="3">
        <f t="shared" si="2"/>
        <v>30650.917429860005</v>
      </c>
    </row>
    <row r="29" spans="1:11" ht="12.75">
      <c r="A29" s="3" t="s">
        <v>4</v>
      </c>
      <c r="B29" s="1" t="s">
        <v>100</v>
      </c>
      <c r="C29" s="3" t="s">
        <v>147</v>
      </c>
      <c r="D29" s="3" t="s">
        <v>21</v>
      </c>
      <c r="E29" s="3" t="s">
        <v>51</v>
      </c>
      <c r="F29" s="15">
        <v>693.0860512711201</v>
      </c>
      <c r="G29" s="3"/>
      <c r="H29" s="3"/>
      <c r="I29" s="11">
        <f t="shared" si="3"/>
        <v>9703.204717795681</v>
      </c>
      <c r="J29" s="11"/>
      <c r="K29" s="3">
        <f t="shared" si="2"/>
        <v>9703.204717795681</v>
      </c>
    </row>
    <row r="30" spans="1:11" ht="12.75">
      <c r="A30" s="3" t="s">
        <v>5</v>
      </c>
      <c r="B30" s="1" t="s">
        <v>100</v>
      </c>
      <c r="C30" s="3" t="s">
        <v>153</v>
      </c>
      <c r="D30" s="3" t="s">
        <v>21</v>
      </c>
      <c r="E30" s="3" t="s">
        <v>40</v>
      </c>
      <c r="F30" s="15">
        <v>3465.4302563556007</v>
      </c>
      <c r="G30" s="3"/>
      <c r="H30" s="3"/>
      <c r="I30" s="11">
        <f t="shared" si="3"/>
        <v>24258.011794489204</v>
      </c>
      <c r="J30" s="11"/>
      <c r="K30" s="3">
        <f t="shared" si="2"/>
        <v>24258.011794489204</v>
      </c>
    </row>
    <row r="31" spans="1:11" ht="12.75">
      <c r="A31" s="3" t="s">
        <v>6</v>
      </c>
      <c r="B31" s="1" t="s">
        <v>100</v>
      </c>
      <c r="C31" s="3" t="s">
        <v>122</v>
      </c>
      <c r="D31" s="3" t="s">
        <v>21</v>
      </c>
      <c r="E31" s="3" t="s">
        <v>40</v>
      </c>
      <c r="F31" s="15">
        <v>335.28350494704</v>
      </c>
      <c r="G31" s="3"/>
      <c r="H31" s="3"/>
      <c r="I31" s="11">
        <f t="shared" si="3"/>
        <v>2346.98453462928</v>
      </c>
      <c r="J31" s="11"/>
      <c r="K31" s="3">
        <f t="shared" si="2"/>
        <v>2346.98453462928</v>
      </c>
    </row>
    <row r="32" spans="1:11" ht="12.75">
      <c r="A32" s="3" t="s">
        <v>7</v>
      </c>
      <c r="B32" s="1" t="s">
        <v>100</v>
      </c>
      <c r="C32" s="3" t="s">
        <v>125</v>
      </c>
      <c r="D32" s="3" t="s">
        <v>21</v>
      </c>
      <c r="E32" s="3" t="s">
        <v>40</v>
      </c>
      <c r="F32" s="15">
        <v>664.31172062268</v>
      </c>
      <c r="G32" s="3"/>
      <c r="H32" s="3"/>
      <c r="I32" s="11">
        <f t="shared" si="3"/>
        <v>4650.18204435876</v>
      </c>
      <c r="J32" s="11"/>
      <c r="K32" s="3">
        <f t="shared" si="2"/>
        <v>4650.18204435876</v>
      </c>
    </row>
    <row r="33" spans="1:11" ht="12.75">
      <c r="A33" s="3" t="s">
        <v>8</v>
      </c>
      <c r="B33" s="1" t="s">
        <v>100</v>
      </c>
      <c r="C33" s="3" t="s">
        <v>121</v>
      </c>
      <c r="D33" s="3" t="s">
        <v>21</v>
      </c>
      <c r="E33" s="3" t="s">
        <v>40</v>
      </c>
      <c r="F33" s="15">
        <v>725.6135554824</v>
      </c>
      <c r="G33" s="3"/>
      <c r="H33" s="3"/>
      <c r="I33" s="11">
        <f t="shared" si="3"/>
        <v>5079.2948883768</v>
      </c>
      <c r="J33" s="11"/>
      <c r="K33" s="3">
        <f t="shared" si="2"/>
        <v>5079.2948883768</v>
      </c>
    </row>
    <row r="34" spans="1:11" ht="12.75">
      <c r="A34" s="3" t="s">
        <v>13</v>
      </c>
      <c r="B34" s="1" t="s">
        <v>100</v>
      </c>
      <c r="C34" s="3" t="s">
        <v>127</v>
      </c>
      <c r="D34" s="3" t="s">
        <v>21</v>
      </c>
      <c r="E34" s="3" t="s">
        <v>40</v>
      </c>
      <c r="F34" s="15">
        <v>3095.11713148872</v>
      </c>
      <c r="G34" s="3"/>
      <c r="H34" s="3"/>
      <c r="I34" s="11">
        <f t="shared" si="3"/>
        <v>21665.81992042104</v>
      </c>
      <c r="J34" s="11"/>
      <c r="K34" s="3">
        <f t="shared" si="2"/>
        <v>21665.81992042104</v>
      </c>
    </row>
    <row r="35" spans="1:11" ht="12.75">
      <c r="A35" s="3" t="s">
        <v>14</v>
      </c>
      <c r="B35" s="3" t="s">
        <v>100</v>
      </c>
      <c r="C35" s="3" t="s">
        <v>134</v>
      </c>
      <c r="D35" s="3" t="s">
        <v>68</v>
      </c>
      <c r="E35" s="3" t="s">
        <v>40</v>
      </c>
      <c r="F35" s="15">
        <v>11134.414903092002</v>
      </c>
      <c r="G35" s="3"/>
      <c r="H35" s="3"/>
      <c r="I35" s="11"/>
      <c r="J35" s="11">
        <f>F35*E35</f>
        <v>77940.90432164402</v>
      </c>
      <c r="K35" s="3">
        <f t="shared" si="2"/>
        <v>77940.90432164402</v>
      </c>
    </row>
    <row r="36" spans="1:11" ht="12.75">
      <c r="A36" s="3" t="s">
        <v>15</v>
      </c>
      <c r="B36" s="1" t="s">
        <v>100</v>
      </c>
      <c r="C36" s="3" t="s">
        <v>144</v>
      </c>
      <c r="D36" s="3" t="s">
        <v>11</v>
      </c>
      <c r="E36" s="3" t="s">
        <v>71</v>
      </c>
      <c r="F36" s="15">
        <v>40.4187922152</v>
      </c>
      <c r="G36" s="3"/>
      <c r="H36" s="3"/>
      <c r="I36" s="11"/>
      <c r="J36" s="11">
        <f>F36*E36</f>
        <v>5682.88218545712</v>
      </c>
      <c r="K36" s="3">
        <f t="shared" si="2"/>
        <v>5682.88218545712</v>
      </c>
    </row>
    <row r="37" spans="3:10" ht="12.75">
      <c r="C37" s="8" t="s">
        <v>31</v>
      </c>
      <c r="F37" s="15">
        <v>0</v>
      </c>
      <c r="I37" s="12"/>
      <c r="J37" s="12"/>
    </row>
    <row r="38" spans="1:11" ht="12.75">
      <c r="A38" s="3" t="s">
        <v>16</v>
      </c>
      <c r="B38" s="1" t="s">
        <v>80</v>
      </c>
      <c r="C38" s="3" t="s">
        <v>132</v>
      </c>
      <c r="D38" s="3" t="s">
        <v>9</v>
      </c>
      <c r="E38" s="3" t="s">
        <v>41</v>
      </c>
      <c r="F38" s="15">
        <v>7515.970647636001</v>
      </c>
      <c r="G38" s="4">
        <v>0.63</v>
      </c>
      <c r="H38" s="3"/>
      <c r="I38" s="11">
        <f>F38*E38</f>
        <v>56369.779857270005</v>
      </c>
      <c r="J38" s="11"/>
      <c r="K38" s="3">
        <f t="shared" si="2"/>
        <v>56369.779857270005</v>
      </c>
    </row>
    <row r="39" spans="3:10" ht="12.75">
      <c r="C39" s="8" t="s">
        <v>124</v>
      </c>
      <c r="F39" s="15">
        <v>0</v>
      </c>
      <c r="I39" s="12"/>
      <c r="J39" s="12"/>
    </row>
    <row r="40" spans="1:11" ht="22.5">
      <c r="A40" s="3" t="s">
        <v>17</v>
      </c>
      <c r="B40" s="3" t="s">
        <v>96</v>
      </c>
      <c r="C40" s="3" t="s">
        <v>178</v>
      </c>
      <c r="D40" s="3" t="s">
        <v>11</v>
      </c>
      <c r="E40" s="3" t="s">
        <v>41</v>
      </c>
      <c r="F40" s="15">
        <v>1886.2103033760002</v>
      </c>
      <c r="G40" s="3"/>
      <c r="H40" s="3"/>
      <c r="I40" s="11"/>
      <c r="J40" s="11">
        <f>F40*E40</f>
        <v>14146.577275320002</v>
      </c>
      <c r="K40" s="3">
        <f t="shared" si="2"/>
        <v>14146.577275320002</v>
      </c>
    </row>
    <row r="41" spans="3:10" ht="12.75">
      <c r="C41" s="8" t="s">
        <v>129</v>
      </c>
      <c r="F41" s="15">
        <v>0</v>
      </c>
      <c r="I41" s="12"/>
      <c r="J41" s="12"/>
    </row>
    <row r="42" spans="1:11" ht="12.75">
      <c r="A42" s="3" t="s">
        <v>18</v>
      </c>
      <c r="B42" s="3" t="s">
        <v>98</v>
      </c>
      <c r="C42" s="3" t="s">
        <v>157</v>
      </c>
      <c r="D42" s="3" t="s">
        <v>11</v>
      </c>
      <c r="E42" s="3" t="s">
        <v>71</v>
      </c>
      <c r="F42" s="15">
        <v>52.929370758000005</v>
      </c>
      <c r="G42" s="3"/>
      <c r="H42" s="3"/>
      <c r="I42" s="11"/>
      <c r="J42" s="11">
        <f>F42*E42</f>
        <v>7441.8695285748</v>
      </c>
      <c r="K42" s="3">
        <f t="shared" si="2"/>
        <v>7441.8695285748</v>
      </c>
    </row>
    <row r="43" spans="1:11" ht="12.75">
      <c r="A43" s="3" t="s">
        <v>19</v>
      </c>
      <c r="B43" s="3" t="s">
        <v>98</v>
      </c>
      <c r="C43" s="3" t="s">
        <v>152</v>
      </c>
      <c r="D43" s="3" t="s">
        <v>11</v>
      </c>
      <c r="E43" s="3" t="s">
        <v>57</v>
      </c>
      <c r="F43" s="15">
        <v>52.929370758000005</v>
      </c>
      <c r="G43" s="3"/>
      <c r="H43" s="3"/>
      <c r="I43" s="11"/>
      <c r="J43" s="11">
        <f>F43*E43</f>
        <v>1587.8811227400001</v>
      </c>
      <c r="K43" s="3">
        <f t="shared" si="2"/>
        <v>1587.8811227400001</v>
      </c>
    </row>
    <row r="44" spans="2:11" ht="12.75">
      <c r="B44" s="7" t="s">
        <v>112</v>
      </c>
      <c r="C44" s="7" t="s">
        <v>113</v>
      </c>
      <c r="F44" s="15">
        <v>0</v>
      </c>
      <c r="G44" s="10">
        <v>0.63</v>
      </c>
      <c r="H44" s="9"/>
      <c r="I44" s="14">
        <f>SUM(I25:I43)</f>
        <v>256223.28878669365</v>
      </c>
      <c r="J44" s="14">
        <f>SUM(J25:J43)</f>
        <v>133360.8233148129</v>
      </c>
      <c r="K44" s="14">
        <f t="shared" si="2"/>
        <v>389584.11210150656</v>
      </c>
    </row>
    <row r="45" ht="12.75">
      <c r="F45" s="15">
        <v>0</v>
      </c>
    </row>
    <row r="46" spans="2:6" ht="12.75">
      <c r="B46" s="7" t="s">
        <v>47</v>
      </c>
      <c r="C46" s="7" t="s">
        <v>150</v>
      </c>
      <c r="F46" s="15">
        <v>0</v>
      </c>
    </row>
    <row r="47" spans="1:11" ht="12.75">
      <c r="A47" s="3" t="s">
        <v>0</v>
      </c>
      <c r="B47" s="3" t="s">
        <v>98</v>
      </c>
      <c r="C47" s="3" t="s">
        <v>154</v>
      </c>
      <c r="D47" s="3" t="s">
        <v>68</v>
      </c>
      <c r="E47" s="3" t="s">
        <v>36</v>
      </c>
      <c r="F47" s="15">
        <v>17322.3395208</v>
      </c>
      <c r="G47" s="3"/>
      <c r="H47" s="3"/>
      <c r="I47" s="3"/>
      <c r="J47" s="3">
        <f>F47*E47</f>
        <v>17322.3395208</v>
      </c>
      <c r="K47" s="3">
        <f>J47+I47</f>
        <v>17322.3395208</v>
      </c>
    </row>
    <row r="48" spans="3:6" ht="12.75">
      <c r="C48" s="8" t="s">
        <v>146</v>
      </c>
      <c r="F48" s="15">
        <v>0</v>
      </c>
    </row>
    <row r="49" spans="1:11" ht="12.75">
      <c r="A49" s="3" t="s">
        <v>1</v>
      </c>
      <c r="B49" s="3" t="s">
        <v>98</v>
      </c>
      <c r="C49" s="3" t="s">
        <v>175</v>
      </c>
      <c r="D49" s="3" t="s">
        <v>68</v>
      </c>
      <c r="E49" s="3" t="s">
        <v>36</v>
      </c>
      <c r="F49" s="15">
        <v>9431.051516880001</v>
      </c>
      <c r="G49" s="3"/>
      <c r="H49" s="3"/>
      <c r="I49" s="3"/>
      <c r="J49" s="3">
        <f>F49*E49</f>
        <v>9431.051516880001</v>
      </c>
      <c r="K49" s="3">
        <f>J49+I49</f>
        <v>9431.051516880001</v>
      </c>
    </row>
    <row r="50" spans="1:11" ht="12.75">
      <c r="A50" s="3" t="s">
        <v>2</v>
      </c>
      <c r="B50" s="3" t="s">
        <v>98</v>
      </c>
      <c r="C50" s="3" t="s">
        <v>182</v>
      </c>
      <c r="D50" s="3" t="s">
        <v>68</v>
      </c>
      <c r="E50" s="3" t="s">
        <v>36</v>
      </c>
      <c r="F50" s="15">
        <v>12029.402445000002</v>
      </c>
      <c r="G50" s="3"/>
      <c r="H50" s="3"/>
      <c r="I50" s="3"/>
      <c r="J50" s="3">
        <f>F50*E50</f>
        <v>12029.402445000002</v>
      </c>
      <c r="K50" s="3">
        <f>J50+I50</f>
        <v>12029.402445000002</v>
      </c>
    </row>
    <row r="51" spans="1:11" ht="22.5">
      <c r="A51" s="3" t="s">
        <v>3</v>
      </c>
      <c r="B51" s="3" t="s">
        <v>98</v>
      </c>
      <c r="C51" s="3" t="s">
        <v>187</v>
      </c>
      <c r="D51" s="3" t="s">
        <v>68</v>
      </c>
      <c r="E51" s="3" t="s">
        <v>36</v>
      </c>
      <c r="F51" s="15">
        <v>14435.282934</v>
      </c>
      <c r="G51" s="4">
        <v>0.01</v>
      </c>
      <c r="H51" s="3"/>
      <c r="I51" s="3"/>
      <c r="J51" s="3">
        <f>F51*E51</f>
        <v>14435.282934</v>
      </c>
      <c r="K51" s="3">
        <f>J51+I51</f>
        <v>14435.282934</v>
      </c>
    </row>
    <row r="52" spans="1:11" ht="12.75">
      <c r="A52" s="3" t="s">
        <v>4</v>
      </c>
      <c r="B52" s="3" t="s">
        <v>98</v>
      </c>
      <c r="C52" s="3" t="s">
        <v>143</v>
      </c>
      <c r="D52" s="3" t="s">
        <v>21</v>
      </c>
      <c r="E52" s="3" t="s">
        <v>38</v>
      </c>
      <c r="F52" s="15">
        <v>3849.4087824000003</v>
      </c>
      <c r="G52" s="4">
        <v>0.04</v>
      </c>
      <c r="H52" s="3"/>
      <c r="I52" s="3"/>
      <c r="J52" s="3">
        <f>F52*E52</f>
        <v>15397.635129600001</v>
      </c>
      <c r="K52" s="3">
        <f>J52+I52</f>
        <v>15397.635129600001</v>
      </c>
    </row>
    <row r="53" spans="2:11" ht="12.75">
      <c r="B53" s="7" t="s">
        <v>112</v>
      </c>
      <c r="C53" s="7" t="s">
        <v>150</v>
      </c>
      <c r="F53" s="15">
        <v>0</v>
      </c>
      <c r="G53" s="10">
        <v>0.04</v>
      </c>
      <c r="H53" s="9"/>
      <c r="I53" s="9"/>
      <c r="J53" s="14">
        <f>SUM(J47:J52)</f>
        <v>68615.71154628001</v>
      </c>
      <c r="K53" s="14">
        <f>J53+I53</f>
        <v>68615.71154628001</v>
      </c>
    </row>
    <row r="54" spans="6:11" ht="12.75">
      <c r="F54" s="15">
        <v>0</v>
      </c>
      <c r="J54" s="12"/>
      <c r="K54" s="12"/>
    </row>
    <row r="55" spans="2:11" ht="12.75">
      <c r="B55" s="7" t="s">
        <v>47</v>
      </c>
      <c r="C55" s="7" t="s">
        <v>126</v>
      </c>
      <c r="F55" s="15">
        <v>0</v>
      </c>
      <c r="J55" s="12"/>
      <c r="K55" s="12"/>
    </row>
    <row r="56" spans="1:11" ht="12.75">
      <c r="A56" s="3" t="s">
        <v>0</v>
      </c>
      <c r="B56" s="3" t="s">
        <v>95</v>
      </c>
      <c r="C56" s="3" t="s">
        <v>171</v>
      </c>
      <c r="D56" s="3" t="s">
        <v>22</v>
      </c>
      <c r="E56" s="3" t="s">
        <v>71</v>
      </c>
      <c r="F56" s="15">
        <v>55.816427344800005</v>
      </c>
      <c r="G56" s="3"/>
      <c r="H56" s="3"/>
      <c r="I56" s="3"/>
      <c r="J56" s="11">
        <f>F56*E56</f>
        <v>7847.78968467888</v>
      </c>
      <c r="K56" s="11">
        <f>J56+I56</f>
        <v>7847.78968467888</v>
      </c>
    </row>
    <row r="57" spans="2:11" ht="12.75">
      <c r="B57" s="7" t="s">
        <v>112</v>
      </c>
      <c r="C57" s="7" t="s">
        <v>126</v>
      </c>
      <c r="F57" s="15">
        <v>0</v>
      </c>
      <c r="G57" s="9"/>
      <c r="H57" s="9"/>
      <c r="I57" s="9"/>
      <c r="J57" s="14">
        <f>SUM(J55:J56)</f>
        <v>7847.78968467888</v>
      </c>
      <c r="K57" s="14">
        <f>J57+I57</f>
        <v>7847.78968467888</v>
      </c>
    </row>
    <row r="58" spans="6:11" ht="12.75">
      <c r="F58" s="15">
        <v>0</v>
      </c>
      <c r="J58" s="12"/>
      <c r="K58" s="12"/>
    </row>
    <row r="59" spans="2:11" ht="12.75">
      <c r="B59" s="7" t="s">
        <v>47</v>
      </c>
      <c r="C59" s="7" t="s">
        <v>137</v>
      </c>
      <c r="F59" s="15">
        <v>0</v>
      </c>
      <c r="J59" s="12"/>
      <c r="K59" s="12"/>
    </row>
    <row r="60" spans="1:11" ht="22.5">
      <c r="A60" s="3" t="s">
        <v>0</v>
      </c>
      <c r="B60" s="3" t="s">
        <v>105</v>
      </c>
      <c r="C60" s="3" t="s">
        <v>186</v>
      </c>
      <c r="D60" s="3" t="s">
        <v>12</v>
      </c>
      <c r="E60" s="3" t="s">
        <v>42</v>
      </c>
      <c r="F60" s="15">
        <v>72.17641467</v>
      </c>
      <c r="G60" s="3"/>
      <c r="H60" s="3"/>
      <c r="I60" s="3"/>
      <c r="J60" s="11">
        <f>F60*E60</f>
        <v>577.41131736</v>
      </c>
      <c r="K60" s="11">
        <f>J60+I60</f>
        <v>577.41131736</v>
      </c>
    </row>
    <row r="61" spans="1:11" ht="12.75">
      <c r="A61" s="3" t="s">
        <v>1</v>
      </c>
      <c r="B61" s="3" t="s">
        <v>103</v>
      </c>
      <c r="C61" s="3" t="s">
        <v>164</v>
      </c>
      <c r="D61" s="3" t="s">
        <v>12</v>
      </c>
      <c r="E61" s="3" t="s">
        <v>70</v>
      </c>
      <c r="F61" s="15">
        <v>105.85874151600001</v>
      </c>
      <c r="G61" s="3"/>
      <c r="H61" s="3"/>
      <c r="I61" s="3"/>
      <c r="J61" s="11">
        <f>F61*E61</f>
        <v>12173.755274340001</v>
      </c>
      <c r="K61" s="11">
        <f>J61+I61</f>
        <v>12173.755274340001</v>
      </c>
    </row>
    <row r="62" spans="1:11" ht="22.5">
      <c r="A62" s="3" t="s">
        <v>2</v>
      </c>
      <c r="B62" s="3" t="s">
        <v>104</v>
      </c>
      <c r="C62" s="3" t="s">
        <v>185</v>
      </c>
      <c r="D62" s="3" t="s">
        <v>12</v>
      </c>
      <c r="E62" s="3" t="s">
        <v>70</v>
      </c>
      <c r="F62" s="15">
        <v>72.17641467</v>
      </c>
      <c r="G62" s="3"/>
      <c r="H62" s="3"/>
      <c r="I62" s="3"/>
      <c r="J62" s="11">
        <f>F62*E62</f>
        <v>8300.28768705</v>
      </c>
      <c r="K62" s="11">
        <f>J62+I62</f>
        <v>8300.28768705</v>
      </c>
    </row>
    <row r="63" spans="2:11" ht="12.75">
      <c r="B63" s="7" t="s">
        <v>112</v>
      </c>
      <c r="C63" s="7" t="s">
        <v>137</v>
      </c>
      <c r="F63" s="15">
        <v>0</v>
      </c>
      <c r="G63" s="9"/>
      <c r="H63" s="9"/>
      <c r="I63" s="9"/>
      <c r="J63" s="14">
        <f>SUM(J60:J62)</f>
        <v>21051.454278750003</v>
      </c>
      <c r="K63" s="14">
        <f>J63+I63</f>
        <v>21051.454278750003</v>
      </c>
    </row>
    <row r="64" ht="12.75">
      <c r="F64" s="15">
        <v>0</v>
      </c>
    </row>
    <row r="65" spans="2:6" ht="12.75">
      <c r="B65" s="7" t="s">
        <v>47</v>
      </c>
      <c r="C65" s="7" t="s">
        <v>123</v>
      </c>
      <c r="F65" s="15">
        <v>0</v>
      </c>
    </row>
    <row r="66" spans="1:11" ht="12.75">
      <c r="A66" s="3" t="s">
        <v>0</v>
      </c>
      <c r="B66" s="3" t="s">
        <v>101</v>
      </c>
      <c r="C66" s="3" t="s">
        <v>133</v>
      </c>
      <c r="D66" s="3" t="s">
        <v>12</v>
      </c>
      <c r="E66" s="3" t="s">
        <v>65</v>
      </c>
      <c r="F66" s="15">
        <v>130</v>
      </c>
      <c r="G66" s="4">
        <v>88.66</v>
      </c>
      <c r="H66" s="3"/>
      <c r="I66" s="3"/>
      <c r="J66" s="3">
        <f>G66*F66</f>
        <v>11525.8</v>
      </c>
      <c r="K66" s="3">
        <f>J66+I66</f>
        <v>11525.8</v>
      </c>
    </row>
    <row r="67" spans="1:11" ht="12.75">
      <c r="A67" s="3" t="s">
        <v>1</v>
      </c>
      <c r="B67" s="3" t="s">
        <v>102</v>
      </c>
      <c r="C67" s="3" t="s">
        <v>149</v>
      </c>
      <c r="D67" s="3" t="s">
        <v>12</v>
      </c>
      <c r="E67" s="3" t="s">
        <v>37</v>
      </c>
      <c r="F67" s="15">
        <v>200</v>
      </c>
      <c r="G67" s="4">
        <v>2</v>
      </c>
      <c r="H67" s="3"/>
      <c r="I67" s="3"/>
      <c r="J67" s="3">
        <f>G67*F67</f>
        <v>400</v>
      </c>
      <c r="K67" s="3">
        <f>J67+I67</f>
        <v>400</v>
      </c>
    </row>
    <row r="68" spans="1:11" ht="12.75">
      <c r="A68" s="3" t="s">
        <v>2</v>
      </c>
      <c r="B68" s="3" t="s">
        <v>102</v>
      </c>
      <c r="C68" s="3" t="s">
        <v>160</v>
      </c>
      <c r="D68" s="3" t="s">
        <v>68</v>
      </c>
      <c r="E68" s="3" t="s">
        <v>36</v>
      </c>
      <c r="F68" s="15">
        <v>19429.987156</v>
      </c>
      <c r="G68" s="4">
        <v>1</v>
      </c>
      <c r="H68" s="3"/>
      <c r="I68" s="3"/>
      <c r="J68" s="3">
        <f>G68*F68</f>
        <v>19429.987156</v>
      </c>
      <c r="K68" s="3">
        <f>J68+I68</f>
        <v>19429.987156</v>
      </c>
    </row>
    <row r="69" spans="2:11" ht="12.75">
      <c r="B69" s="7" t="s">
        <v>112</v>
      </c>
      <c r="C69" s="7" t="s">
        <v>123</v>
      </c>
      <c r="F69" s="15">
        <v>0</v>
      </c>
      <c r="G69" s="10">
        <v>91.66</v>
      </c>
      <c r="H69" s="9"/>
      <c r="I69" s="9"/>
      <c r="J69" s="9">
        <f>SUM(J66:J68)</f>
        <v>31355.787156</v>
      </c>
      <c r="K69" s="9">
        <f>SUM(K66:K68)</f>
        <v>31355.787156</v>
      </c>
    </row>
    <row r="70" ht="12.75">
      <c r="F70" s="15">
        <v>0</v>
      </c>
    </row>
    <row r="71" spans="2:11" ht="12.75">
      <c r="B71" s="7" t="s">
        <v>112</v>
      </c>
      <c r="C71" s="7" t="s">
        <v>142</v>
      </c>
      <c r="F71" s="15">
        <v>0</v>
      </c>
      <c r="G71" s="10">
        <v>121.27</v>
      </c>
      <c r="H71" s="9"/>
      <c r="I71" s="14">
        <f>I44</f>
        <v>256223.28878669365</v>
      </c>
      <c r="J71" s="14">
        <f>J69+J63+J57+J53+J44+J22+J17</f>
        <v>491819.20655831497</v>
      </c>
      <c r="K71" s="14">
        <f>J71+I71</f>
        <v>748042.4953450086</v>
      </c>
    </row>
    <row r="72" spans="2:6" ht="25.5">
      <c r="B72" s="7" t="s">
        <v>67</v>
      </c>
      <c r="C72" s="7" t="s">
        <v>176</v>
      </c>
      <c r="F72" s="15">
        <v>0</v>
      </c>
    </row>
    <row r="73" spans="2:6" ht="12.75">
      <c r="B73" s="7" t="s">
        <v>47</v>
      </c>
      <c r="C73" s="7" t="s">
        <v>116</v>
      </c>
      <c r="F73" s="15">
        <v>0</v>
      </c>
    </row>
    <row r="74" spans="1:11" ht="12.75">
      <c r="A74" s="3" t="s">
        <v>0</v>
      </c>
      <c r="B74" s="3" t="s">
        <v>86</v>
      </c>
      <c r="C74" s="3" t="s">
        <v>172</v>
      </c>
      <c r="D74" s="3" t="s">
        <v>23</v>
      </c>
      <c r="E74" s="3" t="s">
        <v>62</v>
      </c>
      <c r="F74" s="15">
        <v>381.09146945760006</v>
      </c>
      <c r="G74" s="3"/>
      <c r="H74" s="3"/>
      <c r="I74" s="3"/>
      <c r="J74" s="3">
        <f>F74*E74</f>
        <v>22179.523522432326</v>
      </c>
      <c r="K74" s="3">
        <f>J74+I74</f>
        <v>22179.523522432326</v>
      </c>
    </row>
    <row r="75" spans="1:11" ht="12.75">
      <c r="A75" s="3" t="s">
        <v>1</v>
      </c>
      <c r="B75" s="3" t="s">
        <v>88</v>
      </c>
      <c r="C75" s="3" t="s">
        <v>179</v>
      </c>
      <c r="D75" s="3" t="s">
        <v>23</v>
      </c>
      <c r="E75" s="3" t="s">
        <v>62</v>
      </c>
      <c r="F75" s="15">
        <v>22.903982255280003</v>
      </c>
      <c r="G75" s="3"/>
      <c r="H75" s="3"/>
      <c r="I75" s="3"/>
      <c r="J75" s="3">
        <f aca="true" t="shared" si="4" ref="J75:J84">F75*E75</f>
        <v>1333.0117672572962</v>
      </c>
      <c r="K75" s="3">
        <f aca="true" t="shared" si="5" ref="K75:K84">J75+I75</f>
        <v>1333.0117672572962</v>
      </c>
    </row>
    <row r="76" spans="1:11" ht="12.75">
      <c r="A76" s="3" t="s">
        <v>2</v>
      </c>
      <c r="B76" s="3" t="s">
        <v>89</v>
      </c>
      <c r="C76" s="3" t="s">
        <v>168</v>
      </c>
      <c r="D76" s="3" t="s">
        <v>22</v>
      </c>
      <c r="E76" s="3" t="s">
        <v>72</v>
      </c>
      <c r="F76" s="15">
        <v>26.9458614768</v>
      </c>
      <c r="G76" s="4">
        <v>0.13</v>
      </c>
      <c r="H76" s="3"/>
      <c r="I76" s="3"/>
      <c r="J76" s="3">
        <f t="shared" si="4"/>
        <v>4106.54928906432</v>
      </c>
      <c r="K76" s="3">
        <f t="shared" si="5"/>
        <v>4106.54928906432</v>
      </c>
    </row>
    <row r="77" spans="1:11" ht="12.75">
      <c r="A77" s="3" t="s">
        <v>3</v>
      </c>
      <c r="B77" s="3" t="s">
        <v>90</v>
      </c>
      <c r="C77" s="3" t="s">
        <v>174</v>
      </c>
      <c r="D77" s="3" t="s">
        <v>22</v>
      </c>
      <c r="E77" s="3" t="s">
        <v>72</v>
      </c>
      <c r="F77" s="15">
        <v>17.99598605772</v>
      </c>
      <c r="G77" s="3"/>
      <c r="H77" s="3"/>
      <c r="I77" s="3"/>
      <c r="J77" s="3">
        <f t="shared" si="4"/>
        <v>2742.5882751965282</v>
      </c>
      <c r="K77" s="3">
        <f t="shared" si="5"/>
        <v>2742.5882751965282</v>
      </c>
    </row>
    <row r="78" spans="1:11" ht="12.75">
      <c r="A78" s="3" t="s">
        <v>4</v>
      </c>
      <c r="B78" s="3" t="s">
        <v>92</v>
      </c>
      <c r="C78" s="3" t="s">
        <v>169</v>
      </c>
      <c r="D78" s="3" t="s">
        <v>23</v>
      </c>
      <c r="E78" s="3" t="s">
        <v>64</v>
      </c>
      <c r="F78" s="15">
        <v>34.163502943800005</v>
      </c>
      <c r="G78" s="3"/>
      <c r="H78" s="3"/>
      <c r="I78" s="3"/>
      <c r="J78" s="3">
        <f t="shared" si="4"/>
        <v>2603.2589243175603</v>
      </c>
      <c r="K78" s="3">
        <f t="shared" si="5"/>
        <v>2603.2589243175603</v>
      </c>
    </row>
    <row r="79" spans="1:11" ht="12.75">
      <c r="A79" s="3" t="s">
        <v>5</v>
      </c>
      <c r="B79" s="3" t="s">
        <v>91</v>
      </c>
      <c r="C79" s="3" t="s">
        <v>180</v>
      </c>
      <c r="D79" s="3" t="s">
        <v>23</v>
      </c>
      <c r="E79" s="3" t="s">
        <v>64</v>
      </c>
      <c r="F79" s="15">
        <v>74.87100081768</v>
      </c>
      <c r="G79" s="3"/>
      <c r="H79" s="3"/>
      <c r="I79" s="3"/>
      <c r="J79" s="3">
        <f t="shared" si="4"/>
        <v>5705.170262307216</v>
      </c>
      <c r="K79" s="3">
        <f t="shared" si="5"/>
        <v>5705.170262307216</v>
      </c>
    </row>
    <row r="80" spans="1:11" ht="22.5">
      <c r="A80" s="3" t="s">
        <v>6</v>
      </c>
      <c r="B80" s="3" t="s">
        <v>85</v>
      </c>
      <c r="C80" s="3" t="s">
        <v>183</v>
      </c>
      <c r="D80" s="3" t="s">
        <v>23</v>
      </c>
      <c r="E80" s="3" t="s">
        <v>52</v>
      </c>
      <c r="F80" s="15">
        <v>718.8770901132001</v>
      </c>
      <c r="G80" s="3"/>
      <c r="H80" s="3"/>
      <c r="I80" s="3"/>
      <c r="J80" s="3">
        <f t="shared" si="4"/>
        <v>12939.787622037602</v>
      </c>
      <c r="K80" s="3">
        <f t="shared" si="5"/>
        <v>12939.787622037602</v>
      </c>
    </row>
    <row r="81" spans="3:11" ht="12.75">
      <c r="C81" s="8" t="s">
        <v>118</v>
      </c>
      <c r="F81" s="15">
        <v>0</v>
      </c>
      <c r="J81">
        <f t="shared" si="4"/>
        <v>0</v>
      </c>
      <c r="K81">
        <f t="shared" si="5"/>
        <v>0</v>
      </c>
    </row>
    <row r="82" spans="1:11" ht="12.75">
      <c r="A82" s="3" t="s">
        <v>7</v>
      </c>
      <c r="B82" s="3" t="s">
        <v>99</v>
      </c>
      <c r="C82" s="3" t="s">
        <v>158</v>
      </c>
      <c r="D82" s="3" t="s">
        <v>22</v>
      </c>
      <c r="E82" s="3" t="s">
        <v>59</v>
      </c>
      <c r="F82" s="15">
        <v>94.3105151688</v>
      </c>
      <c r="G82" s="4">
        <v>7.71</v>
      </c>
      <c r="H82" s="3"/>
      <c r="I82" s="3"/>
      <c r="J82" s="3">
        <f t="shared" si="4"/>
        <v>3593.2306279312797</v>
      </c>
      <c r="K82" s="3">
        <f t="shared" si="5"/>
        <v>3593.2306279312797</v>
      </c>
    </row>
    <row r="83" spans="1:11" ht="12.75">
      <c r="A83" s="3" t="s">
        <v>8</v>
      </c>
      <c r="B83" s="3" t="s">
        <v>99</v>
      </c>
      <c r="C83" s="3" t="s">
        <v>117</v>
      </c>
      <c r="D83" s="3" t="s">
        <v>23</v>
      </c>
      <c r="E83" s="3" t="s">
        <v>50</v>
      </c>
      <c r="F83" s="15">
        <v>570.6748519908</v>
      </c>
      <c r="G83" s="3"/>
      <c r="H83" s="3"/>
      <c r="I83" s="3"/>
      <c r="J83" s="3">
        <f t="shared" si="4"/>
        <v>6522.813558254844</v>
      </c>
      <c r="K83" s="3">
        <f t="shared" si="5"/>
        <v>6522.813558254844</v>
      </c>
    </row>
    <row r="84" spans="1:11" ht="22.5">
      <c r="A84" s="3" t="s">
        <v>13</v>
      </c>
      <c r="B84" s="3" t="s">
        <v>94</v>
      </c>
      <c r="C84" s="3" t="s">
        <v>177</v>
      </c>
      <c r="D84" s="3" t="s">
        <v>23</v>
      </c>
      <c r="E84" s="3" t="s">
        <v>63</v>
      </c>
      <c r="F84" s="15">
        <v>67.55712413112</v>
      </c>
      <c r="G84" s="3"/>
      <c r="H84" s="3"/>
      <c r="I84" s="3"/>
      <c r="J84" s="3">
        <f t="shared" si="4"/>
        <v>4118.282287033076</v>
      </c>
      <c r="K84" s="3">
        <f t="shared" si="5"/>
        <v>4118.282287033076</v>
      </c>
    </row>
    <row r="85" spans="2:11" ht="12.75">
      <c r="B85" s="7" t="s">
        <v>112</v>
      </c>
      <c r="C85" s="7" t="s">
        <v>116</v>
      </c>
      <c r="F85" s="15">
        <v>0</v>
      </c>
      <c r="G85" s="10">
        <v>7.84</v>
      </c>
      <c r="H85" s="9"/>
      <c r="I85" s="9"/>
      <c r="J85" s="9">
        <f>SUM(J74:J84)</f>
        <v>65844.21613583204</v>
      </c>
      <c r="K85" s="9">
        <f>SUM(K74:K84)</f>
        <v>65844.21613583204</v>
      </c>
    </row>
    <row r="86" ht="12.75">
      <c r="F86" s="15">
        <v>0</v>
      </c>
    </row>
    <row r="87" spans="2:6" ht="12.75">
      <c r="B87" s="7" t="s">
        <v>47</v>
      </c>
      <c r="C87" s="7" t="s">
        <v>140</v>
      </c>
      <c r="F87" s="15">
        <v>0</v>
      </c>
    </row>
    <row r="88" spans="1:11" ht="22.5">
      <c r="A88" s="3" t="s">
        <v>0</v>
      </c>
      <c r="B88" s="3" t="s">
        <v>83</v>
      </c>
      <c r="C88" s="3" t="s">
        <v>181</v>
      </c>
      <c r="D88" s="3" t="s">
        <v>20</v>
      </c>
      <c r="E88" s="3" t="s">
        <v>58</v>
      </c>
      <c r="F88" s="15">
        <v>66.8834775942</v>
      </c>
      <c r="G88" s="3"/>
      <c r="H88" s="3"/>
      <c r="I88" s="3"/>
      <c r="J88" s="3">
        <f>F88*E88</f>
        <v>2140.2712830144</v>
      </c>
      <c r="K88" s="3">
        <f>J88+I88</f>
        <v>2140.2712830144</v>
      </c>
    </row>
    <row r="89" spans="1:11" ht="22.5">
      <c r="A89" s="3" t="s">
        <v>1</v>
      </c>
      <c r="B89" s="3" t="s">
        <v>84</v>
      </c>
      <c r="C89" s="3" t="s">
        <v>184</v>
      </c>
      <c r="D89" s="3" t="s">
        <v>10</v>
      </c>
      <c r="E89" s="3" t="s">
        <v>60</v>
      </c>
      <c r="F89" s="15">
        <v>54.66160471008</v>
      </c>
      <c r="G89" s="3"/>
      <c r="H89" s="3"/>
      <c r="I89" s="3"/>
      <c r="J89" s="3">
        <f>F89*E89</f>
        <v>2186.4641884032</v>
      </c>
      <c r="K89" s="3">
        <f>J89+I89</f>
        <v>2186.4641884032</v>
      </c>
    </row>
    <row r="90" spans="2:11" ht="12.75">
      <c r="B90" s="7" t="s">
        <v>112</v>
      </c>
      <c r="C90" s="7" t="s">
        <v>140</v>
      </c>
      <c r="F90" s="15">
        <v>0</v>
      </c>
      <c r="G90" s="9"/>
      <c r="H90" s="9"/>
      <c r="I90" s="9" t="s">
        <v>108</v>
      </c>
      <c r="J90" s="9">
        <f>SUM(J88:J89)</f>
        <v>4326.7354714176</v>
      </c>
      <c r="K90" s="9">
        <f>SUM(K88:K89)</f>
        <v>4326.7354714176</v>
      </c>
    </row>
    <row r="91" ht="12.75">
      <c r="F91" s="15">
        <v>0</v>
      </c>
    </row>
    <row r="92" spans="2:6" ht="12.75">
      <c r="B92" s="7" t="s">
        <v>47</v>
      </c>
      <c r="C92" s="7" t="s">
        <v>113</v>
      </c>
      <c r="F92" s="15">
        <v>0</v>
      </c>
    </row>
    <row r="93" spans="1:11" ht="12.75">
      <c r="A93" s="3" t="s">
        <v>0</v>
      </c>
      <c r="B93" s="1" t="s">
        <v>84</v>
      </c>
      <c r="C93" s="3" t="s">
        <v>159</v>
      </c>
      <c r="D93" s="3" t="s">
        <v>21</v>
      </c>
      <c r="E93" s="3" t="s">
        <v>40</v>
      </c>
      <c r="F93" s="15">
        <v>1847.716215552</v>
      </c>
      <c r="G93" s="3"/>
      <c r="H93" s="3"/>
      <c r="I93" s="3">
        <f>F93*E93</f>
        <v>12934.013508864</v>
      </c>
      <c r="J93" s="3"/>
      <c r="K93" s="3">
        <f>J93+I93</f>
        <v>12934.013508864</v>
      </c>
    </row>
    <row r="94" spans="1:11" ht="12.75">
      <c r="A94" s="3" t="s">
        <v>1</v>
      </c>
      <c r="B94" s="3" t="s">
        <v>100</v>
      </c>
      <c r="C94" s="3" t="s">
        <v>151</v>
      </c>
      <c r="D94" s="3" t="s">
        <v>11</v>
      </c>
      <c r="E94" s="3" t="s">
        <v>59</v>
      </c>
      <c r="F94" s="15">
        <v>188.6210303376</v>
      </c>
      <c r="G94" s="3"/>
      <c r="H94" s="3"/>
      <c r="I94" s="3"/>
      <c r="J94" s="3">
        <f>F94*E94</f>
        <v>7186.4612558625595</v>
      </c>
      <c r="K94" s="3">
        <f aca="true" t="shared" si="6" ref="K94:K104">J94+I94</f>
        <v>7186.4612558625595</v>
      </c>
    </row>
    <row r="95" spans="1:11" ht="12.75">
      <c r="A95" s="3" t="s">
        <v>2</v>
      </c>
      <c r="B95" s="1" t="s">
        <v>100</v>
      </c>
      <c r="C95" s="3" t="s">
        <v>139</v>
      </c>
      <c r="D95" s="3" t="s">
        <v>21</v>
      </c>
      <c r="E95" s="3" t="s">
        <v>43</v>
      </c>
      <c r="F95" s="15">
        <v>145.31518153560003</v>
      </c>
      <c r="G95" s="3"/>
      <c r="H95" s="3"/>
      <c r="I95" s="3">
        <f>F95*E95</f>
        <v>1307.8366338204003</v>
      </c>
      <c r="J95" s="3"/>
      <c r="K95" s="3">
        <f t="shared" si="6"/>
        <v>1307.8366338204003</v>
      </c>
    </row>
    <row r="96" spans="1:11" ht="12.75">
      <c r="A96" s="3" t="s">
        <v>3</v>
      </c>
      <c r="B96" s="1" t="s">
        <v>100</v>
      </c>
      <c r="C96" s="3" t="s">
        <v>161</v>
      </c>
      <c r="D96" s="3" t="s">
        <v>21</v>
      </c>
      <c r="E96" s="3" t="s">
        <v>43</v>
      </c>
      <c r="F96" s="15">
        <v>4215.102616728001</v>
      </c>
      <c r="G96" s="3"/>
      <c r="H96" s="3"/>
      <c r="I96" s="3">
        <f>F96*E96</f>
        <v>37935.923550552005</v>
      </c>
      <c r="J96" s="3"/>
      <c r="K96" s="3">
        <f t="shared" si="6"/>
        <v>37935.923550552005</v>
      </c>
    </row>
    <row r="97" spans="1:11" ht="12.75">
      <c r="A97" s="3" t="s">
        <v>4</v>
      </c>
      <c r="B97" s="1" t="s">
        <v>82</v>
      </c>
      <c r="C97" s="3" t="s">
        <v>131</v>
      </c>
      <c r="D97" s="3" t="s">
        <v>33</v>
      </c>
      <c r="E97" s="3" t="s">
        <v>43</v>
      </c>
      <c r="F97" s="15">
        <v>142.42812494880002</v>
      </c>
      <c r="G97" s="4">
        <v>0.01</v>
      </c>
      <c r="H97" s="3"/>
      <c r="I97" s="3">
        <f>F97*E97</f>
        <v>1281.8531245392</v>
      </c>
      <c r="J97" s="3"/>
      <c r="K97" s="3">
        <f t="shared" si="6"/>
        <v>1281.8531245392</v>
      </c>
    </row>
    <row r="98" spans="1:11" ht="12.75">
      <c r="A98" s="3" t="s">
        <v>5</v>
      </c>
      <c r="B98" s="1" t="s">
        <v>82</v>
      </c>
      <c r="C98" s="3" t="s">
        <v>155</v>
      </c>
      <c r="D98" s="3" t="s">
        <v>21</v>
      </c>
      <c r="E98" s="3" t="s">
        <v>43</v>
      </c>
      <c r="F98" s="15">
        <v>1550.3493871116002</v>
      </c>
      <c r="G98" s="3"/>
      <c r="H98" s="3"/>
      <c r="I98" s="3">
        <f>F98*E98</f>
        <v>13953.144484004402</v>
      </c>
      <c r="J98" s="3"/>
      <c r="K98" s="3">
        <f t="shared" si="6"/>
        <v>13953.144484004402</v>
      </c>
    </row>
    <row r="99" spans="1:11" ht="12.75">
      <c r="A99" s="3" t="s">
        <v>6</v>
      </c>
      <c r="B99" s="1" t="s">
        <v>82</v>
      </c>
      <c r="C99" s="3" t="s">
        <v>162</v>
      </c>
      <c r="D99" s="3" t="s">
        <v>21</v>
      </c>
      <c r="E99" s="3" t="s">
        <v>43</v>
      </c>
      <c r="F99" s="15">
        <v>2627.221493988</v>
      </c>
      <c r="G99" s="3"/>
      <c r="H99" s="3"/>
      <c r="I99" s="3">
        <f>F99*E99</f>
        <v>23644.993445892</v>
      </c>
      <c r="J99" s="3"/>
      <c r="K99" s="3">
        <f t="shared" si="6"/>
        <v>23644.993445892</v>
      </c>
    </row>
    <row r="100" spans="1:11" ht="12.75">
      <c r="A100" s="3" t="s">
        <v>7</v>
      </c>
      <c r="B100" s="3" t="s">
        <v>82</v>
      </c>
      <c r="C100" s="3" t="s">
        <v>148</v>
      </c>
      <c r="D100" s="3" t="s">
        <v>68</v>
      </c>
      <c r="E100" s="3" t="s">
        <v>43</v>
      </c>
      <c r="F100" s="15">
        <v>3271.99746504</v>
      </c>
      <c r="G100" s="3"/>
      <c r="H100" s="3"/>
      <c r="I100" s="3"/>
      <c r="J100" s="3">
        <f>F100*E100</f>
        <v>29447.97718536</v>
      </c>
      <c r="K100" s="3">
        <f t="shared" si="6"/>
        <v>29447.97718536</v>
      </c>
    </row>
    <row r="101" spans="1:11" ht="12.75">
      <c r="A101" s="3" t="s">
        <v>8</v>
      </c>
      <c r="B101" s="1" t="s">
        <v>82</v>
      </c>
      <c r="C101" s="3" t="s">
        <v>144</v>
      </c>
      <c r="D101" s="3" t="s">
        <v>11</v>
      </c>
      <c r="E101" s="3" t="s">
        <v>59</v>
      </c>
      <c r="F101" s="15">
        <v>40.4187922152</v>
      </c>
      <c r="G101" s="3"/>
      <c r="H101" s="3"/>
      <c r="I101" s="3"/>
      <c r="J101" s="3">
        <f>F101*E101</f>
        <v>1539.95598339912</v>
      </c>
      <c r="K101" s="3">
        <f t="shared" si="6"/>
        <v>1539.95598339912</v>
      </c>
    </row>
    <row r="102" spans="3:6" ht="12.75">
      <c r="C102" s="8" t="s">
        <v>31</v>
      </c>
      <c r="F102" s="15">
        <v>0</v>
      </c>
    </row>
    <row r="103" spans="1:11" ht="12.75">
      <c r="A103" s="3" t="s">
        <v>13</v>
      </c>
      <c r="B103" s="3" t="s">
        <v>97</v>
      </c>
      <c r="C103" s="3" t="s">
        <v>163</v>
      </c>
      <c r="D103" s="3" t="s">
        <v>11</v>
      </c>
      <c r="E103" s="3" t="s">
        <v>59</v>
      </c>
      <c r="F103" s="15">
        <v>52.929370758000005</v>
      </c>
      <c r="G103" s="3"/>
      <c r="H103" s="3"/>
      <c r="I103" s="3"/>
      <c r="J103" s="3">
        <f>F103*E103</f>
        <v>2016.6090258798004</v>
      </c>
      <c r="K103" s="3">
        <f t="shared" si="6"/>
        <v>2016.6090258798004</v>
      </c>
    </row>
    <row r="104" spans="2:11" ht="12.75">
      <c r="B104" s="7" t="s">
        <v>112</v>
      </c>
      <c r="C104" s="7" t="s">
        <v>113</v>
      </c>
      <c r="F104" s="15">
        <v>0</v>
      </c>
      <c r="G104" s="10">
        <v>0.01</v>
      </c>
      <c r="H104" s="9"/>
      <c r="I104" s="9">
        <f>SUM(I93:I103)</f>
        <v>91057.76474767202</v>
      </c>
      <c r="J104" s="9">
        <f>SUM(J94:J103)</f>
        <v>40191.003450501485</v>
      </c>
      <c r="K104" s="9">
        <f t="shared" si="6"/>
        <v>131248.7681981735</v>
      </c>
    </row>
    <row r="105" ht="12.75">
      <c r="F105" s="15">
        <v>0</v>
      </c>
    </row>
    <row r="106" spans="2:6" ht="12.75">
      <c r="B106" s="7" t="s">
        <v>47</v>
      </c>
      <c r="C106" s="7" t="s">
        <v>150</v>
      </c>
      <c r="F106" s="15">
        <v>0</v>
      </c>
    </row>
    <row r="107" spans="1:11" ht="12.75">
      <c r="A107" s="3" t="s">
        <v>0</v>
      </c>
      <c r="B107" s="3" t="s">
        <v>97</v>
      </c>
      <c r="C107" s="3" t="s">
        <v>154</v>
      </c>
      <c r="D107" s="3" t="s">
        <v>68</v>
      </c>
      <c r="E107" s="3" t="s">
        <v>36</v>
      </c>
      <c r="F107" s="15">
        <v>9192.8</v>
      </c>
      <c r="G107" s="3"/>
      <c r="H107" s="3"/>
      <c r="I107" s="3"/>
      <c r="J107" s="3">
        <f aca="true" t="shared" si="7" ref="J107:J112">F107*E107</f>
        <v>9192.8</v>
      </c>
      <c r="K107" s="3">
        <f>J107+I107</f>
        <v>9192.8</v>
      </c>
    </row>
    <row r="108" spans="3:6" ht="12.75">
      <c r="C108" s="8" t="s">
        <v>146</v>
      </c>
      <c r="F108" s="15">
        <v>0</v>
      </c>
    </row>
    <row r="109" spans="1:11" ht="12.75">
      <c r="A109" s="3" t="s">
        <v>1</v>
      </c>
      <c r="B109" s="3" t="s">
        <v>97</v>
      </c>
      <c r="C109" s="3" t="s">
        <v>175</v>
      </c>
      <c r="D109" s="3" t="s">
        <v>68</v>
      </c>
      <c r="E109" s="3" t="s">
        <v>36</v>
      </c>
      <c r="F109" s="15">
        <v>6562.2796217964005</v>
      </c>
      <c r="G109" s="3"/>
      <c r="H109" s="3"/>
      <c r="I109" s="3"/>
      <c r="J109" s="3">
        <f t="shared" si="7"/>
        <v>6562.2796217964005</v>
      </c>
      <c r="K109" s="3">
        <f>J109+I109</f>
        <v>6562.2796217964005</v>
      </c>
    </row>
    <row r="110" spans="1:11" ht="12.75">
      <c r="A110" s="3" t="s">
        <v>2</v>
      </c>
      <c r="B110" s="3" t="s">
        <v>97</v>
      </c>
      <c r="C110" s="3" t="s">
        <v>182</v>
      </c>
      <c r="D110" s="3" t="s">
        <v>68</v>
      </c>
      <c r="E110" s="3" t="s">
        <v>36</v>
      </c>
      <c r="F110" s="15">
        <v>12029.402445000002</v>
      </c>
      <c r="G110" s="3"/>
      <c r="H110" s="3"/>
      <c r="I110" s="3"/>
      <c r="J110" s="3">
        <f t="shared" si="7"/>
        <v>12029.402445000002</v>
      </c>
      <c r="K110" s="3">
        <f>J110+I110</f>
        <v>12029.402445000002</v>
      </c>
    </row>
    <row r="111" spans="1:11" ht="22.5">
      <c r="A111" s="3" t="s">
        <v>3</v>
      </c>
      <c r="B111" s="3" t="s">
        <v>97</v>
      </c>
      <c r="C111" s="3" t="s">
        <v>187</v>
      </c>
      <c r="D111" s="3" t="s">
        <v>68</v>
      </c>
      <c r="E111" s="3" t="s">
        <v>36</v>
      </c>
      <c r="F111" s="15">
        <v>14435.282934</v>
      </c>
      <c r="G111" s="4">
        <v>0.01</v>
      </c>
      <c r="H111" s="3"/>
      <c r="I111" s="3"/>
      <c r="J111" s="3">
        <f t="shared" si="7"/>
        <v>14435.282934</v>
      </c>
      <c r="K111" s="3">
        <f>J111+I111</f>
        <v>14435.282934</v>
      </c>
    </row>
    <row r="112" spans="1:11" ht="12.75">
      <c r="A112" s="3" t="s">
        <v>4</v>
      </c>
      <c r="B112" s="3" t="s">
        <v>97</v>
      </c>
      <c r="C112" s="3" t="s">
        <v>143</v>
      </c>
      <c r="D112" s="3" t="s">
        <v>21</v>
      </c>
      <c r="E112" s="3" t="s">
        <v>38</v>
      </c>
      <c r="F112" s="15">
        <v>3849.4087824000003</v>
      </c>
      <c r="G112" s="4">
        <v>0.04</v>
      </c>
      <c r="H112" s="3"/>
      <c r="I112" s="3"/>
      <c r="J112" s="3">
        <f t="shared" si="7"/>
        <v>15397.635129600001</v>
      </c>
      <c r="K112" s="3">
        <f>J112+I112</f>
        <v>15397.635129600001</v>
      </c>
    </row>
    <row r="113" spans="2:11" ht="12.75">
      <c r="B113" s="7" t="s">
        <v>112</v>
      </c>
      <c r="C113" s="7" t="s">
        <v>150</v>
      </c>
      <c r="F113" s="15">
        <v>0</v>
      </c>
      <c r="G113" s="10">
        <v>0.04</v>
      </c>
      <c r="H113" s="9"/>
      <c r="I113" s="9"/>
      <c r="J113" s="9">
        <f>SUM(J107:J112)</f>
        <v>57617.4001303964</v>
      </c>
      <c r="K113" s="9">
        <f>J113+I113</f>
        <v>57617.4001303964</v>
      </c>
    </row>
    <row r="114" ht="12.75">
      <c r="F114" s="15">
        <v>0</v>
      </c>
    </row>
    <row r="115" spans="2:6" ht="12.75">
      <c r="B115" s="7" t="s">
        <v>47</v>
      </c>
      <c r="C115" s="7" t="s">
        <v>126</v>
      </c>
      <c r="F115" s="15">
        <v>0</v>
      </c>
    </row>
    <row r="116" spans="1:11" ht="12.75">
      <c r="A116" s="3" t="s">
        <v>0</v>
      </c>
      <c r="B116" s="3" t="s">
        <v>95</v>
      </c>
      <c r="C116" s="3" t="s">
        <v>171</v>
      </c>
      <c r="D116" s="3" t="s">
        <v>22</v>
      </c>
      <c r="E116" s="3" t="s">
        <v>59</v>
      </c>
      <c r="F116" s="15">
        <v>55.816427344800005</v>
      </c>
      <c r="G116" s="3"/>
      <c r="H116" s="3"/>
      <c r="I116" s="3"/>
      <c r="J116" s="3">
        <f>F116*E116</f>
        <v>2126.60588183688</v>
      </c>
      <c r="K116" s="3">
        <f>J116+I116</f>
        <v>2126.60588183688</v>
      </c>
    </row>
    <row r="117" spans="2:11" ht="12.75">
      <c r="B117" s="7" t="s">
        <v>112</v>
      </c>
      <c r="C117" s="7" t="s">
        <v>126</v>
      </c>
      <c r="F117" s="15">
        <v>0</v>
      </c>
      <c r="G117" s="9"/>
      <c r="H117" s="9"/>
      <c r="I117" s="9"/>
      <c r="J117" s="9">
        <f>SUM(J115:J116)</f>
        <v>2126.60588183688</v>
      </c>
      <c r="K117" s="9">
        <f>SUM(K116)</f>
        <v>2126.60588183688</v>
      </c>
    </row>
    <row r="118" ht="12.75">
      <c r="F118" s="15">
        <v>0</v>
      </c>
    </row>
    <row r="119" spans="2:6" ht="12.75">
      <c r="B119" s="7" t="s">
        <v>47</v>
      </c>
      <c r="C119" s="7" t="s">
        <v>137</v>
      </c>
      <c r="F119" s="15">
        <v>0</v>
      </c>
    </row>
    <row r="120" spans="1:11" ht="22.5">
      <c r="A120" s="3" t="s">
        <v>0</v>
      </c>
      <c r="B120" s="3" t="s">
        <v>105</v>
      </c>
      <c r="C120" s="3" t="s">
        <v>186</v>
      </c>
      <c r="D120" s="3" t="s">
        <v>12</v>
      </c>
      <c r="E120" s="3" t="s">
        <v>37</v>
      </c>
      <c r="F120" s="15">
        <v>72.17641467</v>
      </c>
      <c r="G120" s="3"/>
      <c r="H120" s="3"/>
      <c r="I120" s="3"/>
      <c r="J120" s="3">
        <f>F120*E120</f>
        <v>144.35282934</v>
      </c>
      <c r="K120" s="3">
        <f>J120+I120</f>
        <v>144.35282934</v>
      </c>
    </row>
    <row r="121" spans="1:11" ht="12.75">
      <c r="A121" s="3" t="s">
        <v>1</v>
      </c>
      <c r="B121" s="3" t="s">
        <v>103</v>
      </c>
      <c r="C121" s="3" t="s">
        <v>164</v>
      </c>
      <c r="D121" s="3" t="s">
        <v>12</v>
      </c>
      <c r="E121" s="3" t="s">
        <v>53</v>
      </c>
      <c r="F121" s="15">
        <v>105.85874151600001</v>
      </c>
      <c r="G121" s="3"/>
      <c r="H121" s="3"/>
      <c r="I121" s="3"/>
      <c r="J121" s="3">
        <f>F121*E121</f>
        <v>1935.0977949124804</v>
      </c>
      <c r="K121" s="3">
        <f>J121+I121</f>
        <v>1935.0977949124804</v>
      </c>
    </row>
    <row r="122" spans="1:11" ht="22.5">
      <c r="A122" s="3" t="s">
        <v>2</v>
      </c>
      <c r="B122" s="3" t="s">
        <v>104</v>
      </c>
      <c r="C122" s="3" t="s">
        <v>185</v>
      </c>
      <c r="D122" s="3" t="s">
        <v>12</v>
      </c>
      <c r="E122" s="3" t="s">
        <v>53</v>
      </c>
      <c r="F122" s="15">
        <v>72.17641467</v>
      </c>
      <c r="G122" s="3"/>
      <c r="H122" s="3"/>
      <c r="I122" s="3"/>
      <c r="J122" s="3">
        <f>F122*E122</f>
        <v>1319.3848601676</v>
      </c>
      <c r="K122" s="3">
        <f>J122+I122</f>
        <v>1319.3848601676</v>
      </c>
    </row>
    <row r="123" spans="2:11" ht="12.75">
      <c r="B123" s="7" t="s">
        <v>112</v>
      </c>
      <c r="C123" s="7" t="s">
        <v>137</v>
      </c>
      <c r="F123" s="15">
        <v>0</v>
      </c>
      <c r="G123" s="9"/>
      <c r="H123" s="9"/>
      <c r="I123" s="9"/>
      <c r="J123" s="9">
        <f>SUM(J120:J122)</f>
        <v>3398.8354844200803</v>
      </c>
      <c r="K123" s="9">
        <f>J123+I123</f>
        <v>3398.8354844200803</v>
      </c>
    </row>
    <row r="124" ht="12.75">
      <c r="F124" s="15">
        <v>0</v>
      </c>
    </row>
    <row r="125" spans="2:6" ht="12.75">
      <c r="B125" s="7" t="s">
        <v>47</v>
      </c>
      <c r="C125" s="7" t="s">
        <v>123</v>
      </c>
      <c r="F125" s="15">
        <v>0</v>
      </c>
    </row>
    <row r="126" spans="1:11" ht="12.75">
      <c r="A126" s="3" t="s">
        <v>0</v>
      </c>
      <c r="B126" s="3" t="s">
        <v>101</v>
      </c>
      <c r="C126" s="3" t="s">
        <v>133</v>
      </c>
      <c r="D126" s="3" t="s">
        <v>12</v>
      </c>
      <c r="E126" s="3" t="s">
        <v>53</v>
      </c>
      <c r="F126" s="15">
        <v>130</v>
      </c>
      <c r="G126" s="4">
        <v>18.28</v>
      </c>
      <c r="H126" s="3"/>
      <c r="I126" s="3"/>
      <c r="J126" s="3">
        <f>F126*E126</f>
        <v>2376.4</v>
      </c>
      <c r="K126" s="3">
        <f>J126+I126</f>
        <v>2376.4</v>
      </c>
    </row>
    <row r="127" spans="1:11" ht="12.75">
      <c r="A127" s="3" t="s">
        <v>1</v>
      </c>
      <c r="B127" s="3" t="s">
        <v>101</v>
      </c>
      <c r="C127" s="3" t="s">
        <v>160</v>
      </c>
      <c r="D127" s="3" t="s">
        <v>68</v>
      </c>
      <c r="E127" s="3" t="s">
        <v>36</v>
      </c>
      <c r="F127" s="15">
        <v>7997.146745436001</v>
      </c>
      <c r="G127" s="4">
        <v>1</v>
      </c>
      <c r="H127" s="3"/>
      <c r="I127" s="3"/>
      <c r="J127" s="3">
        <f>F127*E127</f>
        <v>7997.146745436001</v>
      </c>
      <c r="K127" s="3">
        <f>J127+I127</f>
        <v>7997.146745436001</v>
      </c>
    </row>
    <row r="128" spans="2:11" ht="12.75">
      <c r="B128" s="7" t="s">
        <v>112</v>
      </c>
      <c r="C128" s="7" t="s">
        <v>123</v>
      </c>
      <c r="G128" s="10">
        <v>19.28</v>
      </c>
      <c r="H128" s="9"/>
      <c r="I128" s="9"/>
      <c r="J128" s="9">
        <f>SUM(J126:J127)</f>
        <v>10373.546745436</v>
      </c>
      <c r="K128" s="9">
        <f>J128+I128</f>
        <v>10373.546745436</v>
      </c>
    </row>
    <row r="130" spans="2:11" ht="25.5">
      <c r="B130" s="7" t="s">
        <v>112</v>
      </c>
      <c r="C130" s="7" t="s">
        <v>176</v>
      </c>
      <c r="G130" s="10">
        <v>27.17</v>
      </c>
      <c r="H130" s="9"/>
      <c r="I130" s="9">
        <f>I104</f>
        <v>91057.76474767202</v>
      </c>
      <c r="J130" s="9">
        <f>J128+J123+J117+J113+J104+J90+J85</f>
        <v>183878.3432998405</v>
      </c>
      <c r="K130" s="9">
        <f>SUM(I130:J130)</f>
        <v>274936.1080475125</v>
      </c>
    </row>
    <row r="133" spans="9:11" ht="12.75">
      <c r="I133" s="12"/>
      <c r="J133" s="12"/>
      <c r="K133" s="12"/>
    </row>
  </sheetData>
  <printOptions/>
  <pageMargins left="0.75" right="0.75" top="1" bottom="1" header="0.5" footer="0.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 </cp:lastModifiedBy>
  <cp:lastPrinted>2012-03-28T11:58:10Z</cp:lastPrinted>
  <dcterms:created xsi:type="dcterms:W3CDTF">2003-08-27T16:40:13Z</dcterms:created>
  <dcterms:modified xsi:type="dcterms:W3CDTF">2012-05-09T07:45:52Z</dcterms:modified>
  <cp:category/>
  <cp:version/>
  <cp:contentType/>
  <cp:contentStatus/>
</cp:coreProperties>
</file>