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KrosData\Export\"/>
    </mc:Choice>
  </mc:AlternateContent>
  <bookViews>
    <workbookView xWindow="0" yWindow="0" windowWidth="0" windowHeight="0" firstSheet="1" activeTab="1"/>
  </bookViews>
  <sheets>
    <sheet name="Rekapitulace stavby" sheetId="1" state="veryHidden" r:id="rId1"/>
    <sheet name="D1.4.2 - Plynová odběrná ..." sheetId="2" r:id="rId2"/>
    <sheet name="D1.4.4 - Zařízení pro vyt..." sheetId="3" r:id="rId3"/>
    <sheet name="D1.4.2 - Plynová odběrná ..._01" sheetId="4" r:id="rId4"/>
    <sheet name="D1.4.4 - Zařízení pro vyt..._01" sheetId="5" r:id="rId5"/>
    <sheet name="D1.4.2 - Plynová odběrná ..._02" sheetId="6" r:id="rId6"/>
    <sheet name="D1.4.4 - Zařízení pro vyt..._02" sheetId="7" r:id="rId7"/>
    <sheet name="D1.4.2 - Plynová odběrná ..._03" sheetId="8" r:id="rId8"/>
    <sheet name="D1.4.4 - Zařízení pro vyt..._03" sheetId="9" r:id="rId9"/>
    <sheet name="D1.4.2 - Plynová odběrná ..._04" sheetId="10" r:id="rId10"/>
    <sheet name="D1.4.4 - Zařízení pro vyt..._04" sheetId="11" r:id="rId11"/>
  </sheets>
  <definedNames>
    <definedName name="_xlnm.Print_Area" localSheetId="0">'Rekapitulace stavby'!$D$4:$AO$76,'Rekapitulace stavby'!$C$82:$AQ$110</definedName>
    <definedName name="_xlnm.Print_Titles" localSheetId="0">'Rekapitulace stavby'!$92:$92</definedName>
    <definedName name="_xlnm._FilterDatabase" localSheetId="1" hidden="1">'D1.4.2 - Plynová odběrná ...'!$C$150:$K$264</definedName>
    <definedName name="_xlnm.Print_Area" localSheetId="1">'D1.4.2 - Plynová odběrná ...'!$C$4:$J$76,'D1.4.2 - Plynová odběrná ...'!$C$82:$J$130,'D1.4.2 - Plynová odběrná ...'!$C$136:$J$264</definedName>
    <definedName name="_xlnm.Print_Titles" localSheetId="1">'D1.4.2 - Plynová odběrná ...'!$150:$150</definedName>
    <definedName name="_xlnm._FilterDatabase" localSheetId="2" hidden="1">'D1.4.4 - Zařízení pro vyt...'!$C$151:$K$339</definedName>
    <definedName name="_xlnm.Print_Area" localSheetId="2">'D1.4.4 - Zařízení pro vyt...'!$C$4:$J$76,'D1.4.4 - Zařízení pro vyt...'!$C$82:$J$131,'D1.4.4 - Zařízení pro vyt...'!$C$137:$J$339</definedName>
    <definedName name="_xlnm.Print_Titles" localSheetId="2">'D1.4.4 - Zařízení pro vyt...'!$151:$151</definedName>
    <definedName name="_xlnm._FilterDatabase" localSheetId="3" hidden="1">'D1.4.2 - Plynová odběrná ..._01'!$C$150:$K$267</definedName>
    <definedName name="_xlnm.Print_Area" localSheetId="3">'D1.4.2 - Plynová odběrná ..._01'!$C$4:$J$76,'D1.4.2 - Plynová odběrná ..._01'!$C$82:$J$130,'D1.4.2 - Plynová odběrná ..._01'!$C$136:$J$267</definedName>
    <definedName name="_xlnm.Print_Titles" localSheetId="3">'D1.4.2 - Plynová odběrná ..._01'!$150:$150</definedName>
    <definedName name="_xlnm._FilterDatabase" localSheetId="4" hidden="1">'D1.4.4 - Zařízení pro vyt..._01'!$C$151:$K$343</definedName>
    <definedName name="_xlnm.Print_Area" localSheetId="4">'D1.4.4 - Zařízení pro vyt..._01'!$C$4:$J$76,'D1.4.4 - Zařízení pro vyt..._01'!$C$82:$J$131,'D1.4.4 - Zařízení pro vyt..._01'!$C$137:$J$343</definedName>
    <definedName name="_xlnm.Print_Titles" localSheetId="4">'D1.4.4 - Zařízení pro vyt..._01'!$151:$151</definedName>
    <definedName name="_xlnm._FilterDatabase" localSheetId="5" hidden="1">'D1.4.2 - Plynová odběrná ..._02'!$C$150:$K$267</definedName>
    <definedName name="_xlnm.Print_Area" localSheetId="5">'D1.4.2 - Plynová odběrná ..._02'!$C$4:$J$76,'D1.4.2 - Plynová odběrná ..._02'!$C$82:$J$130,'D1.4.2 - Plynová odběrná ..._02'!$C$136:$J$267</definedName>
    <definedName name="_xlnm.Print_Titles" localSheetId="5">'D1.4.2 - Plynová odběrná ..._02'!$150:$150</definedName>
    <definedName name="_xlnm._FilterDatabase" localSheetId="6" hidden="1">'D1.4.4 - Zařízení pro vyt..._02'!$C$151:$K$361</definedName>
    <definedName name="_xlnm.Print_Area" localSheetId="6">'D1.4.4 - Zařízení pro vyt..._02'!$C$4:$J$76,'D1.4.4 - Zařízení pro vyt..._02'!$C$82:$J$131,'D1.4.4 - Zařízení pro vyt..._02'!$C$137:$J$361</definedName>
    <definedName name="_xlnm.Print_Titles" localSheetId="6">'D1.4.4 - Zařízení pro vyt..._02'!$151:$151</definedName>
    <definedName name="_xlnm._FilterDatabase" localSheetId="7" hidden="1">'D1.4.2 - Plynová odběrná ..._03'!$C$150:$K$267</definedName>
    <definedName name="_xlnm.Print_Area" localSheetId="7">'D1.4.2 - Plynová odběrná ..._03'!$C$4:$J$76,'D1.4.2 - Plynová odběrná ..._03'!$C$82:$J$130,'D1.4.2 - Plynová odběrná ..._03'!$C$136:$J$267</definedName>
    <definedName name="_xlnm.Print_Titles" localSheetId="7">'D1.4.2 - Plynová odběrná ..._03'!$150:$150</definedName>
    <definedName name="_xlnm._FilterDatabase" localSheetId="8" hidden="1">'D1.4.4 - Zařízení pro vyt..._03'!$C$152:$K$362</definedName>
    <definedName name="_xlnm.Print_Area" localSheetId="8">'D1.4.4 - Zařízení pro vyt..._03'!$C$4:$J$76,'D1.4.4 - Zařízení pro vyt..._03'!$C$82:$J$132,'D1.4.4 - Zařízení pro vyt..._03'!$C$138:$J$362</definedName>
    <definedName name="_xlnm.Print_Titles" localSheetId="8">'D1.4.4 - Zařízení pro vyt..._03'!$152:$152</definedName>
    <definedName name="_xlnm._FilterDatabase" localSheetId="9" hidden="1">'D1.4.2 - Plynová odběrná ..._04'!$C$150:$K$267</definedName>
    <definedName name="_xlnm.Print_Area" localSheetId="9">'D1.4.2 - Plynová odběrná ..._04'!$C$4:$J$76,'D1.4.2 - Plynová odběrná ..._04'!$C$82:$J$130,'D1.4.2 - Plynová odběrná ..._04'!$C$136:$J$267</definedName>
    <definedName name="_xlnm.Print_Titles" localSheetId="9">'D1.4.2 - Plynová odběrná ..._04'!$150:$150</definedName>
    <definedName name="_xlnm._FilterDatabase" localSheetId="10" hidden="1">'D1.4.4 - Zařízení pro vyt..._04'!$C$152:$K$362</definedName>
    <definedName name="_xlnm.Print_Area" localSheetId="10">'D1.4.4 - Zařízení pro vyt..._04'!$C$4:$J$76,'D1.4.4 - Zařízení pro vyt..._04'!$C$82:$J$132,'D1.4.4 - Zařízení pro vyt..._04'!$C$138:$J$362</definedName>
    <definedName name="_xlnm.Print_Titles" localSheetId="10">'D1.4.4 - Zařízení pro vyt..._04'!$152:$152</definedName>
  </definedNames>
  <calcPr/>
</workbook>
</file>

<file path=xl/calcChain.xml><?xml version="1.0" encoding="utf-8"?>
<calcChain xmlns="http://schemas.openxmlformats.org/spreadsheetml/2006/main">
  <c i="11" l="1" r="J41"/>
  <c r="J40"/>
  <c i="1" r="AY109"/>
  <c i="11" r="J39"/>
  <c i="1" r="AX109"/>
  <c i="11" r="BI362"/>
  <c r="BH362"/>
  <c r="BG362"/>
  <c r="BF362"/>
  <c r="T362"/>
  <c r="R362"/>
  <c r="P362"/>
  <c r="BI361"/>
  <c r="BH361"/>
  <c r="BG361"/>
  <c r="BF361"/>
  <c r="T361"/>
  <c r="R361"/>
  <c r="P361"/>
  <c r="BI359"/>
  <c r="BH359"/>
  <c r="BG359"/>
  <c r="BF359"/>
  <c r="T359"/>
  <c r="T358"/>
  <c r="R359"/>
  <c r="R358"/>
  <c r="P359"/>
  <c r="P358"/>
  <c r="BI357"/>
  <c r="BH357"/>
  <c r="BG357"/>
  <c r="BF357"/>
  <c r="T357"/>
  <c r="T356"/>
  <c r="R357"/>
  <c r="R356"/>
  <c r="P357"/>
  <c r="P356"/>
  <c r="BI355"/>
  <c r="BH355"/>
  <c r="BG355"/>
  <c r="BF355"/>
  <c r="T355"/>
  <c r="R355"/>
  <c r="P355"/>
  <c r="BI354"/>
  <c r="BH354"/>
  <c r="BG354"/>
  <c r="BF354"/>
  <c r="T354"/>
  <c r="R354"/>
  <c r="P354"/>
  <c r="BI353"/>
  <c r="BH353"/>
  <c r="BG353"/>
  <c r="BF353"/>
  <c r="T353"/>
  <c r="R353"/>
  <c r="P353"/>
  <c r="BI352"/>
  <c r="BH352"/>
  <c r="BG352"/>
  <c r="BF352"/>
  <c r="T352"/>
  <c r="R352"/>
  <c r="P352"/>
  <c r="BI351"/>
  <c r="BH351"/>
  <c r="BG351"/>
  <c r="BF351"/>
  <c r="T351"/>
  <c r="R351"/>
  <c r="P351"/>
  <c r="BI349"/>
  <c r="BH349"/>
  <c r="BG349"/>
  <c r="BF349"/>
  <c r="T349"/>
  <c r="R349"/>
  <c r="P349"/>
  <c r="BI348"/>
  <c r="BH348"/>
  <c r="BG348"/>
  <c r="BF348"/>
  <c r="T348"/>
  <c r="R348"/>
  <c r="P348"/>
  <c r="BI347"/>
  <c r="BH347"/>
  <c r="BG347"/>
  <c r="BF347"/>
  <c r="T347"/>
  <c r="R347"/>
  <c r="P347"/>
  <c r="BI346"/>
  <c r="BH346"/>
  <c r="BG346"/>
  <c r="BF346"/>
  <c r="T346"/>
  <c r="R346"/>
  <c r="P346"/>
  <c r="BI345"/>
  <c r="BH345"/>
  <c r="BG345"/>
  <c r="BF345"/>
  <c r="T345"/>
  <c r="R345"/>
  <c r="P345"/>
  <c r="BI343"/>
  <c r="BH343"/>
  <c r="BG343"/>
  <c r="BF343"/>
  <c r="T343"/>
  <c r="R343"/>
  <c r="P343"/>
  <c r="BI342"/>
  <c r="BH342"/>
  <c r="BG342"/>
  <c r="BF342"/>
  <c r="T342"/>
  <c r="R342"/>
  <c r="P342"/>
  <c r="BI341"/>
  <c r="BH341"/>
  <c r="BG341"/>
  <c r="BF341"/>
  <c r="T341"/>
  <c r="R341"/>
  <c r="P341"/>
  <c r="BI338"/>
  <c r="BH338"/>
  <c r="BG338"/>
  <c r="BF338"/>
  <c r="T338"/>
  <c r="R338"/>
  <c r="P338"/>
  <c r="BI337"/>
  <c r="BH337"/>
  <c r="BG337"/>
  <c r="BF337"/>
  <c r="T337"/>
  <c r="R337"/>
  <c r="P337"/>
  <c r="BI335"/>
  <c r="BH335"/>
  <c r="BG335"/>
  <c r="BF335"/>
  <c r="T335"/>
  <c r="R335"/>
  <c r="P335"/>
  <c r="BI334"/>
  <c r="BH334"/>
  <c r="BG334"/>
  <c r="BF334"/>
  <c r="T334"/>
  <c r="R334"/>
  <c r="P334"/>
  <c r="BI333"/>
  <c r="BH333"/>
  <c r="BG333"/>
  <c r="BF333"/>
  <c r="T333"/>
  <c r="R333"/>
  <c r="P333"/>
  <c r="BI332"/>
  <c r="BH332"/>
  <c r="BG332"/>
  <c r="BF332"/>
  <c r="T332"/>
  <c r="R332"/>
  <c r="P332"/>
  <c r="BI331"/>
  <c r="BH331"/>
  <c r="BG331"/>
  <c r="BF331"/>
  <c r="T331"/>
  <c r="R331"/>
  <c r="P331"/>
  <c r="BI330"/>
  <c r="BH330"/>
  <c r="BG330"/>
  <c r="BF330"/>
  <c r="T330"/>
  <c r="R330"/>
  <c r="P330"/>
  <c r="BI329"/>
  <c r="BH329"/>
  <c r="BG329"/>
  <c r="BF329"/>
  <c r="T329"/>
  <c r="R329"/>
  <c r="P329"/>
  <c r="BI328"/>
  <c r="BH328"/>
  <c r="BG328"/>
  <c r="BF328"/>
  <c r="T328"/>
  <c r="R328"/>
  <c r="P328"/>
  <c r="BI327"/>
  <c r="BH327"/>
  <c r="BG327"/>
  <c r="BF327"/>
  <c r="T327"/>
  <c r="R327"/>
  <c r="P327"/>
  <c r="BI326"/>
  <c r="BH326"/>
  <c r="BG326"/>
  <c r="BF326"/>
  <c r="T326"/>
  <c r="R326"/>
  <c r="P326"/>
  <c r="BI325"/>
  <c r="BH325"/>
  <c r="BG325"/>
  <c r="BF325"/>
  <c r="T325"/>
  <c r="R325"/>
  <c r="P325"/>
  <c r="BI324"/>
  <c r="BH324"/>
  <c r="BG324"/>
  <c r="BF324"/>
  <c r="T324"/>
  <c r="R324"/>
  <c r="P324"/>
  <c r="BI323"/>
  <c r="BH323"/>
  <c r="BG323"/>
  <c r="BF323"/>
  <c r="T323"/>
  <c r="R323"/>
  <c r="P323"/>
  <c r="BI322"/>
  <c r="BH322"/>
  <c r="BG322"/>
  <c r="BF322"/>
  <c r="T322"/>
  <c r="R322"/>
  <c r="P322"/>
  <c r="BI321"/>
  <c r="BH321"/>
  <c r="BG321"/>
  <c r="BF321"/>
  <c r="T321"/>
  <c r="R321"/>
  <c r="P321"/>
  <c r="BI320"/>
  <c r="BH320"/>
  <c r="BG320"/>
  <c r="BF320"/>
  <c r="T320"/>
  <c r="R320"/>
  <c r="P320"/>
  <c r="BI318"/>
  <c r="BH318"/>
  <c r="BG318"/>
  <c r="BF318"/>
  <c r="T318"/>
  <c r="R318"/>
  <c r="P318"/>
  <c r="BI317"/>
  <c r="BH317"/>
  <c r="BG317"/>
  <c r="BF317"/>
  <c r="T317"/>
  <c r="R317"/>
  <c r="P317"/>
  <c r="BI316"/>
  <c r="BH316"/>
  <c r="BG316"/>
  <c r="BF316"/>
  <c r="T316"/>
  <c r="R316"/>
  <c r="P316"/>
  <c r="BI315"/>
  <c r="BH315"/>
  <c r="BG315"/>
  <c r="BF315"/>
  <c r="T315"/>
  <c r="R315"/>
  <c r="P315"/>
  <c r="BI314"/>
  <c r="BH314"/>
  <c r="BG314"/>
  <c r="BF314"/>
  <c r="T314"/>
  <c r="R314"/>
  <c r="P314"/>
  <c r="BI313"/>
  <c r="BH313"/>
  <c r="BG313"/>
  <c r="BF313"/>
  <c r="T313"/>
  <c r="R313"/>
  <c r="P313"/>
  <c r="BI312"/>
  <c r="BH312"/>
  <c r="BG312"/>
  <c r="BF312"/>
  <c r="T312"/>
  <c r="R312"/>
  <c r="P312"/>
  <c r="BI311"/>
  <c r="BH311"/>
  <c r="BG311"/>
  <c r="BF311"/>
  <c r="T311"/>
  <c r="R311"/>
  <c r="P311"/>
  <c r="BI310"/>
  <c r="BH310"/>
  <c r="BG310"/>
  <c r="BF310"/>
  <c r="T310"/>
  <c r="R310"/>
  <c r="P310"/>
  <c r="BI309"/>
  <c r="BH309"/>
  <c r="BG309"/>
  <c r="BF309"/>
  <c r="T309"/>
  <c r="R309"/>
  <c r="P309"/>
  <c r="BI308"/>
  <c r="BH308"/>
  <c r="BG308"/>
  <c r="BF308"/>
  <c r="T308"/>
  <c r="R308"/>
  <c r="P308"/>
  <c r="BI307"/>
  <c r="BH307"/>
  <c r="BG307"/>
  <c r="BF307"/>
  <c r="T307"/>
  <c r="R307"/>
  <c r="P307"/>
  <c r="BI305"/>
  <c r="BH305"/>
  <c r="BG305"/>
  <c r="BF305"/>
  <c r="T305"/>
  <c r="R305"/>
  <c r="P305"/>
  <c r="BI304"/>
  <c r="BH304"/>
  <c r="BG304"/>
  <c r="BF304"/>
  <c r="T304"/>
  <c r="R304"/>
  <c r="P304"/>
  <c r="BI303"/>
  <c r="BH303"/>
  <c r="BG303"/>
  <c r="BF303"/>
  <c r="T303"/>
  <c r="R303"/>
  <c r="P303"/>
  <c r="BI302"/>
  <c r="BH302"/>
  <c r="BG302"/>
  <c r="BF302"/>
  <c r="T302"/>
  <c r="R302"/>
  <c r="P302"/>
  <c r="BI301"/>
  <c r="BH301"/>
  <c r="BG301"/>
  <c r="BF301"/>
  <c r="T301"/>
  <c r="R301"/>
  <c r="P301"/>
  <c r="BI299"/>
  <c r="BH299"/>
  <c r="BG299"/>
  <c r="BF299"/>
  <c r="T299"/>
  <c r="R299"/>
  <c r="P299"/>
  <c r="BI298"/>
  <c r="BH298"/>
  <c r="BG298"/>
  <c r="BF298"/>
  <c r="T298"/>
  <c r="R298"/>
  <c r="P298"/>
  <c r="BI297"/>
  <c r="BH297"/>
  <c r="BG297"/>
  <c r="BF297"/>
  <c r="T297"/>
  <c r="R297"/>
  <c r="P297"/>
  <c r="BI296"/>
  <c r="BH296"/>
  <c r="BG296"/>
  <c r="BF296"/>
  <c r="T296"/>
  <c r="R296"/>
  <c r="P296"/>
  <c r="BI295"/>
  <c r="BH295"/>
  <c r="BG295"/>
  <c r="BF295"/>
  <c r="T295"/>
  <c r="R295"/>
  <c r="P295"/>
  <c r="BI294"/>
  <c r="BH294"/>
  <c r="BG294"/>
  <c r="BF294"/>
  <c r="T294"/>
  <c r="R294"/>
  <c r="P294"/>
  <c r="BI293"/>
  <c r="BH293"/>
  <c r="BG293"/>
  <c r="BF293"/>
  <c r="T293"/>
  <c r="R293"/>
  <c r="P293"/>
  <c r="BI292"/>
  <c r="BH292"/>
  <c r="BG292"/>
  <c r="BF292"/>
  <c r="T292"/>
  <c r="R292"/>
  <c r="P292"/>
  <c r="BI291"/>
  <c r="BH291"/>
  <c r="BG291"/>
  <c r="BF291"/>
  <c r="T291"/>
  <c r="R291"/>
  <c r="P291"/>
  <c r="BI290"/>
  <c r="BH290"/>
  <c r="BG290"/>
  <c r="BF290"/>
  <c r="T290"/>
  <c r="R290"/>
  <c r="P290"/>
  <c r="BI289"/>
  <c r="BH289"/>
  <c r="BG289"/>
  <c r="BF289"/>
  <c r="T289"/>
  <c r="R289"/>
  <c r="P289"/>
  <c r="BI288"/>
  <c r="BH288"/>
  <c r="BG288"/>
  <c r="BF288"/>
  <c r="T288"/>
  <c r="R288"/>
  <c r="P288"/>
  <c r="BI286"/>
  <c r="BH286"/>
  <c r="BG286"/>
  <c r="BF286"/>
  <c r="T286"/>
  <c r="R286"/>
  <c r="P286"/>
  <c r="BI285"/>
  <c r="BH285"/>
  <c r="BG285"/>
  <c r="BF285"/>
  <c r="T285"/>
  <c r="R285"/>
  <c r="P285"/>
  <c r="BI284"/>
  <c r="BH284"/>
  <c r="BG284"/>
  <c r="BF284"/>
  <c r="T284"/>
  <c r="R284"/>
  <c r="P284"/>
  <c r="BI283"/>
  <c r="BH283"/>
  <c r="BG283"/>
  <c r="BF283"/>
  <c r="T283"/>
  <c r="R283"/>
  <c r="P283"/>
  <c r="BI282"/>
  <c r="BH282"/>
  <c r="BG282"/>
  <c r="BF282"/>
  <c r="T282"/>
  <c r="R282"/>
  <c r="P282"/>
  <c r="BI281"/>
  <c r="BH281"/>
  <c r="BG281"/>
  <c r="BF281"/>
  <c r="T281"/>
  <c r="R281"/>
  <c r="P281"/>
  <c r="BI279"/>
  <c r="BH279"/>
  <c r="BG279"/>
  <c r="BF279"/>
  <c r="T279"/>
  <c r="R279"/>
  <c r="P279"/>
  <c r="BI278"/>
  <c r="BH278"/>
  <c r="BG278"/>
  <c r="BF278"/>
  <c r="T278"/>
  <c r="R278"/>
  <c r="P278"/>
  <c r="BI277"/>
  <c r="BH277"/>
  <c r="BG277"/>
  <c r="BF277"/>
  <c r="T277"/>
  <c r="R277"/>
  <c r="P277"/>
  <c r="BI276"/>
  <c r="BH276"/>
  <c r="BG276"/>
  <c r="BF276"/>
  <c r="T276"/>
  <c r="R276"/>
  <c r="P276"/>
  <c r="BI275"/>
  <c r="BH275"/>
  <c r="BG275"/>
  <c r="BF275"/>
  <c r="T275"/>
  <c r="R275"/>
  <c r="P275"/>
  <c r="BI274"/>
  <c r="BH274"/>
  <c r="BG274"/>
  <c r="BF274"/>
  <c r="T274"/>
  <c r="R274"/>
  <c r="P274"/>
  <c r="BI273"/>
  <c r="BH273"/>
  <c r="BG273"/>
  <c r="BF273"/>
  <c r="T273"/>
  <c r="R273"/>
  <c r="P273"/>
  <c r="BI272"/>
  <c r="BH272"/>
  <c r="BG272"/>
  <c r="BF272"/>
  <c r="T272"/>
  <c r="R272"/>
  <c r="P272"/>
  <c r="BI271"/>
  <c r="BH271"/>
  <c r="BG271"/>
  <c r="BF271"/>
  <c r="T271"/>
  <c r="R271"/>
  <c r="P271"/>
  <c r="BI270"/>
  <c r="BH270"/>
  <c r="BG270"/>
  <c r="BF270"/>
  <c r="T270"/>
  <c r="R270"/>
  <c r="P270"/>
  <c r="BI269"/>
  <c r="BH269"/>
  <c r="BG269"/>
  <c r="BF269"/>
  <c r="T269"/>
  <c r="R269"/>
  <c r="P269"/>
  <c r="BI268"/>
  <c r="BH268"/>
  <c r="BG268"/>
  <c r="BF268"/>
  <c r="T268"/>
  <c r="R268"/>
  <c r="P268"/>
  <c r="BI267"/>
  <c r="BH267"/>
  <c r="BG267"/>
  <c r="BF267"/>
  <c r="T267"/>
  <c r="R267"/>
  <c r="P267"/>
  <c r="BI266"/>
  <c r="BH266"/>
  <c r="BG266"/>
  <c r="BF266"/>
  <c r="T266"/>
  <c r="R266"/>
  <c r="P266"/>
  <c r="BI265"/>
  <c r="BH265"/>
  <c r="BG265"/>
  <c r="BF265"/>
  <c r="T265"/>
  <c r="R265"/>
  <c r="P265"/>
  <c r="BI264"/>
  <c r="BH264"/>
  <c r="BG264"/>
  <c r="BF264"/>
  <c r="T264"/>
  <c r="R264"/>
  <c r="P264"/>
  <c r="BI263"/>
  <c r="BH263"/>
  <c r="BG263"/>
  <c r="BF263"/>
  <c r="T263"/>
  <c r="R263"/>
  <c r="P263"/>
  <c r="BI262"/>
  <c r="BH262"/>
  <c r="BG262"/>
  <c r="BF262"/>
  <c r="T262"/>
  <c r="R262"/>
  <c r="P262"/>
  <c r="BI261"/>
  <c r="BH261"/>
  <c r="BG261"/>
  <c r="BF261"/>
  <c r="T261"/>
  <c r="R261"/>
  <c r="P261"/>
  <c r="BI260"/>
  <c r="BH260"/>
  <c r="BG260"/>
  <c r="BF260"/>
  <c r="T260"/>
  <c r="R260"/>
  <c r="P260"/>
  <c r="BI259"/>
  <c r="BH259"/>
  <c r="BG259"/>
  <c r="BF259"/>
  <c r="T259"/>
  <c r="R259"/>
  <c r="P259"/>
  <c r="BI258"/>
  <c r="BH258"/>
  <c r="BG258"/>
  <c r="BF258"/>
  <c r="T258"/>
  <c r="R258"/>
  <c r="P258"/>
  <c r="BI257"/>
  <c r="BH257"/>
  <c r="BG257"/>
  <c r="BF257"/>
  <c r="T257"/>
  <c r="R257"/>
  <c r="P257"/>
  <c r="BI256"/>
  <c r="BH256"/>
  <c r="BG256"/>
  <c r="BF256"/>
  <c r="T256"/>
  <c r="R256"/>
  <c r="P256"/>
  <c r="BI255"/>
  <c r="BH255"/>
  <c r="BG255"/>
  <c r="BF255"/>
  <c r="T255"/>
  <c r="R255"/>
  <c r="P255"/>
  <c r="BI254"/>
  <c r="BH254"/>
  <c r="BG254"/>
  <c r="BF254"/>
  <c r="T254"/>
  <c r="R254"/>
  <c r="P254"/>
  <c r="BI253"/>
  <c r="BH253"/>
  <c r="BG253"/>
  <c r="BF253"/>
  <c r="T253"/>
  <c r="R253"/>
  <c r="P253"/>
  <c r="BI252"/>
  <c r="BH252"/>
  <c r="BG252"/>
  <c r="BF252"/>
  <c r="T252"/>
  <c r="R252"/>
  <c r="P252"/>
  <c r="BI250"/>
  <c r="BH250"/>
  <c r="BG250"/>
  <c r="BF250"/>
  <c r="T250"/>
  <c r="R250"/>
  <c r="P250"/>
  <c r="BI249"/>
  <c r="BH249"/>
  <c r="BG249"/>
  <c r="BF249"/>
  <c r="T249"/>
  <c r="R249"/>
  <c r="P249"/>
  <c r="BI248"/>
  <c r="BH248"/>
  <c r="BG248"/>
  <c r="BF248"/>
  <c r="T248"/>
  <c r="R248"/>
  <c r="P248"/>
  <c r="BI247"/>
  <c r="BH247"/>
  <c r="BG247"/>
  <c r="BF247"/>
  <c r="T247"/>
  <c r="R247"/>
  <c r="P247"/>
  <c r="BI246"/>
  <c r="BH246"/>
  <c r="BG246"/>
  <c r="BF246"/>
  <c r="T246"/>
  <c r="R246"/>
  <c r="P246"/>
  <c r="BI245"/>
  <c r="BH245"/>
  <c r="BG245"/>
  <c r="BF245"/>
  <c r="T245"/>
  <c r="R245"/>
  <c r="P245"/>
  <c r="BI244"/>
  <c r="BH244"/>
  <c r="BG244"/>
  <c r="BF244"/>
  <c r="T244"/>
  <c r="R244"/>
  <c r="P244"/>
  <c r="BI243"/>
  <c r="BH243"/>
  <c r="BG243"/>
  <c r="BF243"/>
  <c r="T243"/>
  <c r="R243"/>
  <c r="P243"/>
  <c r="BI242"/>
  <c r="BH242"/>
  <c r="BG242"/>
  <c r="BF242"/>
  <c r="T242"/>
  <c r="R242"/>
  <c r="P242"/>
  <c r="BI241"/>
  <c r="BH241"/>
  <c r="BG241"/>
  <c r="BF241"/>
  <c r="T241"/>
  <c r="R241"/>
  <c r="P241"/>
  <c r="BI240"/>
  <c r="BH240"/>
  <c r="BG240"/>
  <c r="BF240"/>
  <c r="T240"/>
  <c r="R240"/>
  <c r="P240"/>
  <c r="BI239"/>
  <c r="BH239"/>
  <c r="BG239"/>
  <c r="BF239"/>
  <c r="T239"/>
  <c r="R239"/>
  <c r="P239"/>
  <c r="BI237"/>
  <c r="BH237"/>
  <c r="BG237"/>
  <c r="BF237"/>
  <c r="T237"/>
  <c r="R237"/>
  <c r="P237"/>
  <c r="BI236"/>
  <c r="BH236"/>
  <c r="BG236"/>
  <c r="BF236"/>
  <c r="T236"/>
  <c r="R236"/>
  <c r="P236"/>
  <c r="BI235"/>
  <c r="BH235"/>
  <c r="BG235"/>
  <c r="BF235"/>
  <c r="T235"/>
  <c r="R235"/>
  <c r="P235"/>
  <c r="BI234"/>
  <c r="BH234"/>
  <c r="BG234"/>
  <c r="BF234"/>
  <c r="T234"/>
  <c r="R234"/>
  <c r="P234"/>
  <c r="BI233"/>
  <c r="BH233"/>
  <c r="BG233"/>
  <c r="BF233"/>
  <c r="T233"/>
  <c r="R233"/>
  <c r="P233"/>
  <c r="BI232"/>
  <c r="BH232"/>
  <c r="BG232"/>
  <c r="BF232"/>
  <c r="T232"/>
  <c r="R232"/>
  <c r="P232"/>
  <c r="BI231"/>
  <c r="BH231"/>
  <c r="BG231"/>
  <c r="BF231"/>
  <c r="T231"/>
  <c r="R231"/>
  <c r="P231"/>
  <c r="BI230"/>
  <c r="BH230"/>
  <c r="BG230"/>
  <c r="BF230"/>
  <c r="T230"/>
  <c r="R230"/>
  <c r="P230"/>
  <c r="BI229"/>
  <c r="BH229"/>
  <c r="BG229"/>
  <c r="BF229"/>
  <c r="T229"/>
  <c r="R229"/>
  <c r="P229"/>
  <c r="BI228"/>
  <c r="BH228"/>
  <c r="BG228"/>
  <c r="BF228"/>
  <c r="T228"/>
  <c r="R228"/>
  <c r="P228"/>
  <c r="BI227"/>
  <c r="BH227"/>
  <c r="BG227"/>
  <c r="BF227"/>
  <c r="T227"/>
  <c r="R227"/>
  <c r="P227"/>
  <c r="BI226"/>
  <c r="BH226"/>
  <c r="BG226"/>
  <c r="BF226"/>
  <c r="T226"/>
  <c r="R226"/>
  <c r="P226"/>
  <c r="BI225"/>
  <c r="BH225"/>
  <c r="BG225"/>
  <c r="BF225"/>
  <c r="T225"/>
  <c r="R225"/>
  <c r="P225"/>
  <c r="BI224"/>
  <c r="BH224"/>
  <c r="BG224"/>
  <c r="BF224"/>
  <c r="T224"/>
  <c r="R224"/>
  <c r="P224"/>
  <c r="BI223"/>
  <c r="BH223"/>
  <c r="BG223"/>
  <c r="BF223"/>
  <c r="T223"/>
  <c r="R223"/>
  <c r="P223"/>
  <c r="BI222"/>
  <c r="BH222"/>
  <c r="BG222"/>
  <c r="BF222"/>
  <c r="T222"/>
  <c r="R222"/>
  <c r="P222"/>
  <c r="BI221"/>
  <c r="BH221"/>
  <c r="BG221"/>
  <c r="BF221"/>
  <c r="T221"/>
  <c r="R221"/>
  <c r="P221"/>
  <c r="BI220"/>
  <c r="BH220"/>
  <c r="BG220"/>
  <c r="BF220"/>
  <c r="T220"/>
  <c r="R220"/>
  <c r="P220"/>
  <c r="BI219"/>
  <c r="BH219"/>
  <c r="BG219"/>
  <c r="BF219"/>
  <c r="T219"/>
  <c r="R219"/>
  <c r="P219"/>
  <c r="BI218"/>
  <c r="BH218"/>
  <c r="BG218"/>
  <c r="BF218"/>
  <c r="T218"/>
  <c r="R218"/>
  <c r="P218"/>
  <c r="BI216"/>
  <c r="BH216"/>
  <c r="BG216"/>
  <c r="BF216"/>
  <c r="T216"/>
  <c r="R216"/>
  <c r="P216"/>
  <c r="BI215"/>
  <c r="BH215"/>
  <c r="BG215"/>
  <c r="BF215"/>
  <c r="T215"/>
  <c r="R215"/>
  <c r="P215"/>
  <c r="BI214"/>
  <c r="BH214"/>
  <c r="BG214"/>
  <c r="BF214"/>
  <c r="T214"/>
  <c r="R214"/>
  <c r="P214"/>
  <c r="BI213"/>
  <c r="BH213"/>
  <c r="BG213"/>
  <c r="BF213"/>
  <c r="T213"/>
  <c r="R213"/>
  <c r="P213"/>
  <c r="BI212"/>
  <c r="BH212"/>
  <c r="BG212"/>
  <c r="BF212"/>
  <c r="T212"/>
  <c r="R212"/>
  <c r="P212"/>
  <c r="BI211"/>
  <c r="BH211"/>
  <c r="BG211"/>
  <c r="BF211"/>
  <c r="T211"/>
  <c r="R211"/>
  <c r="P211"/>
  <c r="BI209"/>
  <c r="BH209"/>
  <c r="BG209"/>
  <c r="BF209"/>
  <c r="T209"/>
  <c r="R209"/>
  <c r="P209"/>
  <c r="BI208"/>
  <c r="BH208"/>
  <c r="BG208"/>
  <c r="BF208"/>
  <c r="T208"/>
  <c r="R208"/>
  <c r="P208"/>
  <c r="BI207"/>
  <c r="BH207"/>
  <c r="BG207"/>
  <c r="BF207"/>
  <c r="T207"/>
  <c r="R207"/>
  <c r="P207"/>
  <c r="BI206"/>
  <c r="BH206"/>
  <c r="BG206"/>
  <c r="BF206"/>
  <c r="T206"/>
  <c r="R206"/>
  <c r="P206"/>
  <c r="BI205"/>
  <c r="BH205"/>
  <c r="BG205"/>
  <c r="BF205"/>
  <c r="T205"/>
  <c r="R205"/>
  <c r="P205"/>
  <c r="BI203"/>
  <c r="BH203"/>
  <c r="BG203"/>
  <c r="BF203"/>
  <c r="T203"/>
  <c r="R203"/>
  <c r="P203"/>
  <c r="BI202"/>
  <c r="BH202"/>
  <c r="BG202"/>
  <c r="BF202"/>
  <c r="T202"/>
  <c r="R202"/>
  <c r="P202"/>
  <c r="BI201"/>
  <c r="BH201"/>
  <c r="BG201"/>
  <c r="BF201"/>
  <c r="T201"/>
  <c r="R201"/>
  <c r="P201"/>
  <c r="BI200"/>
  <c r="BH200"/>
  <c r="BG200"/>
  <c r="BF200"/>
  <c r="T200"/>
  <c r="R200"/>
  <c r="P200"/>
  <c r="BI199"/>
  <c r="BH199"/>
  <c r="BG199"/>
  <c r="BF199"/>
  <c r="T199"/>
  <c r="R199"/>
  <c r="P199"/>
  <c r="BI198"/>
  <c r="BH198"/>
  <c r="BG198"/>
  <c r="BF198"/>
  <c r="T198"/>
  <c r="R198"/>
  <c r="P198"/>
  <c r="BI197"/>
  <c r="BH197"/>
  <c r="BG197"/>
  <c r="BF197"/>
  <c r="T197"/>
  <c r="R197"/>
  <c r="P197"/>
  <c r="BI196"/>
  <c r="BH196"/>
  <c r="BG196"/>
  <c r="BF196"/>
  <c r="T196"/>
  <c r="R196"/>
  <c r="P196"/>
  <c r="BI195"/>
  <c r="BH195"/>
  <c r="BG195"/>
  <c r="BF195"/>
  <c r="T195"/>
  <c r="R195"/>
  <c r="P195"/>
  <c r="BI194"/>
  <c r="BH194"/>
  <c r="BG194"/>
  <c r="BF194"/>
  <c r="T194"/>
  <c r="R194"/>
  <c r="P194"/>
  <c r="BI193"/>
  <c r="BH193"/>
  <c r="BG193"/>
  <c r="BF193"/>
  <c r="T193"/>
  <c r="R193"/>
  <c r="P193"/>
  <c r="BI192"/>
  <c r="BH192"/>
  <c r="BG192"/>
  <c r="BF192"/>
  <c r="T192"/>
  <c r="R192"/>
  <c r="P192"/>
  <c r="BI191"/>
  <c r="BH191"/>
  <c r="BG191"/>
  <c r="BF191"/>
  <c r="T191"/>
  <c r="R191"/>
  <c r="P191"/>
  <c r="BI190"/>
  <c r="BH190"/>
  <c r="BG190"/>
  <c r="BF190"/>
  <c r="T190"/>
  <c r="R190"/>
  <c r="P190"/>
  <c r="BI189"/>
  <c r="BH189"/>
  <c r="BG189"/>
  <c r="BF189"/>
  <c r="T189"/>
  <c r="R189"/>
  <c r="P189"/>
  <c r="BI188"/>
  <c r="BH188"/>
  <c r="BG188"/>
  <c r="BF188"/>
  <c r="T188"/>
  <c r="R188"/>
  <c r="P188"/>
  <c r="BI187"/>
  <c r="BH187"/>
  <c r="BG187"/>
  <c r="BF187"/>
  <c r="T187"/>
  <c r="R187"/>
  <c r="P187"/>
  <c r="BI186"/>
  <c r="BH186"/>
  <c r="BG186"/>
  <c r="BF186"/>
  <c r="T186"/>
  <c r="R186"/>
  <c r="P186"/>
  <c r="BI185"/>
  <c r="BH185"/>
  <c r="BG185"/>
  <c r="BF185"/>
  <c r="T185"/>
  <c r="R185"/>
  <c r="P185"/>
  <c r="BI184"/>
  <c r="BH184"/>
  <c r="BG184"/>
  <c r="BF184"/>
  <c r="T184"/>
  <c r="R184"/>
  <c r="P184"/>
  <c r="BI183"/>
  <c r="BH183"/>
  <c r="BG183"/>
  <c r="BF183"/>
  <c r="T183"/>
  <c r="R183"/>
  <c r="P183"/>
  <c r="BI182"/>
  <c r="BH182"/>
  <c r="BG182"/>
  <c r="BF182"/>
  <c r="T182"/>
  <c r="R182"/>
  <c r="P182"/>
  <c r="BI180"/>
  <c r="BH180"/>
  <c r="BG180"/>
  <c r="BF180"/>
  <c r="T180"/>
  <c r="R180"/>
  <c r="P180"/>
  <c r="BI179"/>
  <c r="BH179"/>
  <c r="BG179"/>
  <c r="BF179"/>
  <c r="T179"/>
  <c r="R179"/>
  <c r="P179"/>
  <c r="BI178"/>
  <c r="BH178"/>
  <c r="BG178"/>
  <c r="BF178"/>
  <c r="T178"/>
  <c r="R178"/>
  <c r="P178"/>
  <c r="BI177"/>
  <c r="BH177"/>
  <c r="BG177"/>
  <c r="BF177"/>
  <c r="T177"/>
  <c r="R177"/>
  <c r="P177"/>
  <c r="BI176"/>
  <c r="BH176"/>
  <c r="BG176"/>
  <c r="BF176"/>
  <c r="T176"/>
  <c r="R176"/>
  <c r="P176"/>
  <c r="BI175"/>
  <c r="BH175"/>
  <c r="BG175"/>
  <c r="BF175"/>
  <c r="T175"/>
  <c r="R175"/>
  <c r="P175"/>
  <c r="BI174"/>
  <c r="BH174"/>
  <c r="BG174"/>
  <c r="BF174"/>
  <c r="T174"/>
  <c r="R174"/>
  <c r="P174"/>
  <c r="BI173"/>
  <c r="BH173"/>
  <c r="BG173"/>
  <c r="BF173"/>
  <c r="T173"/>
  <c r="R173"/>
  <c r="P173"/>
  <c r="BI172"/>
  <c r="BH172"/>
  <c r="BG172"/>
  <c r="BF172"/>
  <c r="T172"/>
  <c r="R172"/>
  <c r="P172"/>
  <c r="BI171"/>
  <c r="BH171"/>
  <c r="BG171"/>
  <c r="BF171"/>
  <c r="T171"/>
  <c r="R171"/>
  <c r="P171"/>
  <c r="BI170"/>
  <c r="BH170"/>
  <c r="BG170"/>
  <c r="BF170"/>
  <c r="T170"/>
  <c r="R170"/>
  <c r="P170"/>
  <c r="BI169"/>
  <c r="BH169"/>
  <c r="BG169"/>
  <c r="BF169"/>
  <c r="T169"/>
  <c r="R169"/>
  <c r="P169"/>
  <c r="BI168"/>
  <c r="BH168"/>
  <c r="BG168"/>
  <c r="BF168"/>
  <c r="T168"/>
  <c r="R168"/>
  <c r="P168"/>
  <c r="BI167"/>
  <c r="BH167"/>
  <c r="BG167"/>
  <c r="BF167"/>
  <c r="T167"/>
  <c r="R167"/>
  <c r="P167"/>
  <c r="BI166"/>
  <c r="BH166"/>
  <c r="BG166"/>
  <c r="BF166"/>
  <c r="T166"/>
  <c r="R166"/>
  <c r="P166"/>
  <c r="BI165"/>
  <c r="BH165"/>
  <c r="BG165"/>
  <c r="BF165"/>
  <c r="T165"/>
  <c r="R165"/>
  <c r="P165"/>
  <c r="BI164"/>
  <c r="BH164"/>
  <c r="BG164"/>
  <c r="BF164"/>
  <c r="T164"/>
  <c r="R164"/>
  <c r="P164"/>
  <c r="BI161"/>
  <c r="BH161"/>
  <c r="BG161"/>
  <c r="BF161"/>
  <c r="T161"/>
  <c r="R161"/>
  <c r="P161"/>
  <c r="BI160"/>
  <c r="BH160"/>
  <c r="BG160"/>
  <c r="BF160"/>
  <c r="T160"/>
  <c r="R160"/>
  <c r="P160"/>
  <c r="BI159"/>
  <c r="BH159"/>
  <c r="BG159"/>
  <c r="BF159"/>
  <c r="T159"/>
  <c r="R159"/>
  <c r="P159"/>
  <c r="BI158"/>
  <c r="BH158"/>
  <c r="BG158"/>
  <c r="BF158"/>
  <c r="T158"/>
  <c r="R158"/>
  <c r="P158"/>
  <c r="BI157"/>
  <c r="BH157"/>
  <c r="BG157"/>
  <c r="BF157"/>
  <c r="T157"/>
  <c r="R157"/>
  <c r="P157"/>
  <c r="BI156"/>
  <c r="BH156"/>
  <c r="BG156"/>
  <c r="BF156"/>
  <c r="T156"/>
  <c r="R156"/>
  <c r="P156"/>
  <c r="J150"/>
  <c r="J149"/>
  <c r="F149"/>
  <c r="F147"/>
  <c r="E145"/>
  <c r="BI130"/>
  <c r="BH130"/>
  <c r="BG130"/>
  <c r="BF130"/>
  <c r="BI129"/>
  <c r="BH129"/>
  <c r="BG129"/>
  <c r="BF129"/>
  <c r="BE129"/>
  <c r="BI128"/>
  <c r="BH128"/>
  <c r="BG128"/>
  <c r="BF128"/>
  <c r="BE128"/>
  <c r="BI127"/>
  <c r="BH127"/>
  <c r="BG127"/>
  <c r="BF127"/>
  <c r="BE127"/>
  <c r="BI126"/>
  <c r="BH126"/>
  <c r="BG126"/>
  <c r="BF126"/>
  <c r="BE126"/>
  <c r="BI125"/>
  <c r="BH125"/>
  <c r="BG125"/>
  <c r="BF125"/>
  <c r="BE125"/>
  <c r="J94"/>
  <c r="J93"/>
  <c r="F93"/>
  <c r="F91"/>
  <c r="E89"/>
  <c r="J20"/>
  <c r="E20"/>
  <c r="F94"/>
  <c r="J19"/>
  <c r="J14"/>
  <c r="J147"/>
  <c r="E7"/>
  <c r="E141"/>
  <c i="10" r="J191"/>
  <c r="J41"/>
  <c r="J40"/>
  <c i="1" r="AY108"/>
  <c i="10" r="J39"/>
  <c i="1" r="AX108"/>
  <c i="10" r="BI267"/>
  <c r="BH267"/>
  <c r="BG267"/>
  <c r="BF267"/>
  <c r="T267"/>
  <c r="R267"/>
  <c r="P267"/>
  <c r="BI266"/>
  <c r="BH266"/>
  <c r="BG266"/>
  <c r="BF266"/>
  <c r="T266"/>
  <c r="R266"/>
  <c r="P266"/>
  <c r="BI264"/>
  <c r="BH264"/>
  <c r="BG264"/>
  <c r="BF264"/>
  <c r="T264"/>
  <c r="T263"/>
  <c r="R264"/>
  <c r="R263"/>
  <c r="P264"/>
  <c r="P263"/>
  <c r="BI262"/>
  <c r="BH262"/>
  <c r="BG262"/>
  <c r="BF262"/>
  <c r="T262"/>
  <c r="T261"/>
  <c r="R262"/>
  <c r="R261"/>
  <c r="P262"/>
  <c r="P261"/>
  <c r="BI260"/>
  <c r="BH260"/>
  <c r="BG260"/>
  <c r="BF260"/>
  <c r="T260"/>
  <c r="R260"/>
  <c r="P260"/>
  <c r="BI259"/>
  <c r="BH259"/>
  <c r="BG259"/>
  <c r="BF259"/>
  <c r="T259"/>
  <c r="R259"/>
  <c r="P259"/>
  <c r="BI258"/>
  <c r="BH258"/>
  <c r="BG258"/>
  <c r="BF258"/>
  <c r="T258"/>
  <c r="R258"/>
  <c r="P258"/>
  <c r="BI257"/>
  <c r="BH257"/>
  <c r="BG257"/>
  <c r="BF257"/>
  <c r="T257"/>
  <c r="R257"/>
  <c r="P257"/>
  <c r="BI256"/>
  <c r="BH256"/>
  <c r="BG256"/>
  <c r="BF256"/>
  <c r="T256"/>
  <c r="R256"/>
  <c r="P256"/>
  <c r="BI254"/>
  <c r="BH254"/>
  <c r="BG254"/>
  <c r="BF254"/>
  <c r="T254"/>
  <c r="R254"/>
  <c r="P254"/>
  <c r="BI253"/>
  <c r="BH253"/>
  <c r="BG253"/>
  <c r="BF253"/>
  <c r="T253"/>
  <c r="R253"/>
  <c r="P253"/>
  <c r="BI252"/>
  <c r="BH252"/>
  <c r="BG252"/>
  <c r="BF252"/>
  <c r="T252"/>
  <c r="R252"/>
  <c r="P252"/>
  <c r="BI251"/>
  <c r="BH251"/>
  <c r="BG251"/>
  <c r="BF251"/>
  <c r="T251"/>
  <c r="R251"/>
  <c r="P251"/>
  <c r="BI250"/>
  <c r="BH250"/>
  <c r="BG250"/>
  <c r="BF250"/>
  <c r="T250"/>
  <c r="R250"/>
  <c r="P250"/>
  <c r="BI248"/>
  <c r="BH248"/>
  <c r="BG248"/>
  <c r="BF248"/>
  <c r="T248"/>
  <c r="T247"/>
  <c r="R248"/>
  <c r="R247"/>
  <c r="P248"/>
  <c r="P247"/>
  <c r="BI245"/>
  <c r="BH245"/>
  <c r="BG245"/>
  <c r="BF245"/>
  <c r="T245"/>
  <c r="R245"/>
  <c r="P245"/>
  <c r="BI244"/>
  <c r="BH244"/>
  <c r="BG244"/>
  <c r="BF244"/>
  <c r="T244"/>
  <c r="R244"/>
  <c r="P244"/>
  <c r="BI242"/>
  <c r="BH242"/>
  <c r="BG242"/>
  <c r="BF242"/>
  <c r="T242"/>
  <c r="R242"/>
  <c r="P242"/>
  <c r="BI241"/>
  <c r="BH241"/>
  <c r="BG241"/>
  <c r="BF241"/>
  <c r="T241"/>
  <c r="R241"/>
  <c r="P241"/>
  <c r="BI240"/>
  <c r="BH240"/>
  <c r="BG240"/>
  <c r="BF240"/>
  <c r="T240"/>
  <c r="R240"/>
  <c r="P240"/>
  <c r="BI238"/>
  <c r="BH238"/>
  <c r="BG238"/>
  <c r="BF238"/>
  <c r="T238"/>
  <c r="R238"/>
  <c r="P238"/>
  <c r="BI237"/>
  <c r="BH237"/>
  <c r="BG237"/>
  <c r="BF237"/>
  <c r="T237"/>
  <c r="R237"/>
  <c r="P237"/>
  <c r="BI236"/>
  <c r="BH236"/>
  <c r="BG236"/>
  <c r="BF236"/>
  <c r="T236"/>
  <c r="R236"/>
  <c r="P236"/>
  <c r="BI235"/>
  <c r="BH235"/>
  <c r="BG235"/>
  <c r="BF235"/>
  <c r="T235"/>
  <c r="R235"/>
  <c r="P235"/>
  <c r="BI234"/>
  <c r="BH234"/>
  <c r="BG234"/>
  <c r="BF234"/>
  <c r="T234"/>
  <c r="R234"/>
  <c r="P234"/>
  <c r="BI233"/>
  <c r="BH233"/>
  <c r="BG233"/>
  <c r="BF233"/>
  <c r="T233"/>
  <c r="R233"/>
  <c r="P233"/>
  <c r="BI232"/>
  <c r="BH232"/>
  <c r="BG232"/>
  <c r="BF232"/>
  <c r="T232"/>
  <c r="R232"/>
  <c r="P232"/>
  <c r="BI231"/>
  <c r="BH231"/>
  <c r="BG231"/>
  <c r="BF231"/>
  <c r="T231"/>
  <c r="R231"/>
  <c r="P231"/>
  <c r="BI228"/>
  <c r="BH228"/>
  <c r="BG228"/>
  <c r="BF228"/>
  <c r="T228"/>
  <c r="R228"/>
  <c r="P228"/>
  <c r="BI227"/>
  <c r="BH227"/>
  <c r="BG227"/>
  <c r="BF227"/>
  <c r="T227"/>
  <c r="R227"/>
  <c r="P227"/>
  <c r="BI226"/>
  <c r="BH226"/>
  <c r="BG226"/>
  <c r="BF226"/>
  <c r="T226"/>
  <c r="R226"/>
  <c r="P226"/>
  <c r="BI225"/>
  <c r="BH225"/>
  <c r="BG225"/>
  <c r="BF225"/>
  <c r="T225"/>
  <c r="R225"/>
  <c r="P225"/>
  <c r="BI224"/>
  <c r="BH224"/>
  <c r="BG224"/>
  <c r="BF224"/>
  <c r="T224"/>
  <c r="R224"/>
  <c r="P224"/>
  <c r="BI223"/>
  <c r="BH223"/>
  <c r="BG223"/>
  <c r="BF223"/>
  <c r="T223"/>
  <c r="R223"/>
  <c r="P223"/>
  <c r="BI222"/>
  <c r="BH222"/>
  <c r="BG222"/>
  <c r="BF222"/>
  <c r="T222"/>
  <c r="R222"/>
  <c r="P222"/>
  <c r="BI221"/>
  <c r="BH221"/>
  <c r="BG221"/>
  <c r="BF221"/>
  <c r="T221"/>
  <c r="R221"/>
  <c r="P221"/>
  <c r="BI220"/>
  <c r="BH220"/>
  <c r="BG220"/>
  <c r="BF220"/>
  <c r="T220"/>
  <c r="R220"/>
  <c r="P220"/>
  <c r="BI219"/>
  <c r="BH219"/>
  <c r="BG219"/>
  <c r="BF219"/>
  <c r="T219"/>
  <c r="R219"/>
  <c r="P219"/>
  <c r="BI218"/>
  <c r="BH218"/>
  <c r="BG218"/>
  <c r="BF218"/>
  <c r="T218"/>
  <c r="R218"/>
  <c r="P218"/>
  <c r="BI216"/>
  <c r="BH216"/>
  <c r="BG216"/>
  <c r="BF216"/>
  <c r="T216"/>
  <c r="R216"/>
  <c r="P216"/>
  <c r="BI215"/>
  <c r="BH215"/>
  <c r="BG215"/>
  <c r="BF215"/>
  <c r="T215"/>
  <c r="R215"/>
  <c r="P215"/>
  <c r="BI214"/>
  <c r="BH214"/>
  <c r="BG214"/>
  <c r="BF214"/>
  <c r="T214"/>
  <c r="R214"/>
  <c r="P214"/>
  <c r="BI213"/>
  <c r="BH213"/>
  <c r="BG213"/>
  <c r="BF213"/>
  <c r="T213"/>
  <c r="R213"/>
  <c r="P213"/>
  <c r="BI212"/>
  <c r="BH212"/>
  <c r="BG212"/>
  <c r="BF212"/>
  <c r="T212"/>
  <c r="R212"/>
  <c r="P212"/>
  <c r="BI210"/>
  <c r="BH210"/>
  <c r="BG210"/>
  <c r="BF210"/>
  <c r="T210"/>
  <c r="R210"/>
  <c r="P210"/>
  <c r="BI209"/>
  <c r="BH209"/>
  <c r="BG209"/>
  <c r="BF209"/>
  <c r="T209"/>
  <c r="R209"/>
  <c r="P209"/>
  <c r="BI208"/>
  <c r="BH208"/>
  <c r="BG208"/>
  <c r="BF208"/>
  <c r="T208"/>
  <c r="R208"/>
  <c r="P208"/>
  <c r="BI207"/>
  <c r="BH207"/>
  <c r="BG207"/>
  <c r="BF207"/>
  <c r="T207"/>
  <c r="R207"/>
  <c r="P207"/>
  <c r="BI206"/>
  <c r="BH206"/>
  <c r="BG206"/>
  <c r="BF206"/>
  <c r="T206"/>
  <c r="R206"/>
  <c r="P206"/>
  <c r="BI205"/>
  <c r="BH205"/>
  <c r="BG205"/>
  <c r="BF205"/>
  <c r="T205"/>
  <c r="R205"/>
  <c r="P205"/>
  <c r="BI204"/>
  <c r="BH204"/>
  <c r="BG204"/>
  <c r="BF204"/>
  <c r="T204"/>
  <c r="R204"/>
  <c r="P204"/>
  <c r="BI203"/>
  <c r="BH203"/>
  <c r="BG203"/>
  <c r="BF203"/>
  <c r="T203"/>
  <c r="R203"/>
  <c r="P203"/>
  <c r="BI202"/>
  <c r="BH202"/>
  <c r="BG202"/>
  <c r="BF202"/>
  <c r="T202"/>
  <c r="R202"/>
  <c r="P202"/>
  <c r="BI201"/>
  <c r="BH201"/>
  <c r="BG201"/>
  <c r="BF201"/>
  <c r="T201"/>
  <c r="R201"/>
  <c r="P201"/>
  <c r="BI200"/>
  <c r="BH200"/>
  <c r="BG200"/>
  <c r="BF200"/>
  <c r="T200"/>
  <c r="R200"/>
  <c r="P200"/>
  <c r="BI199"/>
  <c r="BH199"/>
  <c r="BG199"/>
  <c r="BF199"/>
  <c r="T199"/>
  <c r="R199"/>
  <c r="P199"/>
  <c r="BI198"/>
  <c r="BH198"/>
  <c r="BG198"/>
  <c r="BF198"/>
  <c r="T198"/>
  <c r="R198"/>
  <c r="P198"/>
  <c r="BI197"/>
  <c r="BH197"/>
  <c r="BG197"/>
  <c r="BF197"/>
  <c r="T197"/>
  <c r="R197"/>
  <c r="P197"/>
  <c r="BI196"/>
  <c r="BH196"/>
  <c r="BG196"/>
  <c r="BF196"/>
  <c r="T196"/>
  <c r="R196"/>
  <c r="P196"/>
  <c r="BI195"/>
  <c r="BH195"/>
  <c r="BG195"/>
  <c r="BF195"/>
  <c r="T195"/>
  <c r="R195"/>
  <c r="P195"/>
  <c r="BI194"/>
  <c r="BH194"/>
  <c r="BG194"/>
  <c r="BF194"/>
  <c r="T194"/>
  <c r="R194"/>
  <c r="P194"/>
  <c r="BI193"/>
  <c r="BH193"/>
  <c r="BG193"/>
  <c r="BF193"/>
  <c r="T193"/>
  <c r="R193"/>
  <c r="P193"/>
  <c r="J105"/>
  <c r="BI190"/>
  <c r="BH190"/>
  <c r="BG190"/>
  <c r="BF190"/>
  <c r="T190"/>
  <c r="R190"/>
  <c r="P190"/>
  <c r="BI189"/>
  <c r="BH189"/>
  <c r="BG189"/>
  <c r="BF189"/>
  <c r="T189"/>
  <c r="R189"/>
  <c r="P189"/>
  <c r="BI188"/>
  <c r="BH188"/>
  <c r="BG188"/>
  <c r="BF188"/>
  <c r="T188"/>
  <c r="R188"/>
  <c r="P188"/>
  <c r="BI187"/>
  <c r="BH187"/>
  <c r="BG187"/>
  <c r="BF187"/>
  <c r="T187"/>
  <c r="R187"/>
  <c r="P187"/>
  <c r="BI186"/>
  <c r="BH186"/>
  <c r="BG186"/>
  <c r="BF186"/>
  <c r="T186"/>
  <c r="R186"/>
  <c r="P186"/>
  <c r="BI185"/>
  <c r="BH185"/>
  <c r="BG185"/>
  <c r="BF185"/>
  <c r="T185"/>
  <c r="R185"/>
  <c r="P185"/>
  <c r="BI184"/>
  <c r="BH184"/>
  <c r="BG184"/>
  <c r="BF184"/>
  <c r="T184"/>
  <c r="R184"/>
  <c r="P184"/>
  <c r="BI183"/>
  <c r="BH183"/>
  <c r="BG183"/>
  <c r="BF183"/>
  <c r="T183"/>
  <c r="R183"/>
  <c r="P183"/>
  <c r="BI182"/>
  <c r="BH182"/>
  <c r="BG182"/>
  <c r="BF182"/>
  <c r="T182"/>
  <c r="R182"/>
  <c r="P182"/>
  <c r="BI181"/>
  <c r="BH181"/>
  <c r="BG181"/>
  <c r="BF181"/>
  <c r="T181"/>
  <c r="R181"/>
  <c r="P181"/>
  <c r="BI180"/>
  <c r="BH180"/>
  <c r="BG180"/>
  <c r="BF180"/>
  <c r="T180"/>
  <c r="R180"/>
  <c r="P180"/>
  <c r="BI179"/>
  <c r="BH179"/>
  <c r="BG179"/>
  <c r="BF179"/>
  <c r="T179"/>
  <c r="R179"/>
  <c r="P179"/>
  <c r="BI178"/>
  <c r="BH178"/>
  <c r="BG178"/>
  <c r="BF178"/>
  <c r="T178"/>
  <c r="R178"/>
  <c r="P178"/>
  <c r="BI177"/>
  <c r="BH177"/>
  <c r="BG177"/>
  <c r="BF177"/>
  <c r="T177"/>
  <c r="R177"/>
  <c r="P177"/>
  <c r="BI176"/>
  <c r="BH176"/>
  <c r="BG176"/>
  <c r="BF176"/>
  <c r="T176"/>
  <c r="R176"/>
  <c r="P176"/>
  <c r="BI175"/>
  <c r="BH175"/>
  <c r="BG175"/>
  <c r="BF175"/>
  <c r="T175"/>
  <c r="R175"/>
  <c r="P175"/>
  <c r="BI174"/>
  <c r="BH174"/>
  <c r="BG174"/>
  <c r="BF174"/>
  <c r="T174"/>
  <c r="R174"/>
  <c r="P174"/>
  <c r="BI173"/>
  <c r="BH173"/>
  <c r="BG173"/>
  <c r="BF173"/>
  <c r="T173"/>
  <c r="R173"/>
  <c r="P173"/>
  <c r="BI172"/>
  <c r="BH172"/>
  <c r="BG172"/>
  <c r="BF172"/>
  <c r="T172"/>
  <c r="R172"/>
  <c r="P172"/>
  <c r="BI171"/>
  <c r="BH171"/>
  <c r="BG171"/>
  <c r="BF171"/>
  <c r="T171"/>
  <c r="R171"/>
  <c r="P171"/>
  <c r="BI170"/>
  <c r="BH170"/>
  <c r="BG170"/>
  <c r="BF170"/>
  <c r="T170"/>
  <c r="R170"/>
  <c r="P170"/>
  <c r="BI168"/>
  <c r="BH168"/>
  <c r="BG168"/>
  <c r="BF168"/>
  <c r="T168"/>
  <c r="R168"/>
  <c r="P168"/>
  <c r="BI167"/>
  <c r="BH167"/>
  <c r="BG167"/>
  <c r="BF167"/>
  <c r="T167"/>
  <c r="R167"/>
  <c r="P167"/>
  <c r="BI166"/>
  <c r="BH166"/>
  <c r="BG166"/>
  <c r="BF166"/>
  <c r="T166"/>
  <c r="R166"/>
  <c r="P166"/>
  <c r="BI165"/>
  <c r="BH165"/>
  <c r="BG165"/>
  <c r="BF165"/>
  <c r="T165"/>
  <c r="R165"/>
  <c r="P165"/>
  <c r="BI164"/>
  <c r="BH164"/>
  <c r="BG164"/>
  <c r="BF164"/>
  <c r="T164"/>
  <c r="R164"/>
  <c r="P164"/>
  <c r="BI161"/>
  <c r="BH161"/>
  <c r="BG161"/>
  <c r="BF161"/>
  <c r="T161"/>
  <c r="R161"/>
  <c r="P161"/>
  <c r="BI160"/>
  <c r="BH160"/>
  <c r="BG160"/>
  <c r="BF160"/>
  <c r="T160"/>
  <c r="R160"/>
  <c r="P160"/>
  <c r="BI159"/>
  <c r="BH159"/>
  <c r="BG159"/>
  <c r="BF159"/>
  <c r="T159"/>
  <c r="R159"/>
  <c r="P159"/>
  <c r="BI158"/>
  <c r="BH158"/>
  <c r="BG158"/>
  <c r="BF158"/>
  <c r="T158"/>
  <c r="R158"/>
  <c r="P158"/>
  <c r="BI157"/>
  <c r="BH157"/>
  <c r="BG157"/>
  <c r="BF157"/>
  <c r="T157"/>
  <c r="R157"/>
  <c r="P157"/>
  <c r="BI155"/>
  <c r="BH155"/>
  <c r="BG155"/>
  <c r="BF155"/>
  <c r="T155"/>
  <c r="R155"/>
  <c r="P155"/>
  <c r="BI154"/>
  <c r="BH154"/>
  <c r="BG154"/>
  <c r="BF154"/>
  <c r="T154"/>
  <c r="R154"/>
  <c r="P154"/>
  <c r="J148"/>
  <c r="J147"/>
  <c r="F147"/>
  <c r="F145"/>
  <c r="E143"/>
  <c r="BI128"/>
  <c r="BH128"/>
  <c r="BG128"/>
  <c r="BF128"/>
  <c r="BI127"/>
  <c r="BH127"/>
  <c r="BG127"/>
  <c r="BF127"/>
  <c r="BE127"/>
  <c r="BI126"/>
  <c r="BH126"/>
  <c r="BG126"/>
  <c r="BF126"/>
  <c r="BE126"/>
  <c r="BI125"/>
  <c r="BH125"/>
  <c r="BG125"/>
  <c r="BF125"/>
  <c r="BE125"/>
  <c r="BI124"/>
  <c r="BH124"/>
  <c r="BG124"/>
  <c r="BF124"/>
  <c r="BE124"/>
  <c r="BI123"/>
  <c r="BH123"/>
  <c r="BG123"/>
  <c r="BF123"/>
  <c r="BE123"/>
  <c r="J94"/>
  <c r="J93"/>
  <c r="F93"/>
  <c r="F91"/>
  <c r="E89"/>
  <c r="J20"/>
  <c r="E20"/>
  <c r="F148"/>
  <c r="J19"/>
  <c r="J14"/>
  <c r="J91"/>
  <c r="E7"/>
  <c r="E139"/>
  <c i="9" r="J41"/>
  <c r="J40"/>
  <c i="1" r="AY106"/>
  <c i="9" r="J39"/>
  <c i="1" r="AX106"/>
  <c i="9" r="BI362"/>
  <c r="BH362"/>
  <c r="BG362"/>
  <c r="BF362"/>
  <c r="T362"/>
  <c r="R362"/>
  <c r="P362"/>
  <c r="BI361"/>
  <c r="BH361"/>
  <c r="BG361"/>
  <c r="BF361"/>
  <c r="T361"/>
  <c r="R361"/>
  <c r="P361"/>
  <c r="BI359"/>
  <c r="BH359"/>
  <c r="BG359"/>
  <c r="BF359"/>
  <c r="T359"/>
  <c r="T358"/>
  <c r="R359"/>
  <c r="R358"/>
  <c r="P359"/>
  <c r="P358"/>
  <c r="BI357"/>
  <c r="BH357"/>
  <c r="BG357"/>
  <c r="BF357"/>
  <c r="T357"/>
  <c r="T356"/>
  <c r="R357"/>
  <c r="R356"/>
  <c r="P357"/>
  <c r="P356"/>
  <c r="BI355"/>
  <c r="BH355"/>
  <c r="BG355"/>
  <c r="BF355"/>
  <c r="T355"/>
  <c r="R355"/>
  <c r="P355"/>
  <c r="BI354"/>
  <c r="BH354"/>
  <c r="BG354"/>
  <c r="BF354"/>
  <c r="T354"/>
  <c r="R354"/>
  <c r="P354"/>
  <c r="BI353"/>
  <c r="BH353"/>
  <c r="BG353"/>
  <c r="BF353"/>
  <c r="T353"/>
  <c r="R353"/>
  <c r="P353"/>
  <c r="BI352"/>
  <c r="BH352"/>
  <c r="BG352"/>
  <c r="BF352"/>
  <c r="T352"/>
  <c r="R352"/>
  <c r="P352"/>
  <c r="BI351"/>
  <c r="BH351"/>
  <c r="BG351"/>
  <c r="BF351"/>
  <c r="T351"/>
  <c r="R351"/>
  <c r="P351"/>
  <c r="BI349"/>
  <c r="BH349"/>
  <c r="BG349"/>
  <c r="BF349"/>
  <c r="T349"/>
  <c r="R349"/>
  <c r="P349"/>
  <c r="BI348"/>
  <c r="BH348"/>
  <c r="BG348"/>
  <c r="BF348"/>
  <c r="T348"/>
  <c r="R348"/>
  <c r="P348"/>
  <c r="BI347"/>
  <c r="BH347"/>
  <c r="BG347"/>
  <c r="BF347"/>
  <c r="T347"/>
  <c r="R347"/>
  <c r="P347"/>
  <c r="BI346"/>
  <c r="BH346"/>
  <c r="BG346"/>
  <c r="BF346"/>
  <c r="T346"/>
  <c r="R346"/>
  <c r="P346"/>
  <c r="BI345"/>
  <c r="BH345"/>
  <c r="BG345"/>
  <c r="BF345"/>
  <c r="T345"/>
  <c r="R345"/>
  <c r="P345"/>
  <c r="BI343"/>
  <c r="BH343"/>
  <c r="BG343"/>
  <c r="BF343"/>
  <c r="T343"/>
  <c r="R343"/>
  <c r="P343"/>
  <c r="BI342"/>
  <c r="BH342"/>
  <c r="BG342"/>
  <c r="BF342"/>
  <c r="T342"/>
  <c r="R342"/>
  <c r="P342"/>
  <c r="BI341"/>
  <c r="BH341"/>
  <c r="BG341"/>
  <c r="BF341"/>
  <c r="T341"/>
  <c r="R341"/>
  <c r="P341"/>
  <c r="BI338"/>
  <c r="BH338"/>
  <c r="BG338"/>
  <c r="BF338"/>
  <c r="T338"/>
  <c r="R338"/>
  <c r="P338"/>
  <c r="BI337"/>
  <c r="BH337"/>
  <c r="BG337"/>
  <c r="BF337"/>
  <c r="T337"/>
  <c r="R337"/>
  <c r="P337"/>
  <c r="BI335"/>
  <c r="BH335"/>
  <c r="BG335"/>
  <c r="BF335"/>
  <c r="T335"/>
  <c r="R335"/>
  <c r="P335"/>
  <c r="BI334"/>
  <c r="BH334"/>
  <c r="BG334"/>
  <c r="BF334"/>
  <c r="T334"/>
  <c r="R334"/>
  <c r="P334"/>
  <c r="BI333"/>
  <c r="BH333"/>
  <c r="BG333"/>
  <c r="BF333"/>
  <c r="T333"/>
  <c r="R333"/>
  <c r="P333"/>
  <c r="BI332"/>
  <c r="BH332"/>
  <c r="BG332"/>
  <c r="BF332"/>
  <c r="T332"/>
  <c r="R332"/>
  <c r="P332"/>
  <c r="BI331"/>
  <c r="BH331"/>
  <c r="BG331"/>
  <c r="BF331"/>
  <c r="T331"/>
  <c r="R331"/>
  <c r="P331"/>
  <c r="BI330"/>
  <c r="BH330"/>
  <c r="BG330"/>
  <c r="BF330"/>
  <c r="T330"/>
  <c r="R330"/>
  <c r="P330"/>
  <c r="BI329"/>
  <c r="BH329"/>
  <c r="BG329"/>
  <c r="BF329"/>
  <c r="T329"/>
  <c r="R329"/>
  <c r="P329"/>
  <c r="BI328"/>
  <c r="BH328"/>
  <c r="BG328"/>
  <c r="BF328"/>
  <c r="T328"/>
  <c r="R328"/>
  <c r="P328"/>
  <c r="BI327"/>
  <c r="BH327"/>
  <c r="BG327"/>
  <c r="BF327"/>
  <c r="T327"/>
  <c r="R327"/>
  <c r="P327"/>
  <c r="BI326"/>
  <c r="BH326"/>
  <c r="BG326"/>
  <c r="BF326"/>
  <c r="T326"/>
  <c r="R326"/>
  <c r="P326"/>
  <c r="BI325"/>
  <c r="BH325"/>
  <c r="BG325"/>
  <c r="BF325"/>
  <c r="T325"/>
  <c r="R325"/>
  <c r="P325"/>
  <c r="BI324"/>
  <c r="BH324"/>
  <c r="BG324"/>
  <c r="BF324"/>
  <c r="T324"/>
  <c r="R324"/>
  <c r="P324"/>
  <c r="BI323"/>
  <c r="BH323"/>
  <c r="BG323"/>
  <c r="BF323"/>
  <c r="T323"/>
  <c r="R323"/>
  <c r="P323"/>
  <c r="BI322"/>
  <c r="BH322"/>
  <c r="BG322"/>
  <c r="BF322"/>
  <c r="T322"/>
  <c r="R322"/>
  <c r="P322"/>
  <c r="BI321"/>
  <c r="BH321"/>
  <c r="BG321"/>
  <c r="BF321"/>
  <c r="T321"/>
  <c r="R321"/>
  <c r="P321"/>
  <c r="BI320"/>
  <c r="BH320"/>
  <c r="BG320"/>
  <c r="BF320"/>
  <c r="T320"/>
  <c r="R320"/>
  <c r="P320"/>
  <c r="BI318"/>
  <c r="BH318"/>
  <c r="BG318"/>
  <c r="BF318"/>
  <c r="T318"/>
  <c r="R318"/>
  <c r="P318"/>
  <c r="BI317"/>
  <c r="BH317"/>
  <c r="BG317"/>
  <c r="BF317"/>
  <c r="T317"/>
  <c r="R317"/>
  <c r="P317"/>
  <c r="BI316"/>
  <c r="BH316"/>
  <c r="BG316"/>
  <c r="BF316"/>
  <c r="T316"/>
  <c r="R316"/>
  <c r="P316"/>
  <c r="BI315"/>
  <c r="BH315"/>
  <c r="BG315"/>
  <c r="BF315"/>
  <c r="T315"/>
  <c r="R315"/>
  <c r="P315"/>
  <c r="BI314"/>
  <c r="BH314"/>
  <c r="BG314"/>
  <c r="BF314"/>
  <c r="T314"/>
  <c r="R314"/>
  <c r="P314"/>
  <c r="BI313"/>
  <c r="BH313"/>
  <c r="BG313"/>
  <c r="BF313"/>
  <c r="T313"/>
  <c r="R313"/>
  <c r="P313"/>
  <c r="BI312"/>
  <c r="BH312"/>
  <c r="BG312"/>
  <c r="BF312"/>
  <c r="T312"/>
  <c r="R312"/>
  <c r="P312"/>
  <c r="BI311"/>
  <c r="BH311"/>
  <c r="BG311"/>
  <c r="BF311"/>
  <c r="T311"/>
  <c r="R311"/>
  <c r="P311"/>
  <c r="BI310"/>
  <c r="BH310"/>
  <c r="BG310"/>
  <c r="BF310"/>
  <c r="T310"/>
  <c r="R310"/>
  <c r="P310"/>
  <c r="BI309"/>
  <c r="BH309"/>
  <c r="BG309"/>
  <c r="BF309"/>
  <c r="T309"/>
  <c r="R309"/>
  <c r="P309"/>
  <c r="BI308"/>
  <c r="BH308"/>
  <c r="BG308"/>
  <c r="BF308"/>
  <c r="T308"/>
  <c r="R308"/>
  <c r="P308"/>
  <c r="BI307"/>
  <c r="BH307"/>
  <c r="BG307"/>
  <c r="BF307"/>
  <c r="T307"/>
  <c r="R307"/>
  <c r="P307"/>
  <c r="BI305"/>
  <c r="BH305"/>
  <c r="BG305"/>
  <c r="BF305"/>
  <c r="T305"/>
  <c r="R305"/>
  <c r="P305"/>
  <c r="BI304"/>
  <c r="BH304"/>
  <c r="BG304"/>
  <c r="BF304"/>
  <c r="T304"/>
  <c r="R304"/>
  <c r="P304"/>
  <c r="BI303"/>
  <c r="BH303"/>
  <c r="BG303"/>
  <c r="BF303"/>
  <c r="T303"/>
  <c r="R303"/>
  <c r="P303"/>
  <c r="BI302"/>
  <c r="BH302"/>
  <c r="BG302"/>
  <c r="BF302"/>
  <c r="T302"/>
  <c r="R302"/>
  <c r="P302"/>
  <c r="BI301"/>
  <c r="BH301"/>
  <c r="BG301"/>
  <c r="BF301"/>
  <c r="T301"/>
  <c r="R301"/>
  <c r="P301"/>
  <c r="BI299"/>
  <c r="BH299"/>
  <c r="BG299"/>
  <c r="BF299"/>
  <c r="T299"/>
  <c r="R299"/>
  <c r="P299"/>
  <c r="BI298"/>
  <c r="BH298"/>
  <c r="BG298"/>
  <c r="BF298"/>
  <c r="T298"/>
  <c r="R298"/>
  <c r="P298"/>
  <c r="BI297"/>
  <c r="BH297"/>
  <c r="BG297"/>
  <c r="BF297"/>
  <c r="T297"/>
  <c r="R297"/>
  <c r="P297"/>
  <c r="BI296"/>
  <c r="BH296"/>
  <c r="BG296"/>
  <c r="BF296"/>
  <c r="T296"/>
  <c r="R296"/>
  <c r="P296"/>
  <c r="BI295"/>
  <c r="BH295"/>
  <c r="BG295"/>
  <c r="BF295"/>
  <c r="T295"/>
  <c r="R295"/>
  <c r="P295"/>
  <c r="BI294"/>
  <c r="BH294"/>
  <c r="BG294"/>
  <c r="BF294"/>
  <c r="T294"/>
  <c r="R294"/>
  <c r="P294"/>
  <c r="BI293"/>
  <c r="BH293"/>
  <c r="BG293"/>
  <c r="BF293"/>
  <c r="T293"/>
  <c r="R293"/>
  <c r="P293"/>
  <c r="BI292"/>
  <c r="BH292"/>
  <c r="BG292"/>
  <c r="BF292"/>
  <c r="T292"/>
  <c r="R292"/>
  <c r="P292"/>
  <c r="BI291"/>
  <c r="BH291"/>
  <c r="BG291"/>
  <c r="BF291"/>
  <c r="T291"/>
  <c r="R291"/>
  <c r="P291"/>
  <c r="BI290"/>
  <c r="BH290"/>
  <c r="BG290"/>
  <c r="BF290"/>
  <c r="T290"/>
  <c r="R290"/>
  <c r="P290"/>
  <c r="BI289"/>
  <c r="BH289"/>
  <c r="BG289"/>
  <c r="BF289"/>
  <c r="T289"/>
  <c r="R289"/>
  <c r="P289"/>
  <c r="BI288"/>
  <c r="BH288"/>
  <c r="BG288"/>
  <c r="BF288"/>
  <c r="T288"/>
  <c r="R288"/>
  <c r="P288"/>
  <c r="BI286"/>
  <c r="BH286"/>
  <c r="BG286"/>
  <c r="BF286"/>
  <c r="T286"/>
  <c r="R286"/>
  <c r="P286"/>
  <c r="BI285"/>
  <c r="BH285"/>
  <c r="BG285"/>
  <c r="BF285"/>
  <c r="T285"/>
  <c r="R285"/>
  <c r="P285"/>
  <c r="BI284"/>
  <c r="BH284"/>
  <c r="BG284"/>
  <c r="BF284"/>
  <c r="T284"/>
  <c r="R284"/>
  <c r="P284"/>
  <c r="BI283"/>
  <c r="BH283"/>
  <c r="BG283"/>
  <c r="BF283"/>
  <c r="T283"/>
  <c r="R283"/>
  <c r="P283"/>
  <c r="BI282"/>
  <c r="BH282"/>
  <c r="BG282"/>
  <c r="BF282"/>
  <c r="T282"/>
  <c r="R282"/>
  <c r="P282"/>
  <c r="BI281"/>
  <c r="BH281"/>
  <c r="BG281"/>
  <c r="BF281"/>
  <c r="T281"/>
  <c r="R281"/>
  <c r="P281"/>
  <c r="BI279"/>
  <c r="BH279"/>
  <c r="BG279"/>
  <c r="BF279"/>
  <c r="T279"/>
  <c r="R279"/>
  <c r="P279"/>
  <c r="BI278"/>
  <c r="BH278"/>
  <c r="BG278"/>
  <c r="BF278"/>
  <c r="T278"/>
  <c r="R278"/>
  <c r="P278"/>
  <c r="BI277"/>
  <c r="BH277"/>
  <c r="BG277"/>
  <c r="BF277"/>
  <c r="T277"/>
  <c r="R277"/>
  <c r="P277"/>
  <c r="BI276"/>
  <c r="BH276"/>
  <c r="BG276"/>
  <c r="BF276"/>
  <c r="T276"/>
  <c r="R276"/>
  <c r="P276"/>
  <c r="BI275"/>
  <c r="BH275"/>
  <c r="BG275"/>
  <c r="BF275"/>
  <c r="T275"/>
  <c r="R275"/>
  <c r="P275"/>
  <c r="BI274"/>
  <c r="BH274"/>
  <c r="BG274"/>
  <c r="BF274"/>
  <c r="T274"/>
  <c r="R274"/>
  <c r="P274"/>
  <c r="BI273"/>
  <c r="BH273"/>
  <c r="BG273"/>
  <c r="BF273"/>
  <c r="T273"/>
  <c r="R273"/>
  <c r="P273"/>
  <c r="BI272"/>
  <c r="BH272"/>
  <c r="BG272"/>
  <c r="BF272"/>
  <c r="T272"/>
  <c r="R272"/>
  <c r="P272"/>
  <c r="BI271"/>
  <c r="BH271"/>
  <c r="BG271"/>
  <c r="BF271"/>
  <c r="T271"/>
  <c r="R271"/>
  <c r="P271"/>
  <c r="BI270"/>
  <c r="BH270"/>
  <c r="BG270"/>
  <c r="BF270"/>
  <c r="T270"/>
  <c r="R270"/>
  <c r="P270"/>
  <c r="BI269"/>
  <c r="BH269"/>
  <c r="BG269"/>
  <c r="BF269"/>
  <c r="T269"/>
  <c r="R269"/>
  <c r="P269"/>
  <c r="BI268"/>
  <c r="BH268"/>
  <c r="BG268"/>
  <c r="BF268"/>
  <c r="T268"/>
  <c r="R268"/>
  <c r="P268"/>
  <c r="BI267"/>
  <c r="BH267"/>
  <c r="BG267"/>
  <c r="BF267"/>
  <c r="T267"/>
  <c r="R267"/>
  <c r="P267"/>
  <c r="BI266"/>
  <c r="BH266"/>
  <c r="BG266"/>
  <c r="BF266"/>
  <c r="T266"/>
  <c r="R266"/>
  <c r="P266"/>
  <c r="BI265"/>
  <c r="BH265"/>
  <c r="BG265"/>
  <c r="BF265"/>
  <c r="T265"/>
  <c r="R265"/>
  <c r="P265"/>
  <c r="BI264"/>
  <c r="BH264"/>
  <c r="BG264"/>
  <c r="BF264"/>
  <c r="T264"/>
  <c r="R264"/>
  <c r="P264"/>
  <c r="BI263"/>
  <c r="BH263"/>
  <c r="BG263"/>
  <c r="BF263"/>
  <c r="T263"/>
  <c r="R263"/>
  <c r="P263"/>
  <c r="BI262"/>
  <c r="BH262"/>
  <c r="BG262"/>
  <c r="BF262"/>
  <c r="T262"/>
  <c r="R262"/>
  <c r="P262"/>
  <c r="BI261"/>
  <c r="BH261"/>
  <c r="BG261"/>
  <c r="BF261"/>
  <c r="T261"/>
  <c r="R261"/>
  <c r="P261"/>
  <c r="BI260"/>
  <c r="BH260"/>
  <c r="BG260"/>
  <c r="BF260"/>
  <c r="T260"/>
  <c r="R260"/>
  <c r="P260"/>
  <c r="BI259"/>
  <c r="BH259"/>
  <c r="BG259"/>
  <c r="BF259"/>
  <c r="T259"/>
  <c r="R259"/>
  <c r="P259"/>
  <c r="BI258"/>
  <c r="BH258"/>
  <c r="BG258"/>
  <c r="BF258"/>
  <c r="T258"/>
  <c r="R258"/>
  <c r="P258"/>
  <c r="BI257"/>
  <c r="BH257"/>
  <c r="BG257"/>
  <c r="BF257"/>
  <c r="T257"/>
  <c r="R257"/>
  <c r="P257"/>
  <c r="BI256"/>
  <c r="BH256"/>
  <c r="BG256"/>
  <c r="BF256"/>
  <c r="T256"/>
  <c r="R256"/>
  <c r="P256"/>
  <c r="BI255"/>
  <c r="BH255"/>
  <c r="BG255"/>
  <c r="BF255"/>
  <c r="T255"/>
  <c r="R255"/>
  <c r="P255"/>
  <c r="BI254"/>
  <c r="BH254"/>
  <c r="BG254"/>
  <c r="BF254"/>
  <c r="T254"/>
  <c r="R254"/>
  <c r="P254"/>
  <c r="BI253"/>
  <c r="BH253"/>
  <c r="BG253"/>
  <c r="BF253"/>
  <c r="T253"/>
  <c r="R253"/>
  <c r="P253"/>
  <c r="BI252"/>
  <c r="BH252"/>
  <c r="BG252"/>
  <c r="BF252"/>
  <c r="T252"/>
  <c r="R252"/>
  <c r="P252"/>
  <c r="BI250"/>
  <c r="BH250"/>
  <c r="BG250"/>
  <c r="BF250"/>
  <c r="T250"/>
  <c r="R250"/>
  <c r="P250"/>
  <c r="BI249"/>
  <c r="BH249"/>
  <c r="BG249"/>
  <c r="BF249"/>
  <c r="T249"/>
  <c r="R249"/>
  <c r="P249"/>
  <c r="BI248"/>
  <c r="BH248"/>
  <c r="BG248"/>
  <c r="BF248"/>
  <c r="T248"/>
  <c r="R248"/>
  <c r="P248"/>
  <c r="BI247"/>
  <c r="BH247"/>
  <c r="BG247"/>
  <c r="BF247"/>
  <c r="T247"/>
  <c r="R247"/>
  <c r="P247"/>
  <c r="BI246"/>
  <c r="BH246"/>
  <c r="BG246"/>
  <c r="BF246"/>
  <c r="T246"/>
  <c r="R246"/>
  <c r="P246"/>
  <c r="BI245"/>
  <c r="BH245"/>
  <c r="BG245"/>
  <c r="BF245"/>
  <c r="T245"/>
  <c r="R245"/>
  <c r="P245"/>
  <c r="BI244"/>
  <c r="BH244"/>
  <c r="BG244"/>
  <c r="BF244"/>
  <c r="T244"/>
  <c r="R244"/>
  <c r="P244"/>
  <c r="BI243"/>
  <c r="BH243"/>
  <c r="BG243"/>
  <c r="BF243"/>
  <c r="T243"/>
  <c r="R243"/>
  <c r="P243"/>
  <c r="BI242"/>
  <c r="BH242"/>
  <c r="BG242"/>
  <c r="BF242"/>
  <c r="T242"/>
  <c r="R242"/>
  <c r="P242"/>
  <c r="BI241"/>
  <c r="BH241"/>
  <c r="BG241"/>
  <c r="BF241"/>
  <c r="T241"/>
  <c r="R241"/>
  <c r="P241"/>
  <c r="BI240"/>
  <c r="BH240"/>
  <c r="BG240"/>
  <c r="BF240"/>
  <c r="T240"/>
  <c r="R240"/>
  <c r="P240"/>
  <c r="BI239"/>
  <c r="BH239"/>
  <c r="BG239"/>
  <c r="BF239"/>
  <c r="T239"/>
  <c r="R239"/>
  <c r="P239"/>
  <c r="BI237"/>
  <c r="BH237"/>
  <c r="BG237"/>
  <c r="BF237"/>
  <c r="T237"/>
  <c r="R237"/>
  <c r="P237"/>
  <c r="BI236"/>
  <c r="BH236"/>
  <c r="BG236"/>
  <c r="BF236"/>
  <c r="T236"/>
  <c r="R236"/>
  <c r="P236"/>
  <c r="BI235"/>
  <c r="BH235"/>
  <c r="BG235"/>
  <c r="BF235"/>
  <c r="T235"/>
  <c r="R235"/>
  <c r="P235"/>
  <c r="BI234"/>
  <c r="BH234"/>
  <c r="BG234"/>
  <c r="BF234"/>
  <c r="T234"/>
  <c r="R234"/>
  <c r="P234"/>
  <c r="BI233"/>
  <c r="BH233"/>
  <c r="BG233"/>
  <c r="BF233"/>
  <c r="T233"/>
  <c r="R233"/>
  <c r="P233"/>
  <c r="BI232"/>
  <c r="BH232"/>
  <c r="BG232"/>
  <c r="BF232"/>
  <c r="T232"/>
  <c r="R232"/>
  <c r="P232"/>
  <c r="BI231"/>
  <c r="BH231"/>
  <c r="BG231"/>
  <c r="BF231"/>
  <c r="T231"/>
  <c r="R231"/>
  <c r="P231"/>
  <c r="BI230"/>
  <c r="BH230"/>
  <c r="BG230"/>
  <c r="BF230"/>
  <c r="T230"/>
  <c r="R230"/>
  <c r="P230"/>
  <c r="BI229"/>
  <c r="BH229"/>
  <c r="BG229"/>
  <c r="BF229"/>
  <c r="T229"/>
  <c r="R229"/>
  <c r="P229"/>
  <c r="BI228"/>
  <c r="BH228"/>
  <c r="BG228"/>
  <c r="BF228"/>
  <c r="T228"/>
  <c r="R228"/>
  <c r="P228"/>
  <c r="BI227"/>
  <c r="BH227"/>
  <c r="BG227"/>
  <c r="BF227"/>
  <c r="T227"/>
  <c r="R227"/>
  <c r="P227"/>
  <c r="BI226"/>
  <c r="BH226"/>
  <c r="BG226"/>
  <c r="BF226"/>
  <c r="T226"/>
  <c r="R226"/>
  <c r="P226"/>
  <c r="BI225"/>
  <c r="BH225"/>
  <c r="BG225"/>
  <c r="BF225"/>
  <c r="T225"/>
  <c r="R225"/>
  <c r="P225"/>
  <c r="BI224"/>
  <c r="BH224"/>
  <c r="BG224"/>
  <c r="BF224"/>
  <c r="T224"/>
  <c r="R224"/>
  <c r="P224"/>
  <c r="BI223"/>
  <c r="BH223"/>
  <c r="BG223"/>
  <c r="BF223"/>
  <c r="T223"/>
  <c r="R223"/>
  <c r="P223"/>
  <c r="BI222"/>
  <c r="BH222"/>
  <c r="BG222"/>
  <c r="BF222"/>
  <c r="T222"/>
  <c r="R222"/>
  <c r="P222"/>
  <c r="BI221"/>
  <c r="BH221"/>
  <c r="BG221"/>
  <c r="BF221"/>
  <c r="T221"/>
  <c r="R221"/>
  <c r="P221"/>
  <c r="BI220"/>
  <c r="BH220"/>
  <c r="BG220"/>
  <c r="BF220"/>
  <c r="T220"/>
  <c r="R220"/>
  <c r="P220"/>
  <c r="BI219"/>
  <c r="BH219"/>
  <c r="BG219"/>
  <c r="BF219"/>
  <c r="T219"/>
  <c r="R219"/>
  <c r="P219"/>
  <c r="BI218"/>
  <c r="BH218"/>
  <c r="BG218"/>
  <c r="BF218"/>
  <c r="T218"/>
  <c r="R218"/>
  <c r="P218"/>
  <c r="BI216"/>
  <c r="BH216"/>
  <c r="BG216"/>
  <c r="BF216"/>
  <c r="T216"/>
  <c r="R216"/>
  <c r="P216"/>
  <c r="BI215"/>
  <c r="BH215"/>
  <c r="BG215"/>
  <c r="BF215"/>
  <c r="T215"/>
  <c r="R215"/>
  <c r="P215"/>
  <c r="BI214"/>
  <c r="BH214"/>
  <c r="BG214"/>
  <c r="BF214"/>
  <c r="T214"/>
  <c r="R214"/>
  <c r="P214"/>
  <c r="BI213"/>
  <c r="BH213"/>
  <c r="BG213"/>
  <c r="BF213"/>
  <c r="T213"/>
  <c r="R213"/>
  <c r="P213"/>
  <c r="BI212"/>
  <c r="BH212"/>
  <c r="BG212"/>
  <c r="BF212"/>
  <c r="T212"/>
  <c r="R212"/>
  <c r="P212"/>
  <c r="BI211"/>
  <c r="BH211"/>
  <c r="BG211"/>
  <c r="BF211"/>
  <c r="T211"/>
  <c r="R211"/>
  <c r="P211"/>
  <c r="BI209"/>
  <c r="BH209"/>
  <c r="BG209"/>
  <c r="BF209"/>
  <c r="T209"/>
  <c r="R209"/>
  <c r="P209"/>
  <c r="BI208"/>
  <c r="BH208"/>
  <c r="BG208"/>
  <c r="BF208"/>
  <c r="T208"/>
  <c r="R208"/>
  <c r="P208"/>
  <c r="BI207"/>
  <c r="BH207"/>
  <c r="BG207"/>
  <c r="BF207"/>
  <c r="T207"/>
  <c r="R207"/>
  <c r="P207"/>
  <c r="BI206"/>
  <c r="BH206"/>
  <c r="BG206"/>
  <c r="BF206"/>
  <c r="T206"/>
  <c r="R206"/>
  <c r="P206"/>
  <c r="BI205"/>
  <c r="BH205"/>
  <c r="BG205"/>
  <c r="BF205"/>
  <c r="T205"/>
  <c r="R205"/>
  <c r="P205"/>
  <c r="BI203"/>
  <c r="BH203"/>
  <c r="BG203"/>
  <c r="BF203"/>
  <c r="T203"/>
  <c r="R203"/>
  <c r="P203"/>
  <c r="BI202"/>
  <c r="BH202"/>
  <c r="BG202"/>
  <c r="BF202"/>
  <c r="T202"/>
  <c r="R202"/>
  <c r="P202"/>
  <c r="BI201"/>
  <c r="BH201"/>
  <c r="BG201"/>
  <c r="BF201"/>
  <c r="T201"/>
  <c r="R201"/>
  <c r="P201"/>
  <c r="BI200"/>
  <c r="BH200"/>
  <c r="BG200"/>
  <c r="BF200"/>
  <c r="T200"/>
  <c r="R200"/>
  <c r="P200"/>
  <c r="BI199"/>
  <c r="BH199"/>
  <c r="BG199"/>
  <c r="BF199"/>
  <c r="T199"/>
  <c r="R199"/>
  <c r="P199"/>
  <c r="BI198"/>
  <c r="BH198"/>
  <c r="BG198"/>
  <c r="BF198"/>
  <c r="T198"/>
  <c r="R198"/>
  <c r="P198"/>
  <c r="BI197"/>
  <c r="BH197"/>
  <c r="BG197"/>
  <c r="BF197"/>
  <c r="T197"/>
  <c r="R197"/>
  <c r="P197"/>
  <c r="BI196"/>
  <c r="BH196"/>
  <c r="BG196"/>
  <c r="BF196"/>
  <c r="T196"/>
  <c r="R196"/>
  <c r="P196"/>
  <c r="BI195"/>
  <c r="BH195"/>
  <c r="BG195"/>
  <c r="BF195"/>
  <c r="T195"/>
  <c r="R195"/>
  <c r="P195"/>
  <c r="BI194"/>
  <c r="BH194"/>
  <c r="BG194"/>
  <c r="BF194"/>
  <c r="T194"/>
  <c r="R194"/>
  <c r="P194"/>
  <c r="BI193"/>
  <c r="BH193"/>
  <c r="BG193"/>
  <c r="BF193"/>
  <c r="T193"/>
  <c r="R193"/>
  <c r="P193"/>
  <c r="BI192"/>
  <c r="BH192"/>
  <c r="BG192"/>
  <c r="BF192"/>
  <c r="T192"/>
  <c r="R192"/>
  <c r="P192"/>
  <c r="BI191"/>
  <c r="BH191"/>
  <c r="BG191"/>
  <c r="BF191"/>
  <c r="T191"/>
  <c r="R191"/>
  <c r="P191"/>
  <c r="BI190"/>
  <c r="BH190"/>
  <c r="BG190"/>
  <c r="BF190"/>
  <c r="T190"/>
  <c r="R190"/>
  <c r="P190"/>
  <c r="BI189"/>
  <c r="BH189"/>
  <c r="BG189"/>
  <c r="BF189"/>
  <c r="T189"/>
  <c r="R189"/>
  <c r="P189"/>
  <c r="BI188"/>
  <c r="BH188"/>
  <c r="BG188"/>
  <c r="BF188"/>
  <c r="T188"/>
  <c r="R188"/>
  <c r="P188"/>
  <c r="BI187"/>
  <c r="BH187"/>
  <c r="BG187"/>
  <c r="BF187"/>
  <c r="T187"/>
  <c r="R187"/>
  <c r="P187"/>
  <c r="BI186"/>
  <c r="BH186"/>
  <c r="BG186"/>
  <c r="BF186"/>
  <c r="T186"/>
  <c r="R186"/>
  <c r="P186"/>
  <c r="BI185"/>
  <c r="BH185"/>
  <c r="BG185"/>
  <c r="BF185"/>
  <c r="T185"/>
  <c r="R185"/>
  <c r="P185"/>
  <c r="BI184"/>
  <c r="BH184"/>
  <c r="BG184"/>
  <c r="BF184"/>
  <c r="T184"/>
  <c r="R184"/>
  <c r="P184"/>
  <c r="BI183"/>
  <c r="BH183"/>
  <c r="BG183"/>
  <c r="BF183"/>
  <c r="T183"/>
  <c r="R183"/>
  <c r="P183"/>
  <c r="BI182"/>
  <c r="BH182"/>
  <c r="BG182"/>
  <c r="BF182"/>
  <c r="T182"/>
  <c r="R182"/>
  <c r="P182"/>
  <c r="BI180"/>
  <c r="BH180"/>
  <c r="BG180"/>
  <c r="BF180"/>
  <c r="T180"/>
  <c r="R180"/>
  <c r="P180"/>
  <c r="BI179"/>
  <c r="BH179"/>
  <c r="BG179"/>
  <c r="BF179"/>
  <c r="T179"/>
  <c r="R179"/>
  <c r="P179"/>
  <c r="BI178"/>
  <c r="BH178"/>
  <c r="BG178"/>
  <c r="BF178"/>
  <c r="T178"/>
  <c r="R178"/>
  <c r="P178"/>
  <c r="BI177"/>
  <c r="BH177"/>
  <c r="BG177"/>
  <c r="BF177"/>
  <c r="T177"/>
  <c r="R177"/>
  <c r="P177"/>
  <c r="BI176"/>
  <c r="BH176"/>
  <c r="BG176"/>
  <c r="BF176"/>
  <c r="T176"/>
  <c r="R176"/>
  <c r="P176"/>
  <c r="BI175"/>
  <c r="BH175"/>
  <c r="BG175"/>
  <c r="BF175"/>
  <c r="T175"/>
  <c r="R175"/>
  <c r="P175"/>
  <c r="BI174"/>
  <c r="BH174"/>
  <c r="BG174"/>
  <c r="BF174"/>
  <c r="T174"/>
  <c r="R174"/>
  <c r="P174"/>
  <c r="BI173"/>
  <c r="BH173"/>
  <c r="BG173"/>
  <c r="BF173"/>
  <c r="T173"/>
  <c r="R173"/>
  <c r="P173"/>
  <c r="BI172"/>
  <c r="BH172"/>
  <c r="BG172"/>
  <c r="BF172"/>
  <c r="T172"/>
  <c r="R172"/>
  <c r="P172"/>
  <c r="BI171"/>
  <c r="BH171"/>
  <c r="BG171"/>
  <c r="BF171"/>
  <c r="T171"/>
  <c r="R171"/>
  <c r="P171"/>
  <c r="BI170"/>
  <c r="BH170"/>
  <c r="BG170"/>
  <c r="BF170"/>
  <c r="T170"/>
  <c r="R170"/>
  <c r="P170"/>
  <c r="BI169"/>
  <c r="BH169"/>
  <c r="BG169"/>
  <c r="BF169"/>
  <c r="T169"/>
  <c r="R169"/>
  <c r="P169"/>
  <c r="BI168"/>
  <c r="BH168"/>
  <c r="BG168"/>
  <c r="BF168"/>
  <c r="T168"/>
  <c r="R168"/>
  <c r="P168"/>
  <c r="BI167"/>
  <c r="BH167"/>
  <c r="BG167"/>
  <c r="BF167"/>
  <c r="T167"/>
  <c r="R167"/>
  <c r="P167"/>
  <c r="BI166"/>
  <c r="BH166"/>
  <c r="BG166"/>
  <c r="BF166"/>
  <c r="T166"/>
  <c r="R166"/>
  <c r="P166"/>
  <c r="BI165"/>
  <c r="BH165"/>
  <c r="BG165"/>
  <c r="BF165"/>
  <c r="T165"/>
  <c r="R165"/>
  <c r="P165"/>
  <c r="BI164"/>
  <c r="BH164"/>
  <c r="BG164"/>
  <c r="BF164"/>
  <c r="T164"/>
  <c r="R164"/>
  <c r="P164"/>
  <c r="BI161"/>
  <c r="BH161"/>
  <c r="BG161"/>
  <c r="BF161"/>
  <c r="T161"/>
  <c r="R161"/>
  <c r="P161"/>
  <c r="BI160"/>
  <c r="BH160"/>
  <c r="BG160"/>
  <c r="BF160"/>
  <c r="T160"/>
  <c r="R160"/>
  <c r="P160"/>
  <c r="BI159"/>
  <c r="BH159"/>
  <c r="BG159"/>
  <c r="BF159"/>
  <c r="T159"/>
  <c r="R159"/>
  <c r="P159"/>
  <c r="BI158"/>
  <c r="BH158"/>
  <c r="BG158"/>
  <c r="BF158"/>
  <c r="T158"/>
  <c r="R158"/>
  <c r="P158"/>
  <c r="BI157"/>
  <c r="BH157"/>
  <c r="BG157"/>
  <c r="BF157"/>
  <c r="T157"/>
  <c r="R157"/>
  <c r="P157"/>
  <c r="BI156"/>
  <c r="BH156"/>
  <c r="BG156"/>
  <c r="BF156"/>
  <c r="T156"/>
  <c r="R156"/>
  <c r="P156"/>
  <c r="J150"/>
  <c r="J149"/>
  <c r="F149"/>
  <c r="F147"/>
  <c r="E145"/>
  <c r="BI130"/>
  <c r="BH130"/>
  <c r="BG130"/>
  <c r="BF130"/>
  <c r="BI129"/>
  <c r="BH129"/>
  <c r="BG129"/>
  <c r="BF129"/>
  <c r="BE129"/>
  <c r="BI128"/>
  <c r="BH128"/>
  <c r="BG128"/>
  <c r="BF128"/>
  <c r="BE128"/>
  <c r="BI127"/>
  <c r="BH127"/>
  <c r="BG127"/>
  <c r="BF127"/>
  <c r="BE127"/>
  <c r="BI126"/>
  <c r="BH126"/>
  <c r="BG126"/>
  <c r="BF126"/>
  <c r="BE126"/>
  <c r="BI125"/>
  <c r="BH125"/>
  <c r="BG125"/>
  <c r="BF125"/>
  <c r="BE125"/>
  <c r="J94"/>
  <c r="J93"/>
  <c r="F93"/>
  <c r="F91"/>
  <c r="E89"/>
  <c r="J20"/>
  <c r="E20"/>
  <c r="F94"/>
  <c r="J19"/>
  <c r="J14"/>
  <c r="J91"/>
  <c r="E7"/>
  <c r="E141"/>
  <c i="8" r="J191"/>
  <c r="J41"/>
  <c r="J40"/>
  <c i="1" r="AY105"/>
  <c i="8" r="J39"/>
  <c i="1" r="AX105"/>
  <c i="8" r="BI267"/>
  <c r="BH267"/>
  <c r="BG267"/>
  <c r="BF267"/>
  <c r="T267"/>
  <c r="R267"/>
  <c r="P267"/>
  <c r="BI266"/>
  <c r="BH266"/>
  <c r="BG266"/>
  <c r="BF266"/>
  <c r="T266"/>
  <c r="R266"/>
  <c r="P266"/>
  <c r="BI264"/>
  <c r="BH264"/>
  <c r="BG264"/>
  <c r="BF264"/>
  <c r="T264"/>
  <c r="T263"/>
  <c r="R264"/>
  <c r="R263"/>
  <c r="P264"/>
  <c r="P263"/>
  <c r="BI262"/>
  <c r="BH262"/>
  <c r="BG262"/>
  <c r="BF262"/>
  <c r="T262"/>
  <c r="T261"/>
  <c r="R262"/>
  <c r="R261"/>
  <c r="P262"/>
  <c r="P261"/>
  <c r="BI260"/>
  <c r="BH260"/>
  <c r="BG260"/>
  <c r="BF260"/>
  <c r="T260"/>
  <c r="R260"/>
  <c r="P260"/>
  <c r="BI259"/>
  <c r="BH259"/>
  <c r="BG259"/>
  <c r="BF259"/>
  <c r="T259"/>
  <c r="R259"/>
  <c r="P259"/>
  <c r="BI258"/>
  <c r="BH258"/>
  <c r="BG258"/>
  <c r="BF258"/>
  <c r="T258"/>
  <c r="R258"/>
  <c r="P258"/>
  <c r="BI257"/>
  <c r="BH257"/>
  <c r="BG257"/>
  <c r="BF257"/>
  <c r="T257"/>
  <c r="R257"/>
  <c r="P257"/>
  <c r="BI256"/>
  <c r="BH256"/>
  <c r="BG256"/>
  <c r="BF256"/>
  <c r="T256"/>
  <c r="R256"/>
  <c r="P256"/>
  <c r="BI254"/>
  <c r="BH254"/>
  <c r="BG254"/>
  <c r="BF254"/>
  <c r="T254"/>
  <c r="R254"/>
  <c r="P254"/>
  <c r="BI253"/>
  <c r="BH253"/>
  <c r="BG253"/>
  <c r="BF253"/>
  <c r="T253"/>
  <c r="R253"/>
  <c r="P253"/>
  <c r="BI252"/>
  <c r="BH252"/>
  <c r="BG252"/>
  <c r="BF252"/>
  <c r="T252"/>
  <c r="R252"/>
  <c r="P252"/>
  <c r="BI251"/>
  <c r="BH251"/>
  <c r="BG251"/>
  <c r="BF251"/>
  <c r="T251"/>
  <c r="R251"/>
  <c r="P251"/>
  <c r="BI250"/>
  <c r="BH250"/>
  <c r="BG250"/>
  <c r="BF250"/>
  <c r="T250"/>
  <c r="R250"/>
  <c r="P250"/>
  <c r="BI248"/>
  <c r="BH248"/>
  <c r="BG248"/>
  <c r="BF248"/>
  <c r="T248"/>
  <c r="T247"/>
  <c r="R248"/>
  <c r="R247"/>
  <c r="P248"/>
  <c r="P247"/>
  <c r="BI245"/>
  <c r="BH245"/>
  <c r="BG245"/>
  <c r="BF245"/>
  <c r="T245"/>
  <c r="R245"/>
  <c r="P245"/>
  <c r="BI244"/>
  <c r="BH244"/>
  <c r="BG244"/>
  <c r="BF244"/>
  <c r="T244"/>
  <c r="R244"/>
  <c r="P244"/>
  <c r="BI242"/>
  <c r="BH242"/>
  <c r="BG242"/>
  <c r="BF242"/>
  <c r="T242"/>
  <c r="R242"/>
  <c r="P242"/>
  <c r="BI241"/>
  <c r="BH241"/>
  <c r="BG241"/>
  <c r="BF241"/>
  <c r="T241"/>
  <c r="R241"/>
  <c r="P241"/>
  <c r="BI240"/>
  <c r="BH240"/>
  <c r="BG240"/>
  <c r="BF240"/>
  <c r="T240"/>
  <c r="R240"/>
  <c r="P240"/>
  <c r="BI238"/>
  <c r="BH238"/>
  <c r="BG238"/>
  <c r="BF238"/>
  <c r="T238"/>
  <c r="R238"/>
  <c r="P238"/>
  <c r="BI237"/>
  <c r="BH237"/>
  <c r="BG237"/>
  <c r="BF237"/>
  <c r="T237"/>
  <c r="R237"/>
  <c r="P237"/>
  <c r="BI236"/>
  <c r="BH236"/>
  <c r="BG236"/>
  <c r="BF236"/>
  <c r="T236"/>
  <c r="R236"/>
  <c r="P236"/>
  <c r="BI235"/>
  <c r="BH235"/>
  <c r="BG235"/>
  <c r="BF235"/>
  <c r="T235"/>
  <c r="R235"/>
  <c r="P235"/>
  <c r="BI234"/>
  <c r="BH234"/>
  <c r="BG234"/>
  <c r="BF234"/>
  <c r="T234"/>
  <c r="R234"/>
  <c r="P234"/>
  <c r="BI233"/>
  <c r="BH233"/>
  <c r="BG233"/>
  <c r="BF233"/>
  <c r="T233"/>
  <c r="R233"/>
  <c r="P233"/>
  <c r="BI232"/>
  <c r="BH232"/>
  <c r="BG232"/>
  <c r="BF232"/>
  <c r="T232"/>
  <c r="R232"/>
  <c r="P232"/>
  <c r="BI231"/>
  <c r="BH231"/>
  <c r="BG231"/>
  <c r="BF231"/>
  <c r="T231"/>
  <c r="R231"/>
  <c r="P231"/>
  <c r="BI228"/>
  <c r="BH228"/>
  <c r="BG228"/>
  <c r="BF228"/>
  <c r="T228"/>
  <c r="R228"/>
  <c r="P228"/>
  <c r="BI227"/>
  <c r="BH227"/>
  <c r="BG227"/>
  <c r="BF227"/>
  <c r="T227"/>
  <c r="R227"/>
  <c r="P227"/>
  <c r="BI226"/>
  <c r="BH226"/>
  <c r="BG226"/>
  <c r="BF226"/>
  <c r="T226"/>
  <c r="R226"/>
  <c r="P226"/>
  <c r="BI225"/>
  <c r="BH225"/>
  <c r="BG225"/>
  <c r="BF225"/>
  <c r="T225"/>
  <c r="R225"/>
  <c r="P225"/>
  <c r="BI224"/>
  <c r="BH224"/>
  <c r="BG224"/>
  <c r="BF224"/>
  <c r="T224"/>
  <c r="R224"/>
  <c r="P224"/>
  <c r="BI223"/>
  <c r="BH223"/>
  <c r="BG223"/>
  <c r="BF223"/>
  <c r="T223"/>
  <c r="R223"/>
  <c r="P223"/>
  <c r="BI222"/>
  <c r="BH222"/>
  <c r="BG222"/>
  <c r="BF222"/>
  <c r="T222"/>
  <c r="R222"/>
  <c r="P222"/>
  <c r="BI221"/>
  <c r="BH221"/>
  <c r="BG221"/>
  <c r="BF221"/>
  <c r="T221"/>
  <c r="R221"/>
  <c r="P221"/>
  <c r="BI220"/>
  <c r="BH220"/>
  <c r="BG220"/>
  <c r="BF220"/>
  <c r="T220"/>
  <c r="R220"/>
  <c r="P220"/>
  <c r="BI219"/>
  <c r="BH219"/>
  <c r="BG219"/>
  <c r="BF219"/>
  <c r="T219"/>
  <c r="R219"/>
  <c r="P219"/>
  <c r="BI218"/>
  <c r="BH218"/>
  <c r="BG218"/>
  <c r="BF218"/>
  <c r="T218"/>
  <c r="R218"/>
  <c r="P218"/>
  <c r="BI216"/>
  <c r="BH216"/>
  <c r="BG216"/>
  <c r="BF216"/>
  <c r="T216"/>
  <c r="R216"/>
  <c r="P216"/>
  <c r="BI215"/>
  <c r="BH215"/>
  <c r="BG215"/>
  <c r="BF215"/>
  <c r="T215"/>
  <c r="R215"/>
  <c r="P215"/>
  <c r="BI214"/>
  <c r="BH214"/>
  <c r="BG214"/>
  <c r="BF214"/>
  <c r="T214"/>
  <c r="R214"/>
  <c r="P214"/>
  <c r="BI213"/>
  <c r="BH213"/>
  <c r="BG213"/>
  <c r="BF213"/>
  <c r="T213"/>
  <c r="R213"/>
  <c r="P213"/>
  <c r="BI212"/>
  <c r="BH212"/>
  <c r="BG212"/>
  <c r="BF212"/>
  <c r="T212"/>
  <c r="R212"/>
  <c r="P212"/>
  <c r="BI210"/>
  <c r="BH210"/>
  <c r="BG210"/>
  <c r="BF210"/>
  <c r="T210"/>
  <c r="R210"/>
  <c r="P210"/>
  <c r="BI209"/>
  <c r="BH209"/>
  <c r="BG209"/>
  <c r="BF209"/>
  <c r="T209"/>
  <c r="R209"/>
  <c r="P209"/>
  <c r="BI208"/>
  <c r="BH208"/>
  <c r="BG208"/>
  <c r="BF208"/>
  <c r="T208"/>
  <c r="R208"/>
  <c r="P208"/>
  <c r="BI207"/>
  <c r="BH207"/>
  <c r="BG207"/>
  <c r="BF207"/>
  <c r="T207"/>
  <c r="R207"/>
  <c r="P207"/>
  <c r="BI206"/>
  <c r="BH206"/>
  <c r="BG206"/>
  <c r="BF206"/>
  <c r="T206"/>
  <c r="R206"/>
  <c r="P206"/>
  <c r="BI205"/>
  <c r="BH205"/>
  <c r="BG205"/>
  <c r="BF205"/>
  <c r="T205"/>
  <c r="R205"/>
  <c r="P205"/>
  <c r="BI204"/>
  <c r="BH204"/>
  <c r="BG204"/>
  <c r="BF204"/>
  <c r="T204"/>
  <c r="R204"/>
  <c r="P204"/>
  <c r="BI203"/>
  <c r="BH203"/>
  <c r="BG203"/>
  <c r="BF203"/>
  <c r="T203"/>
  <c r="R203"/>
  <c r="P203"/>
  <c r="BI202"/>
  <c r="BH202"/>
  <c r="BG202"/>
  <c r="BF202"/>
  <c r="T202"/>
  <c r="R202"/>
  <c r="P202"/>
  <c r="BI201"/>
  <c r="BH201"/>
  <c r="BG201"/>
  <c r="BF201"/>
  <c r="T201"/>
  <c r="R201"/>
  <c r="P201"/>
  <c r="BI200"/>
  <c r="BH200"/>
  <c r="BG200"/>
  <c r="BF200"/>
  <c r="T200"/>
  <c r="R200"/>
  <c r="P200"/>
  <c r="BI199"/>
  <c r="BH199"/>
  <c r="BG199"/>
  <c r="BF199"/>
  <c r="T199"/>
  <c r="R199"/>
  <c r="P199"/>
  <c r="BI198"/>
  <c r="BH198"/>
  <c r="BG198"/>
  <c r="BF198"/>
  <c r="T198"/>
  <c r="R198"/>
  <c r="P198"/>
  <c r="BI197"/>
  <c r="BH197"/>
  <c r="BG197"/>
  <c r="BF197"/>
  <c r="T197"/>
  <c r="R197"/>
  <c r="P197"/>
  <c r="BI196"/>
  <c r="BH196"/>
  <c r="BG196"/>
  <c r="BF196"/>
  <c r="T196"/>
  <c r="R196"/>
  <c r="P196"/>
  <c r="BI195"/>
  <c r="BH195"/>
  <c r="BG195"/>
  <c r="BF195"/>
  <c r="T195"/>
  <c r="R195"/>
  <c r="P195"/>
  <c r="BI194"/>
  <c r="BH194"/>
  <c r="BG194"/>
  <c r="BF194"/>
  <c r="T194"/>
  <c r="R194"/>
  <c r="P194"/>
  <c r="BI193"/>
  <c r="BH193"/>
  <c r="BG193"/>
  <c r="BF193"/>
  <c r="T193"/>
  <c r="R193"/>
  <c r="P193"/>
  <c r="J105"/>
  <c r="BI190"/>
  <c r="BH190"/>
  <c r="BG190"/>
  <c r="BF190"/>
  <c r="T190"/>
  <c r="R190"/>
  <c r="P190"/>
  <c r="BI189"/>
  <c r="BH189"/>
  <c r="BG189"/>
  <c r="BF189"/>
  <c r="T189"/>
  <c r="R189"/>
  <c r="P189"/>
  <c r="BI188"/>
  <c r="BH188"/>
  <c r="BG188"/>
  <c r="BF188"/>
  <c r="T188"/>
  <c r="R188"/>
  <c r="P188"/>
  <c r="BI187"/>
  <c r="BH187"/>
  <c r="BG187"/>
  <c r="BF187"/>
  <c r="T187"/>
  <c r="R187"/>
  <c r="P187"/>
  <c r="BI186"/>
  <c r="BH186"/>
  <c r="BG186"/>
  <c r="BF186"/>
  <c r="T186"/>
  <c r="R186"/>
  <c r="P186"/>
  <c r="BI185"/>
  <c r="BH185"/>
  <c r="BG185"/>
  <c r="BF185"/>
  <c r="T185"/>
  <c r="R185"/>
  <c r="P185"/>
  <c r="BI184"/>
  <c r="BH184"/>
  <c r="BG184"/>
  <c r="BF184"/>
  <c r="T184"/>
  <c r="R184"/>
  <c r="P184"/>
  <c r="BI183"/>
  <c r="BH183"/>
  <c r="BG183"/>
  <c r="BF183"/>
  <c r="T183"/>
  <c r="R183"/>
  <c r="P183"/>
  <c r="BI182"/>
  <c r="BH182"/>
  <c r="BG182"/>
  <c r="BF182"/>
  <c r="T182"/>
  <c r="R182"/>
  <c r="P182"/>
  <c r="BI181"/>
  <c r="BH181"/>
  <c r="BG181"/>
  <c r="BF181"/>
  <c r="T181"/>
  <c r="R181"/>
  <c r="P181"/>
  <c r="BI180"/>
  <c r="BH180"/>
  <c r="BG180"/>
  <c r="BF180"/>
  <c r="T180"/>
  <c r="R180"/>
  <c r="P180"/>
  <c r="BI179"/>
  <c r="BH179"/>
  <c r="BG179"/>
  <c r="BF179"/>
  <c r="T179"/>
  <c r="R179"/>
  <c r="P179"/>
  <c r="BI178"/>
  <c r="BH178"/>
  <c r="BG178"/>
  <c r="BF178"/>
  <c r="T178"/>
  <c r="R178"/>
  <c r="P178"/>
  <c r="BI177"/>
  <c r="BH177"/>
  <c r="BG177"/>
  <c r="BF177"/>
  <c r="T177"/>
  <c r="R177"/>
  <c r="P177"/>
  <c r="BI176"/>
  <c r="BH176"/>
  <c r="BG176"/>
  <c r="BF176"/>
  <c r="T176"/>
  <c r="R176"/>
  <c r="P176"/>
  <c r="BI175"/>
  <c r="BH175"/>
  <c r="BG175"/>
  <c r="BF175"/>
  <c r="T175"/>
  <c r="R175"/>
  <c r="P175"/>
  <c r="BI174"/>
  <c r="BH174"/>
  <c r="BG174"/>
  <c r="BF174"/>
  <c r="T174"/>
  <c r="R174"/>
  <c r="P174"/>
  <c r="BI173"/>
  <c r="BH173"/>
  <c r="BG173"/>
  <c r="BF173"/>
  <c r="T173"/>
  <c r="R173"/>
  <c r="P173"/>
  <c r="BI172"/>
  <c r="BH172"/>
  <c r="BG172"/>
  <c r="BF172"/>
  <c r="T172"/>
  <c r="R172"/>
  <c r="P172"/>
  <c r="BI171"/>
  <c r="BH171"/>
  <c r="BG171"/>
  <c r="BF171"/>
  <c r="T171"/>
  <c r="R171"/>
  <c r="P171"/>
  <c r="BI170"/>
  <c r="BH170"/>
  <c r="BG170"/>
  <c r="BF170"/>
  <c r="T170"/>
  <c r="R170"/>
  <c r="P170"/>
  <c r="BI168"/>
  <c r="BH168"/>
  <c r="BG168"/>
  <c r="BF168"/>
  <c r="T168"/>
  <c r="R168"/>
  <c r="P168"/>
  <c r="BI167"/>
  <c r="BH167"/>
  <c r="BG167"/>
  <c r="BF167"/>
  <c r="T167"/>
  <c r="R167"/>
  <c r="P167"/>
  <c r="BI166"/>
  <c r="BH166"/>
  <c r="BG166"/>
  <c r="BF166"/>
  <c r="T166"/>
  <c r="R166"/>
  <c r="P166"/>
  <c r="BI165"/>
  <c r="BH165"/>
  <c r="BG165"/>
  <c r="BF165"/>
  <c r="T165"/>
  <c r="R165"/>
  <c r="P165"/>
  <c r="BI164"/>
  <c r="BH164"/>
  <c r="BG164"/>
  <c r="BF164"/>
  <c r="T164"/>
  <c r="R164"/>
  <c r="P164"/>
  <c r="BI161"/>
  <c r="BH161"/>
  <c r="BG161"/>
  <c r="BF161"/>
  <c r="T161"/>
  <c r="R161"/>
  <c r="P161"/>
  <c r="BI160"/>
  <c r="BH160"/>
  <c r="BG160"/>
  <c r="BF160"/>
  <c r="T160"/>
  <c r="R160"/>
  <c r="P160"/>
  <c r="BI159"/>
  <c r="BH159"/>
  <c r="BG159"/>
  <c r="BF159"/>
  <c r="T159"/>
  <c r="R159"/>
  <c r="P159"/>
  <c r="BI158"/>
  <c r="BH158"/>
  <c r="BG158"/>
  <c r="BF158"/>
  <c r="T158"/>
  <c r="R158"/>
  <c r="P158"/>
  <c r="BI157"/>
  <c r="BH157"/>
  <c r="BG157"/>
  <c r="BF157"/>
  <c r="T157"/>
  <c r="R157"/>
  <c r="P157"/>
  <c r="BI155"/>
  <c r="BH155"/>
  <c r="BG155"/>
  <c r="BF155"/>
  <c r="T155"/>
  <c r="R155"/>
  <c r="P155"/>
  <c r="BI154"/>
  <c r="BH154"/>
  <c r="BG154"/>
  <c r="BF154"/>
  <c r="T154"/>
  <c r="R154"/>
  <c r="P154"/>
  <c r="J148"/>
  <c r="J147"/>
  <c r="F147"/>
  <c r="F145"/>
  <c r="E143"/>
  <c r="BI128"/>
  <c r="BH128"/>
  <c r="BG128"/>
  <c r="BF128"/>
  <c r="BI127"/>
  <c r="BH127"/>
  <c r="BG127"/>
  <c r="BF127"/>
  <c r="BE127"/>
  <c r="BI126"/>
  <c r="BH126"/>
  <c r="BG126"/>
  <c r="BF126"/>
  <c r="BE126"/>
  <c r="BI125"/>
  <c r="BH125"/>
  <c r="BG125"/>
  <c r="BF125"/>
  <c r="BE125"/>
  <c r="BI124"/>
  <c r="BH124"/>
  <c r="BG124"/>
  <c r="BF124"/>
  <c r="BE124"/>
  <c r="BI123"/>
  <c r="BH123"/>
  <c r="BG123"/>
  <c r="BF123"/>
  <c r="BE123"/>
  <c r="J94"/>
  <c r="J93"/>
  <c r="F93"/>
  <c r="F91"/>
  <c r="E89"/>
  <c r="J20"/>
  <c r="E20"/>
  <c r="F148"/>
  <c r="J19"/>
  <c r="J14"/>
  <c r="J91"/>
  <c r="E7"/>
  <c r="E85"/>
  <c i="7" r="J41"/>
  <c r="J40"/>
  <c i="1" r="AY103"/>
  <c i="7" r="J39"/>
  <c i="1" r="AX103"/>
  <c i="7" r="BI361"/>
  <c r="BH361"/>
  <c r="BG361"/>
  <c r="BF361"/>
  <c r="T361"/>
  <c r="R361"/>
  <c r="P361"/>
  <c r="BI360"/>
  <c r="BH360"/>
  <c r="BG360"/>
  <c r="BF360"/>
  <c r="T360"/>
  <c r="R360"/>
  <c r="P360"/>
  <c r="BI358"/>
  <c r="BH358"/>
  <c r="BG358"/>
  <c r="BF358"/>
  <c r="T358"/>
  <c r="T357"/>
  <c r="R358"/>
  <c r="R357"/>
  <c r="P358"/>
  <c r="P357"/>
  <c r="BI356"/>
  <c r="BH356"/>
  <c r="BG356"/>
  <c r="BF356"/>
  <c r="T356"/>
  <c r="T355"/>
  <c r="R356"/>
  <c r="R355"/>
  <c r="P356"/>
  <c r="P355"/>
  <c r="BI354"/>
  <c r="BH354"/>
  <c r="BG354"/>
  <c r="BF354"/>
  <c r="T354"/>
  <c r="R354"/>
  <c r="P354"/>
  <c r="BI353"/>
  <c r="BH353"/>
  <c r="BG353"/>
  <c r="BF353"/>
  <c r="T353"/>
  <c r="R353"/>
  <c r="P353"/>
  <c r="BI352"/>
  <c r="BH352"/>
  <c r="BG352"/>
  <c r="BF352"/>
  <c r="T352"/>
  <c r="R352"/>
  <c r="P352"/>
  <c r="BI351"/>
  <c r="BH351"/>
  <c r="BG351"/>
  <c r="BF351"/>
  <c r="T351"/>
  <c r="R351"/>
  <c r="P351"/>
  <c r="BI350"/>
  <c r="BH350"/>
  <c r="BG350"/>
  <c r="BF350"/>
  <c r="T350"/>
  <c r="R350"/>
  <c r="P350"/>
  <c r="BI348"/>
  <c r="BH348"/>
  <c r="BG348"/>
  <c r="BF348"/>
  <c r="T348"/>
  <c r="R348"/>
  <c r="P348"/>
  <c r="BI347"/>
  <c r="BH347"/>
  <c r="BG347"/>
  <c r="BF347"/>
  <c r="T347"/>
  <c r="R347"/>
  <c r="P347"/>
  <c r="BI346"/>
  <c r="BH346"/>
  <c r="BG346"/>
  <c r="BF346"/>
  <c r="T346"/>
  <c r="R346"/>
  <c r="P346"/>
  <c r="BI345"/>
  <c r="BH345"/>
  <c r="BG345"/>
  <c r="BF345"/>
  <c r="T345"/>
  <c r="R345"/>
  <c r="P345"/>
  <c r="BI344"/>
  <c r="BH344"/>
  <c r="BG344"/>
  <c r="BF344"/>
  <c r="T344"/>
  <c r="R344"/>
  <c r="P344"/>
  <c r="BI342"/>
  <c r="BH342"/>
  <c r="BG342"/>
  <c r="BF342"/>
  <c r="T342"/>
  <c r="R342"/>
  <c r="P342"/>
  <c r="BI341"/>
  <c r="BH341"/>
  <c r="BG341"/>
  <c r="BF341"/>
  <c r="T341"/>
  <c r="R341"/>
  <c r="P341"/>
  <c r="BI340"/>
  <c r="BH340"/>
  <c r="BG340"/>
  <c r="BF340"/>
  <c r="T340"/>
  <c r="R340"/>
  <c r="P340"/>
  <c r="BI337"/>
  <c r="BH337"/>
  <c r="BG337"/>
  <c r="BF337"/>
  <c r="T337"/>
  <c r="R337"/>
  <c r="P337"/>
  <c r="BI336"/>
  <c r="BH336"/>
  <c r="BG336"/>
  <c r="BF336"/>
  <c r="T336"/>
  <c r="R336"/>
  <c r="P336"/>
  <c r="BI335"/>
  <c r="BH335"/>
  <c r="BG335"/>
  <c r="BF335"/>
  <c r="T335"/>
  <c r="R335"/>
  <c r="P335"/>
  <c r="BI334"/>
  <c r="BH334"/>
  <c r="BG334"/>
  <c r="BF334"/>
  <c r="T334"/>
  <c r="R334"/>
  <c r="P334"/>
  <c r="BI333"/>
  <c r="BH333"/>
  <c r="BG333"/>
  <c r="BF333"/>
  <c r="T333"/>
  <c r="R333"/>
  <c r="P333"/>
  <c r="BI332"/>
  <c r="BH332"/>
  <c r="BG332"/>
  <c r="BF332"/>
  <c r="T332"/>
  <c r="R332"/>
  <c r="P332"/>
  <c r="BI331"/>
  <c r="BH331"/>
  <c r="BG331"/>
  <c r="BF331"/>
  <c r="T331"/>
  <c r="R331"/>
  <c r="P331"/>
  <c r="BI330"/>
  <c r="BH330"/>
  <c r="BG330"/>
  <c r="BF330"/>
  <c r="T330"/>
  <c r="R330"/>
  <c r="P330"/>
  <c r="BI329"/>
  <c r="BH329"/>
  <c r="BG329"/>
  <c r="BF329"/>
  <c r="T329"/>
  <c r="R329"/>
  <c r="P329"/>
  <c r="BI328"/>
  <c r="BH328"/>
  <c r="BG328"/>
  <c r="BF328"/>
  <c r="T328"/>
  <c r="R328"/>
  <c r="P328"/>
  <c r="BI327"/>
  <c r="BH327"/>
  <c r="BG327"/>
  <c r="BF327"/>
  <c r="T327"/>
  <c r="R327"/>
  <c r="P327"/>
  <c r="BI326"/>
  <c r="BH326"/>
  <c r="BG326"/>
  <c r="BF326"/>
  <c r="T326"/>
  <c r="R326"/>
  <c r="P326"/>
  <c r="BI325"/>
  <c r="BH325"/>
  <c r="BG325"/>
  <c r="BF325"/>
  <c r="T325"/>
  <c r="R325"/>
  <c r="P325"/>
  <c r="BI324"/>
  <c r="BH324"/>
  <c r="BG324"/>
  <c r="BF324"/>
  <c r="T324"/>
  <c r="R324"/>
  <c r="P324"/>
  <c r="BI323"/>
  <c r="BH323"/>
  <c r="BG323"/>
  <c r="BF323"/>
  <c r="T323"/>
  <c r="R323"/>
  <c r="P323"/>
  <c r="BI322"/>
  <c r="BH322"/>
  <c r="BG322"/>
  <c r="BF322"/>
  <c r="T322"/>
  <c r="R322"/>
  <c r="P322"/>
  <c r="BI320"/>
  <c r="BH320"/>
  <c r="BG320"/>
  <c r="BF320"/>
  <c r="T320"/>
  <c r="R320"/>
  <c r="P320"/>
  <c r="BI319"/>
  <c r="BH319"/>
  <c r="BG319"/>
  <c r="BF319"/>
  <c r="T319"/>
  <c r="R319"/>
  <c r="P319"/>
  <c r="BI318"/>
  <c r="BH318"/>
  <c r="BG318"/>
  <c r="BF318"/>
  <c r="T318"/>
  <c r="R318"/>
  <c r="P318"/>
  <c r="BI317"/>
  <c r="BH317"/>
  <c r="BG317"/>
  <c r="BF317"/>
  <c r="T317"/>
  <c r="R317"/>
  <c r="P317"/>
  <c r="BI316"/>
  <c r="BH316"/>
  <c r="BG316"/>
  <c r="BF316"/>
  <c r="T316"/>
  <c r="R316"/>
  <c r="P316"/>
  <c r="BI315"/>
  <c r="BH315"/>
  <c r="BG315"/>
  <c r="BF315"/>
  <c r="T315"/>
  <c r="R315"/>
  <c r="P315"/>
  <c r="BI314"/>
  <c r="BH314"/>
  <c r="BG314"/>
  <c r="BF314"/>
  <c r="T314"/>
  <c r="R314"/>
  <c r="P314"/>
  <c r="BI313"/>
  <c r="BH313"/>
  <c r="BG313"/>
  <c r="BF313"/>
  <c r="T313"/>
  <c r="R313"/>
  <c r="P313"/>
  <c r="BI312"/>
  <c r="BH312"/>
  <c r="BG312"/>
  <c r="BF312"/>
  <c r="T312"/>
  <c r="R312"/>
  <c r="P312"/>
  <c r="BI311"/>
  <c r="BH311"/>
  <c r="BG311"/>
  <c r="BF311"/>
  <c r="T311"/>
  <c r="R311"/>
  <c r="P311"/>
  <c r="BI310"/>
  <c r="BH310"/>
  <c r="BG310"/>
  <c r="BF310"/>
  <c r="T310"/>
  <c r="R310"/>
  <c r="P310"/>
  <c r="BI309"/>
  <c r="BH309"/>
  <c r="BG309"/>
  <c r="BF309"/>
  <c r="T309"/>
  <c r="R309"/>
  <c r="P309"/>
  <c r="BI307"/>
  <c r="BH307"/>
  <c r="BG307"/>
  <c r="BF307"/>
  <c r="T307"/>
  <c r="R307"/>
  <c r="P307"/>
  <c r="BI306"/>
  <c r="BH306"/>
  <c r="BG306"/>
  <c r="BF306"/>
  <c r="T306"/>
  <c r="R306"/>
  <c r="P306"/>
  <c r="BI305"/>
  <c r="BH305"/>
  <c r="BG305"/>
  <c r="BF305"/>
  <c r="T305"/>
  <c r="R305"/>
  <c r="P305"/>
  <c r="BI304"/>
  <c r="BH304"/>
  <c r="BG304"/>
  <c r="BF304"/>
  <c r="T304"/>
  <c r="R304"/>
  <c r="P304"/>
  <c r="BI303"/>
  <c r="BH303"/>
  <c r="BG303"/>
  <c r="BF303"/>
  <c r="T303"/>
  <c r="R303"/>
  <c r="P303"/>
  <c r="BI302"/>
  <c r="BH302"/>
  <c r="BG302"/>
  <c r="BF302"/>
  <c r="T302"/>
  <c r="R302"/>
  <c r="P302"/>
  <c r="BI301"/>
  <c r="BH301"/>
  <c r="BG301"/>
  <c r="BF301"/>
  <c r="T301"/>
  <c r="R301"/>
  <c r="P301"/>
  <c r="BI300"/>
  <c r="BH300"/>
  <c r="BG300"/>
  <c r="BF300"/>
  <c r="T300"/>
  <c r="R300"/>
  <c r="P300"/>
  <c r="BI298"/>
  <c r="BH298"/>
  <c r="BG298"/>
  <c r="BF298"/>
  <c r="T298"/>
  <c r="R298"/>
  <c r="P298"/>
  <c r="BI297"/>
  <c r="BH297"/>
  <c r="BG297"/>
  <c r="BF297"/>
  <c r="T297"/>
  <c r="R297"/>
  <c r="P297"/>
  <c r="BI296"/>
  <c r="BH296"/>
  <c r="BG296"/>
  <c r="BF296"/>
  <c r="T296"/>
  <c r="R296"/>
  <c r="P296"/>
  <c r="BI295"/>
  <c r="BH295"/>
  <c r="BG295"/>
  <c r="BF295"/>
  <c r="T295"/>
  <c r="R295"/>
  <c r="P295"/>
  <c r="BI294"/>
  <c r="BH294"/>
  <c r="BG294"/>
  <c r="BF294"/>
  <c r="T294"/>
  <c r="R294"/>
  <c r="P294"/>
  <c r="BI293"/>
  <c r="BH293"/>
  <c r="BG293"/>
  <c r="BF293"/>
  <c r="T293"/>
  <c r="R293"/>
  <c r="P293"/>
  <c r="BI292"/>
  <c r="BH292"/>
  <c r="BG292"/>
  <c r="BF292"/>
  <c r="T292"/>
  <c r="R292"/>
  <c r="P292"/>
  <c r="BI291"/>
  <c r="BH291"/>
  <c r="BG291"/>
  <c r="BF291"/>
  <c r="T291"/>
  <c r="R291"/>
  <c r="P291"/>
  <c r="BI290"/>
  <c r="BH290"/>
  <c r="BG290"/>
  <c r="BF290"/>
  <c r="T290"/>
  <c r="R290"/>
  <c r="P290"/>
  <c r="BI289"/>
  <c r="BH289"/>
  <c r="BG289"/>
  <c r="BF289"/>
  <c r="T289"/>
  <c r="R289"/>
  <c r="P289"/>
  <c r="BI288"/>
  <c r="BH288"/>
  <c r="BG288"/>
  <c r="BF288"/>
  <c r="T288"/>
  <c r="R288"/>
  <c r="P288"/>
  <c r="BI287"/>
  <c r="BH287"/>
  <c r="BG287"/>
  <c r="BF287"/>
  <c r="T287"/>
  <c r="R287"/>
  <c r="P287"/>
  <c r="BI285"/>
  <c r="BH285"/>
  <c r="BG285"/>
  <c r="BF285"/>
  <c r="T285"/>
  <c r="R285"/>
  <c r="P285"/>
  <c r="BI284"/>
  <c r="BH284"/>
  <c r="BG284"/>
  <c r="BF284"/>
  <c r="T284"/>
  <c r="R284"/>
  <c r="P284"/>
  <c r="BI283"/>
  <c r="BH283"/>
  <c r="BG283"/>
  <c r="BF283"/>
  <c r="T283"/>
  <c r="R283"/>
  <c r="P283"/>
  <c r="BI282"/>
  <c r="BH282"/>
  <c r="BG282"/>
  <c r="BF282"/>
  <c r="T282"/>
  <c r="R282"/>
  <c r="P282"/>
  <c r="BI281"/>
  <c r="BH281"/>
  <c r="BG281"/>
  <c r="BF281"/>
  <c r="T281"/>
  <c r="R281"/>
  <c r="P281"/>
  <c r="BI280"/>
  <c r="BH280"/>
  <c r="BG280"/>
  <c r="BF280"/>
  <c r="T280"/>
  <c r="R280"/>
  <c r="P280"/>
  <c r="BI278"/>
  <c r="BH278"/>
  <c r="BG278"/>
  <c r="BF278"/>
  <c r="T278"/>
  <c r="R278"/>
  <c r="P278"/>
  <c r="BI277"/>
  <c r="BH277"/>
  <c r="BG277"/>
  <c r="BF277"/>
  <c r="T277"/>
  <c r="R277"/>
  <c r="P277"/>
  <c r="BI276"/>
  <c r="BH276"/>
  <c r="BG276"/>
  <c r="BF276"/>
  <c r="T276"/>
  <c r="R276"/>
  <c r="P276"/>
  <c r="BI275"/>
  <c r="BH275"/>
  <c r="BG275"/>
  <c r="BF275"/>
  <c r="T275"/>
  <c r="R275"/>
  <c r="P275"/>
  <c r="BI274"/>
  <c r="BH274"/>
  <c r="BG274"/>
  <c r="BF274"/>
  <c r="T274"/>
  <c r="R274"/>
  <c r="P274"/>
  <c r="BI273"/>
  <c r="BH273"/>
  <c r="BG273"/>
  <c r="BF273"/>
  <c r="T273"/>
  <c r="R273"/>
  <c r="P273"/>
  <c r="BI272"/>
  <c r="BH272"/>
  <c r="BG272"/>
  <c r="BF272"/>
  <c r="T272"/>
  <c r="R272"/>
  <c r="P272"/>
  <c r="BI271"/>
  <c r="BH271"/>
  <c r="BG271"/>
  <c r="BF271"/>
  <c r="T271"/>
  <c r="R271"/>
  <c r="P271"/>
  <c r="BI270"/>
  <c r="BH270"/>
  <c r="BG270"/>
  <c r="BF270"/>
  <c r="T270"/>
  <c r="R270"/>
  <c r="P270"/>
  <c r="BI269"/>
  <c r="BH269"/>
  <c r="BG269"/>
  <c r="BF269"/>
  <c r="T269"/>
  <c r="R269"/>
  <c r="P269"/>
  <c r="BI268"/>
  <c r="BH268"/>
  <c r="BG268"/>
  <c r="BF268"/>
  <c r="T268"/>
  <c r="R268"/>
  <c r="P268"/>
  <c r="BI267"/>
  <c r="BH267"/>
  <c r="BG267"/>
  <c r="BF267"/>
  <c r="T267"/>
  <c r="R267"/>
  <c r="P267"/>
  <c r="BI266"/>
  <c r="BH266"/>
  <c r="BG266"/>
  <c r="BF266"/>
  <c r="T266"/>
  <c r="R266"/>
  <c r="P266"/>
  <c r="BI265"/>
  <c r="BH265"/>
  <c r="BG265"/>
  <c r="BF265"/>
  <c r="T265"/>
  <c r="R265"/>
  <c r="P265"/>
  <c r="BI264"/>
  <c r="BH264"/>
  <c r="BG264"/>
  <c r="BF264"/>
  <c r="T264"/>
  <c r="R264"/>
  <c r="P264"/>
  <c r="BI263"/>
  <c r="BH263"/>
  <c r="BG263"/>
  <c r="BF263"/>
  <c r="T263"/>
  <c r="R263"/>
  <c r="P263"/>
  <c r="BI262"/>
  <c r="BH262"/>
  <c r="BG262"/>
  <c r="BF262"/>
  <c r="T262"/>
  <c r="R262"/>
  <c r="P262"/>
  <c r="BI261"/>
  <c r="BH261"/>
  <c r="BG261"/>
  <c r="BF261"/>
  <c r="T261"/>
  <c r="R261"/>
  <c r="P261"/>
  <c r="BI260"/>
  <c r="BH260"/>
  <c r="BG260"/>
  <c r="BF260"/>
  <c r="T260"/>
  <c r="R260"/>
  <c r="P260"/>
  <c r="BI259"/>
  <c r="BH259"/>
  <c r="BG259"/>
  <c r="BF259"/>
  <c r="T259"/>
  <c r="R259"/>
  <c r="P259"/>
  <c r="BI258"/>
  <c r="BH258"/>
  <c r="BG258"/>
  <c r="BF258"/>
  <c r="T258"/>
  <c r="R258"/>
  <c r="P258"/>
  <c r="BI257"/>
  <c r="BH257"/>
  <c r="BG257"/>
  <c r="BF257"/>
  <c r="T257"/>
  <c r="R257"/>
  <c r="P257"/>
  <c r="BI256"/>
  <c r="BH256"/>
  <c r="BG256"/>
  <c r="BF256"/>
  <c r="T256"/>
  <c r="R256"/>
  <c r="P256"/>
  <c r="BI255"/>
  <c r="BH255"/>
  <c r="BG255"/>
  <c r="BF255"/>
  <c r="T255"/>
  <c r="R255"/>
  <c r="P255"/>
  <c r="BI254"/>
  <c r="BH254"/>
  <c r="BG254"/>
  <c r="BF254"/>
  <c r="T254"/>
  <c r="R254"/>
  <c r="P254"/>
  <c r="BI253"/>
  <c r="BH253"/>
  <c r="BG253"/>
  <c r="BF253"/>
  <c r="T253"/>
  <c r="R253"/>
  <c r="P253"/>
  <c r="BI252"/>
  <c r="BH252"/>
  <c r="BG252"/>
  <c r="BF252"/>
  <c r="T252"/>
  <c r="R252"/>
  <c r="P252"/>
  <c r="BI251"/>
  <c r="BH251"/>
  <c r="BG251"/>
  <c r="BF251"/>
  <c r="T251"/>
  <c r="R251"/>
  <c r="P251"/>
  <c r="BI249"/>
  <c r="BH249"/>
  <c r="BG249"/>
  <c r="BF249"/>
  <c r="T249"/>
  <c r="R249"/>
  <c r="P249"/>
  <c r="BI248"/>
  <c r="BH248"/>
  <c r="BG248"/>
  <c r="BF248"/>
  <c r="T248"/>
  <c r="R248"/>
  <c r="P248"/>
  <c r="BI247"/>
  <c r="BH247"/>
  <c r="BG247"/>
  <c r="BF247"/>
  <c r="T247"/>
  <c r="R247"/>
  <c r="P247"/>
  <c r="BI246"/>
  <c r="BH246"/>
  <c r="BG246"/>
  <c r="BF246"/>
  <c r="T246"/>
  <c r="R246"/>
  <c r="P246"/>
  <c r="BI245"/>
  <c r="BH245"/>
  <c r="BG245"/>
  <c r="BF245"/>
  <c r="T245"/>
  <c r="R245"/>
  <c r="P245"/>
  <c r="BI244"/>
  <c r="BH244"/>
  <c r="BG244"/>
  <c r="BF244"/>
  <c r="T244"/>
  <c r="R244"/>
  <c r="P244"/>
  <c r="BI243"/>
  <c r="BH243"/>
  <c r="BG243"/>
  <c r="BF243"/>
  <c r="T243"/>
  <c r="R243"/>
  <c r="P243"/>
  <c r="BI242"/>
  <c r="BH242"/>
  <c r="BG242"/>
  <c r="BF242"/>
  <c r="T242"/>
  <c r="R242"/>
  <c r="P242"/>
  <c r="BI241"/>
  <c r="BH241"/>
  <c r="BG241"/>
  <c r="BF241"/>
  <c r="T241"/>
  <c r="R241"/>
  <c r="P241"/>
  <c r="BI240"/>
  <c r="BH240"/>
  <c r="BG240"/>
  <c r="BF240"/>
  <c r="T240"/>
  <c r="R240"/>
  <c r="P240"/>
  <c r="BI239"/>
  <c r="BH239"/>
  <c r="BG239"/>
  <c r="BF239"/>
  <c r="T239"/>
  <c r="R239"/>
  <c r="P239"/>
  <c r="BI238"/>
  <c r="BH238"/>
  <c r="BG238"/>
  <c r="BF238"/>
  <c r="T238"/>
  <c r="R238"/>
  <c r="P238"/>
  <c r="BI236"/>
  <c r="BH236"/>
  <c r="BG236"/>
  <c r="BF236"/>
  <c r="T236"/>
  <c r="R236"/>
  <c r="P236"/>
  <c r="BI235"/>
  <c r="BH235"/>
  <c r="BG235"/>
  <c r="BF235"/>
  <c r="T235"/>
  <c r="R235"/>
  <c r="P235"/>
  <c r="BI234"/>
  <c r="BH234"/>
  <c r="BG234"/>
  <c r="BF234"/>
  <c r="T234"/>
  <c r="R234"/>
  <c r="P234"/>
  <c r="BI233"/>
  <c r="BH233"/>
  <c r="BG233"/>
  <c r="BF233"/>
  <c r="T233"/>
  <c r="R233"/>
  <c r="P233"/>
  <c r="BI232"/>
  <c r="BH232"/>
  <c r="BG232"/>
  <c r="BF232"/>
  <c r="T232"/>
  <c r="R232"/>
  <c r="P232"/>
  <c r="BI231"/>
  <c r="BH231"/>
  <c r="BG231"/>
  <c r="BF231"/>
  <c r="T231"/>
  <c r="R231"/>
  <c r="P231"/>
  <c r="BI230"/>
  <c r="BH230"/>
  <c r="BG230"/>
  <c r="BF230"/>
  <c r="T230"/>
  <c r="R230"/>
  <c r="P230"/>
  <c r="BI229"/>
  <c r="BH229"/>
  <c r="BG229"/>
  <c r="BF229"/>
  <c r="T229"/>
  <c r="R229"/>
  <c r="P229"/>
  <c r="BI228"/>
  <c r="BH228"/>
  <c r="BG228"/>
  <c r="BF228"/>
  <c r="T228"/>
  <c r="R228"/>
  <c r="P228"/>
  <c r="BI227"/>
  <c r="BH227"/>
  <c r="BG227"/>
  <c r="BF227"/>
  <c r="T227"/>
  <c r="R227"/>
  <c r="P227"/>
  <c r="BI226"/>
  <c r="BH226"/>
  <c r="BG226"/>
  <c r="BF226"/>
  <c r="T226"/>
  <c r="R226"/>
  <c r="P226"/>
  <c r="BI225"/>
  <c r="BH225"/>
  <c r="BG225"/>
  <c r="BF225"/>
  <c r="T225"/>
  <c r="R225"/>
  <c r="P225"/>
  <c r="BI224"/>
  <c r="BH224"/>
  <c r="BG224"/>
  <c r="BF224"/>
  <c r="T224"/>
  <c r="R224"/>
  <c r="P224"/>
  <c r="BI223"/>
  <c r="BH223"/>
  <c r="BG223"/>
  <c r="BF223"/>
  <c r="T223"/>
  <c r="R223"/>
  <c r="P223"/>
  <c r="BI222"/>
  <c r="BH222"/>
  <c r="BG222"/>
  <c r="BF222"/>
  <c r="T222"/>
  <c r="R222"/>
  <c r="P222"/>
  <c r="BI221"/>
  <c r="BH221"/>
  <c r="BG221"/>
  <c r="BF221"/>
  <c r="T221"/>
  <c r="R221"/>
  <c r="P221"/>
  <c r="BI220"/>
  <c r="BH220"/>
  <c r="BG220"/>
  <c r="BF220"/>
  <c r="T220"/>
  <c r="R220"/>
  <c r="P220"/>
  <c r="BI219"/>
  <c r="BH219"/>
  <c r="BG219"/>
  <c r="BF219"/>
  <c r="T219"/>
  <c r="R219"/>
  <c r="P219"/>
  <c r="BI218"/>
  <c r="BH218"/>
  <c r="BG218"/>
  <c r="BF218"/>
  <c r="T218"/>
  <c r="R218"/>
  <c r="P218"/>
  <c r="BI217"/>
  <c r="BH217"/>
  <c r="BG217"/>
  <c r="BF217"/>
  <c r="T217"/>
  <c r="R217"/>
  <c r="P217"/>
  <c r="BI215"/>
  <c r="BH215"/>
  <c r="BG215"/>
  <c r="BF215"/>
  <c r="T215"/>
  <c r="R215"/>
  <c r="P215"/>
  <c r="BI214"/>
  <c r="BH214"/>
  <c r="BG214"/>
  <c r="BF214"/>
  <c r="T214"/>
  <c r="R214"/>
  <c r="P214"/>
  <c r="BI213"/>
  <c r="BH213"/>
  <c r="BG213"/>
  <c r="BF213"/>
  <c r="T213"/>
  <c r="R213"/>
  <c r="P213"/>
  <c r="BI212"/>
  <c r="BH212"/>
  <c r="BG212"/>
  <c r="BF212"/>
  <c r="T212"/>
  <c r="R212"/>
  <c r="P212"/>
  <c r="BI211"/>
  <c r="BH211"/>
  <c r="BG211"/>
  <c r="BF211"/>
  <c r="T211"/>
  <c r="R211"/>
  <c r="P211"/>
  <c r="BI210"/>
  <c r="BH210"/>
  <c r="BG210"/>
  <c r="BF210"/>
  <c r="T210"/>
  <c r="R210"/>
  <c r="P210"/>
  <c r="BI208"/>
  <c r="BH208"/>
  <c r="BG208"/>
  <c r="BF208"/>
  <c r="T208"/>
  <c r="R208"/>
  <c r="P208"/>
  <c r="BI207"/>
  <c r="BH207"/>
  <c r="BG207"/>
  <c r="BF207"/>
  <c r="T207"/>
  <c r="R207"/>
  <c r="P207"/>
  <c r="BI206"/>
  <c r="BH206"/>
  <c r="BG206"/>
  <c r="BF206"/>
  <c r="T206"/>
  <c r="R206"/>
  <c r="P206"/>
  <c r="BI205"/>
  <c r="BH205"/>
  <c r="BG205"/>
  <c r="BF205"/>
  <c r="T205"/>
  <c r="R205"/>
  <c r="P205"/>
  <c r="BI204"/>
  <c r="BH204"/>
  <c r="BG204"/>
  <c r="BF204"/>
  <c r="T204"/>
  <c r="R204"/>
  <c r="P204"/>
  <c r="BI202"/>
  <c r="BH202"/>
  <c r="BG202"/>
  <c r="BF202"/>
  <c r="T202"/>
  <c r="R202"/>
  <c r="P202"/>
  <c r="BI201"/>
  <c r="BH201"/>
  <c r="BG201"/>
  <c r="BF201"/>
  <c r="T201"/>
  <c r="R201"/>
  <c r="P201"/>
  <c r="BI200"/>
  <c r="BH200"/>
  <c r="BG200"/>
  <c r="BF200"/>
  <c r="T200"/>
  <c r="R200"/>
  <c r="P200"/>
  <c r="BI199"/>
  <c r="BH199"/>
  <c r="BG199"/>
  <c r="BF199"/>
  <c r="T199"/>
  <c r="R199"/>
  <c r="P199"/>
  <c r="BI198"/>
  <c r="BH198"/>
  <c r="BG198"/>
  <c r="BF198"/>
  <c r="T198"/>
  <c r="R198"/>
  <c r="P198"/>
  <c r="BI197"/>
  <c r="BH197"/>
  <c r="BG197"/>
  <c r="BF197"/>
  <c r="T197"/>
  <c r="R197"/>
  <c r="P197"/>
  <c r="BI196"/>
  <c r="BH196"/>
  <c r="BG196"/>
  <c r="BF196"/>
  <c r="T196"/>
  <c r="R196"/>
  <c r="P196"/>
  <c r="BI195"/>
  <c r="BH195"/>
  <c r="BG195"/>
  <c r="BF195"/>
  <c r="T195"/>
  <c r="R195"/>
  <c r="P195"/>
  <c r="BI194"/>
  <c r="BH194"/>
  <c r="BG194"/>
  <c r="BF194"/>
  <c r="T194"/>
  <c r="R194"/>
  <c r="P194"/>
  <c r="BI193"/>
  <c r="BH193"/>
  <c r="BG193"/>
  <c r="BF193"/>
  <c r="T193"/>
  <c r="R193"/>
  <c r="P193"/>
  <c r="BI192"/>
  <c r="BH192"/>
  <c r="BG192"/>
  <c r="BF192"/>
  <c r="T192"/>
  <c r="R192"/>
  <c r="P192"/>
  <c r="BI191"/>
  <c r="BH191"/>
  <c r="BG191"/>
  <c r="BF191"/>
  <c r="T191"/>
  <c r="R191"/>
  <c r="P191"/>
  <c r="BI190"/>
  <c r="BH190"/>
  <c r="BG190"/>
  <c r="BF190"/>
  <c r="T190"/>
  <c r="R190"/>
  <c r="P190"/>
  <c r="BI189"/>
  <c r="BH189"/>
  <c r="BG189"/>
  <c r="BF189"/>
  <c r="T189"/>
  <c r="R189"/>
  <c r="P189"/>
  <c r="BI188"/>
  <c r="BH188"/>
  <c r="BG188"/>
  <c r="BF188"/>
  <c r="T188"/>
  <c r="R188"/>
  <c r="P188"/>
  <c r="BI187"/>
  <c r="BH187"/>
  <c r="BG187"/>
  <c r="BF187"/>
  <c r="T187"/>
  <c r="R187"/>
  <c r="P187"/>
  <c r="BI186"/>
  <c r="BH186"/>
  <c r="BG186"/>
  <c r="BF186"/>
  <c r="T186"/>
  <c r="R186"/>
  <c r="P186"/>
  <c r="BI185"/>
  <c r="BH185"/>
  <c r="BG185"/>
  <c r="BF185"/>
  <c r="T185"/>
  <c r="R185"/>
  <c r="P185"/>
  <c r="BI184"/>
  <c r="BH184"/>
  <c r="BG184"/>
  <c r="BF184"/>
  <c r="T184"/>
  <c r="R184"/>
  <c r="P184"/>
  <c r="BI183"/>
  <c r="BH183"/>
  <c r="BG183"/>
  <c r="BF183"/>
  <c r="T183"/>
  <c r="R183"/>
  <c r="P183"/>
  <c r="BI182"/>
  <c r="BH182"/>
  <c r="BG182"/>
  <c r="BF182"/>
  <c r="T182"/>
  <c r="R182"/>
  <c r="P182"/>
  <c r="BI181"/>
  <c r="BH181"/>
  <c r="BG181"/>
  <c r="BF181"/>
  <c r="T181"/>
  <c r="R181"/>
  <c r="P181"/>
  <c r="BI179"/>
  <c r="BH179"/>
  <c r="BG179"/>
  <c r="BF179"/>
  <c r="T179"/>
  <c r="R179"/>
  <c r="P179"/>
  <c r="BI178"/>
  <c r="BH178"/>
  <c r="BG178"/>
  <c r="BF178"/>
  <c r="T178"/>
  <c r="R178"/>
  <c r="P178"/>
  <c r="BI177"/>
  <c r="BH177"/>
  <c r="BG177"/>
  <c r="BF177"/>
  <c r="T177"/>
  <c r="R177"/>
  <c r="P177"/>
  <c r="BI176"/>
  <c r="BH176"/>
  <c r="BG176"/>
  <c r="BF176"/>
  <c r="T176"/>
  <c r="R176"/>
  <c r="P176"/>
  <c r="BI175"/>
  <c r="BH175"/>
  <c r="BG175"/>
  <c r="BF175"/>
  <c r="T175"/>
  <c r="R175"/>
  <c r="P175"/>
  <c r="BI174"/>
  <c r="BH174"/>
  <c r="BG174"/>
  <c r="BF174"/>
  <c r="T174"/>
  <c r="R174"/>
  <c r="P174"/>
  <c r="BI173"/>
  <c r="BH173"/>
  <c r="BG173"/>
  <c r="BF173"/>
  <c r="T173"/>
  <c r="R173"/>
  <c r="P173"/>
  <c r="BI172"/>
  <c r="BH172"/>
  <c r="BG172"/>
  <c r="BF172"/>
  <c r="T172"/>
  <c r="R172"/>
  <c r="P172"/>
  <c r="BI171"/>
  <c r="BH171"/>
  <c r="BG171"/>
  <c r="BF171"/>
  <c r="T171"/>
  <c r="R171"/>
  <c r="P171"/>
  <c r="BI170"/>
  <c r="BH170"/>
  <c r="BG170"/>
  <c r="BF170"/>
  <c r="T170"/>
  <c r="R170"/>
  <c r="P170"/>
  <c r="BI169"/>
  <c r="BH169"/>
  <c r="BG169"/>
  <c r="BF169"/>
  <c r="T169"/>
  <c r="R169"/>
  <c r="P169"/>
  <c r="BI168"/>
  <c r="BH168"/>
  <c r="BG168"/>
  <c r="BF168"/>
  <c r="T168"/>
  <c r="R168"/>
  <c r="P168"/>
  <c r="BI167"/>
  <c r="BH167"/>
  <c r="BG167"/>
  <c r="BF167"/>
  <c r="T167"/>
  <c r="R167"/>
  <c r="P167"/>
  <c r="BI166"/>
  <c r="BH166"/>
  <c r="BG166"/>
  <c r="BF166"/>
  <c r="T166"/>
  <c r="R166"/>
  <c r="P166"/>
  <c r="BI165"/>
  <c r="BH165"/>
  <c r="BG165"/>
  <c r="BF165"/>
  <c r="T165"/>
  <c r="R165"/>
  <c r="P165"/>
  <c r="BI164"/>
  <c r="BH164"/>
  <c r="BG164"/>
  <c r="BF164"/>
  <c r="T164"/>
  <c r="R164"/>
  <c r="P164"/>
  <c r="BI163"/>
  <c r="BH163"/>
  <c r="BG163"/>
  <c r="BF163"/>
  <c r="T163"/>
  <c r="R163"/>
  <c r="P163"/>
  <c r="BI160"/>
  <c r="BH160"/>
  <c r="BG160"/>
  <c r="BF160"/>
  <c r="T160"/>
  <c r="R160"/>
  <c r="P160"/>
  <c r="BI159"/>
  <c r="BH159"/>
  <c r="BG159"/>
  <c r="BF159"/>
  <c r="T159"/>
  <c r="R159"/>
  <c r="P159"/>
  <c r="BI158"/>
  <c r="BH158"/>
  <c r="BG158"/>
  <c r="BF158"/>
  <c r="T158"/>
  <c r="R158"/>
  <c r="P158"/>
  <c r="BI157"/>
  <c r="BH157"/>
  <c r="BG157"/>
  <c r="BF157"/>
  <c r="T157"/>
  <c r="R157"/>
  <c r="P157"/>
  <c r="BI156"/>
  <c r="BH156"/>
  <c r="BG156"/>
  <c r="BF156"/>
  <c r="T156"/>
  <c r="R156"/>
  <c r="P156"/>
  <c r="BI155"/>
  <c r="BH155"/>
  <c r="BG155"/>
  <c r="BF155"/>
  <c r="T155"/>
  <c r="R155"/>
  <c r="P155"/>
  <c r="J149"/>
  <c r="J148"/>
  <c r="F148"/>
  <c r="F146"/>
  <c r="E144"/>
  <c r="BI129"/>
  <c r="BH129"/>
  <c r="BG129"/>
  <c r="BF129"/>
  <c r="BI128"/>
  <c r="BH128"/>
  <c r="BG128"/>
  <c r="BF128"/>
  <c r="BE128"/>
  <c r="BI127"/>
  <c r="BH127"/>
  <c r="BG127"/>
  <c r="BF127"/>
  <c r="BE127"/>
  <c r="BI126"/>
  <c r="BH126"/>
  <c r="BG126"/>
  <c r="BF126"/>
  <c r="BE126"/>
  <c r="BI125"/>
  <c r="BH125"/>
  <c r="BG125"/>
  <c r="BF125"/>
  <c r="BE125"/>
  <c r="BI124"/>
  <c r="BH124"/>
  <c r="BG124"/>
  <c r="BF124"/>
  <c r="BE124"/>
  <c r="J94"/>
  <c r="J93"/>
  <c r="F93"/>
  <c r="F91"/>
  <c r="E89"/>
  <c r="J20"/>
  <c r="E20"/>
  <c r="F149"/>
  <c r="J19"/>
  <c r="J14"/>
  <c r="J146"/>
  <c r="E7"/>
  <c r="E85"/>
  <c i="6" r="J191"/>
  <c r="J41"/>
  <c r="J40"/>
  <c i="1" r="AY102"/>
  <c i="6" r="J39"/>
  <c i="1" r="AX102"/>
  <c i="6" r="BI267"/>
  <c r="BH267"/>
  <c r="BG267"/>
  <c r="BF267"/>
  <c r="T267"/>
  <c r="R267"/>
  <c r="P267"/>
  <c r="BI266"/>
  <c r="BH266"/>
  <c r="BG266"/>
  <c r="BF266"/>
  <c r="T266"/>
  <c r="R266"/>
  <c r="P266"/>
  <c r="BI264"/>
  <c r="BH264"/>
  <c r="BG264"/>
  <c r="BF264"/>
  <c r="T264"/>
  <c r="T263"/>
  <c r="R264"/>
  <c r="R263"/>
  <c r="P264"/>
  <c r="P263"/>
  <c r="BI262"/>
  <c r="BH262"/>
  <c r="BG262"/>
  <c r="BF262"/>
  <c r="T262"/>
  <c r="T261"/>
  <c r="R262"/>
  <c r="R261"/>
  <c r="P262"/>
  <c r="P261"/>
  <c r="BI260"/>
  <c r="BH260"/>
  <c r="BG260"/>
  <c r="BF260"/>
  <c r="T260"/>
  <c r="R260"/>
  <c r="P260"/>
  <c r="BI259"/>
  <c r="BH259"/>
  <c r="BG259"/>
  <c r="BF259"/>
  <c r="T259"/>
  <c r="R259"/>
  <c r="P259"/>
  <c r="BI258"/>
  <c r="BH258"/>
  <c r="BG258"/>
  <c r="BF258"/>
  <c r="T258"/>
  <c r="R258"/>
  <c r="P258"/>
  <c r="BI257"/>
  <c r="BH257"/>
  <c r="BG257"/>
  <c r="BF257"/>
  <c r="T257"/>
  <c r="R257"/>
  <c r="P257"/>
  <c r="BI256"/>
  <c r="BH256"/>
  <c r="BG256"/>
  <c r="BF256"/>
  <c r="T256"/>
  <c r="R256"/>
  <c r="P256"/>
  <c r="BI254"/>
  <c r="BH254"/>
  <c r="BG254"/>
  <c r="BF254"/>
  <c r="T254"/>
  <c r="R254"/>
  <c r="P254"/>
  <c r="BI253"/>
  <c r="BH253"/>
  <c r="BG253"/>
  <c r="BF253"/>
  <c r="T253"/>
  <c r="R253"/>
  <c r="P253"/>
  <c r="BI252"/>
  <c r="BH252"/>
  <c r="BG252"/>
  <c r="BF252"/>
  <c r="T252"/>
  <c r="R252"/>
  <c r="P252"/>
  <c r="BI251"/>
  <c r="BH251"/>
  <c r="BG251"/>
  <c r="BF251"/>
  <c r="T251"/>
  <c r="R251"/>
  <c r="P251"/>
  <c r="BI250"/>
  <c r="BH250"/>
  <c r="BG250"/>
  <c r="BF250"/>
  <c r="T250"/>
  <c r="R250"/>
  <c r="P250"/>
  <c r="BI248"/>
  <c r="BH248"/>
  <c r="BG248"/>
  <c r="BF248"/>
  <c r="T248"/>
  <c r="T247"/>
  <c r="R248"/>
  <c r="R247"/>
  <c r="P248"/>
  <c r="P247"/>
  <c r="BI245"/>
  <c r="BH245"/>
  <c r="BG245"/>
  <c r="BF245"/>
  <c r="T245"/>
  <c r="R245"/>
  <c r="P245"/>
  <c r="BI244"/>
  <c r="BH244"/>
  <c r="BG244"/>
  <c r="BF244"/>
  <c r="T244"/>
  <c r="R244"/>
  <c r="P244"/>
  <c r="BI242"/>
  <c r="BH242"/>
  <c r="BG242"/>
  <c r="BF242"/>
  <c r="T242"/>
  <c r="R242"/>
  <c r="P242"/>
  <c r="BI241"/>
  <c r="BH241"/>
  <c r="BG241"/>
  <c r="BF241"/>
  <c r="T241"/>
  <c r="R241"/>
  <c r="P241"/>
  <c r="BI240"/>
  <c r="BH240"/>
  <c r="BG240"/>
  <c r="BF240"/>
  <c r="T240"/>
  <c r="R240"/>
  <c r="P240"/>
  <c r="BI238"/>
  <c r="BH238"/>
  <c r="BG238"/>
  <c r="BF238"/>
  <c r="T238"/>
  <c r="R238"/>
  <c r="P238"/>
  <c r="BI237"/>
  <c r="BH237"/>
  <c r="BG237"/>
  <c r="BF237"/>
  <c r="T237"/>
  <c r="R237"/>
  <c r="P237"/>
  <c r="BI236"/>
  <c r="BH236"/>
  <c r="BG236"/>
  <c r="BF236"/>
  <c r="T236"/>
  <c r="R236"/>
  <c r="P236"/>
  <c r="BI235"/>
  <c r="BH235"/>
  <c r="BG235"/>
  <c r="BF235"/>
  <c r="T235"/>
  <c r="R235"/>
  <c r="P235"/>
  <c r="BI234"/>
  <c r="BH234"/>
  <c r="BG234"/>
  <c r="BF234"/>
  <c r="T234"/>
  <c r="R234"/>
  <c r="P234"/>
  <c r="BI233"/>
  <c r="BH233"/>
  <c r="BG233"/>
  <c r="BF233"/>
  <c r="T233"/>
  <c r="R233"/>
  <c r="P233"/>
  <c r="BI232"/>
  <c r="BH232"/>
  <c r="BG232"/>
  <c r="BF232"/>
  <c r="T232"/>
  <c r="R232"/>
  <c r="P232"/>
  <c r="BI231"/>
  <c r="BH231"/>
  <c r="BG231"/>
  <c r="BF231"/>
  <c r="T231"/>
  <c r="R231"/>
  <c r="P231"/>
  <c r="BI228"/>
  <c r="BH228"/>
  <c r="BG228"/>
  <c r="BF228"/>
  <c r="T228"/>
  <c r="R228"/>
  <c r="P228"/>
  <c r="BI227"/>
  <c r="BH227"/>
  <c r="BG227"/>
  <c r="BF227"/>
  <c r="T227"/>
  <c r="R227"/>
  <c r="P227"/>
  <c r="BI226"/>
  <c r="BH226"/>
  <c r="BG226"/>
  <c r="BF226"/>
  <c r="T226"/>
  <c r="R226"/>
  <c r="P226"/>
  <c r="BI225"/>
  <c r="BH225"/>
  <c r="BG225"/>
  <c r="BF225"/>
  <c r="T225"/>
  <c r="R225"/>
  <c r="P225"/>
  <c r="BI224"/>
  <c r="BH224"/>
  <c r="BG224"/>
  <c r="BF224"/>
  <c r="T224"/>
  <c r="R224"/>
  <c r="P224"/>
  <c r="BI223"/>
  <c r="BH223"/>
  <c r="BG223"/>
  <c r="BF223"/>
  <c r="T223"/>
  <c r="R223"/>
  <c r="P223"/>
  <c r="BI222"/>
  <c r="BH222"/>
  <c r="BG222"/>
  <c r="BF222"/>
  <c r="T222"/>
  <c r="R222"/>
  <c r="P222"/>
  <c r="BI221"/>
  <c r="BH221"/>
  <c r="BG221"/>
  <c r="BF221"/>
  <c r="T221"/>
  <c r="R221"/>
  <c r="P221"/>
  <c r="BI220"/>
  <c r="BH220"/>
  <c r="BG220"/>
  <c r="BF220"/>
  <c r="T220"/>
  <c r="R220"/>
  <c r="P220"/>
  <c r="BI219"/>
  <c r="BH219"/>
  <c r="BG219"/>
  <c r="BF219"/>
  <c r="T219"/>
  <c r="R219"/>
  <c r="P219"/>
  <c r="BI218"/>
  <c r="BH218"/>
  <c r="BG218"/>
  <c r="BF218"/>
  <c r="T218"/>
  <c r="R218"/>
  <c r="P218"/>
  <c r="BI216"/>
  <c r="BH216"/>
  <c r="BG216"/>
  <c r="BF216"/>
  <c r="T216"/>
  <c r="R216"/>
  <c r="P216"/>
  <c r="BI215"/>
  <c r="BH215"/>
  <c r="BG215"/>
  <c r="BF215"/>
  <c r="T215"/>
  <c r="R215"/>
  <c r="P215"/>
  <c r="BI214"/>
  <c r="BH214"/>
  <c r="BG214"/>
  <c r="BF214"/>
  <c r="T214"/>
  <c r="R214"/>
  <c r="P214"/>
  <c r="BI213"/>
  <c r="BH213"/>
  <c r="BG213"/>
  <c r="BF213"/>
  <c r="T213"/>
  <c r="R213"/>
  <c r="P213"/>
  <c r="BI212"/>
  <c r="BH212"/>
  <c r="BG212"/>
  <c r="BF212"/>
  <c r="T212"/>
  <c r="R212"/>
  <c r="P212"/>
  <c r="BI210"/>
  <c r="BH210"/>
  <c r="BG210"/>
  <c r="BF210"/>
  <c r="T210"/>
  <c r="R210"/>
  <c r="P210"/>
  <c r="BI209"/>
  <c r="BH209"/>
  <c r="BG209"/>
  <c r="BF209"/>
  <c r="T209"/>
  <c r="R209"/>
  <c r="P209"/>
  <c r="BI208"/>
  <c r="BH208"/>
  <c r="BG208"/>
  <c r="BF208"/>
  <c r="T208"/>
  <c r="R208"/>
  <c r="P208"/>
  <c r="BI207"/>
  <c r="BH207"/>
  <c r="BG207"/>
  <c r="BF207"/>
  <c r="T207"/>
  <c r="R207"/>
  <c r="P207"/>
  <c r="BI206"/>
  <c r="BH206"/>
  <c r="BG206"/>
  <c r="BF206"/>
  <c r="T206"/>
  <c r="R206"/>
  <c r="P206"/>
  <c r="BI205"/>
  <c r="BH205"/>
  <c r="BG205"/>
  <c r="BF205"/>
  <c r="T205"/>
  <c r="R205"/>
  <c r="P205"/>
  <c r="BI204"/>
  <c r="BH204"/>
  <c r="BG204"/>
  <c r="BF204"/>
  <c r="T204"/>
  <c r="R204"/>
  <c r="P204"/>
  <c r="BI203"/>
  <c r="BH203"/>
  <c r="BG203"/>
  <c r="BF203"/>
  <c r="T203"/>
  <c r="R203"/>
  <c r="P203"/>
  <c r="BI202"/>
  <c r="BH202"/>
  <c r="BG202"/>
  <c r="BF202"/>
  <c r="T202"/>
  <c r="R202"/>
  <c r="P202"/>
  <c r="BI201"/>
  <c r="BH201"/>
  <c r="BG201"/>
  <c r="BF201"/>
  <c r="T201"/>
  <c r="R201"/>
  <c r="P201"/>
  <c r="BI200"/>
  <c r="BH200"/>
  <c r="BG200"/>
  <c r="BF200"/>
  <c r="T200"/>
  <c r="R200"/>
  <c r="P200"/>
  <c r="BI199"/>
  <c r="BH199"/>
  <c r="BG199"/>
  <c r="BF199"/>
  <c r="T199"/>
  <c r="R199"/>
  <c r="P199"/>
  <c r="BI198"/>
  <c r="BH198"/>
  <c r="BG198"/>
  <c r="BF198"/>
  <c r="T198"/>
  <c r="R198"/>
  <c r="P198"/>
  <c r="BI197"/>
  <c r="BH197"/>
  <c r="BG197"/>
  <c r="BF197"/>
  <c r="T197"/>
  <c r="R197"/>
  <c r="P197"/>
  <c r="BI196"/>
  <c r="BH196"/>
  <c r="BG196"/>
  <c r="BF196"/>
  <c r="T196"/>
  <c r="R196"/>
  <c r="P196"/>
  <c r="BI195"/>
  <c r="BH195"/>
  <c r="BG195"/>
  <c r="BF195"/>
  <c r="T195"/>
  <c r="R195"/>
  <c r="P195"/>
  <c r="BI194"/>
  <c r="BH194"/>
  <c r="BG194"/>
  <c r="BF194"/>
  <c r="T194"/>
  <c r="R194"/>
  <c r="P194"/>
  <c r="BI193"/>
  <c r="BH193"/>
  <c r="BG193"/>
  <c r="BF193"/>
  <c r="T193"/>
  <c r="R193"/>
  <c r="P193"/>
  <c r="J105"/>
  <c r="BI190"/>
  <c r="BH190"/>
  <c r="BG190"/>
  <c r="BF190"/>
  <c r="T190"/>
  <c r="R190"/>
  <c r="P190"/>
  <c r="BI189"/>
  <c r="BH189"/>
  <c r="BG189"/>
  <c r="BF189"/>
  <c r="T189"/>
  <c r="R189"/>
  <c r="P189"/>
  <c r="BI188"/>
  <c r="BH188"/>
  <c r="BG188"/>
  <c r="BF188"/>
  <c r="T188"/>
  <c r="R188"/>
  <c r="P188"/>
  <c r="BI187"/>
  <c r="BH187"/>
  <c r="BG187"/>
  <c r="BF187"/>
  <c r="T187"/>
  <c r="R187"/>
  <c r="P187"/>
  <c r="BI186"/>
  <c r="BH186"/>
  <c r="BG186"/>
  <c r="BF186"/>
  <c r="T186"/>
  <c r="R186"/>
  <c r="P186"/>
  <c r="BI185"/>
  <c r="BH185"/>
  <c r="BG185"/>
  <c r="BF185"/>
  <c r="T185"/>
  <c r="R185"/>
  <c r="P185"/>
  <c r="BI184"/>
  <c r="BH184"/>
  <c r="BG184"/>
  <c r="BF184"/>
  <c r="T184"/>
  <c r="R184"/>
  <c r="P184"/>
  <c r="BI183"/>
  <c r="BH183"/>
  <c r="BG183"/>
  <c r="BF183"/>
  <c r="T183"/>
  <c r="R183"/>
  <c r="P183"/>
  <c r="BI182"/>
  <c r="BH182"/>
  <c r="BG182"/>
  <c r="BF182"/>
  <c r="T182"/>
  <c r="R182"/>
  <c r="P182"/>
  <c r="BI181"/>
  <c r="BH181"/>
  <c r="BG181"/>
  <c r="BF181"/>
  <c r="T181"/>
  <c r="R181"/>
  <c r="P181"/>
  <c r="BI180"/>
  <c r="BH180"/>
  <c r="BG180"/>
  <c r="BF180"/>
  <c r="T180"/>
  <c r="R180"/>
  <c r="P180"/>
  <c r="BI179"/>
  <c r="BH179"/>
  <c r="BG179"/>
  <c r="BF179"/>
  <c r="T179"/>
  <c r="R179"/>
  <c r="P179"/>
  <c r="BI178"/>
  <c r="BH178"/>
  <c r="BG178"/>
  <c r="BF178"/>
  <c r="T178"/>
  <c r="R178"/>
  <c r="P178"/>
  <c r="BI177"/>
  <c r="BH177"/>
  <c r="BG177"/>
  <c r="BF177"/>
  <c r="T177"/>
  <c r="R177"/>
  <c r="P177"/>
  <c r="BI176"/>
  <c r="BH176"/>
  <c r="BG176"/>
  <c r="BF176"/>
  <c r="T176"/>
  <c r="R176"/>
  <c r="P176"/>
  <c r="BI175"/>
  <c r="BH175"/>
  <c r="BG175"/>
  <c r="BF175"/>
  <c r="T175"/>
  <c r="R175"/>
  <c r="P175"/>
  <c r="BI174"/>
  <c r="BH174"/>
  <c r="BG174"/>
  <c r="BF174"/>
  <c r="T174"/>
  <c r="R174"/>
  <c r="P174"/>
  <c r="BI173"/>
  <c r="BH173"/>
  <c r="BG173"/>
  <c r="BF173"/>
  <c r="T173"/>
  <c r="R173"/>
  <c r="P173"/>
  <c r="BI172"/>
  <c r="BH172"/>
  <c r="BG172"/>
  <c r="BF172"/>
  <c r="T172"/>
  <c r="R172"/>
  <c r="P172"/>
  <c r="BI171"/>
  <c r="BH171"/>
  <c r="BG171"/>
  <c r="BF171"/>
  <c r="T171"/>
  <c r="R171"/>
  <c r="P171"/>
  <c r="BI170"/>
  <c r="BH170"/>
  <c r="BG170"/>
  <c r="BF170"/>
  <c r="T170"/>
  <c r="R170"/>
  <c r="P170"/>
  <c r="BI168"/>
  <c r="BH168"/>
  <c r="BG168"/>
  <c r="BF168"/>
  <c r="T168"/>
  <c r="R168"/>
  <c r="P168"/>
  <c r="BI167"/>
  <c r="BH167"/>
  <c r="BG167"/>
  <c r="BF167"/>
  <c r="T167"/>
  <c r="R167"/>
  <c r="P167"/>
  <c r="BI166"/>
  <c r="BH166"/>
  <c r="BG166"/>
  <c r="BF166"/>
  <c r="T166"/>
  <c r="R166"/>
  <c r="P166"/>
  <c r="BI165"/>
  <c r="BH165"/>
  <c r="BG165"/>
  <c r="BF165"/>
  <c r="T165"/>
  <c r="R165"/>
  <c r="P165"/>
  <c r="BI164"/>
  <c r="BH164"/>
  <c r="BG164"/>
  <c r="BF164"/>
  <c r="T164"/>
  <c r="R164"/>
  <c r="P164"/>
  <c r="BI161"/>
  <c r="BH161"/>
  <c r="BG161"/>
  <c r="BF161"/>
  <c r="T161"/>
  <c r="R161"/>
  <c r="P161"/>
  <c r="BI160"/>
  <c r="BH160"/>
  <c r="BG160"/>
  <c r="BF160"/>
  <c r="T160"/>
  <c r="R160"/>
  <c r="P160"/>
  <c r="BI159"/>
  <c r="BH159"/>
  <c r="BG159"/>
  <c r="BF159"/>
  <c r="T159"/>
  <c r="R159"/>
  <c r="P159"/>
  <c r="BI158"/>
  <c r="BH158"/>
  <c r="BG158"/>
  <c r="BF158"/>
  <c r="T158"/>
  <c r="R158"/>
  <c r="P158"/>
  <c r="BI157"/>
  <c r="BH157"/>
  <c r="BG157"/>
  <c r="BF157"/>
  <c r="T157"/>
  <c r="R157"/>
  <c r="P157"/>
  <c r="BI155"/>
  <c r="BH155"/>
  <c r="BG155"/>
  <c r="BF155"/>
  <c r="T155"/>
  <c r="R155"/>
  <c r="P155"/>
  <c r="BI154"/>
  <c r="BH154"/>
  <c r="BG154"/>
  <c r="BF154"/>
  <c r="T154"/>
  <c r="R154"/>
  <c r="P154"/>
  <c r="J148"/>
  <c r="J147"/>
  <c r="F147"/>
  <c r="F145"/>
  <c r="E143"/>
  <c r="BI128"/>
  <c r="BH128"/>
  <c r="BG128"/>
  <c r="BF128"/>
  <c r="BI127"/>
  <c r="BH127"/>
  <c r="BG127"/>
  <c r="BF127"/>
  <c r="BE127"/>
  <c r="BI126"/>
  <c r="BH126"/>
  <c r="BG126"/>
  <c r="BF126"/>
  <c r="BE126"/>
  <c r="BI125"/>
  <c r="BH125"/>
  <c r="BG125"/>
  <c r="BF125"/>
  <c r="BE125"/>
  <c r="BI124"/>
  <c r="BH124"/>
  <c r="BG124"/>
  <c r="BF124"/>
  <c r="BE124"/>
  <c r="BI123"/>
  <c r="BH123"/>
  <c r="BG123"/>
  <c r="BF123"/>
  <c r="BE123"/>
  <c r="J94"/>
  <c r="J93"/>
  <c r="F93"/>
  <c r="F91"/>
  <c r="E89"/>
  <c r="J20"/>
  <c r="E20"/>
  <c r="F148"/>
  <c r="J19"/>
  <c r="J14"/>
  <c r="J145"/>
  <c r="E7"/>
  <c r="E139"/>
  <c i="5" r="J41"/>
  <c r="J40"/>
  <c i="1" r="AY100"/>
  <c i="5" r="J39"/>
  <c i="1" r="AX100"/>
  <c i="5" r="BI343"/>
  <c r="BH343"/>
  <c r="BG343"/>
  <c r="BF343"/>
  <c r="T343"/>
  <c r="R343"/>
  <c r="P343"/>
  <c r="BI342"/>
  <c r="BH342"/>
  <c r="BG342"/>
  <c r="BF342"/>
  <c r="T342"/>
  <c r="R342"/>
  <c r="P342"/>
  <c r="BI340"/>
  <c r="BH340"/>
  <c r="BG340"/>
  <c r="BF340"/>
  <c r="T340"/>
  <c r="T339"/>
  <c r="R340"/>
  <c r="R339"/>
  <c r="P340"/>
  <c r="P339"/>
  <c r="BI338"/>
  <c r="BH338"/>
  <c r="BG338"/>
  <c r="BF338"/>
  <c r="T338"/>
  <c r="T337"/>
  <c r="R338"/>
  <c r="R337"/>
  <c r="P338"/>
  <c r="P337"/>
  <c r="BI336"/>
  <c r="BH336"/>
  <c r="BG336"/>
  <c r="BF336"/>
  <c r="T336"/>
  <c r="R336"/>
  <c r="P336"/>
  <c r="BI335"/>
  <c r="BH335"/>
  <c r="BG335"/>
  <c r="BF335"/>
  <c r="T335"/>
  <c r="R335"/>
  <c r="P335"/>
  <c r="BI334"/>
  <c r="BH334"/>
  <c r="BG334"/>
  <c r="BF334"/>
  <c r="T334"/>
  <c r="R334"/>
  <c r="P334"/>
  <c r="BI333"/>
  <c r="BH333"/>
  <c r="BG333"/>
  <c r="BF333"/>
  <c r="T333"/>
  <c r="R333"/>
  <c r="P333"/>
  <c r="BI332"/>
  <c r="BH332"/>
  <c r="BG332"/>
  <c r="BF332"/>
  <c r="T332"/>
  <c r="R332"/>
  <c r="P332"/>
  <c r="BI330"/>
  <c r="BH330"/>
  <c r="BG330"/>
  <c r="BF330"/>
  <c r="T330"/>
  <c r="R330"/>
  <c r="P330"/>
  <c r="BI329"/>
  <c r="BH329"/>
  <c r="BG329"/>
  <c r="BF329"/>
  <c r="T329"/>
  <c r="R329"/>
  <c r="P329"/>
  <c r="BI328"/>
  <c r="BH328"/>
  <c r="BG328"/>
  <c r="BF328"/>
  <c r="T328"/>
  <c r="R328"/>
  <c r="P328"/>
  <c r="BI327"/>
  <c r="BH327"/>
  <c r="BG327"/>
  <c r="BF327"/>
  <c r="T327"/>
  <c r="R327"/>
  <c r="P327"/>
  <c r="BI326"/>
  <c r="BH326"/>
  <c r="BG326"/>
  <c r="BF326"/>
  <c r="T326"/>
  <c r="R326"/>
  <c r="P326"/>
  <c r="BI324"/>
  <c r="BH324"/>
  <c r="BG324"/>
  <c r="BF324"/>
  <c r="T324"/>
  <c r="R324"/>
  <c r="P324"/>
  <c r="BI323"/>
  <c r="BH323"/>
  <c r="BG323"/>
  <c r="BF323"/>
  <c r="T323"/>
  <c r="R323"/>
  <c r="P323"/>
  <c r="BI322"/>
  <c r="BH322"/>
  <c r="BG322"/>
  <c r="BF322"/>
  <c r="T322"/>
  <c r="R322"/>
  <c r="P322"/>
  <c r="BI319"/>
  <c r="BH319"/>
  <c r="BG319"/>
  <c r="BF319"/>
  <c r="T319"/>
  <c r="R319"/>
  <c r="P319"/>
  <c r="BI318"/>
  <c r="BH318"/>
  <c r="BG318"/>
  <c r="BF318"/>
  <c r="T318"/>
  <c r="R318"/>
  <c r="P318"/>
  <c r="BI317"/>
  <c r="BH317"/>
  <c r="BG317"/>
  <c r="BF317"/>
  <c r="T317"/>
  <c r="R317"/>
  <c r="P317"/>
  <c r="BI316"/>
  <c r="BH316"/>
  <c r="BG316"/>
  <c r="BF316"/>
  <c r="T316"/>
  <c r="R316"/>
  <c r="P316"/>
  <c r="BI315"/>
  <c r="BH315"/>
  <c r="BG315"/>
  <c r="BF315"/>
  <c r="T315"/>
  <c r="R315"/>
  <c r="P315"/>
  <c r="BI314"/>
  <c r="BH314"/>
  <c r="BG314"/>
  <c r="BF314"/>
  <c r="T314"/>
  <c r="R314"/>
  <c r="P314"/>
  <c r="BI313"/>
  <c r="BH313"/>
  <c r="BG313"/>
  <c r="BF313"/>
  <c r="T313"/>
  <c r="R313"/>
  <c r="P313"/>
  <c r="BI312"/>
  <c r="BH312"/>
  <c r="BG312"/>
  <c r="BF312"/>
  <c r="T312"/>
  <c r="R312"/>
  <c r="P312"/>
  <c r="BI311"/>
  <c r="BH311"/>
  <c r="BG311"/>
  <c r="BF311"/>
  <c r="T311"/>
  <c r="R311"/>
  <c r="P311"/>
  <c r="BI310"/>
  <c r="BH310"/>
  <c r="BG310"/>
  <c r="BF310"/>
  <c r="T310"/>
  <c r="R310"/>
  <c r="P310"/>
  <c r="BI309"/>
  <c r="BH309"/>
  <c r="BG309"/>
  <c r="BF309"/>
  <c r="T309"/>
  <c r="R309"/>
  <c r="P309"/>
  <c r="BI308"/>
  <c r="BH308"/>
  <c r="BG308"/>
  <c r="BF308"/>
  <c r="T308"/>
  <c r="R308"/>
  <c r="P308"/>
  <c r="BI307"/>
  <c r="BH307"/>
  <c r="BG307"/>
  <c r="BF307"/>
  <c r="T307"/>
  <c r="R307"/>
  <c r="P307"/>
  <c r="BI306"/>
  <c r="BH306"/>
  <c r="BG306"/>
  <c r="BF306"/>
  <c r="T306"/>
  <c r="R306"/>
  <c r="P306"/>
  <c r="BI305"/>
  <c r="BH305"/>
  <c r="BG305"/>
  <c r="BF305"/>
  <c r="T305"/>
  <c r="R305"/>
  <c r="P305"/>
  <c r="BI304"/>
  <c r="BH304"/>
  <c r="BG304"/>
  <c r="BF304"/>
  <c r="T304"/>
  <c r="R304"/>
  <c r="P304"/>
  <c r="BI302"/>
  <c r="BH302"/>
  <c r="BG302"/>
  <c r="BF302"/>
  <c r="T302"/>
  <c r="R302"/>
  <c r="P302"/>
  <c r="BI301"/>
  <c r="BH301"/>
  <c r="BG301"/>
  <c r="BF301"/>
  <c r="T301"/>
  <c r="R301"/>
  <c r="P301"/>
  <c r="BI300"/>
  <c r="BH300"/>
  <c r="BG300"/>
  <c r="BF300"/>
  <c r="T300"/>
  <c r="R300"/>
  <c r="P300"/>
  <c r="BI299"/>
  <c r="BH299"/>
  <c r="BG299"/>
  <c r="BF299"/>
  <c r="T299"/>
  <c r="R299"/>
  <c r="P299"/>
  <c r="BI298"/>
  <c r="BH298"/>
  <c r="BG298"/>
  <c r="BF298"/>
  <c r="T298"/>
  <c r="R298"/>
  <c r="P298"/>
  <c r="BI297"/>
  <c r="BH297"/>
  <c r="BG297"/>
  <c r="BF297"/>
  <c r="T297"/>
  <c r="R297"/>
  <c r="P297"/>
  <c r="BI296"/>
  <c r="BH296"/>
  <c r="BG296"/>
  <c r="BF296"/>
  <c r="T296"/>
  <c r="R296"/>
  <c r="P296"/>
  <c r="BI295"/>
  <c r="BH295"/>
  <c r="BG295"/>
  <c r="BF295"/>
  <c r="T295"/>
  <c r="R295"/>
  <c r="P295"/>
  <c r="BI294"/>
  <c r="BH294"/>
  <c r="BG294"/>
  <c r="BF294"/>
  <c r="T294"/>
  <c r="R294"/>
  <c r="P294"/>
  <c r="BI293"/>
  <c r="BH293"/>
  <c r="BG293"/>
  <c r="BF293"/>
  <c r="T293"/>
  <c r="R293"/>
  <c r="P293"/>
  <c r="BI292"/>
  <c r="BH292"/>
  <c r="BG292"/>
  <c r="BF292"/>
  <c r="T292"/>
  <c r="R292"/>
  <c r="P292"/>
  <c r="BI290"/>
  <c r="BH290"/>
  <c r="BG290"/>
  <c r="BF290"/>
  <c r="T290"/>
  <c r="R290"/>
  <c r="P290"/>
  <c r="BI289"/>
  <c r="BH289"/>
  <c r="BG289"/>
  <c r="BF289"/>
  <c r="T289"/>
  <c r="R289"/>
  <c r="P289"/>
  <c r="BI288"/>
  <c r="BH288"/>
  <c r="BG288"/>
  <c r="BF288"/>
  <c r="T288"/>
  <c r="R288"/>
  <c r="P288"/>
  <c r="BI287"/>
  <c r="BH287"/>
  <c r="BG287"/>
  <c r="BF287"/>
  <c r="T287"/>
  <c r="R287"/>
  <c r="P287"/>
  <c r="BI286"/>
  <c r="BH286"/>
  <c r="BG286"/>
  <c r="BF286"/>
  <c r="T286"/>
  <c r="R286"/>
  <c r="P286"/>
  <c r="BI284"/>
  <c r="BH284"/>
  <c r="BG284"/>
  <c r="BF284"/>
  <c r="T284"/>
  <c r="R284"/>
  <c r="P284"/>
  <c r="BI283"/>
  <c r="BH283"/>
  <c r="BG283"/>
  <c r="BF283"/>
  <c r="T283"/>
  <c r="R283"/>
  <c r="P283"/>
  <c r="BI282"/>
  <c r="BH282"/>
  <c r="BG282"/>
  <c r="BF282"/>
  <c r="T282"/>
  <c r="R282"/>
  <c r="P282"/>
  <c r="BI281"/>
  <c r="BH281"/>
  <c r="BG281"/>
  <c r="BF281"/>
  <c r="T281"/>
  <c r="R281"/>
  <c r="P281"/>
  <c r="BI280"/>
  <c r="BH280"/>
  <c r="BG280"/>
  <c r="BF280"/>
  <c r="T280"/>
  <c r="R280"/>
  <c r="P280"/>
  <c r="BI279"/>
  <c r="BH279"/>
  <c r="BG279"/>
  <c r="BF279"/>
  <c r="T279"/>
  <c r="R279"/>
  <c r="P279"/>
  <c r="BI278"/>
  <c r="BH278"/>
  <c r="BG278"/>
  <c r="BF278"/>
  <c r="T278"/>
  <c r="R278"/>
  <c r="P278"/>
  <c r="BI277"/>
  <c r="BH277"/>
  <c r="BG277"/>
  <c r="BF277"/>
  <c r="T277"/>
  <c r="R277"/>
  <c r="P277"/>
  <c r="BI276"/>
  <c r="BH276"/>
  <c r="BG276"/>
  <c r="BF276"/>
  <c r="T276"/>
  <c r="R276"/>
  <c r="P276"/>
  <c r="BI275"/>
  <c r="BH275"/>
  <c r="BG275"/>
  <c r="BF275"/>
  <c r="T275"/>
  <c r="R275"/>
  <c r="P275"/>
  <c r="BI274"/>
  <c r="BH274"/>
  <c r="BG274"/>
  <c r="BF274"/>
  <c r="T274"/>
  <c r="R274"/>
  <c r="P274"/>
  <c r="BI273"/>
  <c r="BH273"/>
  <c r="BG273"/>
  <c r="BF273"/>
  <c r="T273"/>
  <c r="R273"/>
  <c r="P273"/>
  <c r="BI271"/>
  <c r="BH271"/>
  <c r="BG271"/>
  <c r="BF271"/>
  <c r="T271"/>
  <c r="R271"/>
  <c r="P271"/>
  <c r="BI270"/>
  <c r="BH270"/>
  <c r="BG270"/>
  <c r="BF270"/>
  <c r="T270"/>
  <c r="R270"/>
  <c r="P270"/>
  <c r="BI269"/>
  <c r="BH269"/>
  <c r="BG269"/>
  <c r="BF269"/>
  <c r="T269"/>
  <c r="R269"/>
  <c r="P269"/>
  <c r="BI268"/>
  <c r="BH268"/>
  <c r="BG268"/>
  <c r="BF268"/>
  <c r="T268"/>
  <c r="R268"/>
  <c r="P268"/>
  <c r="BI267"/>
  <c r="BH267"/>
  <c r="BG267"/>
  <c r="BF267"/>
  <c r="T267"/>
  <c r="R267"/>
  <c r="P267"/>
  <c r="BI266"/>
  <c r="BH266"/>
  <c r="BG266"/>
  <c r="BF266"/>
  <c r="T266"/>
  <c r="R266"/>
  <c r="P266"/>
  <c r="BI264"/>
  <c r="BH264"/>
  <c r="BG264"/>
  <c r="BF264"/>
  <c r="T264"/>
  <c r="R264"/>
  <c r="P264"/>
  <c r="BI263"/>
  <c r="BH263"/>
  <c r="BG263"/>
  <c r="BF263"/>
  <c r="T263"/>
  <c r="R263"/>
  <c r="P263"/>
  <c r="BI262"/>
  <c r="BH262"/>
  <c r="BG262"/>
  <c r="BF262"/>
  <c r="T262"/>
  <c r="R262"/>
  <c r="P262"/>
  <c r="BI261"/>
  <c r="BH261"/>
  <c r="BG261"/>
  <c r="BF261"/>
  <c r="T261"/>
  <c r="R261"/>
  <c r="P261"/>
  <c r="BI260"/>
  <c r="BH260"/>
  <c r="BG260"/>
  <c r="BF260"/>
  <c r="T260"/>
  <c r="R260"/>
  <c r="P260"/>
  <c r="BI259"/>
  <c r="BH259"/>
  <c r="BG259"/>
  <c r="BF259"/>
  <c r="T259"/>
  <c r="R259"/>
  <c r="P259"/>
  <c r="BI258"/>
  <c r="BH258"/>
  <c r="BG258"/>
  <c r="BF258"/>
  <c r="T258"/>
  <c r="R258"/>
  <c r="P258"/>
  <c r="BI257"/>
  <c r="BH257"/>
  <c r="BG257"/>
  <c r="BF257"/>
  <c r="T257"/>
  <c r="R257"/>
  <c r="P257"/>
  <c r="BI256"/>
  <c r="BH256"/>
  <c r="BG256"/>
  <c r="BF256"/>
  <c r="T256"/>
  <c r="R256"/>
  <c r="P256"/>
  <c r="BI255"/>
  <c r="BH255"/>
  <c r="BG255"/>
  <c r="BF255"/>
  <c r="T255"/>
  <c r="R255"/>
  <c r="P255"/>
  <c r="BI254"/>
  <c r="BH254"/>
  <c r="BG254"/>
  <c r="BF254"/>
  <c r="T254"/>
  <c r="R254"/>
  <c r="P254"/>
  <c r="BI253"/>
  <c r="BH253"/>
  <c r="BG253"/>
  <c r="BF253"/>
  <c r="T253"/>
  <c r="R253"/>
  <c r="P253"/>
  <c r="BI252"/>
  <c r="BH252"/>
  <c r="BG252"/>
  <c r="BF252"/>
  <c r="T252"/>
  <c r="R252"/>
  <c r="P252"/>
  <c r="BI251"/>
  <c r="BH251"/>
  <c r="BG251"/>
  <c r="BF251"/>
  <c r="T251"/>
  <c r="R251"/>
  <c r="P251"/>
  <c r="BI250"/>
  <c r="BH250"/>
  <c r="BG250"/>
  <c r="BF250"/>
  <c r="T250"/>
  <c r="R250"/>
  <c r="P250"/>
  <c r="BI249"/>
  <c r="BH249"/>
  <c r="BG249"/>
  <c r="BF249"/>
  <c r="T249"/>
  <c r="R249"/>
  <c r="P249"/>
  <c r="BI248"/>
  <c r="BH248"/>
  <c r="BG248"/>
  <c r="BF248"/>
  <c r="T248"/>
  <c r="R248"/>
  <c r="P248"/>
  <c r="BI247"/>
  <c r="BH247"/>
  <c r="BG247"/>
  <c r="BF247"/>
  <c r="T247"/>
  <c r="R247"/>
  <c r="P247"/>
  <c r="BI246"/>
  <c r="BH246"/>
  <c r="BG246"/>
  <c r="BF246"/>
  <c r="T246"/>
  <c r="R246"/>
  <c r="P246"/>
  <c r="BI245"/>
  <c r="BH245"/>
  <c r="BG245"/>
  <c r="BF245"/>
  <c r="T245"/>
  <c r="R245"/>
  <c r="P245"/>
  <c r="BI244"/>
  <c r="BH244"/>
  <c r="BG244"/>
  <c r="BF244"/>
  <c r="T244"/>
  <c r="R244"/>
  <c r="P244"/>
  <c r="BI243"/>
  <c r="BH243"/>
  <c r="BG243"/>
  <c r="BF243"/>
  <c r="T243"/>
  <c r="R243"/>
  <c r="P243"/>
  <c r="BI242"/>
  <c r="BH242"/>
  <c r="BG242"/>
  <c r="BF242"/>
  <c r="T242"/>
  <c r="R242"/>
  <c r="P242"/>
  <c r="BI241"/>
  <c r="BH241"/>
  <c r="BG241"/>
  <c r="BF241"/>
  <c r="T241"/>
  <c r="R241"/>
  <c r="P241"/>
  <c r="BI240"/>
  <c r="BH240"/>
  <c r="BG240"/>
  <c r="BF240"/>
  <c r="T240"/>
  <c r="R240"/>
  <c r="P240"/>
  <c r="BI239"/>
  <c r="BH239"/>
  <c r="BG239"/>
  <c r="BF239"/>
  <c r="T239"/>
  <c r="R239"/>
  <c r="P239"/>
  <c r="BI238"/>
  <c r="BH238"/>
  <c r="BG238"/>
  <c r="BF238"/>
  <c r="T238"/>
  <c r="R238"/>
  <c r="P238"/>
  <c r="BI237"/>
  <c r="BH237"/>
  <c r="BG237"/>
  <c r="BF237"/>
  <c r="T237"/>
  <c r="R237"/>
  <c r="P237"/>
  <c r="BI235"/>
  <c r="BH235"/>
  <c r="BG235"/>
  <c r="BF235"/>
  <c r="T235"/>
  <c r="R235"/>
  <c r="P235"/>
  <c r="BI234"/>
  <c r="BH234"/>
  <c r="BG234"/>
  <c r="BF234"/>
  <c r="T234"/>
  <c r="R234"/>
  <c r="P234"/>
  <c r="BI233"/>
  <c r="BH233"/>
  <c r="BG233"/>
  <c r="BF233"/>
  <c r="T233"/>
  <c r="R233"/>
  <c r="P233"/>
  <c r="BI232"/>
  <c r="BH232"/>
  <c r="BG232"/>
  <c r="BF232"/>
  <c r="T232"/>
  <c r="R232"/>
  <c r="P232"/>
  <c r="BI231"/>
  <c r="BH231"/>
  <c r="BG231"/>
  <c r="BF231"/>
  <c r="T231"/>
  <c r="R231"/>
  <c r="P231"/>
  <c r="BI230"/>
  <c r="BH230"/>
  <c r="BG230"/>
  <c r="BF230"/>
  <c r="T230"/>
  <c r="R230"/>
  <c r="P230"/>
  <c r="BI229"/>
  <c r="BH229"/>
  <c r="BG229"/>
  <c r="BF229"/>
  <c r="T229"/>
  <c r="R229"/>
  <c r="P229"/>
  <c r="BI228"/>
  <c r="BH228"/>
  <c r="BG228"/>
  <c r="BF228"/>
  <c r="T228"/>
  <c r="R228"/>
  <c r="P228"/>
  <c r="BI227"/>
  <c r="BH227"/>
  <c r="BG227"/>
  <c r="BF227"/>
  <c r="T227"/>
  <c r="R227"/>
  <c r="P227"/>
  <c r="BI226"/>
  <c r="BH226"/>
  <c r="BG226"/>
  <c r="BF226"/>
  <c r="T226"/>
  <c r="R226"/>
  <c r="P226"/>
  <c r="BI225"/>
  <c r="BH225"/>
  <c r="BG225"/>
  <c r="BF225"/>
  <c r="T225"/>
  <c r="R225"/>
  <c r="P225"/>
  <c r="BI224"/>
  <c r="BH224"/>
  <c r="BG224"/>
  <c r="BF224"/>
  <c r="T224"/>
  <c r="R224"/>
  <c r="P224"/>
  <c r="BI222"/>
  <c r="BH222"/>
  <c r="BG222"/>
  <c r="BF222"/>
  <c r="T222"/>
  <c r="R222"/>
  <c r="P222"/>
  <c r="BI221"/>
  <c r="BH221"/>
  <c r="BG221"/>
  <c r="BF221"/>
  <c r="T221"/>
  <c r="R221"/>
  <c r="P221"/>
  <c r="BI220"/>
  <c r="BH220"/>
  <c r="BG220"/>
  <c r="BF220"/>
  <c r="T220"/>
  <c r="R220"/>
  <c r="P220"/>
  <c r="BI219"/>
  <c r="BH219"/>
  <c r="BG219"/>
  <c r="BF219"/>
  <c r="T219"/>
  <c r="R219"/>
  <c r="P219"/>
  <c r="BI218"/>
  <c r="BH218"/>
  <c r="BG218"/>
  <c r="BF218"/>
  <c r="T218"/>
  <c r="R218"/>
  <c r="P218"/>
  <c r="BI217"/>
  <c r="BH217"/>
  <c r="BG217"/>
  <c r="BF217"/>
  <c r="T217"/>
  <c r="R217"/>
  <c r="P217"/>
  <c r="BI216"/>
  <c r="BH216"/>
  <c r="BG216"/>
  <c r="BF216"/>
  <c r="T216"/>
  <c r="R216"/>
  <c r="P216"/>
  <c r="BI215"/>
  <c r="BH215"/>
  <c r="BG215"/>
  <c r="BF215"/>
  <c r="T215"/>
  <c r="R215"/>
  <c r="P215"/>
  <c r="BI214"/>
  <c r="BH214"/>
  <c r="BG214"/>
  <c r="BF214"/>
  <c r="T214"/>
  <c r="R214"/>
  <c r="P214"/>
  <c r="BI213"/>
  <c r="BH213"/>
  <c r="BG213"/>
  <c r="BF213"/>
  <c r="T213"/>
  <c r="R213"/>
  <c r="P213"/>
  <c r="BI212"/>
  <c r="BH212"/>
  <c r="BG212"/>
  <c r="BF212"/>
  <c r="T212"/>
  <c r="R212"/>
  <c r="P212"/>
  <c r="BI211"/>
  <c r="BH211"/>
  <c r="BG211"/>
  <c r="BF211"/>
  <c r="T211"/>
  <c r="R211"/>
  <c r="P211"/>
  <c r="BI210"/>
  <c r="BH210"/>
  <c r="BG210"/>
  <c r="BF210"/>
  <c r="T210"/>
  <c r="R210"/>
  <c r="P210"/>
  <c r="BI209"/>
  <c r="BH209"/>
  <c r="BG209"/>
  <c r="BF209"/>
  <c r="T209"/>
  <c r="R209"/>
  <c r="P209"/>
  <c r="BI208"/>
  <c r="BH208"/>
  <c r="BG208"/>
  <c r="BF208"/>
  <c r="T208"/>
  <c r="R208"/>
  <c r="P208"/>
  <c r="BI207"/>
  <c r="BH207"/>
  <c r="BG207"/>
  <c r="BF207"/>
  <c r="T207"/>
  <c r="R207"/>
  <c r="P207"/>
  <c r="BI205"/>
  <c r="BH205"/>
  <c r="BG205"/>
  <c r="BF205"/>
  <c r="T205"/>
  <c r="R205"/>
  <c r="P205"/>
  <c r="BI204"/>
  <c r="BH204"/>
  <c r="BG204"/>
  <c r="BF204"/>
  <c r="T204"/>
  <c r="R204"/>
  <c r="P204"/>
  <c r="BI203"/>
  <c r="BH203"/>
  <c r="BG203"/>
  <c r="BF203"/>
  <c r="T203"/>
  <c r="R203"/>
  <c r="P203"/>
  <c r="BI202"/>
  <c r="BH202"/>
  <c r="BG202"/>
  <c r="BF202"/>
  <c r="T202"/>
  <c r="R202"/>
  <c r="P202"/>
  <c r="BI201"/>
  <c r="BH201"/>
  <c r="BG201"/>
  <c r="BF201"/>
  <c r="T201"/>
  <c r="R201"/>
  <c r="P201"/>
  <c r="BI200"/>
  <c r="BH200"/>
  <c r="BG200"/>
  <c r="BF200"/>
  <c r="T200"/>
  <c r="R200"/>
  <c r="P200"/>
  <c r="BI198"/>
  <c r="BH198"/>
  <c r="BG198"/>
  <c r="BF198"/>
  <c r="T198"/>
  <c r="R198"/>
  <c r="P198"/>
  <c r="BI197"/>
  <c r="BH197"/>
  <c r="BG197"/>
  <c r="BF197"/>
  <c r="T197"/>
  <c r="R197"/>
  <c r="P197"/>
  <c r="BI196"/>
  <c r="BH196"/>
  <c r="BG196"/>
  <c r="BF196"/>
  <c r="T196"/>
  <c r="R196"/>
  <c r="P196"/>
  <c r="BI195"/>
  <c r="BH195"/>
  <c r="BG195"/>
  <c r="BF195"/>
  <c r="T195"/>
  <c r="R195"/>
  <c r="P195"/>
  <c r="BI193"/>
  <c r="BH193"/>
  <c r="BG193"/>
  <c r="BF193"/>
  <c r="T193"/>
  <c r="R193"/>
  <c r="P193"/>
  <c r="BI192"/>
  <c r="BH192"/>
  <c r="BG192"/>
  <c r="BF192"/>
  <c r="T192"/>
  <c r="R192"/>
  <c r="P192"/>
  <c r="BI191"/>
  <c r="BH191"/>
  <c r="BG191"/>
  <c r="BF191"/>
  <c r="T191"/>
  <c r="R191"/>
  <c r="P191"/>
  <c r="BI190"/>
  <c r="BH190"/>
  <c r="BG190"/>
  <c r="BF190"/>
  <c r="T190"/>
  <c r="R190"/>
  <c r="P190"/>
  <c r="BI189"/>
  <c r="BH189"/>
  <c r="BG189"/>
  <c r="BF189"/>
  <c r="T189"/>
  <c r="R189"/>
  <c r="P189"/>
  <c r="BI188"/>
  <c r="BH188"/>
  <c r="BG188"/>
  <c r="BF188"/>
  <c r="T188"/>
  <c r="R188"/>
  <c r="P188"/>
  <c r="BI187"/>
  <c r="BH187"/>
  <c r="BG187"/>
  <c r="BF187"/>
  <c r="T187"/>
  <c r="R187"/>
  <c r="P187"/>
  <c r="BI186"/>
  <c r="BH186"/>
  <c r="BG186"/>
  <c r="BF186"/>
  <c r="T186"/>
  <c r="R186"/>
  <c r="P186"/>
  <c r="BI185"/>
  <c r="BH185"/>
  <c r="BG185"/>
  <c r="BF185"/>
  <c r="T185"/>
  <c r="R185"/>
  <c r="P185"/>
  <c r="BI184"/>
  <c r="BH184"/>
  <c r="BG184"/>
  <c r="BF184"/>
  <c r="T184"/>
  <c r="R184"/>
  <c r="P184"/>
  <c r="BI183"/>
  <c r="BH183"/>
  <c r="BG183"/>
  <c r="BF183"/>
  <c r="T183"/>
  <c r="R183"/>
  <c r="P183"/>
  <c r="BI182"/>
  <c r="BH182"/>
  <c r="BG182"/>
  <c r="BF182"/>
  <c r="T182"/>
  <c r="R182"/>
  <c r="P182"/>
  <c r="BI181"/>
  <c r="BH181"/>
  <c r="BG181"/>
  <c r="BF181"/>
  <c r="T181"/>
  <c r="R181"/>
  <c r="P181"/>
  <c r="BI179"/>
  <c r="BH179"/>
  <c r="BG179"/>
  <c r="BF179"/>
  <c r="T179"/>
  <c r="R179"/>
  <c r="P179"/>
  <c r="BI178"/>
  <c r="BH178"/>
  <c r="BG178"/>
  <c r="BF178"/>
  <c r="T178"/>
  <c r="R178"/>
  <c r="P178"/>
  <c r="BI177"/>
  <c r="BH177"/>
  <c r="BG177"/>
  <c r="BF177"/>
  <c r="T177"/>
  <c r="R177"/>
  <c r="P177"/>
  <c r="BI176"/>
  <c r="BH176"/>
  <c r="BG176"/>
  <c r="BF176"/>
  <c r="T176"/>
  <c r="R176"/>
  <c r="P176"/>
  <c r="BI175"/>
  <c r="BH175"/>
  <c r="BG175"/>
  <c r="BF175"/>
  <c r="T175"/>
  <c r="R175"/>
  <c r="P175"/>
  <c r="BI174"/>
  <c r="BH174"/>
  <c r="BG174"/>
  <c r="BF174"/>
  <c r="T174"/>
  <c r="R174"/>
  <c r="P174"/>
  <c r="BI173"/>
  <c r="BH173"/>
  <c r="BG173"/>
  <c r="BF173"/>
  <c r="T173"/>
  <c r="R173"/>
  <c r="P173"/>
  <c r="BI172"/>
  <c r="BH172"/>
  <c r="BG172"/>
  <c r="BF172"/>
  <c r="T172"/>
  <c r="R172"/>
  <c r="P172"/>
  <c r="BI171"/>
  <c r="BH171"/>
  <c r="BG171"/>
  <c r="BF171"/>
  <c r="T171"/>
  <c r="R171"/>
  <c r="P171"/>
  <c r="BI170"/>
  <c r="BH170"/>
  <c r="BG170"/>
  <c r="BF170"/>
  <c r="T170"/>
  <c r="R170"/>
  <c r="P170"/>
  <c r="BI169"/>
  <c r="BH169"/>
  <c r="BG169"/>
  <c r="BF169"/>
  <c r="T169"/>
  <c r="R169"/>
  <c r="P169"/>
  <c r="BI168"/>
  <c r="BH168"/>
  <c r="BG168"/>
  <c r="BF168"/>
  <c r="T168"/>
  <c r="R168"/>
  <c r="P168"/>
  <c r="BI167"/>
  <c r="BH167"/>
  <c r="BG167"/>
  <c r="BF167"/>
  <c r="T167"/>
  <c r="R167"/>
  <c r="P167"/>
  <c r="BI166"/>
  <c r="BH166"/>
  <c r="BG166"/>
  <c r="BF166"/>
  <c r="T166"/>
  <c r="R166"/>
  <c r="P166"/>
  <c r="BI165"/>
  <c r="BH165"/>
  <c r="BG165"/>
  <c r="BF165"/>
  <c r="T165"/>
  <c r="R165"/>
  <c r="P165"/>
  <c r="BI164"/>
  <c r="BH164"/>
  <c r="BG164"/>
  <c r="BF164"/>
  <c r="T164"/>
  <c r="R164"/>
  <c r="P164"/>
  <c r="BI163"/>
  <c r="BH163"/>
  <c r="BG163"/>
  <c r="BF163"/>
  <c r="T163"/>
  <c r="R163"/>
  <c r="P163"/>
  <c r="BI160"/>
  <c r="BH160"/>
  <c r="BG160"/>
  <c r="BF160"/>
  <c r="T160"/>
  <c r="R160"/>
  <c r="P160"/>
  <c r="BI159"/>
  <c r="BH159"/>
  <c r="BG159"/>
  <c r="BF159"/>
  <c r="T159"/>
  <c r="R159"/>
  <c r="P159"/>
  <c r="BI158"/>
  <c r="BH158"/>
  <c r="BG158"/>
  <c r="BF158"/>
  <c r="T158"/>
  <c r="R158"/>
  <c r="P158"/>
  <c r="BI157"/>
  <c r="BH157"/>
  <c r="BG157"/>
  <c r="BF157"/>
  <c r="T157"/>
  <c r="R157"/>
  <c r="P157"/>
  <c r="BI156"/>
  <c r="BH156"/>
  <c r="BG156"/>
  <c r="BF156"/>
  <c r="T156"/>
  <c r="R156"/>
  <c r="P156"/>
  <c r="BI155"/>
  <c r="BH155"/>
  <c r="BG155"/>
  <c r="BF155"/>
  <c r="T155"/>
  <c r="R155"/>
  <c r="P155"/>
  <c r="J149"/>
  <c r="J148"/>
  <c r="F148"/>
  <c r="F146"/>
  <c r="E144"/>
  <c r="BI129"/>
  <c r="BH129"/>
  <c r="BG129"/>
  <c r="BF129"/>
  <c r="BI128"/>
  <c r="BH128"/>
  <c r="BG128"/>
  <c r="BF128"/>
  <c r="BE128"/>
  <c r="BI127"/>
  <c r="BH127"/>
  <c r="BG127"/>
  <c r="BF127"/>
  <c r="BE127"/>
  <c r="BI126"/>
  <c r="BH126"/>
  <c r="BG126"/>
  <c r="BF126"/>
  <c r="BE126"/>
  <c r="BI125"/>
  <c r="BH125"/>
  <c r="BG125"/>
  <c r="BF125"/>
  <c r="BE125"/>
  <c r="BI124"/>
  <c r="BH124"/>
  <c r="BG124"/>
  <c r="BF124"/>
  <c r="BE124"/>
  <c r="J94"/>
  <c r="J93"/>
  <c r="F93"/>
  <c r="F91"/>
  <c r="E89"/>
  <c r="J20"/>
  <c r="E20"/>
  <c r="F149"/>
  <c r="J19"/>
  <c r="J14"/>
  <c r="J146"/>
  <c r="E7"/>
  <c r="E85"/>
  <c i="4" r="J191"/>
  <c r="J41"/>
  <c r="J40"/>
  <c i="1" r="AY99"/>
  <c i="4" r="J39"/>
  <c i="1" r="AX99"/>
  <c i="4" r="BI267"/>
  <c r="BH267"/>
  <c r="BG267"/>
  <c r="BF267"/>
  <c r="T267"/>
  <c r="R267"/>
  <c r="P267"/>
  <c r="BI266"/>
  <c r="BH266"/>
  <c r="BG266"/>
  <c r="BF266"/>
  <c r="T266"/>
  <c r="R266"/>
  <c r="P266"/>
  <c r="BI264"/>
  <c r="BH264"/>
  <c r="BG264"/>
  <c r="BF264"/>
  <c r="T264"/>
  <c r="T263"/>
  <c r="R264"/>
  <c r="R263"/>
  <c r="P264"/>
  <c r="P263"/>
  <c r="BI262"/>
  <c r="BH262"/>
  <c r="BG262"/>
  <c r="BF262"/>
  <c r="T262"/>
  <c r="T261"/>
  <c r="R262"/>
  <c r="R261"/>
  <c r="P262"/>
  <c r="P261"/>
  <c r="BI260"/>
  <c r="BH260"/>
  <c r="BG260"/>
  <c r="BF260"/>
  <c r="T260"/>
  <c r="R260"/>
  <c r="P260"/>
  <c r="BI259"/>
  <c r="BH259"/>
  <c r="BG259"/>
  <c r="BF259"/>
  <c r="T259"/>
  <c r="R259"/>
  <c r="P259"/>
  <c r="BI258"/>
  <c r="BH258"/>
  <c r="BG258"/>
  <c r="BF258"/>
  <c r="T258"/>
  <c r="R258"/>
  <c r="P258"/>
  <c r="BI257"/>
  <c r="BH257"/>
  <c r="BG257"/>
  <c r="BF257"/>
  <c r="T257"/>
  <c r="R257"/>
  <c r="P257"/>
  <c r="BI256"/>
  <c r="BH256"/>
  <c r="BG256"/>
  <c r="BF256"/>
  <c r="T256"/>
  <c r="R256"/>
  <c r="P256"/>
  <c r="BI254"/>
  <c r="BH254"/>
  <c r="BG254"/>
  <c r="BF254"/>
  <c r="T254"/>
  <c r="R254"/>
  <c r="P254"/>
  <c r="BI253"/>
  <c r="BH253"/>
  <c r="BG253"/>
  <c r="BF253"/>
  <c r="T253"/>
  <c r="R253"/>
  <c r="P253"/>
  <c r="BI252"/>
  <c r="BH252"/>
  <c r="BG252"/>
  <c r="BF252"/>
  <c r="T252"/>
  <c r="R252"/>
  <c r="P252"/>
  <c r="BI251"/>
  <c r="BH251"/>
  <c r="BG251"/>
  <c r="BF251"/>
  <c r="T251"/>
  <c r="R251"/>
  <c r="P251"/>
  <c r="BI250"/>
  <c r="BH250"/>
  <c r="BG250"/>
  <c r="BF250"/>
  <c r="T250"/>
  <c r="R250"/>
  <c r="P250"/>
  <c r="BI248"/>
  <c r="BH248"/>
  <c r="BG248"/>
  <c r="BF248"/>
  <c r="T248"/>
  <c r="T247"/>
  <c r="R248"/>
  <c r="R247"/>
  <c r="P248"/>
  <c r="P247"/>
  <c r="BI245"/>
  <c r="BH245"/>
  <c r="BG245"/>
  <c r="BF245"/>
  <c r="T245"/>
  <c r="R245"/>
  <c r="P245"/>
  <c r="BI244"/>
  <c r="BH244"/>
  <c r="BG244"/>
  <c r="BF244"/>
  <c r="T244"/>
  <c r="R244"/>
  <c r="P244"/>
  <c r="BI242"/>
  <c r="BH242"/>
  <c r="BG242"/>
  <c r="BF242"/>
  <c r="T242"/>
  <c r="R242"/>
  <c r="P242"/>
  <c r="BI241"/>
  <c r="BH241"/>
  <c r="BG241"/>
  <c r="BF241"/>
  <c r="T241"/>
  <c r="R241"/>
  <c r="P241"/>
  <c r="BI240"/>
  <c r="BH240"/>
  <c r="BG240"/>
  <c r="BF240"/>
  <c r="T240"/>
  <c r="R240"/>
  <c r="P240"/>
  <c r="BI238"/>
  <c r="BH238"/>
  <c r="BG238"/>
  <c r="BF238"/>
  <c r="T238"/>
  <c r="R238"/>
  <c r="P238"/>
  <c r="BI237"/>
  <c r="BH237"/>
  <c r="BG237"/>
  <c r="BF237"/>
  <c r="T237"/>
  <c r="R237"/>
  <c r="P237"/>
  <c r="BI236"/>
  <c r="BH236"/>
  <c r="BG236"/>
  <c r="BF236"/>
  <c r="T236"/>
  <c r="R236"/>
  <c r="P236"/>
  <c r="BI235"/>
  <c r="BH235"/>
  <c r="BG235"/>
  <c r="BF235"/>
  <c r="T235"/>
  <c r="R235"/>
  <c r="P235"/>
  <c r="BI234"/>
  <c r="BH234"/>
  <c r="BG234"/>
  <c r="BF234"/>
  <c r="T234"/>
  <c r="R234"/>
  <c r="P234"/>
  <c r="BI233"/>
  <c r="BH233"/>
  <c r="BG233"/>
  <c r="BF233"/>
  <c r="T233"/>
  <c r="R233"/>
  <c r="P233"/>
  <c r="BI232"/>
  <c r="BH232"/>
  <c r="BG232"/>
  <c r="BF232"/>
  <c r="T232"/>
  <c r="R232"/>
  <c r="P232"/>
  <c r="BI231"/>
  <c r="BH231"/>
  <c r="BG231"/>
  <c r="BF231"/>
  <c r="T231"/>
  <c r="R231"/>
  <c r="P231"/>
  <c r="BI228"/>
  <c r="BH228"/>
  <c r="BG228"/>
  <c r="BF228"/>
  <c r="T228"/>
  <c r="R228"/>
  <c r="P228"/>
  <c r="BI227"/>
  <c r="BH227"/>
  <c r="BG227"/>
  <c r="BF227"/>
  <c r="T227"/>
  <c r="R227"/>
  <c r="P227"/>
  <c r="BI226"/>
  <c r="BH226"/>
  <c r="BG226"/>
  <c r="BF226"/>
  <c r="T226"/>
  <c r="R226"/>
  <c r="P226"/>
  <c r="BI225"/>
  <c r="BH225"/>
  <c r="BG225"/>
  <c r="BF225"/>
  <c r="T225"/>
  <c r="R225"/>
  <c r="P225"/>
  <c r="BI224"/>
  <c r="BH224"/>
  <c r="BG224"/>
  <c r="BF224"/>
  <c r="T224"/>
  <c r="R224"/>
  <c r="P224"/>
  <c r="BI223"/>
  <c r="BH223"/>
  <c r="BG223"/>
  <c r="BF223"/>
  <c r="T223"/>
  <c r="R223"/>
  <c r="P223"/>
  <c r="BI222"/>
  <c r="BH222"/>
  <c r="BG222"/>
  <c r="BF222"/>
  <c r="T222"/>
  <c r="R222"/>
  <c r="P222"/>
  <c r="BI221"/>
  <c r="BH221"/>
  <c r="BG221"/>
  <c r="BF221"/>
  <c r="T221"/>
  <c r="R221"/>
  <c r="P221"/>
  <c r="BI220"/>
  <c r="BH220"/>
  <c r="BG220"/>
  <c r="BF220"/>
  <c r="T220"/>
  <c r="R220"/>
  <c r="P220"/>
  <c r="BI219"/>
  <c r="BH219"/>
  <c r="BG219"/>
  <c r="BF219"/>
  <c r="T219"/>
  <c r="R219"/>
  <c r="P219"/>
  <c r="BI218"/>
  <c r="BH218"/>
  <c r="BG218"/>
  <c r="BF218"/>
  <c r="T218"/>
  <c r="R218"/>
  <c r="P218"/>
  <c r="BI216"/>
  <c r="BH216"/>
  <c r="BG216"/>
  <c r="BF216"/>
  <c r="T216"/>
  <c r="R216"/>
  <c r="P216"/>
  <c r="BI215"/>
  <c r="BH215"/>
  <c r="BG215"/>
  <c r="BF215"/>
  <c r="T215"/>
  <c r="R215"/>
  <c r="P215"/>
  <c r="BI214"/>
  <c r="BH214"/>
  <c r="BG214"/>
  <c r="BF214"/>
  <c r="T214"/>
  <c r="R214"/>
  <c r="P214"/>
  <c r="BI213"/>
  <c r="BH213"/>
  <c r="BG213"/>
  <c r="BF213"/>
  <c r="T213"/>
  <c r="R213"/>
  <c r="P213"/>
  <c r="BI212"/>
  <c r="BH212"/>
  <c r="BG212"/>
  <c r="BF212"/>
  <c r="T212"/>
  <c r="R212"/>
  <c r="P212"/>
  <c r="BI210"/>
  <c r="BH210"/>
  <c r="BG210"/>
  <c r="BF210"/>
  <c r="T210"/>
  <c r="R210"/>
  <c r="P210"/>
  <c r="BI209"/>
  <c r="BH209"/>
  <c r="BG209"/>
  <c r="BF209"/>
  <c r="T209"/>
  <c r="R209"/>
  <c r="P209"/>
  <c r="BI208"/>
  <c r="BH208"/>
  <c r="BG208"/>
  <c r="BF208"/>
  <c r="T208"/>
  <c r="R208"/>
  <c r="P208"/>
  <c r="BI207"/>
  <c r="BH207"/>
  <c r="BG207"/>
  <c r="BF207"/>
  <c r="T207"/>
  <c r="R207"/>
  <c r="P207"/>
  <c r="BI206"/>
  <c r="BH206"/>
  <c r="BG206"/>
  <c r="BF206"/>
  <c r="T206"/>
  <c r="R206"/>
  <c r="P206"/>
  <c r="BI205"/>
  <c r="BH205"/>
  <c r="BG205"/>
  <c r="BF205"/>
  <c r="T205"/>
  <c r="R205"/>
  <c r="P205"/>
  <c r="BI204"/>
  <c r="BH204"/>
  <c r="BG204"/>
  <c r="BF204"/>
  <c r="T204"/>
  <c r="R204"/>
  <c r="P204"/>
  <c r="BI203"/>
  <c r="BH203"/>
  <c r="BG203"/>
  <c r="BF203"/>
  <c r="T203"/>
  <c r="R203"/>
  <c r="P203"/>
  <c r="BI202"/>
  <c r="BH202"/>
  <c r="BG202"/>
  <c r="BF202"/>
  <c r="T202"/>
  <c r="R202"/>
  <c r="P202"/>
  <c r="BI201"/>
  <c r="BH201"/>
  <c r="BG201"/>
  <c r="BF201"/>
  <c r="T201"/>
  <c r="R201"/>
  <c r="P201"/>
  <c r="BI200"/>
  <c r="BH200"/>
  <c r="BG200"/>
  <c r="BF200"/>
  <c r="T200"/>
  <c r="R200"/>
  <c r="P200"/>
  <c r="BI199"/>
  <c r="BH199"/>
  <c r="BG199"/>
  <c r="BF199"/>
  <c r="T199"/>
  <c r="R199"/>
  <c r="P199"/>
  <c r="BI198"/>
  <c r="BH198"/>
  <c r="BG198"/>
  <c r="BF198"/>
  <c r="T198"/>
  <c r="R198"/>
  <c r="P198"/>
  <c r="BI197"/>
  <c r="BH197"/>
  <c r="BG197"/>
  <c r="BF197"/>
  <c r="T197"/>
  <c r="R197"/>
  <c r="P197"/>
  <c r="BI196"/>
  <c r="BH196"/>
  <c r="BG196"/>
  <c r="BF196"/>
  <c r="T196"/>
  <c r="R196"/>
  <c r="P196"/>
  <c r="BI195"/>
  <c r="BH195"/>
  <c r="BG195"/>
  <c r="BF195"/>
  <c r="T195"/>
  <c r="R195"/>
  <c r="P195"/>
  <c r="BI194"/>
  <c r="BH194"/>
  <c r="BG194"/>
  <c r="BF194"/>
  <c r="T194"/>
  <c r="R194"/>
  <c r="P194"/>
  <c r="BI193"/>
  <c r="BH193"/>
  <c r="BG193"/>
  <c r="BF193"/>
  <c r="T193"/>
  <c r="R193"/>
  <c r="P193"/>
  <c r="J105"/>
  <c r="BI190"/>
  <c r="BH190"/>
  <c r="BG190"/>
  <c r="BF190"/>
  <c r="T190"/>
  <c r="R190"/>
  <c r="P190"/>
  <c r="BI189"/>
  <c r="BH189"/>
  <c r="BG189"/>
  <c r="BF189"/>
  <c r="T189"/>
  <c r="R189"/>
  <c r="P189"/>
  <c r="BI188"/>
  <c r="BH188"/>
  <c r="BG188"/>
  <c r="BF188"/>
  <c r="T188"/>
  <c r="R188"/>
  <c r="P188"/>
  <c r="BI187"/>
  <c r="BH187"/>
  <c r="BG187"/>
  <c r="BF187"/>
  <c r="T187"/>
  <c r="R187"/>
  <c r="P187"/>
  <c r="BI186"/>
  <c r="BH186"/>
  <c r="BG186"/>
  <c r="BF186"/>
  <c r="T186"/>
  <c r="R186"/>
  <c r="P186"/>
  <c r="BI185"/>
  <c r="BH185"/>
  <c r="BG185"/>
  <c r="BF185"/>
  <c r="T185"/>
  <c r="R185"/>
  <c r="P185"/>
  <c r="BI184"/>
  <c r="BH184"/>
  <c r="BG184"/>
  <c r="BF184"/>
  <c r="T184"/>
  <c r="R184"/>
  <c r="P184"/>
  <c r="BI183"/>
  <c r="BH183"/>
  <c r="BG183"/>
  <c r="BF183"/>
  <c r="T183"/>
  <c r="R183"/>
  <c r="P183"/>
  <c r="BI182"/>
  <c r="BH182"/>
  <c r="BG182"/>
  <c r="BF182"/>
  <c r="T182"/>
  <c r="R182"/>
  <c r="P182"/>
  <c r="BI181"/>
  <c r="BH181"/>
  <c r="BG181"/>
  <c r="BF181"/>
  <c r="T181"/>
  <c r="R181"/>
  <c r="P181"/>
  <c r="BI180"/>
  <c r="BH180"/>
  <c r="BG180"/>
  <c r="BF180"/>
  <c r="T180"/>
  <c r="R180"/>
  <c r="P180"/>
  <c r="BI179"/>
  <c r="BH179"/>
  <c r="BG179"/>
  <c r="BF179"/>
  <c r="T179"/>
  <c r="R179"/>
  <c r="P179"/>
  <c r="BI178"/>
  <c r="BH178"/>
  <c r="BG178"/>
  <c r="BF178"/>
  <c r="T178"/>
  <c r="R178"/>
  <c r="P178"/>
  <c r="BI177"/>
  <c r="BH177"/>
  <c r="BG177"/>
  <c r="BF177"/>
  <c r="T177"/>
  <c r="R177"/>
  <c r="P177"/>
  <c r="BI176"/>
  <c r="BH176"/>
  <c r="BG176"/>
  <c r="BF176"/>
  <c r="T176"/>
  <c r="R176"/>
  <c r="P176"/>
  <c r="BI175"/>
  <c r="BH175"/>
  <c r="BG175"/>
  <c r="BF175"/>
  <c r="T175"/>
  <c r="R175"/>
  <c r="P175"/>
  <c r="BI174"/>
  <c r="BH174"/>
  <c r="BG174"/>
  <c r="BF174"/>
  <c r="T174"/>
  <c r="R174"/>
  <c r="P174"/>
  <c r="BI173"/>
  <c r="BH173"/>
  <c r="BG173"/>
  <c r="BF173"/>
  <c r="T173"/>
  <c r="R173"/>
  <c r="P173"/>
  <c r="BI172"/>
  <c r="BH172"/>
  <c r="BG172"/>
  <c r="BF172"/>
  <c r="T172"/>
  <c r="R172"/>
  <c r="P172"/>
  <c r="BI171"/>
  <c r="BH171"/>
  <c r="BG171"/>
  <c r="BF171"/>
  <c r="T171"/>
  <c r="R171"/>
  <c r="P171"/>
  <c r="BI170"/>
  <c r="BH170"/>
  <c r="BG170"/>
  <c r="BF170"/>
  <c r="T170"/>
  <c r="R170"/>
  <c r="P170"/>
  <c r="BI168"/>
  <c r="BH168"/>
  <c r="BG168"/>
  <c r="BF168"/>
  <c r="T168"/>
  <c r="R168"/>
  <c r="P168"/>
  <c r="BI167"/>
  <c r="BH167"/>
  <c r="BG167"/>
  <c r="BF167"/>
  <c r="T167"/>
  <c r="R167"/>
  <c r="P167"/>
  <c r="BI166"/>
  <c r="BH166"/>
  <c r="BG166"/>
  <c r="BF166"/>
  <c r="T166"/>
  <c r="R166"/>
  <c r="P166"/>
  <c r="BI165"/>
  <c r="BH165"/>
  <c r="BG165"/>
  <c r="BF165"/>
  <c r="T165"/>
  <c r="R165"/>
  <c r="P165"/>
  <c r="BI164"/>
  <c r="BH164"/>
  <c r="BG164"/>
  <c r="BF164"/>
  <c r="T164"/>
  <c r="R164"/>
  <c r="P164"/>
  <c r="BI161"/>
  <c r="BH161"/>
  <c r="BG161"/>
  <c r="BF161"/>
  <c r="T161"/>
  <c r="R161"/>
  <c r="P161"/>
  <c r="BI160"/>
  <c r="BH160"/>
  <c r="BG160"/>
  <c r="BF160"/>
  <c r="T160"/>
  <c r="R160"/>
  <c r="P160"/>
  <c r="BI159"/>
  <c r="BH159"/>
  <c r="BG159"/>
  <c r="BF159"/>
  <c r="T159"/>
  <c r="R159"/>
  <c r="P159"/>
  <c r="BI158"/>
  <c r="BH158"/>
  <c r="BG158"/>
  <c r="BF158"/>
  <c r="T158"/>
  <c r="R158"/>
  <c r="P158"/>
  <c r="BI157"/>
  <c r="BH157"/>
  <c r="BG157"/>
  <c r="BF157"/>
  <c r="T157"/>
  <c r="R157"/>
  <c r="P157"/>
  <c r="BI155"/>
  <c r="BH155"/>
  <c r="BG155"/>
  <c r="BF155"/>
  <c r="T155"/>
  <c r="R155"/>
  <c r="P155"/>
  <c r="BI154"/>
  <c r="BH154"/>
  <c r="BG154"/>
  <c r="BF154"/>
  <c r="T154"/>
  <c r="R154"/>
  <c r="P154"/>
  <c r="J148"/>
  <c r="J147"/>
  <c r="F147"/>
  <c r="F145"/>
  <c r="E143"/>
  <c r="BI128"/>
  <c r="BH128"/>
  <c r="BG128"/>
  <c r="BF128"/>
  <c r="BI127"/>
  <c r="BH127"/>
  <c r="BG127"/>
  <c r="BF127"/>
  <c r="BE127"/>
  <c r="BI126"/>
  <c r="BH126"/>
  <c r="BG126"/>
  <c r="BF126"/>
  <c r="BE126"/>
  <c r="BI125"/>
  <c r="BH125"/>
  <c r="BG125"/>
  <c r="BF125"/>
  <c r="BE125"/>
  <c r="BI124"/>
  <c r="BH124"/>
  <c r="BG124"/>
  <c r="BF124"/>
  <c r="BE124"/>
  <c r="BI123"/>
  <c r="BH123"/>
  <c r="BG123"/>
  <c r="BF123"/>
  <c r="BE123"/>
  <c r="J94"/>
  <c r="J93"/>
  <c r="F93"/>
  <c r="F91"/>
  <c r="E89"/>
  <c r="J20"/>
  <c r="E20"/>
  <c r="F94"/>
  <c r="J19"/>
  <c r="J14"/>
  <c r="J91"/>
  <c r="E7"/>
  <c r="E85"/>
  <c i="3" r="J41"/>
  <c r="J40"/>
  <c i="1" r="AY97"/>
  <c i="3" r="J39"/>
  <c i="1" r="AX97"/>
  <c i="3" r="BI339"/>
  <c r="BH339"/>
  <c r="BG339"/>
  <c r="BF339"/>
  <c r="T339"/>
  <c r="R339"/>
  <c r="P339"/>
  <c r="BI338"/>
  <c r="BH338"/>
  <c r="BG338"/>
  <c r="BF338"/>
  <c r="T338"/>
  <c r="R338"/>
  <c r="P338"/>
  <c r="BI336"/>
  <c r="BH336"/>
  <c r="BG336"/>
  <c r="BF336"/>
  <c r="T336"/>
  <c r="T335"/>
  <c r="R336"/>
  <c r="R335"/>
  <c r="P336"/>
  <c r="P335"/>
  <c r="BI334"/>
  <c r="BH334"/>
  <c r="BG334"/>
  <c r="BF334"/>
  <c r="T334"/>
  <c r="T333"/>
  <c r="R334"/>
  <c r="R333"/>
  <c r="P334"/>
  <c r="P333"/>
  <c r="BI332"/>
  <c r="BH332"/>
  <c r="BG332"/>
  <c r="BF332"/>
  <c r="T332"/>
  <c r="R332"/>
  <c r="P332"/>
  <c r="BI331"/>
  <c r="BH331"/>
  <c r="BG331"/>
  <c r="BF331"/>
  <c r="T331"/>
  <c r="R331"/>
  <c r="P331"/>
  <c r="BI330"/>
  <c r="BH330"/>
  <c r="BG330"/>
  <c r="BF330"/>
  <c r="T330"/>
  <c r="R330"/>
  <c r="P330"/>
  <c r="BI329"/>
  <c r="BH329"/>
  <c r="BG329"/>
  <c r="BF329"/>
  <c r="T329"/>
  <c r="R329"/>
  <c r="P329"/>
  <c r="BI328"/>
  <c r="BH328"/>
  <c r="BG328"/>
  <c r="BF328"/>
  <c r="T328"/>
  <c r="R328"/>
  <c r="P328"/>
  <c r="BI326"/>
  <c r="BH326"/>
  <c r="BG326"/>
  <c r="BF326"/>
  <c r="T326"/>
  <c r="R326"/>
  <c r="P326"/>
  <c r="BI325"/>
  <c r="BH325"/>
  <c r="BG325"/>
  <c r="BF325"/>
  <c r="T325"/>
  <c r="R325"/>
  <c r="P325"/>
  <c r="BI324"/>
  <c r="BH324"/>
  <c r="BG324"/>
  <c r="BF324"/>
  <c r="T324"/>
  <c r="R324"/>
  <c r="P324"/>
  <c r="BI323"/>
  <c r="BH323"/>
  <c r="BG323"/>
  <c r="BF323"/>
  <c r="T323"/>
  <c r="R323"/>
  <c r="P323"/>
  <c r="BI322"/>
  <c r="BH322"/>
  <c r="BG322"/>
  <c r="BF322"/>
  <c r="T322"/>
  <c r="R322"/>
  <c r="P322"/>
  <c r="BI320"/>
  <c r="BH320"/>
  <c r="BG320"/>
  <c r="BF320"/>
  <c r="T320"/>
  <c r="R320"/>
  <c r="P320"/>
  <c r="BI319"/>
  <c r="BH319"/>
  <c r="BG319"/>
  <c r="BF319"/>
  <c r="T319"/>
  <c r="R319"/>
  <c r="P319"/>
  <c r="BI318"/>
  <c r="BH318"/>
  <c r="BG318"/>
  <c r="BF318"/>
  <c r="T318"/>
  <c r="R318"/>
  <c r="P318"/>
  <c r="BI315"/>
  <c r="BH315"/>
  <c r="BG315"/>
  <c r="BF315"/>
  <c r="T315"/>
  <c r="R315"/>
  <c r="P315"/>
  <c r="BI314"/>
  <c r="BH314"/>
  <c r="BG314"/>
  <c r="BF314"/>
  <c r="T314"/>
  <c r="R314"/>
  <c r="P314"/>
  <c r="BI313"/>
  <c r="BH313"/>
  <c r="BG313"/>
  <c r="BF313"/>
  <c r="T313"/>
  <c r="R313"/>
  <c r="P313"/>
  <c r="BI312"/>
  <c r="BH312"/>
  <c r="BG312"/>
  <c r="BF312"/>
  <c r="T312"/>
  <c r="R312"/>
  <c r="P312"/>
  <c r="BI311"/>
  <c r="BH311"/>
  <c r="BG311"/>
  <c r="BF311"/>
  <c r="T311"/>
  <c r="R311"/>
  <c r="P311"/>
  <c r="BI310"/>
  <c r="BH310"/>
  <c r="BG310"/>
  <c r="BF310"/>
  <c r="T310"/>
  <c r="R310"/>
  <c r="P310"/>
  <c r="BI309"/>
  <c r="BH309"/>
  <c r="BG309"/>
  <c r="BF309"/>
  <c r="T309"/>
  <c r="R309"/>
  <c r="P309"/>
  <c r="BI308"/>
  <c r="BH308"/>
  <c r="BG308"/>
  <c r="BF308"/>
  <c r="T308"/>
  <c r="R308"/>
  <c r="P308"/>
  <c r="BI307"/>
  <c r="BH307"/>
  <c r="BG307"/>
  <c r="BF307"/>
  <c r="T307"/>
  <c r="R307"/>
  <c r="P307"/>
  <c r="BI306"/>
  <c r="BH306"/>
  <c r="BG306"/>
  <c r="BF306"/>
  <c r="T306"/>
  <c r="R306"/>
  <c r="P306"/>
  <c r="BI305"/>
  <c r="BH305"/>
  <c r="BG305"/>
  <c r="BF305"/>
  <c r="T305"/>
  <c r="R305"/>
  <c r="P305"/>
  <c r="BI304"/>
  <c r="BH304"/>
  <c r="BG304"/>
  <c r="BF304"/>
  <c r="T304"/>
  <c r="R304"/>
  <c r="P304"/>
  <c r="BI303"/>
  <c r="BH303"/>
  <c r="BG303"/>
  <c r="BF303"/>
  <c r="T303"/>
  <c r="R303"/>
  <c r="P303"/>
  <c r="BI302"/>
  <c r="BH302"/>
  <c r="BG302"/>
  <c r="BF302"/>
  <c r="T302"/>
  <c r="R302"/>
  <c r="P302"/>
  <c r="BI301"/>
  <c r="BH301"/>
  <c r="BG301"/>
  <c r="BF301"/>
  <c r="T301"/>
  <c r="R301"/>
  <c r="P301"/>
  <c r="BI299"/>
  <c r="BH299"/>
  <c r="BG299"/>
  <c r="BF299"/>
  <c r="T299"/>
  <c r="R299"/>
  <c r="P299"/>
  <c r="BI298"/>
  <c r="BH298"/>
  <c r="BG298"/>
  <c r="BF298"/>
  <c r="T298"/>
  <c r="R298"/>
  <c r="P298"/>
  <c r="BI297"/>
  <c r="BH297"/>
  <c r="BG297"/>
  <c r="BF297"/>
  <c r="T297"/>
  <c r="R297"/>
  <c r="P297"/>
  <c r="BI296"/>
  <c r="BH296"/>
  <c r="BG296"/>
  <c r="BF296"/>
  <c r="T296"/>
  <c r="R296"/>
  <c r="P296"/>
  <c r="BI295"/>
  <c r="BH295"/>
  <c r="BG295"/>
  <c r="BF295"/>
  <c r="T295"/>
  <c r="R295"/>
  <c r="P295"/>
  <c r="BI294"/>
  <c r="BH294"/>
  <c r="BG294"/>
  <c r="BF294"/>
  <c r="T294"/>
  <c r="R294"/>
  <c r="P294"/>
  <c r="BI293"/>
  <c r="BH293"/>
  <c r="BG293"/>
  <c r="BF293"/>
  <c r="T293"/>
  <c r="R293"/>
  <c r="P293"/>
  <c r="BI292"/>
  <c r="BH292"/>
  <c r="BG292"/>
  <c r="BF292"/>
  <c r="T292"/>
  <c r="R292"/>
  <c r="P292"/>
  <c r="BI291"/>
  <c r="BH291"/>
  <c r="BG291"/>
  <c r="BF291"/>
  <c r="T291"/>
  <c r="R291"/>
  <c r="P291"/>
  <c r="BI290"/>
  <c r="BH290"/>
  <c r="BG290"/>
  <c r="BF290"/>
  <c r="T290"/>
  <c r="R290"/>
  <c r="P290"/>
  <c r="BI289"/>
  <c r="BH289"/>
  <c r="BG289"/>
  <c r="BF289"/>
  <c r="T289"/>
  <c r="R289"/>
  <c r="P289"/>
  <c r="BI287"/>
  <c r="BH287"/>
  <c r="BG287"/>
  <c r="BF287"/>
  <c r="T287"/>
  <c r="R287"/>
  <c r="P287"/>
  <c r="BI286"/>
  <c r="BH286"/>
  <c r="BG286"/>
  <c r="BF286"/>
  <c r="T286"/>
  <c r="R286"/>
  <c r="P286"/>
  <c r="BI285"/>
  <c r="BH285"/>
  <c r="BG285"/>
  <c r="BF285"/>
  <c r="T285"/>
  <c r="R285"/>
  <c r="P285"/>
  <c r="BI284"/>
  <c r="BH284"/>
  <c r="BG284"/>
  <c r="BF284"/>
  <c r="T284"/>
  <c r="R284"/>
  <c r="P284"/>
  <c r="BI283"/>
  <c r="BH283"/>
  <c r="BG283"/>
  <c r="BF283"/>
  <c r="T283"/>
  <c r="R283"/>
  <c r="P283"/>
  <c r="BI281"/>
  <c r="BH281"/>
  <c r="BG281"/>
  <c r="BF281"/>
  <c r="T281"/>
  <c r="R281"/>
  <c r="P281"/>
  <c r="BI280"/>
  <c r="BH280"/>
  <c r="BG280"/>
  <c r="BF280"/>
  <c r="T280"/>
  <c r="R280"/>
  <c r="P280"/>
  <c r="BI279"/>
  <c r="BH279"/>
  <c r="BG279"/>
  <c r="BF279"/>
  <c r="T279"/>
  <c r="R279"/>
  <c r="P279"/>
  <c r="BI278"/>
  <c r="BH278"/>
  <c r="BG278"/>
  <c r="BF278"/>
  <c r="T278"/>
  <c r="R278"/>
  <c r="P278"/>
  <c r="BI277"/>
  <c r="BH277"/>
  <c r="BG277"/>
  <c r="BF277"/>
  <c r="T277"/>
  <c r="R277"/>
  <c r="P277"/>
  <c r="BI276"/>
  <c r="BH276"/>
  <c r="BG276"/>
  <c r="BF276"/>
  <c r="T276"/>
  <c r="R276"/>
  <c r="P276"/>
  <c r="BI275"/>
  <c r="BH275"/>
  <c r="BG275"/>
  <c r="BF275"/>
  <c r="T275"/>
  <c r="R275"/>
  <c r="P275"/>
  <c r="BI274"/>
  <c r="BH274"/>
  <c r="BG274"/>
  <c r="BF274"/>
  <c r="T274"/>
  <c r="R274"/>
  <c r="P274"/>
  <c r="BI273"/>
  <c r="BH273"/>
  <c r="BG273"/>
  <c r="BF273"/>
  <c r="T273"/>
  <c r="R273"/>
  <c r="P273"/>
  <c r="BI272"/>
  <c r="BH272"/>
  <c r="BG272"/>
  <c r="BF272"/>
  <c r="T272"/>
  <c r="R272"/>
  <c r="P272"/>
  <c r="BI271"/>
  <c r="BH271"/>
  <c r="BG271"/>
  <c r="BF271"/>
  <c r="T271"/>
  <c r="R271"/>
  <c r="P271"/>
  <c r="BI270"/>
  <c r="BH270"/>
  <c r="BG270"/>
  <c r="BF270"/>
  <c r="T270"/>
  <c r="R270"/>
  <c r="P270"/>
  <c r="BI268"/>
  <c r="BH268"/>
  <c r="BG268"/>
  <c r="BF268"/>
  <c r="T268"/>
  <c r="R268"/>
  <c r="P268"/>
  <c r="BI267"/>
  <c r="BH267"/>
  <c r="BG267"/>
  <c r="BF267"/>
  <c r="T267"/>
  <c r="R267"/>
  <c r="P267"/>
  <c r="BI266"/>
  <c r="BH266"/>
  <c r="BG266"/>
  <c r="BF266"/>
  <c r="T266"/>
  <c r="R266"/>
  <c r="P266"/>
  <c r="BI265"/>
  <c r="BH265"/>
  <c r="BG265"/>
  <c r="BF265"/>
  <c r="T265"/>
  <c r="R265"/>
  <c r="P265"/>
  <c r="BI264"/>
  <c r="BH264"/>
  <c r="BG264"/>
  <c r="BF264"/>
  <c r="T264"/>
  <c r="R264"/>
  <c r="P264"/>
  <c r="BI263"/>
  <c r="BH263"/>
  <c r="BG263"/>
  <c r="BF263"/>
  <c r="T263"/>
  <c r="R263"/>
  <c r="P263"/>
  <c r="BI261"/>
  <c r="BH261"/>
  <c r="BG261"/>
  <c r="BF261"/>
  <c r="T261"/>
  <c r="R261"/>
  <c r="P261"/>
  <c r="BI260"/>
  <c r="BH260"/>
  <c r="BG260"/>
  <c r="BF260"/>
  <c r="T260"/>
  <c r="R260"/>
  <c r="P260"/>
  <c r="BI259"/>
  <c r="BH259"/>
  <c r="BG259"/>
  <c r="BF259"/>
  <c r="T259"/>
  <c r="R259"/>
  <c r="P259"/>
  <c r="BI258"/>
  <c r="BH258"/>
  <c r="BG258"/>
  <c r="BF258"/>
  <c r="T258"/>
  <c r="R258"/>
  <c r="P258"/>
  <c r="BI257"/>
  <c r="BH257"/>
  <c r="BG257"/>
  <c r="BF257"/>
  <c r="T257"/>
  <c r="R257"/>
  <c r="P257"/>
  <c r="BI256"/>
  <c r="BH256"/>
  <c r="BG256"/>
  <c r="BF256"/>
  <c r="T256"/>
  <c r="R256"/>
  <c r="P256"/>
  <c r="BI255"/>
  <c r="BH255"/>
  <c r="BG255"/>
  <c r="BF255"/>
  <c r="T255"/>
  <c r="R255"/>
  <c r="P255"/>
  <c r="BI254"/>
  <c r="BH254"/>
  <c r="BG254"/>
  <c r="BF254"/>
  <c r="T254"/>
  <c r="R254"/>
  <c r="P254"/>
  <c r="BI253"/>
  <c r="BH253"/>
  <c r="BG253"/>
  <c r="BF253"/>
  <c r="T253"/>
  <c r="R253"/>
  <c r="P253"/>
  <c r="BI252"/>
  <c r="BH252"/>
  <c r="BG252"/>
  <c r="BF252"/>
  <c r="T252"/>
  <c r="R252"/>
  <c r="P252"/>
  <c r="BI251"/>
  <c r="BH251"/>
  <c r="BG251"/>
  <c r="BF251"/>
  <c r="T251"/>
  <c r="R251"/>
  <c r="P251"/>
  <c r="BI250"/>
  <c r="BH250"/>
  <c r="BG250"/>
  <c r="BF250"/>
  <c r="T250"/>
  <c r="R250"/>
  <c r="P250"/>
  <c r="BI249"/>
  <c r="BH249"/>
  <c r="BG249"/>
  <c r="BF249"/>
  <c r="T249"/>
  <c r="R249"/>
  <c r="P249"/>
  <c r="BI248"/>
  <c r="BH248"/>
  <c r="BG248"/>
  <c r="BF248"/>
  <c r="T248"/>
  <c r="R248"/>
  <c r="P248"/>
  <c r="BI247"/>
  <c r="BH247"/>
  <c r="BG247"/>
  <c r="BF247"/>
  <c r="T247"/>
  <c r="R247"/>
  <c r="P247"/>
  <c r="BI246"/>
  <c r="BH246"/>
  <c r="BG246"/>
  <c r="BF246"/>
  <c r="T246"/>
  <c r="R246"/>
  <c r="P246"/>
  <c r="BI245"/>
  <c r="BH245"/>
  <c r="BG245"/>
  <c r="BF245"/>
  <c r="T245"/>
  <c r="R245"/>
  <c r="P245"/>
  <c r="BI244"/>
  <c r="BH244"/>
  <c r="BG244"/>
  <c r="BF244"/>
  <c r="T244"/>
  <c r="R244"/>
  <c r="P244"/>
  <c r="BI243"/>
  <c r="BH243"/>
  <c r="BG243"/>
  <c r="BF243"/>
  <c r="T243"/>
  <c r="R243"/>
  <c r="P243"/>
  <c r="BI242"/>
  <c r="BH242"/>
  <c r="BG242"/>
  <c r="BF242"/>
  <c r="T242"/>
  <c r="R242"/>
  <c r="P242"/>
  <c r="BI241"/>
  <c r="BH241"/>
  <c r="BG241"/>
  <c r="BF241"/>
  <c r="T241"/>
  <c r="R241"/>
  <c r="P241"/>
  <c r="BI240"/>
  <c r="BH240"/>
  <c r="BG240"/>
  <c r="BF240"/>
  <c r="T240"/>
  <c r="R240"/>
  <c r="P240"/>
  <c r="BI239"/>
  <c r="BH239"/>
  <c r="BG239"/>
  <c r="BF239"/>
  <c r="T239"/>
  <c r="R239"/>
  <c r="P239"/>
  <c r="BI238"/>
  <c r="BH238"/>
  <c r="BG238"/>
  <c r="BF238"/>
  <c r="T238"/>
  <c r="R238"/>
  <c r="P238"/>
  <c r="BI237"/>
  <c r="BH237"/>
  <c r="BG237"/>
  <c r="BF237"/>
  <c r="T237"/>
  <c r="R237"/>
  <c r="P237"/>
  <c r="BI236"/>
  <c r="BH236"/>
  <c r="BG236"/>
  <c r="BF236"/>
  <c r="T236"/>
  <c r="R236"/>
  <c r="P236"/>
  <c r="BI235"/>
  <c r="BH235"/>
  <c r="BG235"/>
  <c r="BF235"/>
  <c r="T235"/>
  <c r="R235"/>
  <c r="P235"/>
  <c r="BI234"/>
  <c r="BH234"/>
  <c r="BG234"/>
  <c r="BF234"/>
  <c r="T234"/>
  <c r="R234"/>
  <c r="P234"/>
  <c r="BI233"/>
  <c r="BH233"/>
  <c r="BG233"/>
  <c r="BF233"/>
  <c r="T233"/>
  <c r="R233"/>
  <c r="P233"/>
  <c r="BI232"/>
  <c r="BH232"/>
  <c r="BG232"/>
  <c r="BF232"/>
  <c r="T232"/>
  <c r="R232"/>
  <c r="P232"/>
  <c r="BI230"/>
  <c r="BH230"/>
  <c r="BG230"/>
  <c r="BF230"/>
  <c r="T230"/>
  <c r="R230"/>
  <c r="P230"/>
  <c r="BI229"/>
  <c r="BH229"/>
  <c r="BG229"/>
  <c r="BF229"/>
  <c r="T229"/>
  <c r="R229"/>
  <c r="P229"/>
  <c r="BI228"/>
  <c r="BH228"/>
  <c r="BG228"/>
  <c r="BF228"/>
  <c r="T228"/>
  <c r="R228"/>
  <c r="P228"/>
  <c r="BI227"/>
  <c r="BH227"/>
  <c r="BG227"/>
  <c r="BF227"/>
  <c r="T227"/>
  <c r="R227"/>
  <c r="P227"/>
  <c r="BI226"/>
  <c r="BH226"/>
  <c r="BG226"/>
  <c r="BF226"/>
  <c r="T226"/>
  <c r="R226"/>
  <c r="P226"/>
  <c r="BI225"/>
  <c r="BH225"/>
  <c r="BG225"/>
  <c r="BF225"/>
  <c r="T225"/>
  <c r="R225"/>
  <c r="P225"/>
  <c r="BI224"/>
  <c r="BH224"/>
  <c r="BG224"/>
  <c r="BF224"/>
  <c r="T224"/>
  <c r="R224"/>
  <c r="P224"/>
  <c r="BI223"/>
  <c r="BH223"/>
  <c r="BG223"/>
  <c r="BF223"/>
  <c r="T223"/>
  <c r="R223"/>
  <c r="P223"/>
  <c r="BI222"/>
  <c r="BH222"/>
  <c r="BG222"/>
  <c r="BF222"/>
  <c r="T222"/>
  <c r="R222"/>
  <c r="P222"/>
  <c r="BI220"/>
  <c r="BH220"/>
  <c r="BG220"/>
  <c r="BF220"/>
  <c r="T220"/>
  <c r="R220"/>
  <c r="P220"/>
  <c r="BI219"/>
  <c r="BH219"/>
  <c r="BG219"/>
  <c r="BF219"/>
  <c r="T219"/>
  <c r="R219"/>
  <c r="P219"/>
  <c r="BI218"/>
  <c r="BH218"/>
  <c r="BG218"/>
  <c r="BF218"/>
  <c r="T218"/>
  <c r="R218"/>
  <c r="P218"/>
  <c r="BI217"/>
  <c r="BH217"/>
  <c r="BG217"/>
  <c r="BF217"/>
  <c r="T217"/>
  <c r="R217"/>
  <c r="P217"/>
  <c r="BI216"/>
  <c r="BH216"/>
  <c r="BG216"/>
  <c r="BF216"/>
  <c r="T216"/>
  <c r="R216"/>
  <c r="P216"/>
  <c r="BI215"/>
  <c r="BH215"/>
  <c r="BG215"/>
  <c r="BF215"/>
  <c r="T215"/>
  <c r="R215"/>
  <c r="P215"/>
  <c r="BI214"/>
  <c r="BH214"/>
  <c r="BG214"/>
  <c r="BF214"/>
  <c r="T214"/>
  <c r="R214"/>
  <c r="P214"/>
  <c r="BI213"/>
  <c r="BH213"/>
  <c r="BG213"/>
  <c r="BF213"/>
  <c r="T213"/>
  <c r="R213"/>
  <c r="P213"/>
  <c r="BI212"/>
  <c r="BH212"/>
  <c r="BG212"/>
  <c r="BF212"/>
  <c r="T212"/>
  <c r="R212"/>
  <c r="P212"/>
  <c r="BI211"/>
  <c r="BH211"/>
  <c r="BG211"/>
  <c r="BF211"/>
  <c r="T211"/>
  <c r="R211"/>
  <c r="P211"/>
  <c r="BI210"/>
  <c r="BH210"/>
  <c r="BG210"/>
  <c r="BF210"/>
  <c r="T210"/>
  <c r="R210"/>
  <c r="P210"/>
  <c r="BI209"/>
  <c r="BH209"/>
  <c r="BG209"/>
  <c r="BF209"/>
  <c r="T209"/>
  <c r="R209"/>
  <c r="P209"/>
  <c r="BI208"/>
  <c r="BH208"/>
  <c r="BG208"/>
  <c r="BF208"/>
  <c r="T208"/>
  <c r="R208"/>
  <c r="P208"/>
  <c r="BI207"/>
  <c r="BH207"/>
  <c r="BG207"/>
  <c r="BF207"/>
  <c r="T207"/>
  <c r="R207"/>
  <c r="P207"/>
  <c r="BI206"/>
  <c r="BH206"/>
  <c r="BG206"/>
  <c r="BF206"/>
  <c r="T206"/>
  <c r="R206"/>
  <c r="P206"/>
  <c r="BI205"/>
  <c r="BH205"/>
  <c r="BG205"/>
  <c r="BF205"/>
  <c r="T205"/>
  <c r="R205"/>
  <c r="P205"/>
  <c r="BI203"/>
  <c r="BH203"/>
  <c r="BG203"/>
  <c r="BF203"/>
  <c r="T203"/>
  <c r="R203"/>
  <c r="P203"/>
  <c r="BI202"/>
  <c r="BH202"/>
  <c r="BG202"/>
  <c r="BF202"/>
  <c r="T202"/>
  <c r="R202"/>
  <c r="P202"/>
  <c r="BI201"/>
  <c r="BH201"/>
  <c r="BG201"/>
  <c r="BF201"/>
  <c r="T201"/>
  <c r="R201"/>
  <c r="P201"/>
  <c r="BI200"/>
  <c r="BH200"/>
  <c r="BG200"/>
  <c r="BF200"/>
  <c r="T200"/>
  <c r="R200"/>
  <c r="P200"/>
  <c r="BI199"/>
  <c r="BH199"/>
  <c r="BG199"/>
  <c r="BF199"/>
  <c r="T199"/>
  <c r="R199"/>
  <c r="P199"/>
  <c r="BI198"/>
  <c r="BH198"/>
  <c r="BG198"/>
  <c r="BF198"/>
  <c r="T198"/>
  <c r="R198"/>
  <c r="P198"/>
  <c r="BI196"/>
  <c r="BH196"/>
  <c r="BG196"/>
  <c r="BF196"/>
  <c r="T196"/>
  <c r="R196"/>
  <c r="P196"/>
  <c r="BI195"/>
  <c r="BH195"/>
  <c r="BG195"/>
  <c r="BF195"/>
  <c r="T195"/>
  <c r="R195"/>
  <c r="P195"/>
  <c r="BI194"/>
  <c r="BH194"/>
  <c r="BG194"/>
  <c r="BF194"/>
  <c r="T194"/>
  <c r="R194"/>
  <c r="P194"/>
  <c r="BI193"/>
  <c r="BH193"/>
  <c r="BG193"/>
  <c r="BF193"/>
  <c r="T193"/>
  <c r="R193"/>
  <c r="P193"/>
  <c r="BI191"/>
  <c r="BH191"/>
  <c r="BG191"/>
  <c r="BF191"/>
  <c r="T191"/>
  <c r="R191"/>
  <c r="P191"/>
  <c r="BI190"/>
  <c r="BH190"/>
  <c r="BG190"/>
  <c r="BF190"/>
  <c r="T190"/>
  <c r="R190"/>
  <c r="P190"/>
  <c r="BI189"/>
  <c r="BH189"/>
  <c r="BG189"/>
  <c r="BF189"/>
  <c r="T189"/>
  <c r="R189"/>
  <c r="P189"/>
  <c r="BI188"/>
  <c r="BH188"/>
  <c r="BG188"/>
  <c r="BF188"/>
  <c r="T188"/>
  <c r="R188"/>
  <c r="P188"/>
  <c r="BI187"/>
  <c r="BH187"/>
  <c r="BG187"/>
  <c r="BF187"/>
  <c r="T187"/>
  <c r="R187"/>
  <c r="P187"/>
  <c r="BI186"/>
  <c r="BH186"/>
  <c r="BG186"/>
  <c r="BF186"/>
  <c r="T186"/>
  <c r="R186"/>
  <c r="P186"/>
  <c r="BI185"/>
  <c r="BH185"/>
  <c r="BG185"/>
  <c r="BF185"/>
  <c r="T185"/>
  <c r="R185"/>
  <c r="P185"/>
  <c r="BI184"/>
  <c r="BH184"/>
  <c r="BG184"/>
  <c r="BF184"/>
  <c r="T184"/>
  <c r="R184"/>
  <c r="P184"/>
  <c r="BI183"/>
  <c r="BH183"/>
  <c r="BG183"/>
  <c r="BF183"/>
  <c r="T183"/>
  <c r="R183"/>
  <c r="P183"/>
  <c r="BI182"/>
  <c r="BH182"/>
  <c r="BG182"/>
  <c r="BF182"/>
  <c r="T182"/>
  <c r="R182"/>
  <c r="P182"/>
  <c r="BI181"/>
  <c r="BH181"/>
  <c r="BG181"/>
  <c r="BF181"/>
  <c r="T181"/>
  <c r="R181"/>
  <c r="P181"/>
  <c r="BI180"/>
  <c r="BH180"/>
  <c r="BG180"/>
  <c r="BF180"/>
  <c r="T180"/>
  <c r="R180"/>
  <c r="P180"/>
  <c r="BI179"/>
  <c r="BH179"/>
  <c r="BG179"/>
  <c r="BF179"/>
  <c r="T179"/>
  <c r="R179"/>
  <c r="P179"/>
  <c r="BI177"/>
  <c r="BH177"/>
  <c r="BG177"/>
  <c r="BF177"/>
  <c r="T177"/>
  <c r="R177"/>
  <c r="P177"/>
  <c r="BI176"/>
  <c r="BH176"/>
  <c r="BG176"/>
  <c r="BF176"/>
  <c r="T176"/>
  <c r="R176"/>
  <c r="P176"/>
  <c r="BI175"/>
  <c r="BH175"/>
  <c r="BG175"/>
  <c r="BF175"/>
  <c r="T175"/>
  <c r="R175"/>
  <c r="P175"/>
  <c r="BI174"/>
  <c r="BH174"/>
  <c r="BG174"/>
  <c r="BF174"/>
  <c r="T174"/>
  <c r="R174"/>
  <c r="P174"/>
  <c r="BI173"/>
  <c r="BH173"/>
  <c r="BG173"/>
  <c r="BF173"/>
  <c r="T173"/>
  <c r="R173"/>
  <c r="P173"/>
  <c r="BI172"/>
  <c r="BH172"/>
  <c r="BG172"/>
  <c r="BF172"/>
  <c r="T172"/>
  <c r="R172"/>
  <c r="P172"/>
  <c r="BI171"/>
  <c r="BH171"/>
  <c r="BG171"/>
  <c r="BF171"/>
  <c r="T171"/>
  <c r="R171"/>
  <c r="P171"/>
  <c r="BI170"/>
  <c r="BH170"/>
  <c r="BG170"/>
  <c r="BF170"/>
  <c r="T170"/>
  <c r="R170"/>
  <c r="P170"/>
  <c r="BI169"/>
  <c r="BH169"/>
  <c r="BG169"/>
  <c r="BF169"/>
  <c r="T169"/>
  <c r="R169"/>
  <c r="P169"/>
  <c r="BI168"/>
  <c r="BH168"/>
  <c r="BG168"/>
  <c r="BF168"/>
  <c r="T168"/>
  <c r="R168"/>
  <c r="P168"/>
  <c r="BI167"/>
  <c r="BH167"/>
  <c r="BG167"/>
  <c r="BF167"/>
  <c r="T167"/>
  <c r="R167"/>
  <c r="P167"/>
  <c r="BI166"/>
  <c r="BH166"/>
  <c r="BG166"/>
  <c r="BF166"/>
  <c r="T166"/>
  <c r="R166"/>
  <c r="P166"/>
  <c r="BI165"/>
  <c r="BH165"/>
  <c r="BG165"/>
  <c r="BF165"/>
  <c r="T165"/>
  <c r="R165"/>
  <c r="P165"/>
  <c r="BI164"/>
  <c r="BH164"/>
  <c r="BG164"/>
  <c r="BF164"/>
  <c r="T164"/>
  <c r="R164"/>
  <c r="P164"/>
  <c r="BI163"/>
  <c r="BH163"/>
  <c r="BG163"/>
  <c r="BF163"/>
  <c r="T163"/>
  <c r="R163"/>
  <c r="P163"/>
  <c r="BI160"/>
  <c r="BH160"/>
  <c r="BG160"/>
  <c r="BF160"/>
  <c r="T160"/>
  <c r="R160"/>
  <c r="P160"/>
  <c r="BI159"/>
  <c r="BH159"/>
  <c r="BG159"/>
  <c r="BF159"/>
  <c r="T159"/>
  <c r="R159"/>
  <c r="P159"/>
  <c r="BI158"/>
  <c r="BH158"/>
  <c r="BG158"/>
  <c r="BF158"/>
  <c r="T158"/>
  <c r="R158"/>
  <c r="P158"/>
  <c r="BI157"/>
  <c r="BH157"/>
  <c r="BG157"/>
  <c r="BF157"/>
  <c r="T157"/>
  <c r="R157"/>
  <c r="P157"/>
  <c r="BI156"/>
  <c r="BH156"/>
  <c r="BG156"/>
  <c r="BF156"/>
  <c r="T156"/>
  <c r="R156"/>
  <c r="P156"/>
  <c r="BI155"/>
  <c r="BH155"/>
  <c r="BG155"/>
  <c r="BF155"/>
  <c r="T155"/>
  <c r="R155"/>
  <c r="P155"/>
  <c r="J149"/>
  <c r="J148"/>
  <c r="F148"/>
  <c r="F146"/>
  <c r="E144"/>
  <c r="BI129"/>
  <c r="BH129"/>
  <c r="BG129"/>
  <c r="BF129"/>
  <c r="BI128"/>
  <c r="BH128"/>
  <c r="BG128"/>
  <c r="BF128"/>
  <c r="BE128"/>
  <c r="BI127"/>
  <c r="BH127"/>
  <c r="BG127"/>
  <c r="BF127"/>
  <c r="BE127"/>
  <c r="BI126"/>
  <c r="BH126"/>
  <c r="BG126"/>
  <c r="BF126"/>
  <c r="BE126"/>
  <c r="BI125"/>
  <c r="BH125"/>
  <c r="BG125"/>
  <c r="BF125"/>
  <c r="BE125"/>
  <c r="BI124"/>
  <c r="BH124"/>
  <c r="BG124"/>
  <c r="BF124"/>
  <c r="BE124"/>
  <c r="J94"/>
  <c r="J93"/>
  <c r="F93"/>
  <c r="F91"/>
  <c r="E89"/>
  <c r="J20"/>
  <c r="E20"/>
  <c r="F149"/>
  <c r="J19"/>
  <c r="J14"/>
  <c r="J146"/>
  <c r="E7"/>
  <c r="E140"/>
  <c i="2" r="J194"/>
  <c r="J41"/>
  <c r="J40"/>
  <c i="1" r="AY96"/>
  <c i="2" r="J39"/>
  <c i="1" r="AX96"/>
  <c i="2" r="BI264"/>
  <c r="BH264"/>
  <c r="BG264"/>
  <c r="BF264"/>
  <c r="T264"/>
  <c r="R264"/>
  <c r="P264"/>
  <c r="BI263"/>
  <c r="BH263"/>
  <c r="BG263"/>
  <c r="BF263"/>
  <c r="T263"/>
  <c r="R263"/>
  <c r="P263"/>
  <c r="BI261"/>
  <c r="BH261"/>
  <c r="BG261"/>
  <c r="BF261"/>
  <c r="T261"/>
  <c r="T260"/>
  <c r="R261"/>
  <c r="R260"/>
  <c r="P261"/>
  <c r="P260"/>
  <c r="BI259"/>
  <c r="BH259"/>
  <c r="BG259"/>
  <c r="BF259"/>
  <c r="T259"/>
  <c r="T258"/>
  <c r="R259"/>
  <c r="R258"/>
  <c r="P259"/>
  <c r="P258"/>
  <c r="BI257"/>
  <c r="BH257"/>
  <c r="BG257"/>
  <c r="BF257"/>
  <c r="T257"/>
  <c r="R257"/>
  <c r="P257"/>
  <c r="BI256"/>
  <c r="BH256"/>
  <c r="BG256"/>
  <c r="BF256"/>
  <c r="T256"/>
  <c r="R256"/>
  <c r="P256"/>
  <c r="BI255"/>
  <c r="BH255"/>
  <c r="BG255"/>
  <c r="BF255"/>
  <c r="T255"/>
  <c r="R255"/>
  <c r="P255"/>
  <c r="BI254"/>
  <c r="BH254"/>
  <c r="BG254"/>
  <c r="BF254"/>
  <c r="T254"/>
  <c r="R254"/>
  <c r="P254"/>
  <c r="BI253"/>
  <c r="BH253"/>
  <c r="BG253"/>
  <c r="BF253"/>
  <c r="T253"/>
  <c r="R253"/>
  <c r="P253"/>
  <c r="BI251"/>
  <c r="BH251"/>
  <c r="BG251"/>
  <c r="BF251"/>
  <c r="T251"/>
  <c r="R251"/>
  <c r="P251"/>
  <c r="BI250"/>
  <c r="BH250"/>
  <c r="BG250"/>
  <c r="BF250"/>
  <c r="T250"/>
  <c r="R250"/>
  <c r="P250"/>
  <c r="BI249"/>
  <c r="BH249"/>
  <c r="BG249"/>
  <c r="BF249"/>
  <c r="T249"/>
  <c r="R249"/>
  <c r="P249"/>
  <c r="BI248"/>
  <c r="BH248"/>
  <c r="BG248"/>
  <c r="BF248"/>
  <c r="T248"/>
  <c r="R248"/>
  <c r="P248"/>
  <c r="BI247"/>
  <c r="BH247"/>
  <c r="BG247"/>
  <c r="BF247"/>
  <c r="T247"/>
  <c r="R247"/>
  <c r="P247"/>
  <c r="BI245"/>
  <c r="BH245"/>
  <c r="BG245"/>
  <c r="BF245"/>
  <c r="T245"/>
  <c r="T244"/>
  <c r="R245"/>
  <c r="R244"/>
  <c r="P245"/>
  <c r="P244"/>
  <c r="BI242"/>
  <c r="BH242"/>
  <c r="BG242"/>
  <c r="BF242"/>
  <c r="T242"/>
  <c r="R242"/>
  <c r="P242"/>
  <c r="BI241"/>
  <c r="BH241"/>
  <c r="BG241"/>
  <c r="BF241"/>
  <c r="T241"/>
  <c r="R241"/>
  <c r="P241"/>
  <c r="BI239"/>
  <c r="BH239"/>
  <c r="BG239"/>
  <c r="BF239"/>
  <c r="T239"/>
  <c r="R239"/>
  <c r="P239"/>
  <c r="BI238"/>
  <c r="BH238"/>
  <c r="BG238"/>
  <c r="BF238"/>
  <c r="T238"/>
  <c r="R238"/>
  <c r="P238"/>
  <c r="BI237"/>
  <c r="BH237"/>
  <c r="BG237"/>
  <c r="BF237"/>
  <c r="T237"/>
  <c r="R237"/>
  <c r="P237"/>
  <c r="BI235"/>
  <c r="BH235"/>
  <c r="BG235"/>
  <c r="BF235"/>
  <c r="T235"/>
  <c r="R235"/>
  <c r="P235"/>
  <c r="BI234"/>
  <c r="BH234"/>
  <c r="BG234"/>
  <c r="BF234"/>
  <c r="T234"/>
  <c r="R234"/>
  <c r="P234"/>
  <c r="BI233"/>
  <c r="BH233"/>
  <c r="BG233"/>
  <c r="BF233"/>
  <c r="T233"/>
  <c r="R233"/>
  <c r="P233"/>
  <c r="BI232"/>
  <c r="BH232"/>
  <c r="BG232"/>
  <c r="BF232"/>
  <c r="T232"/>
  <c r="R232"/>
  <c r="P232"/>
  <c r="BI231"/>
  <c r="BH231"/>
  <c r="BG231"/>
  <c r="BF231"/>
  <c r="T231"/>
  <c r="R231"/>
  <c r="P231"/>
  <c r="BI230"/>
  <c r="BH230"/>
  <c r="BG230"/>
  <c r="BF230"/>
  <c r="T230"/>
  <c r="R230"/>
  <c r="P230"/>
  <c r="BI229"/>
  <c r="BH229"/>
  <c r="BG229"/>
  <c r="BF229"/>
  <c r="T229"/>
  <c r="R229"/>
  <c r="P229"/>
  <c r="BI228"/>
  <c r="BH228"/>
  <c r="BG228"/>
  <c r="BF228"/>
  <c r="T228"/>
  <c r="R228"/>
  <c r="P228"/>
  <c r="BI225"/>
  <c r="BH225"/>
  <c r="BG225"/>
  <c r="BF225"/>
  <c r="T225"/>
  <c r="R225"/>
  <c r="P225"/>
  <c r="BI224"/>
  <c r="BH224"/>
  <c r="BG224"/>
  <c r="BF224"/>
  <c r="T224"/>
  <c r="R224"/>
  <c r="P224"/>
  <c r="BI223"/>
  <c r="BH223"/>
  <c r="BG223"/>
  <c r="BF223"/>
  <c r="T223"/>
  <c r="R223"/>
  <c r="P223"/>
  <c r="BI222"/>
  <c r="BH222"/>
  <c r="BG222"/>
  <c r="BF222"/>
  <c r="T222"/>
  <c r="R222"/>
  <c r="P222"/>
  <c r="BI221"/>
  <c r="BH221"/>
  <c r="BG221"/>
  <c r="BF221"/>
  <c r="T221"/>
  <c r="R221"/>
  <c r="P221"/>
  <c r="BI220"/>
  <c r="BH220"/>
  <c r="BG220"/>
  <c r="BF220"/>
  <c r="T220"/>
  <c r="R220"/>
  <c r="P220"/>
  <c r="BI219"/>
  <c r="BH219"/>
  <c r="BG219"/>
  <c r="BF219"/>
  <c r="T219"/>
  <c r="R219"/>
  <c r="P219"/>
  <c r="BI217"/>
  <c r="BH217"/>
  <c r="BG217"/>
  <c r="BF217"/>
  <c r="T217"/>
  <c r="R217"/>
  <c r="P217"/>
  <c r="BI216"/>
  <c r="BH216"/>
  <c r="BG216"/>
  <c r="BF216"/>
  <c r="T216"/>
  <c r="R216"/>
  <c r="P216"/>
  <c r="BI215"/>
  <c r="BH215"/>
  <c r="BG215"/>
  <c r="BF215"/>
  <c r="T215"/>
  <c r="R215"/>
  <c r="P215"/>
  <c r="BI214"/>
  <c r="BH214"/>
  <c r="BG214"/>
  <c r="BF214"/>
  <c r="T214"/>
  <c r="R214"/>
  <c r="P214"/>
  <c r="BI213"/>
  <c r="BH213"/>
  <c r="BG213"/>
  <c r="BF213"/>
  <c r="T213"/>
  <c r="R213"/>
  <c r="P213"/>
  <c r="BI211"/>
  <c r="BH211"/>
  <c r="BG211"/>
  <c r="BF211"/>
  <c r="T211"/>
  <c r="R211"/>
  <c r="P211"/>
  <c r="BI210"/>
  <c r="BH210"/>
  <c r="BG210"/>
  <c r="BF210"/>
  <c r="T210"/>
  <c r="R210"/>
  <c r="P210"/>
  <c r="BI209"/>
  <c r="BH209"/>
  <c r="BG209"/>
  <c r="BF209"/>
  <c r="T209"/>
  <c r="R209"/>
  <c r="P209"/>
  <c r="BI208"/>
  <c r="BH208"/>
  <c r="BG208"/>
  <c r="BF208"/>
  <c r="T208"/>
  <c r="R208"/>
  <c r="P208"/>
  <c r="BI207"/>
  <c r="BH207"/>
  <c r="BG207"/>
  <c r="BF207"/>
  <c r="T207"/>
  <c r="R207"/>
  <c r="P207"/>
  <c r="BI206"/>
  <c r="BH206"/>
  <c r="BG206"/>
  <c r="BF206"/>
  <c r="T206"/>
  <c r="R206"/>
  <c r="P206"/>
  <c r="BI205"/>
  <c r="BH205"/>
  <c r="BG205"/>
  <c r="BF205"/>
  <c r="T205"/>
  <c r="R205"/>
  <c r="P205"/>
  <c r="BI204"/>
  <c r="BH204"/>
  <c r="BG204"/>
  <c r="BF204"/>
  <c r="T204"/>
  <c r="R204"/>
  <c r="P204"/>
  <c r="BI203"/>
  <c r="BH203"/>
  <c r="BG203"/>
  <c r="BF203"/>
  <c r="T203"/>
  <c r="R203"/>
  <c r="P203"/>
  <c r="BI202"/>
  <c r="BH202"/>
  <c r="BG202"/>
  <c r="BF202"/>
  <c r="T202"/>
  <c r="R202"/>
  <c r="P202"/>
  <c r="BI201"/>
  <c r="BH201"/>
  <c r="BG201"/>
  <c r="BF201"/>
  <c r="T201"/>
  <c r="R201"/>
  <c r="P201"/>
  <c r="BI200"/>
  <c r="BH200"/>
  <c r="BG200"/>
  <c r="BF200"/>
  <c r="T200"/>
  <c r="R200"/>
  <c r="P200"/>
  <c r="BI199"/>
  <c r="BH199"/>
  <c r="BG199"/>
  <c r="BF199"/>
  <c r="T199"/>
  <c r="R199"/>
  <c r="P199"/>
  <c r="BI198"/>
  <c r="BH198"/>
  <c r="BG198"/>
  <c r="BF198"/>
  <c r="T198"/>
  <c r="R198"/>
  <c r="P198"/>
  <c r="BI197"/>
  <c r="BH197"/>
  <c r="BG197"/>
  <c r="BF197"/>
  <c r="T197"/>
  <c r="R197"/>
  <c r="P197"/>
  <c r="BI196"/>
  <c r="BH196"/>
  <c r="BG196"/>
  <c r="BF196"/>
  <c r="T196"/>
  <c r="R196"/>
  <c r="P196"/>
  <c r="J105"/>
  <c r="BI193"/>
  <c r="BH193"/>
  <c r="BG193"/>
  <c r="BF193"/>
  <c r="T193"/>
  <c r="R193"/>
  <c r="P193"/>
  <c r="BI192"/>
  <c r="BH192"/>
  <c r="BG192"/>
  <c r="BF192"/>
  <c r="T192"/>
  <c r="R192"/>
  <c r="P192"/>
  <c r="BI191"/>
  <c r="BH191"/>
  <c r="BG191"/>
  <c r="BF191"/>
  <c r="T191"/>
  <c r="R191"/>
  <c r="P191"/>
  <c r="BI190"/>
  <c r="BH190"/>
  <c r="BG190"/>
  <c r="BF190"/>
  <c r="T190"/>
  <c r="R190"/>
  <c r="P190"/>
  <c r="BI189"/>
  <c r="BH189"/>
  <c r="BG189"/>
  <c r="BF189"/>
  <c r="T189"/>
  <c r="R189"/>
  <c r="P189"/>
  <c r="BI188"/>
  <c r="BH188"/>
  <c r="BG188"/>
  <c r="BF188"/>
  <c r="T188"/>
  <c r="R188"/>
  <c r="P188"/>
  <c r="BI187"/>
  <c r="BH187"/>
  <c r="BG187"/>
  <c r="BF187"/>
  <c r="T187"/>
  <c r="R187"/>
  <c r="P187"/>
  <c r="BI186"/>
  <c r="BH186"/>
  <c r="BG186"/>
  <c r="BF186"/>
  <c r="T186"/>
  <c r="R186"/>
  <c r="P186"/>
  <c r="BI185"/>
  <c r="BH185"/>
  <c r="BG185"/>
  <c r="BF185"/>
  <c r="T185"/>
  <c r="R185"/>
  <c r="P185"/>
  <c r="BI184"/>
  <c r="BH184"/>
  <c r="BG184"/>
  <c r="BF184"/>
  <c r="T184"/>
  <c r="R184"/>
  <c r="P184"/>
  <c r="BI183"/>
  <c r="BH183"/>
  <c r="BG183"/>
  <c r="BF183"/>
  <c r="T183"/>
  <c r="R183"/>
  <c r="P183"/>
  <c r="BI182"/>
  <c r="BH182"/>
  <c r="BG182"/>
  <c r="BF182"/>
  <c r="T182"/>
  <c r="R182"/>
  <c r="P182"/>
  <c r="BI181"/>
  <c r="BH181"/>
  <c r="BG181"/>
  <c r="BF181"/>
  <c r="T181"/>
  <c r="R181"/>
  <c r="P181"/>
  <c r="BI180"/>
  <c r="BH180"/>
  <c r="BG180"/>
  <c r="BF180"/>
  <c r="T180"/>
  <c r="R180"/>
  <c r="P180"/>
  <c r="BI179"/>
  <c r="BH179"/>
  <c r="BG179"/>
  <c r="BF179"/>
  <c r="T179"/>
  <c r="R179"/>
  <c r="P179"/>
  <c r="BI178"/>
  <c r="BH178"/>
  <c r="BG178"/>
  <c r="BF178"/>
  <c r="T178"/>
  <c r="R178"/>
  <c r="P178"/>
  <c r="BI177"/>
  <c r="BH177"/>
  <c r="BG177"/>
  <c r="BF177"/>
  <c r="T177"/>
  <c r="R177"/>
  <c r="P177"/>
  <c r="BI176"/>
  <c r="BH176"/>
  <c r="BG176"/>
  <c r="BF176"/>
  <c r="T176"/>
  <c r="R176"/>
  <c r="P176"/>
  <c r="BI175"/>
  <c r="BH175"/>
  <c r="BG175"/>
  <c r="BF175"/>
  <c r="T175"/>
  <c r="R175"/>
  <c r="P175"/>
  <c r="BI174"/>
  <c r="BH174"/>
  <c r="BG174"/>
  <c r="BF174"/>
  <c r="T174"/>
  <c r="R174"/>
  <c r="P174"/>
  <c r="BI173"/>
  <c r="BH173"/>
  <c r="BG173"/>
  <c r="BF173"/>
  <c r="T173"/>
  <c r="R173"/>
  <c r="P173"/>
  <c r="BI172"/>
  <c r="BH172"/>
  <c r="BG172"/>
  <c r="BF172"/>
  <c r="T172"/>
  <c r="R172"/>
  <c r="P172"/>
  <c r="BI171"/>
  <c r="BH171"/>
  <c r="BG171"/>
  <c r="BF171"/>
  <c r="T171"/>
  <c r="R171"/>
  <c r="P171"/>
  <c r="BI170"/>
  <c r="BH170"/>
  <c r="BG170"/>
  <c r="BF170"/>
  <c r="T170"/>
  <c r="R170"/>
  <c r="P170"/>
  <c r="BI168"/>
  <c r="BH168"/>
  <c r="BG168"/>
  <c r="BF168"/>
  <c r="T168"/>
  <c r="R168"/>
  <c r="P168"/>
  <c r="BI167"/>
  <c r="BH167"/>
  <c r="BG167"/>
  <c r="BF167"/>
  <c r="T167"/>
  <c r="R167"/>
  <c r="P167"/>
  <c r="BI166"/>
  <c r="BH166"/>
  <c r="BG166"/>
  <c r="BF166"/>
  <c r="T166"/>
  <c r="R166"/>
  <c r="P166"/>
  <c r="BI165"/>
  <c r="BH165"/>
  <c r="BG165"/>
  <c r="BF165"/>
  <c r="T165"/>
  <c r="R165"/>
  <c r="P165"/>
  <c r="BI164"/>
  <c r="BH164"/>
  <c r="BG164"/>
  <c r="BF164"/>
  <c r="T164"/>
  <c r="R164"/>
  <c r="P164"/>
  <c r="BI161"/>
  <c r="BH161"/>
  <c r="BG161"/>
  <c r="BF161"/>
  <c r="T161"/>
  <c r="R161"/>
  <c r="P161"/>
  <c r="BI160"/>
  <c r="BH160"/>
  <c r="BG160"/>
  <c r="BF160"/>
  <c r="T160"/>
  <c r="R160"/>
  <c r="P160"/>
  <c r="BI159"/>
  <c r="BH159"/>
  <c r="BG159"/>
  <c r="BF159"/>
  <c r="T159"/>
  <c r="R159"/>
  <c r="P159"/>
  <c r="BI158"/>
  <c r="BH158"/>
  <c r="BG158"/>
  <c r="BF158"/>
  <c r="T158"/>
  <c r="R158"/>
  <c r="P158"/>
  <c r="BI157"/>
  <c r="BH157"/>
  <c r="BG157"/>
  <c r="BF157"/>
  <c r="T157"/>
  <c r="R157"/>
  <c r="P157"/>
  <c r="BI155"/>
  <c r="BH155"/>
  <c r="BG155"/>
  <c r="BF155"/>
  <c r="T155"/>
  <c r="R155"/>
  <c r="P155"/>
  <c r="BI154"/>
  <c r="BH154"/>
  <c r="BG154"/>
  <c r="BF154"/>
  <c r="T154"/>
  <c r="R154"/>
  <c r="P154"/>
  <c r="J148"/>
  <c r="J147"/>
  <c r="F147"/>
  <c r="F145"/>
  <c r="E143"/>
  <c r="BI128"/>
  <c r="BH128"/>
  <c r="BG128"/>
  <c r="BF128"/>
  <c r="BI127"/>
  <c r="BH127"/>
  <c r="BG127"/>
  <c r="BF127"/>
  <c r="BE127"/>
  <c r="BI126"/>
  <c r="BH126"/>
  <c r="BG126"/>
  <c r="BF126"/>
  <c r="BE126"/>
  <c r="BI125"/>
  <c r="BH125"/>
  <c r="BG125"/>
  <c r="BF125"/>
  <c r="BE125"/>
  <c r="BI124"/>
  <c r="BH124"/>
  <c r="BG124"/>
  <c r="BF124"/>
  <c r="BE124"/>
  <c r="BI123"/>
  <c r="BH123"/>
  <c r="BG123"/>
  <c r="BF123"/>
  <c r="BE123"/>
  <c r="J94"/>
  <c r="J93"/>
  <c r="F93"/>
  <c r="F91"/>
  <c r="E89"/>
  <c r="J20"/>
  <c r="E20"/>
  <c r="F94"/>
  <c r="J19"/>
  <c r="J14"/>
  <c r="J145"/>
  <c r="E7"/>
  <c r="E85"/>
  <c i="1" r="L90"/>
  <c r="AM90"/>
  <c r="AM89"/>
  <c r="L89"/>
  <c r="AM87"/>
  <c r="L87"/>
  <c r="L85"/>
  <c r="L84"/>
  <c i="2" r="BK253"/>
  <c r="BK209"/>
  <c r="BK185"/>
  <c r="J250"/>
  <c r="J215"/>
  <c r="BK178"/>
  <c r="BK229"/>
  <c r="BK213"/>
  <c r="J191"/>
  <c r="BK164"/>
  <c r="BK241"/>
  <c r="BK220"/>
  <c r="J200"/>
  <c r="BK165"/>
  <c i="1" r="AS95"/>
  <c i="3" r="BK293"/>
  <c r="BK270"/>
  <c r="BK242"/>
  <c r="BK188"/>
  <c r="J219"/>
  <c r="BK199"/>
  <c r="J312"/>
  <c r="J183"/>
  <c r="J319"/>
  <c r="J217"/>
  <c r="J174"/>
  <c r="J284"/>
  <c r="BK328"/>
  <c r="J234"/>
  <c r="BK326"/>
  <c r="J261"/>
  <c r="J209"/>
  <c r="J301"/>
  <c r="J170"/>
  <c r="J259"/>
  <c r="BK198"/>
  <c r="J294"/>
  <c r="BK245"/>
  <c r="BK215"/>
  <c r="J176"/>
  <c r="BK255"/>
  <c r="BK298"/>
  <c r="BK236"/>
  <c r="BK213"/>
  <c r="BK177"/>
  <c i="4" r="J168"/>
  <c r="J190"/>
  <c r="BK238"/>
  <c r="J176"/>
  <c r="J216"/>
  <c r="J175"/>
  <c r="BK234"/>
  <c r="BK155"/>
  <c r="J199"/>
  <c r="J238"/>
  <c r="J267"/>
  <c r="J228"/>
  <c r="BK167"/>
  <c r="BK201"/>
  <c r="BK215"/>
  <c r="J206"/>
  <c r="BK184"/>
  <c i="5" r="BK278"/>
  <c r="J183"/>
  <c r="BK279"/>
  <c r="BK238"/>
  <c r="BK186"/>
  <c r="BK317"/>
  <c r="J189"/>
  <c r="J293"/>
  <c r="BK172"/>
  <c r="J267"/>
  <c r="J220"/>
  <c r="J340"/>
  <c r="BK208"/>
  <c r="BK328"/>
  <c r="BK234"/>
  <c r="J192"/>
  <c r="BK181"/>
  <c r="J258"/>
  <c r="J156"/>
  <c r="J270"/>
  <c r="BK182"/>
  <c r="BK294"/>
  <c r="BK260"/>
  <c r="BK221"/>
  <c r="BK173"/>
  <c r="BK305"/>
  <c r="J261"/>
  <c r="J164"/>
  <c r="BK297"/>
  <c r="BK256"/>
  <c r="BK207"/>
  <c i="6" r="J258"/>
  <c r="BK219"/>
  <c r="J216"/>
  <c r="BK158"/>
  <c r="J207"/>
  <c r="J179"/>
  <c r="BK235"/>
  <c r="BK157"/>
  <c r="J209"/>
  <c r="BK167"/>
  <c r="J233"/>
  <c r="J166"/>
  <c r="BK171"/>
  <c r="BK189"/>
  <c r="BK201"/>
  <c r="BK187"/>
  <c i="7" r="BK264"/>
  <c r="BK192"/>
  <c r="BK270"/>
  <c r="J345"/>
  <c r="BK219"/>
  <c r="J167"/>
  <c r="J312"/>
  <c r="BK234"/>
  <c r="BK193"/>
  <c r="J344"/>
  <c r="BK272"/>
  <c r="BK185"/>
  <c r="J348"/>
  <c r="J288"/>
  <c r="J228"/>
  <c r="J159"/>
  <c r="BK328"/>
  <c r="J280"/>
  <c r="J248"/>
  <c r="J179"/>
  <c r="J314"/>
  <c r="BK222"/>
  <c r="BK293"/>
  <c r="BK204"/>
  <c r="BK351"/>
  <c r="J289"/>
  <c r="BK210"/>
  <c r="BK341"/>
  <c r="BK274"/>
  <c r="BK226"/>
  <c r="J302"/>
  <c r="J245"/>
  <c r="J189"/>
  <c i="8" r="BK219"/>
  <c r="J264"/>
  <c r="J215"/>
  <c r="BK177"/>
  <c r="BK238"/>
  <c r="BK188"/>
  <c r="J157"/>
  <c r="BK179"/>
  <c r="J245"/>
  <c r="BK174"/>
  <c r="J232"/>
  <c r="J236"/>
  <c r="BK168"/>
  <c r="BK233"/>
  <c r="BK181"/>
  <c r="J262"/>
  <c r="J248"/>
  <c r="J244"/>
  <c r="BK208"/>
  <c r="BK199"/>
  <c i="9" r="BK272"/>
  <c r="J213"/>
  <c r="BK159"/>
  <c r="BK318"/>
  <c r="J259"/>
  <c r="J184"/>
  <c r="BK349"/>
  <c r="J261"/>
  <c r="BK215"/>
  <c r="J346"/>
  <c r="BK258"/>
  <c r="BK326"/>
  <c r="J288"/>
  <c r="J245"/>
  <c r="BK286"/>
  <c r="BK213"/>
  <c r="J158"/>
  <c r="J304"/>
  <c r="J257"/>
  <c r="J170"/>
  <c r="BK320"/>
  <c r="J241"/>
  <c r="J198"/>
  <c r="J165"/>
  <c r="J320"/>
  <c r="J215"/>
  <c r="J205"/>
  <c i="10" r="BK257"/>
  <c r="BK154"/>
  <c r="J226"/>
  <c r="J222"/>
  <c r="J228"/>
  <c r="J244"/>
  <c r="BK194"/>
  <c r="BK228"/>
  <c r="BK180"/>
  <c r="J204"/>
  <c r="BK237"/>
  <c r="BK172"/>
  <c r="J208"/>
  <c r="BK252"/>
  <c r="J176"/>
  <c r="BK207"/>
  <c i="11" r="J317"/>
  <c r="J322"/>
  <c r="BK236"/>
  <c r="BK179"/>
  <c r="BK326"/>
  <c r="BK267"/>
  <c r="J205"/>
  <c r="J258"/>
  <c r="J222"/>
  <c r="J160"/>
  <c r="J295"/>
  <c r="BK226"/>
  <c r="BK321"/>
  <c r="J235"/>
  <c r="BK208"/>
  <c r="J328"/>
  <c r="BK299"/>
  <c r="J202"/>
  <c r="BK351"/>
  <c r="BK268"/>
  <c r="BK175"/>
  <c r="BK296"/>
  <c r="J215"/>
  <c r="BK161"/>
  <c r="BK257"/>
  <c r="J240"/>
  <c r="J186"/>
  <c r="BK243"/>
  <c r="J199"/>
  <c r="BK348"/>
  <c r="BK255"/>
  <c r="BK173"/>
  <c i="2" r="J257"/>
  <c r="J203"/>
  <c r="BK171"/>
  <c r="J254"/>
  <c r="J225"/>
  <c r="J207"/>
  <c r="J245"/>
  <c r="BK230"/>
  <c r="BK207"/>
  <c r="BK186"/>
  <c r="BK249"/>
  <c r="BK211"/>
  <c r="J196"/>
  <c r="BK170"/>
  <c r="BK182"/>
  <c r="BK168"/>
  <c i="3" r="BK339"/>
  <c r="J311"/>
  <c r="J286"/>
  <c r="J245"/>
  <c r="J186"/>
  <c r="BK155"/>
  <c r="BK190"/>
  <c r="J324"/>
  <c r="J233"/>
  <c r="BK329"/>
  <c r="BK265"/>
  <c r="J328"/>
  <c r="J188"/>
  <c r="J250"/>
  <c r="BK208"/>
  <c r="J313"/>
  <c r="J258"/>
  <c r="BK273"/>
  <c r="J163"/>
  <c r="J185"/>
  <c r="J290"/>
  <c r="BK234"/>
  <c r="BK310"/>
  <c r="J270"/>
  <c r="BK184"/>
  <c r="J247"/>
  <c r="J214"/>
  <c i="4" r="J184"/>
  <c r="J207"/>
  <c r="J251"/>
  <c r="BK189"/>
  <c r="BK213"/>
  <c r="BK231"/>
  <c r="BK257"/>
  <c r="J177"/>
  <c r="BK203"/>
  <c r="BK237"/>
  <c r="BK260"/>
  <c r="J198"/>
  <c r="J189"/>
  <c r="J226"/>
  <c i="5" r="J330"/>
  <c r="J255"/>
  <c r="J170"/>
  <c r="J275"/>
  <c r="BK170"/>
  <c r="BK271"/>
  <c r="J188"/>
  <c r="BK302"/>
  <c r="BK258"/>
  <c r="J204"/>
  <c r="J282"/>
  <c r="J219"/>
  <c r="BK281"/>
  <c r="J191"/>
  <c r="BK284"/>
  <c r="J202"/>
  <c r="J185"/>
  <c r="BK244"/>
  <c r="J328"/>
  <c r="BK276"/>
  <c r="BK212"/>
  <c r="J315"/>
  <c r="J284"/>
  <c r="BK184"/>
  <c r="BK312"/>
  <c r="J281"/>
  <c r="J226"/>
  <c r="J305"/>
  <c r="BK289"/>
  <c r="J216"/>
  <c r="BK155"/>
  <c i="6" r="J267"/>
  <c r="BK256"/>
  <c r="J188"/>
  <c r="BK252"/>
  <c r="J197"/>
  <c r="BK241"/>
  <c r="J210"/>
  <c r="J222"/>
  <c r="J205"/>
  <c r="BK248"/>
  <c r="BK203"/>
  <c r="J248"/>
  <c r="J244"/>
  <c r="J190"/>
  <c r="BK199"/>
  <c r="BK188"/>
  <c i="7" r="J233"/>
  <c r="BK172"/>
  <c r="BK257"/>
  <c r="BK331"/>
  <c r="BK244"/>
  <c r="J177"/>
  <c r="BK326"/>
  <c r="BK251"/>
  <c r="BK175"/>
  <c r="J329"/>
  <c r="BK227"/>
  <c r="BK170"/>
  <c r="J316"/>
  <c r="J249"/>
  <c r="BK168"/>
  <c r="J318"/>
  <c r="BK278"/>
  <c r="BK169"/>
  <c r="BK302"/>
  <c r="J234"/>
  <c r="BK184"/>
  <c r="J265"/>
  <c r="J200"/>
  <c i="8" r="J205"/>
  <c r="BK234"/>
  <c r="J254"/>
  <c r="J197"/>
  <c r="BK158"/>
  <c r="J167"/>
  <c r="BK205"/>
  <c r="J260"/>
  <c r="J186"/>
  <c r="BK216"/>
  <c r="J178"/>
  <c r="J201"/>
  <c r="BK200"/>
  <c r="J227"/>
  <c r="BK160"/>
  <c r="J189"/>
  <c i="9" r="BK283"/>
  <c r="J216"/>
  <c r="BK170"/>
  <c r="BK327"/>
  <c r="J297"/>
  <c r="J258"/>
  <c r="BK205"/>
  <c r="BK346"/>
  <c r="J263"/>
  <c r="J232"/>
  <c r="BK353"/>
  <c r="J228"/>
  <c r="J311"/>
  <c r="J262"/>
  <c r="J229"/>
  <c r="J268"/>
  <c r="BK176"/>
  <c r="J331"/>
  <c r="J264"/>
  <c r="J190"/>
  <c r="J295"/>
  <c r="BK242"/>
  <c r="BK199"/>
  <c r="BK167"/>
  <c r="BK313"/>
  <c r="BK231"/>
  <c r="BK270"/>
  <c i="10" r="J252"/>
  <c r="J160"/>
  <c r="BK251"/>
  <c r="J251"/>
  <c r="BK219"/>
  <c r="J257"/>
  <c r="J198"/>
  <c r="J240"/>
  <c r="BK164"/>
  <c r="BK232"/>
  <c r="J262"/>
  <c r="J184"/>
  <c r="J194"/>
  <c r="J189"/>
  <c r="BK221"/>
  <c r="BK185"/>
  <c i="11" r="J308"/>
  <c r="BK324"/>
  <c r="J269"/>
  <c r="BK206"/>
  <c r="BK187"/>
  <c r="J330"/>
  <c r="J256"/>
  <c r="BK362"/>
  <c r="J262"/>
  <c r="J226"/>
  <c r="J168"/>
  <c r="J325"/>
  <c r="J229"/>
  <c r="J156"/>
  <c r="J273"/>
  <c r="BK227"/>
  <c r="J164"/>
  <c r="BK329"/>
  <c r="J298"/>
  <c r="BK216"/>
  <c r="BK338"/>
  <c r="BK283"/>
  <c r="BK240"/>
  <c r="J341"/>
  <c r="J203"/>
  <c r="J359"/>
  <c r="J253"/>
  <c r="BK219"/>
  <c r="J274"/>
  <c r="BK201"/>
  <c r="J165"/>
  <c r="J303"/>
  <c r="BK213"/>
  <c i="2" r="BK206"/>
  <c r="BK155"/>
  <c r="BK247"/>
  <c r="BK228"/>
  <c r="BK208"/>
  <c r="BK187"/>
  <c r="J235"/>
  <c r="BK217"/>
  <c r="J206"/>
  <c r="J180"/>
  <c r="BK255"/>
  <c r="BK221"/>
  <c r="BK177"/>
  <c r="BK154"/>
  <c r="BK160"/>
  <c i="1" r="AS101"/>
  <c i="3" r="J252"/>
  <c r="BK205"/>
  <c r="BK172"/>
  <c r="BK202"/>
  <c r="BK307"/>
  <c r="BK169"/>
  <c r="J283"/>
  <c r="J216"/>
  <c r="BK320"/>
  <c r="BK222"/>
  <c r="J246"/>
  <c r="J222"/>
  <c r="J332"/>
  <c r="J274"/>
  <c r="J213"/>
  <c r="J239"/>
  <c r="J164"/>
  <c r="BK246"/>
  <c r="BK306"/>
  <c r="BK266"/>
  <c r="BK232"/>
  <c r="BK156"/>
  <c r="J251"/>
  <c r="BK163"/>
  <c r="BK267"/>
  <c r="J205"/>
  <c i="4" r="J242"/>
  <c r="J257"/>
  <c r="BK267"/>
  <c r="J203"/>
  <c r="J196"/>
  <c r="BK254"/>
  <c r="J171"/>
  <c r="BK204"/>
  <c r="BK154"/>
  <c r="BK207"/>
  <c r="J233"/>
  <c r="J178"/>
  <c r="BK219"/>
  <c r="BK264"/>
  <c r="J159"/>
  <c r="J195"/>
  <c r="BK174"/>
  <c i="5" r="BK263"/>
  <c r="BK190"/>
  <c r="BK280"/>
  <c r="J227"/>
  <c r="J167"/>
  <c r="J296"/>
  <c r="BK211"/>
  <c r="J333"/>
  <c r="J304"/>
  <c r="BK259"/>
  <c r="BK340"/>
  <c r="J218"/>
  <c r="J245"/>
  <c r="BK188"/>
  <c r="BK316"/>
  <c r="J215"/>
  <c r="J155"/>
  <c r="J228"/>
  <c r="J319"/>
  <c r="BK225"/>
  <c r="BK333"/>
  <c r="BK287"/>
  <c r="J248"/>
  <c r="BK203"/>
  <c r="BK324"/>
  <c r="J297"/>
  <c r="J234"/>
  <c r="BK159"/>
  <c r="BK293"/>
  <c r="BK252"/>
  <c r="J198"/>
  <c i="6" r="BK234"/>
  <c r="J236"/>
  <c r="J201"/>
  <c r="BK176"/>
  <c r="J212"/>
  <c r="J171"/>
  <c r="BK251"/>
  <c r="J184"/>
  <c r="J226"/>
  <c r="J174"/>
  <c r="BK237"/>
  <c r="BK180"/>
  <c r="J175"/>
  <c r="BK236"/>
  <c r="BK179"/>
  <c r="J185"/>
  <c r="J168"/>
  <c i="7" r="J221"/>
  <c r="J295"/>
  <c r="BK181"/>
  <c r="BK295"/>
  <c r="J222"/>
  <c r="BK198"/>
  <c r="J341"/>
  <c r="J285"/>
  <c r="J215"/>
  <c r="J358"/>
  <c r="BK330"/>
  <c r="J223"/>
  <c r="J160"/>
  <c r="J334"/>
  <c r="J238"/>
  <c r="BK166"/>
  <c r="BK344"/>
  <c r="BK297"/>
  <c r="BK253"/>
  <c r="J213"/>
  <c r="BK345"/>
  <c r="J256"/>
  <c r="J350"/>
  <c r="BK281"/>
  <c r="BK190"/>
  <c r="J322"/>
  <c r="J262"/>
  <c r="J187"/>
  <c r="J309"/>
  <c r="J236"/>
  <c r="BK332"/>
  <c r="J214"/>
  <c r="J185"/>
  <c i="8" r="J199"/>
  <c r="BK250"/>
  <c r="BK198"/>
  <c r="J216"/>
  <c r="BK260"/>
  <c r="BK248"/>
  <c r="J176"/>
  <c r="J237"/>
  <c r="J258"/>
  <c r="BK186"/>
  <c r="BK157"/>
  <c r="BK183"/>
  <c r="BK170"/>
  <c r="BK184"/>
  <c r="J202"/>
  <c i="9" r="J347"/>
  <c r="BK315"/>
  <c r="BK256"/>
  <c r="J200"/>
  <c r="BK361"/>
  <c r="J307"/>
  <c r="BK206"/>
  <c r="BK362"/>
  <c r="J296"/>
  <c r="BK259"/>
  <c r="J197"/>
  <c r="J305"/>
  <c r="BK352"/>
  <c r="BK291"/>
  <c r="BK343"/>
  <c r="BK290"/>
  <c r="BK224"/>
  <c r="BK333"/>
  <c r="J299"/>
  <c r="BK212"/>
  <c r="J160"/>
  <c r="J253"/>
  <c r="J218"/>
  <c r="BK166"/>
  <c r="BK289"/>
  <c r="J223"/>
  <c i="10" r="BK264"/>
  <c r="J177"/>
  <c r="J234"/>
  <c r="J245"/>
  <c r="J161"/>
  <c r="BK210"/>
  <c r="BK175"/>
  <c r="J182"/>
  <c r="BK256"/>
  <c r="J233"/>
  <c r="BK197"/>
  <c r="J256"/>
  <c r="J195"/>
  <c r="J170"/>
  <c r="J202"/>
  <c r="J207"/>
  <c r="BK259"/>
  <c i="11" r="J349"/>
  <c r="BK328"/>
  <c r="J313"/>
  <c r="J259"/>
  <c r="J195"/>
  <c r="BK361"/>
  <c r="BK275"/>
  <c r="BK237"/>
  <c r="J301"/>
  <c r="BK232"/>
  <c r="BK183"/>
  <c r="J343"/>
  <c r="J282"/>
  <c r="BK225"/>
  <c r="BK270"/>
  <c r="J182"/>
  <c r="BK330"/>
  <c r="BK308"/>
  <c r="BK265"/>
  <c r="J185"/>
  <c r="J323"/>
  <c r="J263"/>
  <c r="BK186"/>
  <c r="J285"/>
  <c r="J188"/>
  <c r="J324"/>
  <c r="BK252"/>
  <c r="J216"/>
  <c r="BK345"/>
  <c r="J231"/>
  <c r="J193"/>
  <c r="BK341"/>
  <c r="J293"/>
  <c r="BK176"/>
  <c i="2" r="BK237"/>
  <c r="BK191"/>
  <c r="BK261"/>
  <c r="J239"/>
  <c r="J217"/>
  <c r="J193"/>
  <c r="J176"/>
  <c r="J223"/>
  <c r="J210"/>
  <c r="BK198"/>
  <c r="BK174"/>
  <c r="BK250"/>
  <c r="J229"/>
  <c r="J166"/>
  <c r="J165"/>
  <c r="J161"/>
  <c r="BK157"/>
  <c i="1" r="AS107"/>
  <c i="2" r="J224"/>
  <c r="BK192"/>
  <c r="J189"/>
  <c r="J184"/>
  <c r="J183"/>
  <c r="BK181"/>
  <c r="BK179"/>
  <c r="J177"/>
  <c r="J172"/>
  <c r="J164"/>
  <c r="BK159"/>
  <c i="3" r="BK323"/>
  <c r="J279"/>
  <c r="BK237"/>
  <c r="J189"/>
  <c r="BK336"/>
  <c r="J306"/>
  <c r="BK189"/>
  <c r="BK318"/>
  <c r="J187"/>
  <c r="BK280"/>
  <c r="J309"/>
  <c r="J236"/>
  <c r="J330"/>
  <c r="J277"/>
  <c r="J326"/>
  <c r="BK278"/>
  <c r="J171"/>
  <c r="J240"/>
  <c r="BK312"/>
  <c r="BK281"/>
  <c r="J226"/>
  <c r="BK160"/>
  <c r="BK271"/>
  <c r="BK187"/>
  <c r="BK294"/>
  <c r="BK235"/>
  <c r="J182"/>
  <c i="4" r="J173"/>
  <c r="BK227"/>
  <c r="BK175"/>
  <c r="J212"/>
  <c r="BK170"/>
  <c r="BK259"/>
  <c r="BK182"/>
  <c r="J219"/>
  <c r="J264"/>
  <c r="BK202"/>
  <c r="J227"/>
  <c r="BK176"/>
  <c r="BK183"/>
  <c r="J245"/>
  <c r="J194"/>
  <c i="5" r="J317"/>
  <c r="J249"/>
  <c r="J172"/>
  <c r="J269"/>
  <c r="J222"/>
  <c r="BK254"/>
  <c r="J157"/>
  <c r="J323"/>
  <c r="J257"/>
  <c r="BK191"/>
  <c r="J302"/>
  <c r="BK209"/>
  <c r="J239"/>
  <c r="BK171"/>
  <c r="BK318"/>
  <c r="J221"/>
  <c r="J187"/>
  <c r="J230"/>
  <c r="BK277"/>
  <c r="BK174"/>
  <c r="BK273"/>
  <c r="BK240"/>
  <c r="J178"/>
  <c r="BK314"/>
  <c r="J299"/>
  <c r="J260"/>
  <c r="BK219"/>
  <c r="BK157"/>
  <c r="J292"/>
  <c r="BK232"/>
  <c r="BK163"/>
  <c i="6" r="BK238"/>
  <c r="BK226"/>
  <c r="J181"/>
  <c r="BK216"/>
  <c r="BK186"/>
  <c r="BK266"/>
  <c r="BK183"/>
  <c r="BK214"/>
  <c r="J194"/>
  <c r="BK208"/>
  <c r="J176"/>
  <c r="BK242"/>
  <c r="BK200"/>
  <c r="BK174"/>
  <c r="BK165"/>
  <c i="7" r="BK228"/>
  <c r="BK301"/>
  <c r="BK238"/>
  <c r="J310"/>
  <c r="BK242"/>
  <c r="J197"/>
  <c r="BK361"/>
  <c r="J292"/>
  <c r="BK213"/>
  <c r="J347"/>
  <c r="J293"/>
  <c r="J176"/>
  <c r="BK335"/>
  <c r="J282"/>
  <c r="BK230"/>
  <c r="BK347"/>
  <c r="BK319"/>
  <c r="BK259"/>
  <c r="J217"/>
  <c r="BK189"/>
  <c r="BK201"/>
  <c r="J300"/>
  <c r="J205"/>
  <c i="8" r="J224"/>
  <c r="J168"/>
  <c r="J212"/>
  <c r="BK240"/>
  <c r="J180"/>
  <c r="J164"/>
  <c r="J219"/>
  <c r="BK256"/>
  <c r="J253"/>
  <c r="J182"/>
  <c r="BK195"/>
  <c r="BK155"/>
  <c r="BK201"/>
  <c r="BK210"/>
  <c r="J158"/>
  <c r="J179"/>
  <c i="9" r="BK317"/>
  <c r="J250"/>
  <c r="BK185"/>
  <c r="BK285"/>
  <c r="BK214"/>
  <c r="J353"/>
  <c r="BK262"/>
  <c r="J221"/>
  <c r="J157"/>
  <c r="BK249"/>
  <c r="J193"/>
  <c r="BK310"/>
  <c r="J275"/>
  <c r="J237"/>
  <c r="BK211"/>
  <c r="BK160"/>
  <c r="BK311"/>
  <c r="BK248"/>
  <c r="BK178"/>
  <c r="J283"/>
  <c r="J224"/>
  <c r="J322"/>
  <c r="BK246"/>
  <c r="J276"/>
  <c i="10" r="BK223"/>
  <c r="J241"/>
  <c r="BK190"/>
  <c r="J168"/>
  <c r="BK202"/>
  <c r="J214"/>
  <c r="BK262"/>
  <c r="J185"/>
  <c r="J254"/>
  <c r="J264"/>
  <c r="J171"/>
  <c r="J154"/>
  <c i="11" r="J283"/>
  <c r="BK320"/>
  <c r="J237"/>
  <c r="J201"/>
  <c r="BK343"/>
  <c r="BK271"/>
  <c r="BK285"/>
  <c r="J171"/>
  <c r="BK333"/>
  <c r="BK278"/>
  <c r="BK197"/>
  <c r="BK281"/>
  <c r="J184"/>
  <c r="BK327"/>
  <c r="BK293"/>
  <c r="J206"/>
  <c r="BK303"/>
  <c r="BK246"/>
  <c r="J348"/>
  <c r="J225"/>
  <c r="J176"/>
  <c r="BK284"/>
  <c r="BK220"/>
  <c r="BK156"/>
  <c r="J220"/>
  <c r="J173"/>
  <c r="BK309"/>
  <c r="J239"/>
  <c r="J175"/>
  <c i="2" r="BK256"/>
  <c r="BK215"/>
  <c r="J190"/>
  <c r="J259"/>
  <c r="J238"/>
  <c r="BK203"/>
  <c r="BK175"/>
  <c r="J231"/>
  <c r="BK216"/>
  <c r="BK189"/>
  <c r="BK263"/>
  <c r="J233"/>
  <c r="J208"/>
  <c r="BK176"/>
  <c i="1" r="AS98"/>
  <c i="3" r="BK330"/>
  <c r="J297"/>
  <c r="BK263"/>
  <c r="J203"/>
  <c r="BK158"/>
  <c r="BK206"/>
  <c r="BK305"/>
  <c r="BK174"/>
  <c r="J304"/>
  <c r="J218"/>
  <c r="BK292"/>
  <c r="BK240"/>
  <c r="BK276"/>
  <c r="J223"/>
  <c r="J165"/>
  <c r="BK284"/>
  <c r="J159"/>
  <c r="J275"/>
  <c r="J156"/>
  <c r="BK239"/>
  <c r="BK296"/>
  <c r="J244"/>
  <c r="BK170"/>
  <c r="J278"/>
  <c r="J238"/>
  <c r="BK297"/>
  <c r="J232"/>
  <c r="BK185"/>
  <c i="4" r="J161"/>
  <c r="J164"/>
  <c r="J237"/>
  <c r="BK159"/>
  <c r="BK178"/>
  <c r="BK160"/>
  <c r="J208"/>
  <c r="J244"/>
  <c r="BK166"/>
  <c r="J182"/>
  <c r="BK197"/>
  <c r="J214"/>
  <c r="BK221"/>
  <c r="J235"/>
  <c r="BK185"/>
  <c i="5" r="BK269"/>
  <c r="BK198"/>
  <c r="BK336"/>
  <c r="BK243"/>
  <c r="J169"/>
  <c r="J318"/>
  <c r="BK241"/>
  <c r="BK335"/>
  <c r="BK296"/>
  <c r="BK205"/>
  <c r="BK311"/>
  <c r="BK250"/>
  <c r="J205"/>
  <c r="BK282"/>
  <c r="BK175"/>
  <c r="J256"/>
  <c r="J190"/>
  <c r="J314"/>
  <c r="BK200"/>
  <c r="J326"/>
  <c r="BK230"/>
  <c r="J316"/>
  <c r="J274"/>
  <c r="BK231"/>
  <c r="BK329"/>
  <c r="BK306"/>
  <c r="J283"/>
  <c r="J232"/>
  <c r="BK218"/>
  <c r="J294"/>
  <c r="J264"/>
  <c r="J217"/>
  <c i="6" r="J260"/>
  <c r="J225"/>
  <c r="J245"/>
  <c r="J203"/>
  <c r="BK155"/>
  <c r="BK204"/>
  <c r="BK267"/>
  <c r="J234"/>
  <c r="BK258"/>
  <c r="J173"/>
  <c r="BK185"/>
  <c r="J167"/>
  <c r="BK223"/>
  <c r="J199"/>
  <c r="BK181"/>
  <c i="7" r="BK224"/>
  <c r="BK186"/>
  <c r="J276"/>
  <c r="BK174"/>
  <c r="BK225"/>
  <c r="J208"/>
  <c r="BK358"/>
  <c r="BK287"/>
  <c r="J212"/>
  <c r="BK354"/>
  <c r="BK261"/>
  <c r="J171"/>
  <c r="BK317"/>
  <c r="J281"/>
  <c r="J186"/>
  <c r="BK356"/>
  <c r="J332"/>
  <c r="J274"/>
  <c r="BK247"/>
  <c r="BK191"/>
  <c r="BK334"/>
  <c r="BK291"/>
  <c r="BK223"/>
  <c r="BK306"/>
  <c r="BK268"/>
  <c r="BK197"/>
  <c r="BK324"/>
  <c r="J317"/>
  <c r="BK265"/>
  <c r="J182"/>
  <c r="BK289"/>
  <c r="BK241"/>
  <c r="J163"/>
  <c r="J269"/>
  <c r="BK155"/>
  <c i="8" r="BK212"/>
  <c r="BK259"/>
  <c r="BK204"/>
  <c r="J256"/>
  <c r="BK213"/>
  <c r="J203"/>
  <c r="BK264"/>
  <c r="BK178"/>
  <c r="J210"/>
  <c r="J218"/>
  <c r="BK242"/>
  <c r="BK209"/>
  <c r="BK214"/>
  <c r="BK172"/>
  <c r="BK196"/>
  <c r="J184"/>
  <c i="9" r="J318"/>
  <c r="J269"/>
  <c r="BK180"/>
  <c r="J301"/>
  <c r="J240"/>
  <c r="BK188"/>
  <c r="J351"/>
  <c r="J266"/>
  <c r="J203"/>
  <c r="J345"/>
  <c r="BK275"/>
  <c r="J323"/>
  <c r="BK263"/>
  <c r="BK281"/>
  <c r="J208"/>
  <c r="J332"/>
  <c r="J293"/>
  <c r="BK228"/>
  <c i="10" r="BK225"/>
  <c r="J167"/>
  <c r="BK155"/>
  <c r="J172"/>
  <c r="J180"/>
  <c r="J232"/>
  <c r="J155"/>
  <c r="BK226"/>
  <c r="BK245"/>
  <c r="BK182"/>
  <c r="BK248"/>
  <c r="J188"/>
  <c r="J238"/>
  <c r="BK196"/>
  <c i="11" r="BK276"/>
  <c r="BK205"/>
  <c r="BK178"/>
  <c r="BK325"/>
  <c r="BK266"/>
  <c r="BK315"/>
  <c r="J243"/>
  <c r="J208"/>
  <c r="BK166"/>
  <c r="J288"/>
  <c r="J289"/>
  <c r="J228"/>
  <c r="J207"/>
  <c r="J316"/>
  <c r="BK289"/>
  <c r="BK171"/>
  <c r="J284"/>
  <c r="BK229"/>
  <c r="J352"/>
  <c r="J260"/>
  <c r="BK192"/>
  <c r="BK158"/>
  <c r="BK256"/>
  <c r="BK223"/>
  <c r="BK157"/>
  <c r="J218"/>
  <c r="J187"/>
  <c r="BK346"/>
  <c r="J223"/>
  <c r="J161"/>
  <c i="2" r="BK245"/>
  <c r="J198"/>
  <c r="J264"/>
  <c r="BK248"/>
  <c r="J167"/>
  <c r="J154"/>
  <c i="1" r="AS104"/>
  <c i="3" r="BK241"/>
  <c r="J181"/>
  <c r="J212"/>
  <c r="BK180"/>
  <c r="J237"/>
  <c r="BK325"/>
  <c r="J263"/>
  <c r="J191"/>
  <c r="J338"/>
  <c r="BK247"/>
  <c r="BK258"/>
  <c r="BK338"/>
  <c r="BK259"/>
  <c r="BK314"/>
  <c r="BK261"/>
  <c r="J280"/>
  <c r="BK313"/>
  <c r="BK286"/>
  <c r="BK238"/>
  <c r="J206"/>
  <c r="J257"/>
  <c r="BK164"/>
  <c r="J256"/>
  <c r="J211"/>
  <c r="J179"/>
  <c i="4" r="J160"/>
  <c r="J250"/>
  <c r="BK171"/>
  <c r="J231"/>
  <c r="J218"/>
  <c r="BK250"/>
  <c r="J174"/>
  <c r="BK224"/>
  <c r="BK252"/>
  <c r="J185"/>
  <c r="J215"/>
  <c r="BK251"/>
  <c r="J165"/>
  <c r="J201"/>
  <c i="5" r="BK332"/>
  <c r="BK204"/>
  <c r="J171"/>
  <c r="J277"/>
  <c r="BK176"/>
  <c r="J280"/>
  <c r="J224"/>
  <c r="J332"/>
  <c r="J290"/>
  <c r="BK245"/>
  <c r="BK178"/>
  <c r="BK308"/>
  <c r="J231"/>
  <c r="J335"/>
  <c r="BK193"/>
  <c r="BK319"/>
  <c r="BK239"/>
  <c r="J193"/>
  <c r="J179"/>
  <c r="BK196"/>
  <c r="J288"/>
  <c r="J209"/>
  <c i="6" r="J254"/>
  <c r="J160"/>
  <c r="J214"/>
  <c r="J177"/>
  <c r="J232"/>
  <c r="BK254"/>
  <c r="J182"/>
  <c r="J240"/>
  <c r="BK207"/>
  <c r="BK161"/>
  <c r="BK220"/>
  <c r="BK195"/>
  <c r="J238"/>
  <c r="BK221"/>
  <c r="J221"/>
  <c r="BK193"/>
  <c i="7" r="BK171"/>
  <c r="BK205"/>
  <c r="J307"/>
  <c r="J243"/>
  <c r="BK211"/>
  <c r="BK327"/>
  <c r="BK252"/>
  <c r="J202"/>
  <c r="J328"/>
  <c r="BK202"/>
  <c r="BK337"/>
  <c r="BK284"/>
  <c r="BK235"/>
  <c r="J155"/>
  <c r="BK333"/>
  <c r="BK290"/>
  <c r="J254"/>
  <c r="BK218"/>
  <c r="BK177"/>
  <c r="J303"/>
  <c r="J226"/>
  <c r="J297"/>
  <c r="J251"/>
  <c r="BK158"/>
  <c r="J311"/>
  <c r="J290"/>
  <c r="BK245"/>
  <c r="J168"/>
  <c r="J304"/>
  <c r="J255"/>
  <c r="J235"/>
  <c r="BK160"/>
  <c r="BK221"/>
  <c r="J194"/>
  <c i="8" r="J187"/>
  <c r="J220"/>
  <c r="BK241"/>
  <c r="BK176"/>
  <c r="BK161"/>
  <c r="BK235"/>
  <c r="BK164"/>
  <c r="BK222"/>
  <c r="J252"/>
  <c r="J181"/>
  <c r="BK227"/>
  <c r="J174"/>
  <c r="J214"/>
  <c r="BK226"/>
  <c r="BK159"/>
  <c r="J183"/>
  <c i="9" r="J337"/>
  <c r="J270"/>
  <c r="BK186"/>
  <c r="BK351"/>
  <c r="BK299"/>
  <c r="BK265"/>
  <c r="BK189"/>
  <c r="J355"/>
  <c r="J272"/>
  <c r="J227"/>
  <c r="J156"/>
  <c r="J289"/>
  <c r="BK354"/>
  <c r="J294"/>
  <c r="BK264"/>
  <c r="J308"/>
  <c r="J212"/>
  <c r="BK161"/>
  <c r="BK305"/>
  <c r="BK239"/>
  <c r="BK201"/>
  <c r="BK323"/>
  <c r="BK233"/>
  <c r="J178"/>
  <c r="BK334"/>
  <c r="BK235"/>
  <c r="BK277"/>
  <c r="J169"/>
  <c i="10" r="J165"/>
  <c r="BK193"/>
  <c r="BK213"/>
  <c r="BK227"/>
  <c r="BK216"/>
  <c r="BK258"/>
  <c r="J175"/>
  <c r="J209"/>
  <c r="BK244"/>
  <c r="BK160"/>
  <c r="BK201"/>
  <c r="J190"/>
  <c r="J242"/>
  <c r="BK199"/>
  <c r="BK242"/>
  <c i="11" r="BK352"/>
  <c r="BK288"/>
  <c r="J219"/>
  <c r="BK185"/>
  <c r="BK359"/>
  <c r="J302"/>
  <c r="BK245"/>
  <c r="BK250"/>
  <c r="BK221"/>
  <c r="BK165"/>
  <c r="J314"/>
  <c r="BK279"/>
  <c r="J180"/>
  <c r="BK286"/>
  <c r="J245"/>
  <c r="J357"/>
  <c r="J318"/>
  <c r="BK253"/>
  <c r="BK177"/>
  <c r="J307"/>
  <c r="BK247"/>
  <c r="BK294"/>
  <c r="BK190"/>
  <c r="J338"/>
  <c r="BK274"/>
  <c r="J221"/>
  <c r="BK331"/>
  <c i="2" r="J247"/>
  <c r="J199"/>
  <c r="J170"/>
  <c r="BK257"/>
  <c r="J237"/>
  <c r="J213"/>
  <c r="J188"/>
  <c r="BK233"/>
  <c r="J220"/>
  <c r="J209"/>
  <c r="J197"/>
  <c r="BK173"/>
  <c r="BK242"/>
  <c r="J216"/>
  <c r="BK183"/>
  <c r="J178"/>
  <c i="3" r="J336"/>
  <c r="BK315"/>
  <c r="J281"/>
  <c r="BK243"/>
  <c r="BK207"/>
  <c r="J180"/>
  <c r="J323"/>
  <c r="BK201"/>
  <c r="BK226"/>
  <c r="BK166"/>
  <c r="BK254"/>
  <c r="BK193"/>
  <c r="J299"/>
  <c r="J227"/>
  <c r="BK275"/>
  <c r="J177"/>
  <c r="J287"/>
  <c r="J331"/>
  <c r="J276"/>
  <c r="J210"/>
  <c r="J334"/>
  <c r="BK227"/>
  <c r="J307"/>
  <c r="J243"/>
  <c r="J199"/>
  <c r="BK309"/>
  <c r="J168"/>
  <c r="J303"/>
  <c r="BK230"/>
  <c i="4" r="J252"/>
  <c r="J167"/>
  <c r="BK198"/>
  <c r="BK214"/>
  <c r="BK256"/>
  <c r="J221"/>
  <c r="BK216"/>
  <c r="BK235"/>
  <c r="BK164"/>
  <c r="J222"/>
  <c r="J266"/>
  <c r="J204"/>
  <c r="BK165"/>
  <c r="BK233"/>
  <c r="J157"/>
  <c r="BK220"/>
  <c r="BK157"/>
  <c r="BK187"/>
  <c r="BK173"/>
  <c i="5" r="J266"/>
  <c r="BK220"/>
  <c r="J158"/>
  <c r="J278"/>
  <c r="BK197"/>
  <c r="BK166"/>
  <c r="BK261"/>
  <c r="J174"/>
  <c r="BK330"/>
  <c r="J289"/>
  <c r="J207"/>
  <c r="J338"/>
  <c r="BK264"/>
  <c r="BK185"/>
  <c r="BK290"/>
  <c r="BK214"/>
  <c r="J313"/>
  <c r="BK298"/>
  <c r="J268"/>
  <c r="J229"/>
  <c r="BK160"/>
  <c r="J295"/>
  <c r="J263"/>
  <c r="J212"/>
  <c i="6" r="J266"/>
  <c r="BK262"/>
  <c r="BK227"/>
  <c r="BK184"/>
  <c r="J262"/>
  <c r="BK206"/>
  <c r="J264"/>
  <c r="BK233"/>
  <c r="BK177"/>
  <c r="BK213"/>
  <c r="BK253"/>
  <c r="J189"/>
  <c r="BK159"/>
  <c r="J158"/>
  <c r="J228"/>
  <c r="BK228"/>
  <c r="BK172"/>
  <c i="7" r="J263"/>
  <c r="BK195"/>
  <c r="J181"/>
  <c r="BK267"/>
  <c r="BK188"/>
  <c r="BK304"/>
  <c r="J210"/>
  <c r="J158"/>
  <c r="BK300"/>
  <c r="BK240"/>
  <c r="J164"/>
  <c r="J333"/>
  <c r="BK248"/>
  <c r="J172"/>
  <c r="J330"/>
  <c r="BK276"/>
  <c r="BK229"/>
  <c r="BK336"/>
  <c r="J301"/>
  <c r="BK263"/>
  <c r="J211"/>
  <c r="J178"/>
  <c r="BK312"/>
  <c r="J252"/>
  <c r="BK292"/>
  <c r="J258"/>
  <c r="BK178"/>
  <c r="BK315"/>
  <c r="J273"/>
  <c r="J188"/>
  <c r="BK313"/>
  <c r="J271"/>
  <c r="BK231"/>
  <c r="BK164"/>
  <c r="BK282"/>
  <c r="BK215"/>
  <c i="8" r="J242"/>
  <c r="BK203"/>
  <c r="J233"/>
  <c r="J193"/>
  <c r="J234"/>
  <c r="BK175"/>
  <c r="J195"/>
  <c r="J266"/>
  <c r="J177"/>
  <c r="J250"/>
  <c r="J235"/>
  <c r="J240"/>
  <c r="J194"/>
  <c r="J170"/>
  <c r="BK197"/>
  <c r="BK202"/>
  <c r="BK231"/>
  <c r="BK236"/>
  <c i="9" r="J338"/>
  <c r="BK309"/>
  <c r="J252"/>
  <c r="J324"/>
  <c r="BK269"/>
  <c r="J234"/>
  <c r="BK169"/>
  <c r="J292"/>
  <c r="BK260"/>
  <c r="J180"/>
  <c r="BK301"/>
  <c r="BK209"/>
  <c r="J303"/>
  <c r="J256"/>
  <c r="BK236"/>
  <c r="J207"/>
  <c r="J335"/>
  <c r="BK294"/>
  <c r="J222"/>
  <c r="J189"/>
  <c r="J317"/>
  <c r="BK234"/>
  <c r="BK195"/>
  <c r="J343"/>
  <c r="J314"/>
  <c r="BK253"/>
  <c r="J174"/>
  <c r="J199"/>
  <c i="10" r="J178"/>
  <c r="J259"/>
  <c r="BK215"/>
  <c r="J173"/>
  <c r="J212"/>
  <c r="BK203"/>
  <c r="J215"/>
  <c r="BK177"/>
  <c r="BK200"/>
  <c r="J253"/>
  <c r="BK195"/>
  <c r="J181"/>
  <c r="BK222"/>
  <c r="BK231"/>
  <c r="J158"/>
  <c r="J206"/>
  <c r="BK184"/>
  <c r="J237"/>
  <c r="J236"/>
  <c r="J223"/>
  <c r="BK212"/>
  <c r="BK186"/>
  <c r="J179"/>
  <c r="BK166"/>
  <c r="J164"/>
  <c i="11" r="J353"/>
  <c r="BK307"/>
  <c r="BK355"/>
  <c r="J333"/>
  <c r="J312"/>
  <c r="J211"/>
  <c r="J183"/>
  <c r="J345"/>
  <c r="BK301"/>
  <c r="BK249"/>
  <c r="BK312"/>
  <c r="BK233"/>
  <c r="J191"/>
  <c r="J291"/>
  <c r="J232"/>
  <c r="J169"/>
  <c r="J268"/>
  <c r="BK211"/>
  <c r="BK337"/>
  <c r="J254"/>
  <c r="BK239"/>
  <c r="J272"/>
  <c r="BK198"/>
  <c r="BK347"/>
  <c r="BK261"/>
  <c r="BK160"/>
  <c i="2" r="J255"/>
  <c r="BK200"/>
  <c r="BK172"/>
  <c r="J253"/>
  <c r="BK232"/>
  <c r="BK204"/>
  <c r="BK158"/>
  <c r="J228"/>
  <c r="J214"/>
  <c r="J201"/>
  <c r="J187"/>
  <c r="BK259"/>
  <c r="BK235"/>
  <c r="J192"/>
  <c r="BK166"/>
  <c r="BK167"/>
  <c r="J157"/>
  <c i="3" r="J318"/>
  <c r="BK291"/>
  <c r="BK264"/>
  <c r="BK244"/>
  <c r="J184"/>
  <c r="BK216"/>
  <c r="BK171"/>
  <c r="BK268"/>
  <c r="J173"/>
  <c r="BK299"/>
  <c r="J190"/>
  <c r="BK260"/>
  <c r="J314"/>
  <c r="J230"/>
  <c r="J315"/>
  <c r="BK211"/>
  <c r="J249"/>
  <c r="J329"/>
  <c r="J268"/>
  <c r="J228"/>
  <c r="BK191"/>
  <c r="BK272"/>
  <c r="J167"/>
  <c r="J285"/>
  <c r="J202"/>
  <c i="4" r="J253"/>
  <c r="BK226"/>
  <c r="J254"/>
  <c r="BK190"/>
  <c r="BK195"/>
  <c r="J223"/>
  <c r="BK245"/>
  <c r="BK172"/>
  <c r="J220"/>
  <c r="BK236"/>
  <c r="J183"/>
  <c r="J248"/>
  <c r="J197"/>
  <c r="BK158"/>
  <c r="BK205"/>
  <c r="BK177"/>
  <c i="5" r="BK299"/>
  <c r="BK248"/>
  <c r="J343"/>
  <c r="BK251"/>
  <c r="BK224"/>
  <c r="BK168"/>
  <c r="BK246"/>
  <c r="BK156"/>
  <c r="J322"/>
  <c r="J211"/>
  <c r="BK304"/>
  <c r="J246"/>
  <c r="BK183"/>
  <c r="J273"/>
  <c r="J166"/>
  <c r="J242"/>
  <c r="J203"/>
  <c r="J310"/>
  <c r="BK222"/>
  <c r="J251"/>
  <c r="BK177"/>
  <c r="J286"/>
  <c r="BK215"/>
  <c i="6" r="J180"/>
  <c r="BK224"/>
  <c r="J170"/>
  <c r="J224"/>
  <c r="BK166"/>
  <c r="BK212"/>
  <c r="J154"/>
  <c r="BK205"/>
  <c r="J165"/>
  <c r="J237"/>
  <c r="BK170"/>
  <c r="J200"/>
  <c r="BK190"/>
  <c i="7" r="J354"/>
  <c r="BK217"/>
  <c r="BK296"/>
  <c r="BK249"/>
  <c r="BK163"/>
  <c r="J272"/>
  <c r="J184"/>
  <c r="BK360"/>
  <c r="J324"/>
  <c r="J241"/>
  <c r="J204"/>
  <c r="J342"/>
  <c r="J230"/>
  <c r="J353"/>
  <c r="BK314"/>
  <c r="BK275"/>
  <c r="J191"/>
  <c r="J284"/>
  <c r="BK342"/>
  <c r="J283"/>
  <c r="J219"/>
  <c r="J319"/>
  <c r="BK206"/>
  <c i="8" r="J223"/>
  <c r="J173"/>
  <c r="J207"/>
  <c r="BK194"/>
  <c r="J165"/>
  <c r="J222"/>
  <c r="J267"/>
  <c r="J221"/>
  <c r="BK223"/>
  <c r="BK221"/>
  <c r="BK251"/>
  <c r="BK244"/>
  <c r="BK187"/>
  <c r="J185"/>
  <c i="9" r="BK321"/>
  <c r="BK257"/>
  <c r="BK197"/>
  <c r="J342"/>
  <c r="BK296"/>
  <c r="BK232"/>
  <c r="J361"/>
  <c r="J302"/>
  <c r="BK241"/>
  <c r="BK312"/>
  <c r="J236"/>
  <c r="BK324"/>
  <c r="J246"/>
  <c r="BK274"/>
  <c r="J206"/>
  <c r="BK330"/>
  <c r="J247"/>
  <c r="BK191"/>
  <c r="J290"/>
  <c r="BK266"/>
  <c r="J225"/>
  <c r="BK177"/>
  <c r="BK329"/>
  <c r="J260"/>
  <c r="BK216"/>
  <c r="J231"/>
  <c r="J168"/>
  <c i="10" r="BK176"/>
  <c r="BK220"/>
  <c r="BK188"/>
  <c r="J221"/>
  <c r="J248"/>
  <c r="BK250"/>
  <c r="BK208"/>
  <c r="J201"/>
  <c r="J267"/>
  <c r="J227"/>
  <c r="BK158"/>
  <c r="BK253"/>
  <c r="J224"/>
  <c r="BK233"/>
  <c r="BK174"/>
  <c i="11" r="BK290"/>
  <c r="J347"/>
  <c r="BK318"/>
  <c r="BK273"/>
  <c r="BK235"/>
  <c r="BK200"/>
  <c r="J362"/>
  <c r="J337"/>
  <c r="J248"/>
  <c r="BK195"/>
  <c r="BK164"/>
  <c r="J326"/>
  <c r="J244"/>
  <c r="BK174"/>
  <c r="BK258"/>
  <c r="BK218"/>
  <c r="BK335"/>
  <c r="BK314"/>
  <c r="J264"/>
  <c r="BK188"/>
  <c r="BK292"/>
  <c r="BK259"/>
  <c r="BK170"/>
  <c r="J271"/>
  <c r="J189"/>
  <c r="J255"/>
  <c r="J197"/>
  <c r="J290"/>
  <c r="BK202"/>
  <c r="J166"/>
  <c r="BK302"/>
  <c r="BK199"/>
  <c r="J157"/>
  <c i="2" r="BK251"/>
  <c r="BK234"/>
  <c r="BK197"/>
  <c r="J263"/>
  <c r="J241"/>
  <c r="J222"/>
  <c r="BK180"/>
  <c r="J232"/>
  <c r="BK219"/>
  <c r="BK199"/>
  <c r="J182"/>
  <c r="BK254"/>
  <c r="BK225"/>
  <c r="BK202"/>
  <c r="J186"/>
  <c r="J175"/>
  <c i="3" r="BK324"/>
  <c r="J310"/>
  <c r="BK290"/>
  <c r="BK253"/>
  <c r="BK229"/>
  <c r="BK157"/>
  <c r="BK182"/>
  <c r="J265"/>
  <c r="BK332"/>
  <c r="J224"/>
  <c r="BK176"/>
  <c r="BK287"/>
  <c r="BK302"/>
  <c r="BK220"/>
  <c r="BK308"/>
  <c r="J260"/>
  <c r="BK210"/>
  <c r="BK285"/>
  <c r="J272"/>
  <c r="J166"/>
  <c r="BK250"/>
  <c r="BK196"/>
  <c r="J267"/>
  <c r="BK212"/>
  <c r="BK301"/>
  <c r="J208"/>
  <c r="J157"/>
  <c r="J266"/>
  <c r="BK218"/>
  <c i="4" r="J205"/>
  <c r="BK232"/>
  <c r="J180"/>
  <c r="J210"/>
  <c r="J259"/>
  <c r="J260"/>
  <c r="BK242"/>
  <c r="BK200"/>
  <c r="BK253"/>
  <c r="BK180"/>
  <c r="J240"/>
  <c r="J234"/>
  <c r="BK168"/>
  <c r="BK218"/>
  <c r="J154"/>
  <c r="J187"/>
  <c r="J186"/>
  <c r="J158"/>
  <c i="5" r="BK270"/>
  <c r="J200"/>
  <c r="J159"/>
  <c r="BK274"/>
  <c r="BK201"/>
  <c r="J329"/>
  <c r="BK192"/>
  <c r="BK295"/>
  <c r="J254"/>
  <c r="BK343"/>
  <c r="BK283"/>
  <c r="BK216"/>
  <c r="J165"/>
  <c r="J237"/>
  <c r="J342"/>
  <c r="BK310"/>
  <c r="J225"/>
  <c r="J186"/>
  <c r="J306"/>
  <c r="J213"/>
  <c r="BK322"/>
  <c r="J247"/>
  <c r="J163"/>
  <c r="BK267"/>
  <c r="BK169"/>
  <c r="J311"/>
  <c r="J252"/>
  <c r="BK213"/>
  <c r="BK309"/>
  <c r="J262"/>
  <c r="J168"/>
  <c i="6" r="BK264"/>
  <c r="BK260"/>
  <c r="BK202"/>
  <c r="BK175"/>
  <c r="J220"/>
  <c r="BK178"/>
  <c r="J256"/>
  <c r="J227"/>
  <c r="J219"/>
  <c r="J155"/>
  <c r="J204"/>
  <c r="J251"/>
  <c r="BK245"/>
  <c r="J193"/>
  <c r="BK173"/>
  <c r="J157"/>
  <c i="7" r="BK232"/>
  <c r="BK182"/>
  <c r="J277"/>
  <c r="J225"/>
  <c r="BK348"/>
  <c r="J224"/>
  <c r="J183"/>
  <c r="J340"/>
  <c r="J298"/>
  <c r="J229"/>
  <c r="J360"/>
  <c r="J326"/>
  <c r="J190"/>
  <c r="BK350"/>
  <c r="J313"/>
  <c r="BK194"/>
  <c r="BK346"/>
  <c r="BK307"/>
  <c r="BK260"/>
  <c r="J232"/>
  <c r="J195"/>
  <c r="BK329"/>
  <c r="BK255"/>
  <c r="BK353"/>
  <c r="J291"/>
  <c r="BK167"/>
  <c r="BK310"/>
  <c r="BK266"/>
  <c r="J325"/>
  <c r="J260"/>
  <c r="BK233"/>
  <c r="J193"/>
  <c r="J264"/>
  <c i="8" r="BK266"/>
  <c r="J175"/>
  <c r="J226"/>
  <c r="BK171"/>
  <c r="BK193"/>
  <c r="J213"/>
  <c r="J251"/>
  <c r="J241"/>
  <c r="BK180"/>
  <c r="BK206"/>
  <c r="J198"/>
  <c r="BK245"/>
  <c r="BK237"/>
  <c r="BK207"/>
  <c r="BK154"/>
  <c i="9" r="BK357"/>
  <c r="BK279"/>
  <c r="BK229"/>
  <c r="BK316"/>
  <c r="J265"/>
  <c r="BK227"/>
  <c r="J186"/>
  <c r="J312"/>
  <c r="BK271"/>
  <c r="BK223"/>
  <c r="J167"/>
  <c r="J282"/>
  <c r="BK219"/>
  <c r="BK335"/>
  <c r="J267"/>
  <c r="BK282"/>
  <c i="10" r="J218"/>
  <c r="J159"/>
  <c r="BK224"/>
  <c r="BK189"/>
  <c r="BK173"/>
  <c r="BK209"/>
  <c r="J174"/>
  <c r="BK181"/>
  <c r="BK235"/>
  <c r="J199"/>
  <c r="J200"/>
  <c r="BK266"/>
  <c r="BK187"/>
  <c r="BK157"/>
  <c r="J193"/>
  <c i="11" r="J277"/>
  <c r="J279"/>
  <c r="J233"/>
  <c r="BK194"/>
  <c r="J334"/>
  <c r="BK298"/>
  <c r="BK248"/>
  <c r="J361"/>
  <c r="BK242"/>
  <c r="BK189"/>
  <c r="BK334"/>
  <c r="J281"/>
  <c r="J230"/>
  <c r="BK172"/>
  <c r="J278"/>
  <c r="BK222"/>
  <c r="BK354"/>
  <c r="J331"/>
  <c r="BK313"/>
  <c r="J250"/>
  <c r="J304"/>
  <c r="J261"/>
  <c r="BK207"/>
  <c r="J270"/>
  <c r="BK191"/>
  <c r="J310"/>
  <c r="BK241"/>
  <c r="BK168"/>
  <c r="J249"/>
  <c r="J209"/>
  <c r="BK353"/>
  <c r="BK260"/>
  <c r="J174"/>
  <c i="2" r="BK264"/>
  <c r="J202"/>
  <c r="BK161"/>
  <c r="J242"/>
  <c r="BK214"/>
  <c r="J185"/>
  <c r="BK224"/>
  <c r="J211"/>
  <c r="J179"/>
  <c r="J248"/>
  <c r="J219"/>
  <c r="BK201"/>
  <c r="BK188"/>
  <c r="J158"/>
  <c r="BK190"/>
  <c i="3" r="BK322"/>
  <c r="J292"/>
  <c r="BK256"/>
  <c r="BK228"/>
  <c r="BK183"/>
  <c r="BK209"/>
  <c r="J155"/>
  <c r="J220"/>
  <c r="J158"/>
  <c r="BK225"/>
  <c r="J175"/>
  <c r="J291"/>
  <c r="J169"/>
  <c r="J235"/>
  <c r="J200"/>
  <c r="BK283"/>
  <c r="BK311"/>
  <c r="BK186"/>
  <c r="BK303"/>
  <c r="BK217"/>
  <c r="BK295"/>
  <c r="J248"/>
  <c r="J201"/>
  <c r="J296"/>
  <c r="BK224"/>
  <c r="BK304"/>
  <c r="J241"/>
  <c r="J195"/>
  <c i="4" r="J181"/>
  <c r="BK228"/>
  <c r="BK179"/>
  <c r="BK222"/>
  <c r="J172"/>
  <c r="BK212"/>
  <c r="J170"/>
  <c r="BK186"/>
  <c r="BK208"/>
  <c r="J262"/>
  <c r="BK196"/>
  <c r="BK206"/>
  <c r="BK262"/>
  <c r="J213"/>
  <c r="BK209"/>
  <c r="J258"/>
  <c r="J200"/>
  <c i="5" r="J300"/>
  <c r="BK253"/>
  <c r="BK189"/>
  <c r="J327"/>
  <c r="J250"/>
  <c r="J182"/>
  <c r="BK165"/>
  <c r="J253"/>
  <c r="BK342"/>
  <c r="BK301"/>
  <c r="BK268"/>
  <c r="J243"/>
  <c r="BK187"/>
  <c r="BK275"/>
  <c r="J184"/>
  <c r="J301"/>
  <c r="J201"/>
  <c r="BK323"/>
  <c r="J336"/>
  <c r="BK255"/>
  <c r="J175"/>
  <c r="J271"/>
  <c r="J210"/>
  <c r="J312"/>
  <c r="J259"/>
  <c r="J208"/>
  <c r="BK327"/>
  <c r="BK307"/>
  <c r="J235"/>
  <c r="BK210"/>
  <c r="J298"/>
  <c r="BK228"/>
  <c r="J197"/>
  <c i="6" r="J250"/>
  <c r="BK244"/>
  <c r="BK196"/>
  <c r="J259"/>
  <c r="J195"/>
  <c r="J253"/>
  <c r="BK222"/>
  <c r="BK164"/>
  <c r="J206"/>
  <c r="J242"/>
  <c r="J202"/>
  <c r="J178"/>
  <c r="J172"/>
  <c r="BK231"/>
  <c r="BK168"/>
  <c r="J183"/>
  <c r="J159"/>
  <c i="7" r="BK220"/>
  <c r="BK179"/>
  <c r="BK254"/>
  <c r="BK322"/>
  <c r="J227"/>
  <c r="BK214"/>
  <c r="J166"/>
  <c r="BK311"/>
  <c r="BK239"/>
  <c r="J361"/>
  <c r="J294"/>
  <c r="J174"/>
  <c r="J336"/>
  <c r="J296"/>
  <c r="J257"/>
  <c r="BK187"/>
  <c r="J352"/>
  <c r="BK320"/>
  <c r="BK258"/>
  <c r="BK199"/>
  <c r="BK157"/>
  <c r="J266"/>
  <c r="BK159"/>
  <c r="BK294"/>
  <c r="J259"/>
  <c r="BK196"/>
  <c r="BK323"/>
  <c r="BK285"/>
  <c r="J207"/>
  <c r="J323"/>
  <c r="J275"/>
  <c r="J240"/>
  <c r="J320"/>
  <c r="J261"/>
  <c i="8" r="BK254"/>
  <c r="BK253"/>
  <c r="BK182"/>
  <c r="BK267"/>
  <c r="BK167"/>
  <c r="J259"/>
  <c r="J209"/>
  <c r="BK190"/>
  <c i="9" r="J348"/>
  <c r="J310"/>
  <c r="J230"/>
  <c r="BK171"/>
  <c r="BK304"/>
  <c r="J249"/>
  <c r="J201"/>
  <c r="BK359"/>
  <c r="BK297"/>
  <c r="BK240"/>
  <c r="J159"/>
  <c r="BK298"/>
  <c r="BK194"/>
  <c r="BK295"/>
  <c r="J357"/>
  <c r="J315"/>
  <c r="BK278"/>
  <c r="J191"/>
  <c r="J334"/>
  <c r="J274"/>
  <c r="J202"/>
  <c r="BK347"/>
  <c r="J281"/>
  <c r="BK221"/>
  <c r="BK175"/>
  <c r="J321"/>
  <c r="BK247"/>
  <c r="BK314"/>
  <c r="BK172"/>
  <c i="10" r="J196"/>
  <c r="BK267"/>
  <c r="J216"/>
  <c r="BK241"/>
  <c r="J250"/>
  <c r="BK170"/>
  <c r="BK183"/>
  <c r="J231"/>
  <c r="J157"/>
  <c r="BK234"/>
  <c r="BK198"/>
  <c r="BK236"/>
  <c r="J258"/>
  <c r="J235"/>
  <c r="BK171"/>
  <c r="J210"/>
  <c r="BK168"/>
  <c i="11" r="BK357"/>
  <c r="BK272"/>
  <c r="BK203"/>
  <c r="J172"/>
  <c r="BK304"/>
  <c r="J257"/>
  <c r="BK231"/>
  <c r="BK263"/>
  <c r="BK230"/>
  <c r="J194"/>
  <c r="BK349"/>
  <c r="J266"/>
  <c r="BK332"/>
  <c r="J267"/>
  <c r="J224"/>
  <c r="J355"/>
  <c r="BK224"/>
  <c r="BK180"/>
  <c r="J311"/>
  <c r="J247"/>
  <c r="J196"/>
  <c r="J275"/>
  <c r="J167"/>
  <c r="J305"/>
  <c r="J178"/>
  <c i="2" r="J249"/>
  <c r="BK196"/>
  <c r="J251"/>
  <c r="J230"/>
  <c r="J160"/>
  <c r="J221"/>
  <c r="BK193"/>
  <c r="J159"/>
  <c r="J234"/>
  <c r="J204"/>
  <c r="J173"/>
  <c r="J181"/>
  <c r="J174"/>
  <c i="3" r="J325"/>
  <c r="J298"/>
  <c r="J273"/>
  <c r="BK249"/>
  <c r="BK214"/>
  <c r="BK168"/>
  <c r="J207"/>
  <c r="BK159"/>
  <c r="J193"/>
  <c r="J320"/>
  <c r="BK223"/>
  <c r="BK165"/>
  <c r="J255"/>
  <c r="BK252"/>
  <c r="J215"/>
  <c r="BK334"/>
  <c r="BK289"/>
  <c r="BK257"/>
  <c r="J308"/>
  <c r="BK219"/>
  <c r="BK319"/>
  <c r="BK173"/>
  <c r="J271"/>
  <c r="J229"/>
  <c r="BK194"/>
  <c r="BK279"/>
  <c r="BK195"/>
  <c r="J305"/>
  <c r="BK251"/>
  <c r="J196"/>
  <c i="4" r="J193"/>
  <c r="BK225"/>
  <c r="BK240"/>
  <c r="BK194"/>
  <c r="J224"/>
  <c r="BK193"/>
  <c r="J236"/>
  <c r="BK161"/>
  <c r="J155"/>
  <c r="BK223"/>
  <c r="BK244"/>
  <c r="J202"/>
  <c r="J256"/>
  <c r="J166"/>
  <c r="J188"/>
  <c r="BK199"/>
  <c i="5" r="BK292"/>
  <c r="BK237"/>
  <c r="BK334"/>
  <c r="BK249"/>
  <c r="J181"/>
  <c r="BK338"/>
  <c r="J238"/>
  <c r="J324"/>
  <c r="J276"/>
  <c r="J244"/>
  <c r="J307"/>
  <c r="BK229"/>
  <c r="J177"/>
  <c r="BK195"/>
  <c r="BK286"/>
  <c r="J214"/>
  <c r="BK326"/>
  <c r="BK226"/>
  <c r="BK313"/>
  <c r="J241"/>
  <c r="J176"/>
  <c r="BK288"/>
  <c r="BK202"/>
  <c r="BK315"/>
  <c r="J287"/>
  <c r="J240"/>
  <c r="BK179"/>
  <c r="BK300"/>
  <c r="J279"/>
  <c r="BK227"/>
  <c r="J160"/>
  <c i="6" r="J218"/>
  <c r="BK215"/>
  <c r="J187"/>
  <c r="BK154"/>
  <c r="J198"/>
  <c r="J161"/>
  <c r="J215"/>
  <c r="J241"/>
  <c r="BK182"/>
  <c r="BK197"/>
  <c r="BK160"/>
  <c r="J252"/>
  <c r="J223"/>
  <c r="J213"/>
  <c r="BK194"/>
  <c i="7" r="J268"/>
  <c r="J201"/>
  <c r="J287"/>
  <c r="J199"/>
  <c r="BK256"/>
  <c r="J173"/>
  <c r="BK325"/>
  <c r="J267"/>
  <c r="J218"/>
  <c r="BK165"/>
  <c r="J331"/>
  <c r="BK271"/>
  <c r="J356"/>
  <c r="J315"/>
  <c r="J239"/>
  <c r="J169"/>
  <c r="J351"/>
  <c r="BK269"/>
  <c r="J231"/>
  <c r="BK176"/>
  <c r="J253"/>
  <c r="BK352"/>
  <c r="BK280"/>
  <c r="BK156"/>
  <c r="BK316"/>
  <c r="J305"/>
  <c r="BK236"/>
  <c r="BK305"/>
  <c r="BK246"/>
  <c r="BK207"/>
  <c r="BK318"/>
  <c r="BK208"/>
  <c i="8" r="J238"/>
  <c r="J188"/>
  <c r="J231"/>
  <c r="BK166"/>
  <c r="J208"/>
  <c r="J204"/>
  <c r="J154"/>
  <c r="BK189"/>
  <c r="BK257"/>
  <c r="J166"/>
  <c r="BK228"/>
  <c r="BK262"/>
  <c r="BK220"/>
  <c r="BK224"/>
  <c r="J171"/>
  <c r="J228"/>
  <c r="BK173"/>
  <c r="BK232"/>
  <c i="9" r="BK355"/>
  <c r="BK308"/>
  <c r="J242"/>
  <c r="BK182"/>
  <c r="J326"/>
  <c r="J244"/>
  <c r="J177"/>
  <c r="BK276"/>
  <c r="BK254"/>
  <c r="BK158"/>
  <c r="J278"/>
  <c r="J327"/>
  <c r="J284"/>
  <c r="J235"/>
  <c r="J273"/>
  <c r="J354"/>
  <c r="BK303"/>
  <c r="BK243"/>
  <c r="J176"/>
  <c r="BK284"/>
  <c r="J226"/>
  <c r="BK192"/>
  <c r="BK325"/>
  <c r="J254"/>
  <c r="J309"/>
  <c r="BK207"/>
  <c r="J161"/>
  <c i="10" r="J183"/>
  <c r="BK260"/>
  <c r="J197"/>
  <c r="J205"/>
  <c r="BK218"/>
  <c r="BK205"/>
  <c r="BK240"/>
  <c i="11" r="J351"/>
  <c r="BK297"/>
  <c r="BK209"/>
  <c r="BK184"/>
  <c r="J332"/>
  <c r="J276"/>
  <c r="J241"/>
  <c r="BK282"/>
  <c r="J236"/>
  <c r="BK182"/>
  <c r="J335"/>
  <c r="BK291"/>
  <c r="J265"/>
  <c r="J297"/>
  <c r="BK244"/>
  <c r="J346"/>
  <c r="J315"/>
  <c r="J286"/>
  <c r="J198"/>
  <c r="J321"/>
  <c r="BK264"/>
  <c r="BK214"/>
  <c r="BK342"/>
  <c r="J214"/>
  <c r="BK169"/>
  <c r="BK316"/>
  <c r="BK228"/>
  <c r="BK159"/>
  <c r="J227"/>
  <c r="J192"/>
  <c r="BK310"/>
  <c r="J296"/>
  <c r="J190"/>
  <c i="2" r="J261"/>
  <c r="BK231"/>
  <c r="J256"/>
  <c r="BK223"/>
  <c r="J205"/>
  <c r="BK238"/>
  <c r="BK222"/>
  <c r="BK205"/>
  <c r="J168"/>
  <c r="BK239"/>
  <c r="BK210"/>
  <c r="J171"/>
  <c r="BK184"/>
  <c r="J155"/>
  <c i="3" r="BK331"/>
  <c r="J302"/>
  <c r="J254"/>
  <c r="BK233"/>
  <c r="BK179"/>
  <c r="BK200"/>
  <c r="J295"/>
  <c r="J225"/>
  <c r="J172"/>
  <c r="J194"/>
  <c r="J339"/>
  <c r="BK181"/>
  <c r="J242"/>
  <c r="BK175"/>
  <c r="J293"/>
  <c r="J253"/>
  <c r="BK274"/>
  <c r="BK167"/>
  <c r="BK248"/>
  <c r="J322"/>
  <c r="J264"/>
  <c r="J198"/>
  <c r="J289"/>
  <c r="J160"/>
  <c r="BK277"/>
  <c r="BK203"/>
  <c i="4" r="J225"/>
  <c r="BK210"/>
  <c r="BK266"/>
  <c r="J209"/>
  <c r="J232"/>
  <c r="BK258"/>
  <c r="J241"/>
  <c r="BK181"/>
  <c r="BK248"/>
  <c r="J179"/>
  <c r="BK241"/>
  <c r="BK188"/>
  <c i="5" r="BK235"/>
  <c r="BK262"/>
  <c r="BK164"/>
  <c r="J309"/>
  <c r="BK247"/>
  <c r="J195"/>
  <c r="BK266"/>
  <c r="BK217"/>
  <c r="J173"/>
  <c r="BK242"/>
  <c r="J334"/>
  <c r="BK257"/>
  <c r="BK233"/>
  <c r="J196"/>
  <c r="J308"/>
  <c r="BK158"/>
  <c r="J233"/>
  <c r="BK167"/>
  <c i="6" r="BK257"/>
  <c r="BK259"/>
  <c r="J208"/>
  <c r="J235"/>
  <c r="J196"/>
  <c r="J257"/>
  <c r="BK218"/>
  <c r="BK250"/>
  <c r="BK210"/>
  <c r="BK240"/>
  <c r="J186"/>
  <c r="BK232"/>
  <c r="BK209"/>
  <c r="BK225"/>
  <c r="J231"/>
  <c r="BK198"/>
  <c r="J164"/>
  <c i="7" r="BK243"/>
  <c r="BK183"/>
  <c r="BK262"/>
  <c r="BK173"/>
  <c r="BK277"/>
  <c r="J220"/>
  <c r="J192"/>
  <c r="J157"/>
  <c r="J306"/>
  <c r="J246"/>
  <c r="J170"/>
  <c r="J346"/>
  <c r="J278"/>
  <c r="J175"/>
  <c r="J327"/>
  <c r="J247"/>
  <c r="J198"/>
  <c r="J165"/>
  <c r="J337"/>
  <c r="BK273"/>
  <c r="BK200"/>
  <c r="J335"/>
  <c r="BK283"/>
  <c r="BK212"/>
  <c r="BK288"/>
  <c r="J206"/>
  <c r="BK340"/>
  <c r="BK309"/>
  <c r="J270"/>
  <c r="J156"/>
  <c r="BK303"/>
  <c r="J242"/>
  <c r="J196"/>
  <c r="BK298"/>
  <c r="J244"/>
  <c i="8" r="BK225"/>
  <c r="J200"/>
  <c r="J225"/>
  <c r="J161"/>
  <c r="J190"/>
  <c r="J155"/>
  <c r="J159"/>
  <c r="BK185"/>
  <c r="BK252"/>
  <c r="BK215"/>
  <c r="J257"/>
  <c r="J196"/>
  <c r="BK165"/>
  <c r="J160"/>
  <c r="BK258"/>
  <c r="J206"/>
  <c r="BK218"/>
  <c r="J172"/>
  <c i="9" r="BK322"/>
  <c r="J271"/>
  <c r="BK218"/>
  <c r="J164"/>
  <c r="J325"/>
  <c r="J248"/>
  <c r="J179"/>
  <c r="J291"/>
  <c r="J255"/>
  <c r="BK193"/>
  <c r="J341"/>
  <c r="BK245"/>
  <c r="BK220"/>
  <c r="BK203"/>
  <c r="BK202"/>
  <c r="J195"/>
  <c r="J194"/>
  <c r="J188"/>
  <c r="J187"/>
  <c r="BK184"/>
  <c r="J183"/>
  <c r="J182"/>
  <c r="J173"/>
  <c r="BK157"/>
  <c r="J362"/>
  <c r="J349"/>
  <c r="BK348"/>
  <c r="BK345"/>
  <c r="BK341"/>
  <c r="BK331"/>
  <c r="J329"/>
  <c r="J316"/>
  <c r="J313"/>
  <c r="BK302"/>
  <c r="BK288"/>
  <c r="J285"/>
  <c r="BK244"/>
  <c r="J243"/>
  <c r="BK230"/>
  <c r="BK226"/>
  <c r="BK225"/>
  <c r="BK222"/>
  <c r="J214"/>
  <c r="J211"/>
  <c r="BK196"/>
  <c r="BK190"/>
  <c r="J175"/>
  <c r="BK174"/>
  <c r="BK156"/>
  <c r="J359"/>
  <c r="J352"/>
  <c r="BK338"/>
  <c r="BK337"/>
  <c r="J333"/>
  <c r="BK332"/>
  <c r="J330"/>
  <c r="J298"/>
  <c r="BK292"/>
  <c r="J286"/>
  <c r="J279"/>
  <c r="J277"/>
  <c r="BK273"/>
  <c r="BK261"/>
  <c r="BK255"/>
  <c r="BK252"/>
  <c r="BK250"/>
  <c r="BK237"/>
  <c r="J220"/>
  <c r="J219"/>
  <c r="J209"/>
  <c r="BK198"/>
  <c r="J196"/>
  <c r="BK187"/>
  <c r="J185"/>
  <c r="BK183"/>
  <c r="BK179"/>
  <c r="BK173"/>
  <c r="J172"/>
  <c r="J171"/>
  <c r="J166"/>
  <c r="BK165"/>
  <c r="BK342"/>
  <c r="BK307"/>
  <c r="J239"/>
  <c r="BK164"/>
  <c r="BK328"/>
  <c r="BK268"/>
  <c r="BK208"/>
  <c r="J328"/>
  <c r="BK267"/>
  <c r="BK200"/>
  <c r="BK293"/>
  <c r="J233"/>
  <c r="BK168"/>
  <c r="J192"/>
  <c i="10" r="BK254"/>
  <c r="J219"/>
  <c r="J266"/>
  <c r="BK161"/>
  <c r="J186"/>
  <c r="J187"/>
  <c r="J213"/>
  <c r="J260"/>
  <c r="BK178"/>
  <c r="BK206"/>
  <c r="J220"/>
  <c r="J166"/>
  <c r="BK179"/>
  <c r="BK238"/>
  <c r="J225"/>
  <c r="BK214"/>
  <c r="BK204"/>
  <c r="J203"/>
  <c r="BK167"/>
  <c r="BK165"/>
  <c r="BK159"/>
  <c i="11" r="J309"/>
  <c r="J354"/>
  <c r="J329"/>
  <c r="BK317"/>
  <c r="J252"/>
  <c r="BK193"/>
  <c r="J294"/>
  <c r="BK254"/>
  <c r="J327"/>
  <c r="J234"/>
  <c r="BK196"/>
  <c r="BK167"/>
  <c r="BK311"/>
  <c r="BK277"/>
  <c r="J213"/>
  <c r="J292"/>
  <c r="J246"/>
  <c r="BK215"/>
  <c r="J342"/>
  <c r="J320"/>
  <c r="BK305"/>
  <c r="BK234"/>
  <c r="BK322"/>
  <c r="BK262"/>
  <c r="J179"/>
  <c r="BK295"/>
  <c r="J212"/>
  <c r="J170"/>
  <c r="BK323"/>
  <c r="J242"/>
  <c r="J177"/>
  <c r="BK269"/>
  <c r="J200"/>
  <c r="J159"/>
  <c r="J299"/>
  <c r="BK212"/>
  <c r="J158"/>
  <c i="2" l="1" r="BK156"/>
  <c r="J156"/>
  <c r="J101"/>
  <c r="R195"/>
  <c r="T227"/>
  <c r="T226"/>
  <c r="R246"/>
  <c i="3" r="R162"/>
  <c r="T197"/>
  <c r="R221"/>
  <c r="P269"/>
  <c r="R288"/>
  <c r="BK321"/>
  <c r="J321"/>
  <c r="J116"/>
  <c i="4" r="T153"/>
  <c r="R156"/>
  <c r="P163"/>
  <c r="P217"/>
  <c r="BK243"/>
  <c r="J243"/>
  <c r="J112"/>
  <c r="R265"/>
  <c i="5" r="P154"/>
  <c r="P153"/>
  <c r="P194"/>
  <c r="P206"/>
  <c r="BK272"/>
  <c r="J272"/>
  <c r="J110"/>
  <c r="R285"/>
  <c r="BK321"/>
  <c r="T341"/>
  <c i="6" r="BK156"/>
  <c r="J156"/>
  <c r="J101"/>
  <c r="R192"/>
  <c r="BK230"/>
  <c r="BK229"/>
  <c r="J229"/>
  <c r="J109"/>
  <c r="T243"/>
  <c r="T249"/>
  <c r="T246"/>
  <c r="P265"/>
  <c i="7" r="BK154"/>
  <c r="BK153"/>
  <c r="T154"/>
  <c r="T153"/>
  <c r="BK203"/>
  <c r="J203"/>
  <c r="J104"/>
  <c r="T203"/>
  <c r="BK250"/>
  <c r="J250"/>
  <c r="J108"/>
  <c r="P279"/>
  <c r="BK321"/>
  <c r="J321"/>
  <c r="J113"/>
  <c r="T339"/>
  <c r="T359"/>
  <c i="8" r="BK169"/>
  <c r="P217"/>
  <c r="P243"/>
  <c r="P255"/>
  <c i="9" r="BK163"/>
  <c r="J163"/>
  <c r="J102"/>
  <c r="BK210"/>
  <c r="J210"/>
  <c r="J105"/>
  <c r="P251"/>
  <c r="BK300"/>
  <c r="J300"/>
  <c r="J111"/>
  <c r="R300"/>
  <c r="R336"/>
  <c r="R350"/>
  <c i="10" r="P169"/>
  <c r="T217"/>
  <c r="R243"/>
  <c r="P249"/>
  <c r="T265"/>
  <c i="2" r="R153"/>
  <c r="BK195"/>
  <c r="J195"/>
  <c r="J106"/>
  <c r="P218"/>
  <c r="R240"/>
  <c r="BK262"/>
  <c r="J262"/>
  <c r="J119"/>
  <c i="3" r="T178"/>
  <c r="T231"/>
  <c r="P300"/>
  <c r="R317"/>
  <c i="4" r="R169"/>
  <c r="T217"/>
  <c r="T249"/>
  <c r="T246"/>
  <c i="5" r="T180"/>
  <c r="R236"/>
  <c r="R303"/>
  <c r="P321"/>
  <c r="BK341"/>
  <c r="J341"/>
  <c r="J120"/>
  <c i="6" r="T153"/>
  <c r="BK169"/>
  <c r="J169"/>
  <c r="J104"/>
  <c r="P211"/>
  <c r="R239"/>
  <c r="R249"/>
  <c i="7" r="P162"/>
  <c r="P216"/>
  <c r="R237"/>
  <c r="BK279"/>
  <c r="J279"/>
  <c r="J109"/>
  <c r="P321"/>
  <c r="BK349"/>
  <c r="J349"/>
  <c r="J117"/>
  <c i="8" r="P153"/>
  <c r="R192"/>
  <c r="T230"/>
  <c r="T229"/>
  <c r="P265"/>
  <c i="9" r="BK155"/>
  <c r="J155"/>
  <c r="J100"/>
  <c r="P204"/>
  <c r="BK238"/>
  <c r="J238"/>
  <c r="J107"/>
  <c r="R287"/>
  <c r="R306"/>
  <c r="R344"/>
  <c i="10" r="BK153"/>
  <c r="R156"/>
  <c r="P163"/>
  <c r="R211"/>
  <c r="R239"/>
  <c i="11" r="R181"/>
  <c r="R217"/>
  <c i="2" r="T153"/>
  <c r="T195"/>
  <c r="P227"/>
  <c r="P226"/>
  <c r="BK252"/>
  <c r="J252"/>
  <c r="J116"/>
  <c i="3" r="R154"/>
  <c r="R153"/>
  <c r="R192"/>
  <c r="BK204"/>
  <c r="J204"/>
  <c r="J106"/>
  <c r="BK269"/>
  <c r="J269"/>
  <c r="J110"/>
  <c r="BK300"/>
  <c r="J300"/>
  <c r="J113"/>
  <c i="4" r="P169"/>
  <c r="P211"/>
  <c r="P239"/>
  <c r="P255"/>
  <c i="5" r="P180"/>
  <c r="T199"/>
  <c r="T223"/>
  <c r="R265"/>
  <c r="BK291"/>
  <c r="J291"/>
  <c r="J112"/>
  <c r="BK325"/>
  <c r="J325"/>
  <c r="J116"/>
  <c i="7" r="T162"/>
  <c r="T216"/>
  <c r="R286"/>
  <c r="P308"/>
  <c r="R343"/>
  <c i="8" r="R153"/>
  <c r="T192"/>
  <c r="R230"/>
  <c r="R229"/>
  <c r="P249"/>
  <c r="P246"/>
  <c i="9" r="R163"/>
  <c r="P210"/>
  <c r="R238"/>
  <c r="BK280"/>
  <c r="J280"/>
  <c r="J109"/>
  <c r="P319"/>
  <c r="P340"/>
  <c r="T360"/>
  <c i="11" r="T181"/>
  <c r="BK251"/>
  <c r="J251"/>
  <c r="J108"/>
  <c r="P280"/>
  <c r="T300"/>
  <c i="2" r="T169"/>
  <c r="BK227"/>
  <c r="BK226"/>
  <c r="J226"/>
  <c r="J109"/>
  <c r="T240"/>
  <c r="T262"/>
  <c i="3" r="BK154"/>
  <c r="BK153"/>
  <c r="P192"/>
  <c r="R204"/>
  <c r="P262"/>
  <c r="T288"/>
  <c r="T321"/>
  <c i="4" r="BK153"/>
  <c r="J153"/>
  <c r="J100"/>
  <c r="BK192"/>
  <c r="J192"/>
  <c r="J106"/>
  <c r="BK230"/>
  <c r="J230"/>
  <c r="J110"/>
  <c r="T243"/>
  <c r="P265"/>
  <c i="5" r="BK180"/>
  <c r="J180"/>
  <c r="J103"/>
  <c r="P199"/>
  <c r="R223"/>
  <c r="P265"/>
  <c r="T291"/>
  <c r="R321"/>
  <c r="R341"/>
  <c i="6" r="BK153"/>
  <c r="BK152"/>
  <c r="R169"/>
  <c r="R211"/>
  <c r="P243"/>
  <c r="T265"/>
  <c i="8" r="BK153"/>
  <c r="T156"/>
  <c r="R163"/>
  <c r="BK217"/>
  <c r="J217"/>
  <c r="J108"/>
  <c r="T239"/>
  <c r="T249"/>
  <c i="9" r="P155"/>
  <c r="P154"/>
  <c r="BK204"/>
  <c r="J204"/>
  <c r="J104"/>
  <c r="R217"/>
  <c r="P287"/>
  <c r="T300"/>
  <c r="P336"/>
  <c r="BK344"/>
  <c r="J344"/>
  <c r="J117"/>
  <c r="P360"/>
  <c i="10" r="BK192"/>
  <c r="J192"/>
  <c r="J106"/>
  <c r="T211"/>
  <c r="P239"/>
  <c r="T249"/>
  <c r="T246"/>
  <c i="11" r="R155"/>
  <c r="R154"/>
  <c r="BK210"/>
  <c r="J210"/>
  <c r="J105"/>
  <c r="P251"/>
  <c r="T280"/>
  <c r="P319"/>
  <c i="2" r="BK153"/>
  <c r="J153"/>
  <c r="J100"/>
  <c r="P195"/>
  <c r="R218"/>
  <c r="P240"/>
  <c r="BK246"/>
  <c r="J246"/>
  <c r="J115"/>
  <c r="P262"/>
  <c i="3" r="BK178"/>
  <c r="J178"/>
  <c r="J103"/>
  <c r="P197"/>
  <c r="P221"/>
  <c r="T262"/>
  <c r="P288"/>
  <c r="R327"/>
  <c r="P337"/>
  <c i="4" r="R153"/>
  <c r="R152"/>
  <c r="T156"/>
  <c r="R163"/>
  <c r="R217"/>
  <c r="R243"/>
  <c i="5" r="P162"/>
  <c r="R199"/>
  <c r="P223"/>
  <c r="BK265"/>
  <c r="J265"/>
  <c r="J109"/>
  <c r="P291"/>
  <c r="BK331"/>
  <c r="J331"/>
  <c r="J117"/>
  <c i="6" r="P153"/>
  <c r="P192"/>
  <c r="P230"/>
  <c r="P229"/>
  <c r="P239"/>
  <c r="R255"/>
  <c i="7" r="T180"/>
  <c r="R216"/>
  <c r="T286"/>
  <c r="T299"/>
  <c r="P339"/>
  <c r="T349"/>
  <c i="8" r="BK156"/>
  <c r="J156"/>
  <c r="J101"/>
  <c r="P163"/>
  <c r="T211"/>
  <c r="P239"/>
  <c r="BK255"/>
  <c r="J255"/>
  <c r="J116"/>
  <c i="9" r="R181"/>
  <c r="P217"/>
  <c r="T287"/>
  <c r="P300"/>
  <c r="T336"/>
  <c r="BK350"/>
  <c r="J350"/>
  <c r="J118"/>
  <c i="10" r="T156"/>
  <c r="R163"/>
  <c r="BK211"/>
  <c r="J211"/>
  <c r="J107"/>
  <c r="P230"/>
  <c r="P229"/>
  <c r="T255"/>
  <c i="11" r="BK181"/>
  <c r="J181"/>
  <c r="J103"/>
  <c r="T210"/>
  <c r="T251"/>
  <c r="R300"/>
  <c r="BK340"/>
  <c r="J340"/>
  <c r="J116"/>
  <c i="2" r="R169"/>
  <c r="BK218"/>
  <c r="J218"/>
  <c r="J108"/>
  <c r="BK240"/>
  <c r="J240"/>
  <c r="J112"/>
  <c r="R262"/>
  <c i="3" r="P154"/>
  <c r="P153"/>
  <c r="T192"/>
  <c r="T204"/>
  <c r="R269"/>
  <c r="P282"/>
  <c r="BK317"/>
  <c r="J317"/>
  <c r="J115"/>
  <c r="T327"/>
  <c r="R337"/>
  <c i="4" r="T192"/>
  <c r="T230"/>
  <c r="T229"/>
  <c r="BK249"/>
  <c r="J249"/>
  <c r="J115"/>
  <c i="5" r="R154"/>
  <c r="R153"/>
  <c r="T194"/>
  <c r="T206"/>
  <c r="R272"/>
  <c r="BK285"/>
  <c r="J285"/>
  <c r="J111"/>
  <c r="T321"/>
  <c r="P341"/>
  <c i="6" r="P156"/>
  <c r="T192"/>
  <c r="R230"/>
  <c r="R229"/>
  <c r="BK255"/>
  <c r="J255"/>
  <c r="J116"/>
  <c i="7" r="R180"/>
  <c r="R203"/>
  <c r="P250"/>
  <c r="T279"/>
  <c r="BK308"/>
  <c r="J308"/>
  <c r="J112"/>
  <c r="BK343"/>
  <c r="J343"/>
  <c r="J116"/>
  <c i="8" r="T153"/>
  <c r="T152"/>
  <c r="P192"/>
  <c r="P230"/>
  <c r="P229"/>
  <c r="BK249"/>
  <c r="J249"/>
  <c r="J115"/>
  <c r="BK265"/>
  <c r="J265"/>
  <c r="J119"/>
  <c i="9" r="T163"/>
  <c r="R210"/>
  <c r="P238"/>
  <c r="P280"/>
  <c r="BK319"/>
  <c r="J319"/>
  <c r="J113"/>
  <c r="P350"/>
  <c i="10" r="R153"/>
  <c r="R152"/>
  <c r="P192"/>
  <c r="BK230"/>
  <c r="BK229"/>
  <c r="J229"/>
  <c r="J109"/>
  <c r="T243"/>
  <c r="BK265"/>
  <c r="J265"/>
  <c r="J119"/>
  <c i="11" r="P155"/>
  <c r="P154"/>
  <c r="BK217"/>
  <c r="J217"/>
  <c r="J106"/>
  <c r="T238"/>
  <c r="BK280"/>
  <c r="J280"/>
  <c r="J109"/>
  <c r="P300"/>
  <c r="R306"/>
  <c r="BK336"/>
  <c r="J336"/>
  <c r="J114"/>
  <c r="P344"/>
  <c i="2" r="R156"/>
  <c r="T163"/>
  <c r="T212"/>
  <c r="R236"/>
  <c r="P246"/>
  <c i="3" r="R178"/>
  <c r="BK197"/>
  <c r="J197"/>
  <c r="J105"/>
  <c r="BK221"/>
  <c r="J221"/>
  <c r="J107"/>
  <c r="T269"/>
  <c r="T282"/>
  <c r="R321"/>
  <c i="4" r="T169"/>
  <c r="R211"/>
  <c r="BK239"/>
  <c r="J239"/>
  <c r="J111"/>
  <c r="P249"/>
  <c r="T265"/>
  <c i="5" r="R162"/>
  <c r="T236"/>
  <c r="BK303"/>
  <c r="J303"/>
  <c r="J113"/>
  <c r="P325"/>
  <c i="6" r="BK192"/>
  <c r="J192"/>
  <c r="J106"/>
  <c r="T217"/>
  <c r="BK243"/>
  <c r="J243"/>
  <c r="J112"/>
  <c r="P249"/>
  <c r="P246"/>
  <c r="BK265"/>
  <c r="J265"/>
  <c r="J119"/>
  <c i="7" r="P154"/>
  <c r="P153"/>
  <c r="R154"/>
  <c r="R153"/>
  <c r="BK216"/>
  <c r="J216"/>
  <c r="J106"/>
  <c r="T237"/>
  <c r="R279"/>
  <c r="R321"/>
  <c r="R349"/>
  <c i="8" r="BK192"/>
  <c r="J192"/>
  <c r="J106"/>
  <c r="P211"/>
  <c r="R239"/>
  <c r="R249"/>
  <c i="9" r="T181"/>
  <c r="BK251"/>
  <c r="J251"/>
  <c r="J108"/>
  <c r="T280"/>
  <c r="BK306"/>
  <c r="J306"/>
  <c r="J112"/>
  <c r="BK336"/>
  <c r="J336"/>
  <c r="J114"/>
  <c r="T340"/>
  <c r="R360"/>
  <c i="10" r="T169"/>
  <c r="P211"/>
  <c r="BK239"/>
  <c r="J239"/>
  <c r="J111"/>
  <c r="R255"/>
  <c i="11" r="BK155"/>
  <c r="J155"/>
  <c r="J100"/>
  <c r="T155"/>
  <c r="T154"/>
  <c r="BK204"/>
  <c r="J204"/>
  <c r="J104"/>
  <c r="P217"/>
  <c r="BK287"/>
  <c r="J287"/>
  <c r="J110"/>
  <c r="P306"/>
  <c r="P336"/>
  <c r="R344"/>
  <c i="2" r="T156"/>
  <c r="R163"/>
  <c r="T218"/>
  <c i="3" r="T162"/>
  <c r="T161"/>
  <c r="R197"/>
  <c r="T221"/>
  <c r="R262"/>
  <c r="T300"/>
  <c r="T317"/>
  <c i="4" r="BK156"/>
  <c r="J156"/>
  <c r="J101"/>
  <c r="BK163"/>
  <c r="BK211"/>
  <c r="J211"/>
  <c r="J107"/>
  <c r="T239"/>
  <c i="5" r="R180"/>
  <c r="BK236"/>
  <c r="J236"/>
  <c r="J108"/>
  <c r="P303"/>
  <c r="R325"/>
  <c i="6" r="P169"/>
  <c r="BK211"/>
  <c r="J211"/>
  <c r="J107"/>
  <c r="T230"/>
  <c r="T229"/>
  <c r="T255"/>
  <c i="7" r="P180"/>
  <c r="BK209"/>
  <c r="J209"/>
  <c r="J105"/>
  <c r="BK237"/>
  <c r="J237"/>
  <c r="J107"/>
  <c r="BK286"/>
  <c r="J286"/>
  <c r="J110"/>
  <c r="T321"/>
  <c r="T343"/>
  <c r="BK359"/>
  <c r="J359"/>
  <c r="J120"/>
  <c i="8" r="P156"/>
  <c r="BK163"/>
  <c r="J163"/>
  <c r="J103"/>
  <c r="BK211"/>
  <c r="J211"/>
  <c r="J107"/>
  <c i="9" r="T155"/>
  <c r="T154"/>
  <c r="R204"/>
  <c r="BK340"/>
  <c r="J340"/>
  <c r="J116"/>
  <c r="BK360"/>
  <c r="J360"/>
  <c r="J121"/>
  <c i="10" r="T153"/>
  <c r="T152"/>
  <c r="BK169"/>
  <c r="J169"/>
  <c r="J104"/>
  <c r="R217"/>
  <c r="T239"/>
  <c r="BK249"/>
  <c r="J249"/>
  <c r="J115"/>
  <c r="P265"/>
  <c i="11" r="T163"/>
  <c r="T204"/>
  <c r="T217"/>
  <c r="P287"/>
  <c r="BK319"/>
  <c r="J319"/>
  <c r="J113"/>
  <c r="R336"/>
  <c r="R340"/>
  <c r="P350"/>
  <c i="2" r="P169"/>
  <c r="R227"/>
  <c r="R226"/>
  <c r="T246"/>
  <c r="T243"/>
  <c i="3" r="T154"/>
  <c r="T153"/>
  <c r="BK192"/>
  <c r="J192"/>
  <c r="J104"/>
  <c r="P204"/>
  <c r="BK262"/>
  <c r="J262"/>
  <c r="J109"/>
  <c r="R300"/>
  <c r="BK327"/>
  <c r="J327"/>
  <c r="J117"/>
  <c i="4" r="P156"/>
  <c r="T163"/>
  <c r="BK217"/>
  <c r="J217"/>
  <c r="J108"/>
  <c r="R239"/>
  <c r="T255"/>
  <c i="5" r="T154"/>
  <c r="T153"/>
  <c r="R194"/>
  <c r="R206"/>
  <c r="T272"/>
  <c r="P285"/>
  <c r="T331"/>
  <c i="6" r="T169"/>
  <c r="T211"/>
  <c r="BK239"/>
  <c r="J239"/>
  <c r="J111"/>
  <c r="P255"/>
  <c i="7" r="BK162"/>
  <c r="J162"/>
  <c r="J102"/>
  <c r="P203"/>
  <c r="R209"/>
  <c r="T250"/>
  <c r="BK299"/>
  <c r="J299"/>
  <c r="J111"/>
  <c r="T308"/>
  <c r="R339"/>
  <c r="R338"/>
  <c r="R359"/>
  <c i="8" r="P169"/>
  <c r="P162"/>
  <c r="BK230"/>
  <c r="J230"/>
  <c r="J110"/>
  <c r="T243"/>
  <c r="T265"/>
  <c i="9" r="P181"/>
  <c r="T210"/>
  <c r="T251"/>
  <c r="T319"/>
  <c r="T350"/>
  <c i="10" r="P153"/>
  <c r="BK163"/>
  <c r="J163"/>
  <c r="J103"/>
  <c r="T163"/>
  <c r="BK217"/>
  <c r="J217"/>
  <c r="J108"/>
  <c r="P243"/>
  <c r="R265"/>
  <c i="11" r="BK163"/>
  <c r="P210"/>
  <c r="R251"/>
  <c r="BK300"/>
  <c r="J300"/>
  <c r="J111"/>
  <c r="BK306"/>
  <c r="J306"/>
  <c r="J112"/>
  <c r="P340"/>
  <c r="T350"/>
  <c r="BK360"/>
  <c r="J360"/>
  <c r="J121"/>
  <c i="2" r="BK169"/>
  <c r="P212"/>
  <c r="P236"/>
  <c r="R252"/>
  <c r="R243"/>
  <c i="3" r="P162"/>
  <c r="R231"/>
  <c r="BK288"/>
  <c r="J288"/>
  <c r="J112"/>
  <c r="P321"/>
  <c r="BK337"/>
  <c r="J337"/>
  <c r="J120"/>
  <c i="4" r="BK169"/>
  <c r="J169"/>
  <c r="J104"/>
  <c r="T211"/>
  <c r="P243"/>
  <c r="BK255"/>
  <c r="J255"/>
  <c r="J116"/>
  <c r="BK265"/>
  <c r="J265"/>
  <c r="J119"/>
  <c i="5" r="BK162"/>
  <c r="J162"/>
  <c r="J102"/>
  <c r="BK199"/>
  <c r="J199"/>
  <c r="J105"/>
  <c r="BK223"/>
  <c r="J223"/>
  <c r="J107"/>
  <c r="T265"/>
  <c r="R291"/>
  <c r="R331"/>
  <c i="6" r="R156"/>
  <c r="P163"/>
  <c r="P217"/>
  <c r="T239"/>
  <c r="R265"/>
  <c i="8" r="R169"/>
  <c r="R211"/>
  <c r="R243"/>
  <c r="R255"/>
  <c i="9" r="BK181"/>
  <c r="J181"/>
  <c r="J103"/>
  <c r="T217"/>
  <c r="BK287"/>
  <c r="J287"/>
  <c r="J110"/>
  <c r="T306"/>
  <c r="P344"/>
  <c i="10" r="P156"/>
  <c r="R192"/>
  <c r="T230"/>
  <c r="T229"/>
  <c r="P255"/>
  <c i="11" r="P181"/>
  <c r="R210"/>
  <c r="BK238"/>
  <c r="J238"/>
  <c r="J107"/>
  <c r="T287"/>
  <c r="R319"/>
  <c r="BK344"/>
  <c r="J344"/>
  <c r="J117"/>
  <c r="R350"/>
  <c r="P360"/>
  <c i="2" r="P153"/>
  <c r="BK163"/>
  <c r="J163"/>
  <c r="J103"/>
  <c r="R212"/>
  <c r="T236"/>
  <c r="P252"/>
  <c i="3" r="P178"/>
  <c r="BK231"/>
  <c r="J231"/>
  <c r="J108"/>
  <c r="BK282"/>
  <c r="J282"/>
  <c r="J111"/>
  <c r="R282"/>
  <c r="P317"/>
  <c r="P316"/>
  <c r="P327"/>
  <c r="T337"/>
  <c i="4" r="P153"/>
  <c r="P152"/>
  <c r="P192"/>
  <c r="P230"/>
  <c r="P229"/>
  <c r="R255"/>
  <c i="5" r="BK154"/>
  <c r="J154"/>
  <c r="J100"/>
  <c r="BK194"/>
  <c r="J194"/>
  <c r="J104"/>
  <c r="BK206"/>
  <c r="J206"/>
  <c r="J106"/>
  <c r="P272"/>
  <c r="T285"/>
  <c r="P331"/>
  <c i="6" r="T156"/>
  <c r="R163"/>
  <c r="R217"/>
  <c r="BK249"/>
  <c i="7" r="BK180"/>
  <c r="J180"/>
  <c r="J103"/>
  <c r="T209"/>
  <c r="P237"/>
  <c r="P286"/>
  <c r="R308"/>
  <c r="P343"/>
  <c i="8" r="T169"/>
  <c r="R217"/>
  <c r="BK239"/>
  <c r="J239"/>
  <c r="J111"/>
  <c r="T255"/>
  <c r="T246"/>
  <c i="9" r="R155"/>
  <c r="R154"/>
  <c r="BK217"/>
  <c r="J217"/>
  <c r="J106"/>
  <c r="R251"/>
  <c r="R319"/>
  <c r="T344"/>
  <c i="10" r="BK156"/>
  <c r="J156"/>
  <c r="J101"/>
  <c r="T192"/>
  <c r="R230"/>
  <c r="R229"/>
  <c r="R249"/>
  <c r="R246"/>
  <c i="11" r="P163"/>
  <c r="P162"/>
  <c r="P204"/>
  <c r="P238"/>
  <c r="R280"/>
  <c r="T319"/>
  <c r="T344"/>
  <c r="R360"/>
  <c i="2" r="P156"/>
  <c r="P163"/>
  <c r="BK212"/>
  <c r="J212"/>
  <c r="J107"/>
  <c r="BK236"/>
  <c r="J236"/>
  <c r="J111"/>
  <c r="T252"/>
  <c i="3" r="BK162"/>
  <c r="BK161"/>
  <c r="J161"/>
  <c r="J101"/>
  <c r="P231"/>
  <c i="4" r="R192"/>
  <c r="R230"/>
  <c r="R229"/>
  <c r="R249"/>
  <c r="R246"/>
  <c i="5" r="T162"/>
  <c r="T161"/>
  <c r="P236"/>
  <c r="T303"/>
  <c r="T325"/>
  <c i="6" r="R153"/>
  <c r="R152"/>
  <c r="BK163"/>
  <c r="J163"/>
  <c r="J103"/>
  <c r="T163"/>
  <c r="BK217"/>
  <c r="J217"/>
  <c r="J108"/>
  <c r="R243"/>
  <c i="7" r="R162"/>
  <c r="P209"/>
  <c r="R250"/>
  <c r="P299"/>
  <c r="R299"/>
  <c r="BK339"/>
  <c r="J339"/>
  <c r="J115"/>
  <c r="P349"/>
  <c r="P359"/>
  <c i="8" r="R156"/>
  <c r="T163"/>
  <c r="T217"/>
  <c r="BK243"/>
  <c r="J243"/>
  <c r="J112"/>
  <c r="R265"/>
  <c i="9" r="P163"/>
  <c r="P162"/>
  <c r="T204"/>
  <c r="T238"/>
  <c r="R280"/>
  <c r="P306"/>
  <c r="R340"/>
  <c r="R339"/>
  <c i="10" r="R169"/>
  <c r="R162"/>
  <c r="P217"/>
  <c r="BK243"/>
  <c r="J243"/>
  <c r="J112"/>
  <c r="BK255"/>
  <c r="J255"/>
  <c r="J116"/>
  <c i="11" r="R163"/>
  <c r="R162"/>
  <c r="R204"/>
  <c r="R238"/>
  <c r="R287"/>
  <c r="T306"/>
  <c r="T336"/>
  <c r="T340"/>
  <c r="T339"/>
  <c r="BK350"/>
  <c r="J350"/>
  <c r="J118"/>
  <c r="T360"/>
  <c i="2" r="BK258"/>
  <c r="J258"/>
  <c r="J117"/>
  <c r="BK244"/>
  <c r="J244"/>
  <c r="J114"/>
  <c i="6" r="BK261"/>
  <c r="J261"/>
  <c r="J117"/>
  <c r="BK263"/>
  <c r="J263"/>
  <c r="J118"/>
  <c i="10" r="BK247"/>
  <c r="J247"/>
  <c r="J114"/>
  <c r="BK261"/>
  <c r="J261"/>
  <c r="J117"/>
  <c i="8" r="BK261"/>
  <c r="J261"/>
  <c r="J117"/>
  <c i="4" r="BK261"/>
  <c r="J261"/>
  <c r="J117"/>
  <c r="BK263"/>
  <c r="J263"/>
  <c r="J118"/>
  <c i="7" r="BK355"/>
  <c r="J355"/>
  <c r="J118"/>
  <c i="9" r="BK356"/>
  <c r="J356"/>
  <c r="J119"/>
  <c i="11" r="BK358"/>
  <c r="J358"/>
  <c r="J120"/>
  <c i="5" r="BK337"/>
  <c r="J337"/>
  <c r="J118"/>
  <c i="4" r="BK247"/>
  <c r="J247"/>
  <c r="J114"/>
  <c i="11" r="BK356"/>
  <c r="J356"/>
  <c r="J119"/>
  <c i="3" r="BK335"/>
  <c r="J335"/>
  <c r="J119"/>
  <c i="5" r="BK339"/>
  <c r="J339"/>
  <c r="J119"/>
  <c i="8" r="BK247"/>
  <c r="J247"/>
  <c r="J114"/>
  <c i="2" r="BK260"/>
  <c r="J260"/>
  <c r="J118"/>
  <c i="3" r="BK333"/>
  <c r="J333"/>
  <c r="J118"/>
  <c i="8" r="BK263"/>
  <c r="J263"/>
  <c r="J118"/>
  <c i="10" r="BK263"/>
  <c r="J263"/>
  <c r="J118"/>
  <c i="7" r="BK357"/>
  <c r="J357"/>
  <c r="J119"/>
  <c i="9" r="BK358"/>
  <c r="J358"/>
  <c r="J120"/>
  <c i="6" r="BK247"/>
  <c r="J247"/>
  <c r="J114"/>
  <c i="11" r="J91"/>
  <c r="BE177"/>
  <c r="BE184"/>
  <c r="BE202"/>
  <c r="BE219"/>
  <c r="BE249"/>
  <c r="BE262"/>
  <c r="BE264"/>
  <c r="BE285"/>
  <c r="BE291"/>
  <c r="BE297"/>
  <c r="BE308"/>
  <c r="BE311"/>
  <c r="BE314"/>
  <c r="BE315"/>
  <c r="BE328"/>
  <c r="BE329"/>
  <c r="BE331"/>
  <c r="BE335"/>
  <c r="BE345"/>
  <c r="E85"/>
  <c r="F150"/>
  <c r="BE170"/>
  <c r="BE179"/>
  <c r="BE182"/>
  <c r="BE194"/>
  <c r="BE211"/>
  <c r="BE214"/>
  <c r="BE222"/>
  <c r="BE228"/>
  <c r="BE234"/>
  <c r="BE245"/>
  <c r="BE250"/>
  <c r="BE252"/>
  <c r="BE324"/>
  <c r="BE334"/>
  <c r="BE354"/>
  <c r="BE169"/>
  <c r="BE172"/>
  <c r="BE187"/>
  <c r="BE191"/>
  <c r="BE231"/>
  <c r="BE260"/>
  <c r="BE268"/>
  <c r="BE278"/>
  <c r="BE295"/>
  <c r="BE303"/>
  <c r="BE320"/>
  <c r="BE330"/>
  <c r="BE333"/>
  <c r="BE343"/>
  <c r="BE351"/>
  <c i="10" r="J153"/>
  <c r="J100"/>
  <c r="BK162"/>
  <c r="J162"/>
  <c r="J102"/>
  <c i="11" r="BE167"/>
  <c r="BE173"/>
  <c r="BE185"/>
  <c r="BE193"/>
  <c r="BE196"/>
  <c r="BE198"/>
  <c r="BE213"/>
  <c r="BE237"/>
  <c r="BE248"/>
  <c r="BE254"/>
  <c r="BE255"/>
  <c r="BE257"/>
  <c r="BE273"/>
  <c r="BE274"/>
  <c r="BE276"/>
  <c r="BE286"/>
  <c r="BE304"/>
  <c r="BE307"/>
  <c r="BE316"/>
  <c r="BE318"/>
  <c r="BE323"/>
  <c r="BE326"/>
  <c r="BE353"/>
  <c r="BE164"/>
  <c r="BE166"/>
  <c r="BE171"/>
  <c r="BE180"/>
  <c r="BE183"/>
  <c r="BE188"/>
  <c r="BE189"/>
  <c r="BE203"/>
  <c r="BE208"/>
  <c r="BE215"/>
  <c r="BE221"/>
  <c r="BE227"/>
  <c r="BE236"/>
  <c r="BE244"/>
  <c r="BE256"/>
  <c r="BE265"/>
  <c r="BE269"/>
  <c r="BE271"/>
  <c r="BE275"/>
  <c r="BE277"/>
  <c r="BE298"/>
  <c r="BE342"/>
  <c r="BE362"/>
  <c r="BE160"/>
  <c r="BE161"/>
  <c r="BE178"/>
  <c r="BE200"/>
  <c r="BE235"/>
  <c r="BE239"/>
  <c r="BE243"/>
  <c r="BE279"/>
  <c r="BE284"/>
  <c r="BE294"/>
  <c r="BE302"/>
  <c r="BE332"/>
  <c r="BE337"/>
  <c r="BE359"/>
  <c r="BE165"/>
  <c r="BE174"/>
  <c r="BE209"/>
  <c r="BE212"/>
  <c r="BE216"/>
  <c r="BE224"/>
  <c r="BE225"/>
  <c r="BE233"/>
  <c r="BE241"/>
  <c r="BE247"/>
  <c r="BE259"/>
  <c r="BE261"/>
  <c r="BE290"/>
  <c r="BE293"/>
  <c r="BE301"/>
  <c r="BE305"/>
  <c r="BE312"/>
  <c r="BE338"/>
  <c r="BE348"/>
  <c i="10" r="J230"/>
  <c r="J110"/>
  <c i="11" r="BE157"/>
  <c r="BE159"/>
  <c r="BE168"/>
  <c r="BE190"/>
  <c r="BE206"/>
  <c r="BE223"/>
  <c r="BE240"/>
  <c r="BE263"/>
  <c r="BE266"/>
  <c r="BE283"/>
  <c r="BE309"/>
  <c r="BE317"/>
  <c r="BE341"/>
  <c r="BE352"/>
  <c r="BE361"/>
  <c r="BE156"/>
  <c r="BE158"/>
  <c r="BE192"/>
  <c r="BE197"/>
  <c r="BE199"/>
  <c r="BE205"/>
  <c r="BE313"/>
  <c r="BE322"/>
  <c r="BE346"/>
  <c r="BE355"/>
  <c r="BE186"/>
  <c r="BE195"/>
  <c r="BE201"/>
  <c r="BE207"/>
  <c r="BE218"/>
  <c r="BE226"/>
  <c r="BE232"/>
  <c r="BE242"/>
  <c r="BE246"/>
  <c r="BE258"/>
  <c r="BE270"/>
  <c r="BE272"/>
  <c r="BE281"/>
  <c r="BE289"/>
  <c r="BE292"/>
  <c r="BE327"/>
  <c r="BE347"/>
  <c r="BE349"/>
  <c r="BE175"/>
  <c r="BE176"/>
  <c r="BE220"/>
  <c r="BE229"/>
  <c r="BE230"/>
  <c r="BE253"/>
  <c r="BE267"/>
  <c r="BE282"/>
  <c r="BE325"/>
  <c r="BE288"/>
  <c r="BE296"/>
  <c r="BE299"/>
  <c r="BE310"/>
  <c r="BE321"/>
  <c r="BE357"/>
  <c i="9" r="BK154"/>
  <c i="10" r="BE180"/>
  <c r="BE194"/>
  <c r="E85"/>
  <c r="BE160"/>
  <c r="BE165"/>
  <c r="BE181"/>
  <c r="BE186"/>
  <c r="BE189"/>
  <c r="BE212"/>
  <c i="9" r="BK339"/>
  <c r="J339"/>
  <c r="J115"/>
  <c i="10" r="J145"/>
  <c r="BE154"/>
  <c r="BE159"/>
  <c r="BE177"/>
  <c r="BE183"/>
  <c r="BE185"/>
  <c r="BE219"/>
  <c r="BE233"/>
  <c r="BE236"/>
  <c r="BE240"/>
  <c i="9" r="BK162"/>
  <c r="J162"/>
  <c r="J101"/>
  <c i="10" r="BE158"/>
  <c r="BE168"/>
  <c r="BE172"/>
  <c r="BE197"/>
  <c r="BE199"/>
  <c r="BE203"/>
  <c r="BE216"/>
  <c r="BE237"/>
  <c r="BE250"/>
  <c r="BE260"/>
  <c r="BE166"/>
  <c r="BE187"/>
  <c r="BE202"/>
  <c r="BE238"/>
  <c r="F94"/>
  <c r="BE155"/>
  <c r="BE175"/>
  <c r="BE179"/>
  <c r="BE182"/>
  <c r="BE184"/>
  <c r="BE190"/>
  <c r="BE206"/>
  <c r="BE222"/>
  <c r="BE228"/>
  <c r="BE241"/>
  <c r="BE257"/>
  <c r="BE167"/>
  <c r="BE170"/>
  <c r="BE207"/>
  <c r="BE209"/>
  <c r="BE214"/>
  <c r="BE242"/>
  <c r="BE245"/>
  <c r="BE252"/>
  <c r="BE259"/>
  <c r="BE178"/>
  <c r="BE195"/>
  <c r="BE205"/>
  <c r="BE218"/>
  <c r="BE223"/>
  <c r="BE225"/>
  <c r="BE251"/>
  <c r="BE262"/>
  <c r="BE157"/>
  <c r="BE173"/>
  <c r="BE188"/>
  <c r="BE200"/>
  <c r="BE204"/>
  <c r="BE210"/>
  <c r="BE213"/>
  <c r="BE231"/>
  <c r="BE258"/>
  <c r="BE264"/>
  <c r="BE267"/>
  <c r="BE164"/>
  <c r="BE171"/>
  <c r="BE174"/>
  <c r="BE193"/>
  <c r="BE196"/>
  <c r="BE198"/>
  <c r="BE201"/>
  <c r="BE208"/>
  <c r="BE224"/>
  <c r="BE226"/>
  <c r="BE234"/>
  <c r="BE176"/>
  <c r="BE221"/>
  <c r="BE244"/>
  <c r="BE248"/>
  <c r="BE253"/>
  <c r="BE256"/>
  <c r="BE161"/>
  <c r="BE215"/>
  <c r="BE220"/>
  <c r="BE227"/>
  <c r="BE232"/>
  <c r="BE235"/>
  <c r="BE254"/>
  <c r="BE266"/>
  <c i="9" r="E85"/>
  <c r="BE159"/>
  <c r="BE164"/>
  <c r="BE202"/>
  <c r="BE208"/>
  <c r="BE243"/>
  <c r="BE246"/>
  <c r="BE248"/>
  <c r="BE271"/>
  <c r="BE278"/>
  <c r="BE283"/>
  <c r="BE298"/>
  <c r="BE310"/>
  <c r="BE312"/>
  <c r="BE315"/>
  <c r="BE320"/>
  <c i="8" r="J153"/>
  <c r="J100"/>
  <c i="9" r="F150"/>
  <c r="BE161"/>
  <c r="BE187"/>
  <c r="BE191"/>
  <c r="BE194"/>
  <c r="BE197"/>
  <c r="BE220"/>
  <c r="BE242"/>
  <c r="BE249"/>
  <c r="BE305"/>
  <c r="BE326"/>
  <c i="8" r="J169"/>
  <c r="J104"/>
  <c i="9" r="BE189"/>
  <c r="BE196"/>
  <c r="BE227"/>
  <c r="BE259"/>
  <c r="BE262"/>
  <c r="BE268"/>
  <c r="BE274"/>
  <c r="BE291"/>
  <c r="BE297"/>
  <c r="BE330"/>
  <c r="BE332"/>
  <c r="BE334"/>
  <c r="BE337"/>
  <c r="BE349"/>
  <c r="BE157"/>
  <c r="BE165"/>
  <c r="BE179"/>
  <c r="BE199"/>
  <c r="BE205"/>
  <c r="BE224"/>
  <c r="BE240"/>
  <c r="BE255"/>
  <c r="BE269"/>
  <c r="BE275"/>
  <c r="BE282"/>
  <c r="BE285"/>
  <c r="BE301"/>
  <c r="BE313"/>
  <c r="BE314"/>
  <c r="BE316"/>
  <c r="BE322"/>
  <c r="BE325"/>
  <c r="BE347"/>
  <c r="BE170"/>
  <c r="BE173"/>
  <c r="BE192"/>
  <c r="BE228"/>
  <c r="BE234"/>
  <c r="BE256"/>
  <c r="BE264"/>
  <c r="BE270"/>
  <c r="BE304"/>
  <c r="BE309"/>
  <c r="BE348"/>
  <c r="BE352"/>
  <c r="BE174"/>
  <c r="BE188"/>
  <c r="BE193"/>
  <c r="BE212"/>
  <c r="BE214"/>
  <c r="BE232"/>
  <c r="BE258"/>
  <c r="BE288"/>
  <c r="BE293"/>
  <c r="BE355"/>
  <c i="8" r="BK229"/>
  <c r="J229"/>
  <c r="J109"/>
  <c i="9" r="BE171"/>
  <c r="BE200"/>
  <c r="BE215"/>
  <c r="BE223"/>
  <c r="BE233"/>
  <c r="BE239"/>
  <c r="BE254"/>
  <c r="BE263"/>
  <c r="BE292"/>
  <c r="BE295"/>
  <c r="BE311"/>
  <c r="BE318"/>
  <c r="BE321"/>
  <c r="BE324"/>
  <c r="BE346"/>
  <c r="BE351"/>
  <c r="J147"/>
  <c r="BE158"/>
  <c r="BE167"/>
  <c r="BE168"/>
  <c r="BE177"/>
  <c r="BE185"/>
  <c r="BE230"/>
  <c r="BE241"/>
  <c r="BE252"/>
  <c r="BE257"/>
  <c r="BE266"/>
  <c r="BE289"/>
  <c r="BE296"/>
  <c r="BE299"/>
  <c r="BE308"/>
  <c r="BE328"/>
  <c r="BE338"/>
  <c r="BE341"/>
  <c r="BE343"/>
  <c r="BE345"/>
  <c r="BE182"/>
  <c r="BE201"/>
  <c r="BE207"/>
  <c r="BE213"/>
  <c r="BE221"/>
  <c r="BE226"/>
  <c r="BE237"/>
  <c r="BE247"/>
  <c r="BE250"/>
  <c r="BE272"/>
  <c r="BE284"/>
  <c r="BE286"/>
  <c r="BE290"/>
  <c r="BE302"/>
  <c r="BE329"/>
  <c r="BE342"/>
  <c r="BE357"/>
  <c r="BE359"/>
  <c r="BE169"/>
  <c r="BE175"/>
  <c r="BE184"/>
  <c r="BE186"/>
  <c r="BE198"/>
  <c r="BE206"/>
  <c r="BE211"/>
  <c r="BE216"/>
  <c r="BE218"/>
  <c r="BE222"/>
  <c r="BE229"/>
  <c r="BE236"/>
  <c r="BE267"/>
  <c r="BE277"/>
  <c r="BE281"/>
  <c r="BE303"/>
  <c r="BE307"/>
  <c r="BE317"/>
  <c r="BE323"/>
  <c r="BE331"/>
  <c r="BE335"/>
  <c r="BE361"/>
  <c r="BE156"/>
  <c r="BE180"/>
  <c r="BE195"/>
  <c r="BE209"/>
  <c r="BE245"/>
  <c r="BE260"/>
  <c r="BE261"/>
  <c r="BE273"/>
  <c r="BE279"/>
  <c r="BE160"/>
  <c r="BE166"/>
  <c r="BE172"/>
  <c r="BE176"/>
  <c r="BE178"/>
  <c r="BE183"/>
  <c r="BE190"/>
  <c r="BE203"/>
  <c r="BE219"/>
  <c r="BE225"/>
  <c r="BE231"/>
  <c r="BE235"/>
  <c r="BE244"/>
  <c r="BE253"/>
  <c r="BE265"/>
  <c r="BE276"/>
  <c r="BE294"/>
  <c r="BE327"/>
  <c r="BE333"/>
  <c r="BE353"/>
  <c r="BE354"/>
  <c r="BE362"/>
  <c i="7" r="J154"/>
  <c r="J100"/>
  <c r="BK161"/>
  <c r="J161"/>
  <c r="J101"/>
  <c i="8" r="BE166"/>
  <c r="BE168"/>
  <c r="BE186"/>
  <c r="BE207"/>
  <c r="BE226"/>
  <c r="BE238"/>
  <c i="7" r="BK338"/>
  <c r="J338"/>
  <c r="J114"/>
  <c i="8" r="E139"/>
  <c r="BE155"/>
  <c r="BE183"/>
  <c r="BE189"/>
  <c r="BE203"/>
  <c r="BE214"/>
  <c r="BE218"/>
  <c r="BE223"/>
  <c r="BE154"/>
  <c r="BE177"/>
  <c r="BE193"/>
  <c r="BE212"/>
  <c r="BE221"/>
  <c r="BE254"/>
  <c r="BE161"/>
  <c r="BE174"/>
  <c r="BE215"/>
  <c r="BE225"/>
  <c r="BE237"/>
  <c r="BE245"/>
  <c r="BE248"/>
  <c r="BE252"/>
  <c r="BE256"/>
  <c r="J145"/>
  <c r="BE175"/>
  <c r="BE204"/>
  <c r="BE213"/>
  <c r="BE216"/>
  <c r="BE234"/>
  <c r="BE172"/>
  <c r="BE185"/>
  <c r="BE188"/>
  <c r="BE196"/>
  <c r="BE208"/>
  <c r="BE219"/>
  <c r="BE233"/>
  <c r="BE260"/>
  <c r="BE167"/>
  <c r="BE171"/>
  <c r="BE173"/>
  <c r="BE187"/>
  <c r="BE190"/>
  <c r="BE253"/>
  <c r="BE258"/>
  <c i="7" r="J153"/>
  <c r="J99"/>
  <c i="8" r="BE157"/>
  <c r="BE181"/>
  <c r="BE199"/>
  <c r="BE220"/>
  <c r="BE224"/>
  <c r="BE236"/>
  <c r="BE240"/>
  <c r="BE241"/>
  <c r="BE250"/>
  <c r="BE251"/>
  <c r="BE259"/>
  <c r="BE176"/>
  <c r="BE180"/>
  <c r="BE182"/>
  <c r="BE198"/>
  <c r="BE231"/>
  <c r="BE242"/>
  <c r="BE244"/>
  <c r="BE257"/>
  <c r="BE262"/>
  <c r="BE264"/>
  <c r="BE266"/>
  <c r="BE159"/>
  <c r="BE160"/>
  <c r="BE164"/>
  <c r="BE170"/>
  <c r="BE184"/>
  <c r="BE195"/>
  <c r="BE202"/>
  <c r="BE205"/>
  <c r="BE210"/>
  <c r="BE222"/>
  <c r="BE232"/>
  <c r="BE158"/>
  <c r="BE179"/>
  <c r="BE194"/>
  <c r="BE200"/>
  <c r="BE201"/>
  <c r="BE235"/>
  <c r="BE267"/>
  <c r="F94"/>
  <c r="BE165"/>
  <c r="BE178"/>
  <c r="BE197"/>
  <c r="BE206"/>
  <c r="BE209"/>
  <c r="BE227"/>
  <c r="BE228"/>
  <c i="6" r="J230"/>
  <c r="J110"/>
  <c i="7" r="F94"/>
  <c r="BE156"/>
  <c r="BE164"/>
  <c r="BE182"/>
  <c r="BE190"/>
  <c r="BE197"/>
  <c r="BE201"/>
  <c r="BE210"/>
  <c r="BE217"/>
  <c r="BE222"/>
  <c r="BE225"/>
  <c r="BE232"/>
  <c r="BE238"/>
  <c r="BE277"/>
  <c r="BE287"/>
  <c r="BE327"/>
  <c r="J91"/>
  <c r="BE155"/>
  <c r="BE165"/>
  <c r="BE173"/>
  <c r="BE188"/>
  <c r="BE202"/>
  <c r="BE205"/>
  <c r="BE220"/>
  <c r="BE221"/>
  <c r="BE229"/>
  <c r="BE252"/>
  <c r="BE266"/>
  <c r="BE290"/>
  <c r="BE293"/>
  <c r="BE296"/>
  <c r="BE320"/>
  <c r="BE326"/>
  <c r="BE334"/>
  <c r="BE337"/>
  <c i="6" r="J152"/>
  <c r="J99"/>
  <c i="7" r="E140"/>
  <c r="BE176"/>
  <c r="BE226"/>
  <c r="BE234"/>
  <c r="BE267"/>
  <c r="BE274"/>
  <c r="BE280"/>
  <c r="BE294"/>
  <c r="BE297"/>
  <c r="BE301"/>
  <c r="BE312"/>
  <c r="BE325"/>
  <c r="BE330"/>
  <c r="BE333"/>
  <c r="BE335"/>
  <c r="BE344"/>
  <c r="BE170"/>
  <c r="BE186"/>
  <c r="BE191"/>
  <c r="BE224"/>
  <c r="BE230"/>
  <c r="BE244"/>
  <c r="BE256"/>
  <c r="BE269"/>
  <c r="BE275"/>
  <c r="BE283"/>
  <c r="BE295"/>
  <c r="BE304"/>
  <c r="BE307"/>
  <c r="BE319"/>
  <c r="BE336"/>
  <c r="BE340"/>
  <c r="BE351"/>
  <c r="BE169"/>
  <c r="BE189"/>
  <c r="BE196"/>
  <c r="BE199"/>
  <c r="BE207"/>
  <c r="BE213"/>
  <c r="BE233"/>
  <c r="BE235"/>
  <c r="BE249"/>
  <c r="BE261"/>
  <c r="BE284"/>
  <c r="BE342"/>
  <c r="BE346"/>
  <c i="6" r="BK162"/>
  <c r="J162"/>
  <c r="J102"/>
  <c i="7" r="BE158"/>
  <c r="BE166"/>
  <c r="BE172"/>
  <c r="BE175"/>
  <c r="BE181"/>
  <c r="BE183"/>
  <c r="BE192"/>
  <c r="BE204"/>
  <c r="BE243"/>
  <c r="BE264"/>
  <c r="BE270"/>
  <c r="BE276"/>
  <c r="BE281"/>
  <c r="BE291"/>
  <c r="BE311"/>
  <c r="BE315"/>
  <c r="BE329"/>
  <c r="BE348"/>
  <c r="BE358"/>
  <c r="BE157"/>
  <c r="BE160"/>
  <c r="BE200"/>
  <c r="BE214"/>
  <c r="BE219"/>
  <c r="BE231"/>
  <c r="BE240"/>
  <c r="BE242"/>
  <c r="BE251"/>
  <c r="BE260"/>
  <c r="BE263"/>
  <c r="BE289"/>
  <c r="BE298"/>
  <c r="BE309"/>
  <c r="BE310"/>
  <c r="BE318"/>
  <c r="BE328"/>
  <c r="BE331"/>
  <c r="BE168"/>
  <c r="BE193"/>
  <c r="BE208"/>
  <c r="BE228"/>
  <c r="BE236"/>
  <c r="BE239"/>
  <c r="BE257"/>
  <c r="BE273"/>
  <c r="BE282"/>
  <c r="BE285"/>
  <c r="BE288"/>
  <c r="BE300"/>
  <c r="BE306"/>
  <c r="BE316"/>
  <c r="BE353"/>
  <c r="BE171"/>
  <c r="BE198"/>
  <c r="BE227"/>
  <c r="BE253"/>
  <c r="BE262"/>
  <c r="BE268"/>
  <c r="BE272"/>
  <c r="BE278"/>
  <c r="BE302"/>
  <c r="BE313"/>
  <c r="BE314"/>
  <c r="BE317"/>
  <c r="BE322"/>
  <c r="BE345"/>
  <c r="BE350"/>
  <c r="BE352"/>
  <c r="BE354"/>
  <c r="BE356"/>
  <c r="BE360"/>
  <c i="6" r="J153"/>
  <c r="J100"/>
  <c r="J249"/>
  <c r="J115"/>
  <c i="7" r="BE159"/>
  <c r="BE174"/>
  <c r="BE178"/>
  <c r="BE179"/>
  <c r="BE185"/>
  <c r="BE195"/>
  <c r="BE212"/>
  <c r="BE215"/>
  <c r="BE223"/>
  <c r="BE245"/>
  <c r="BE248"/>
  <c r="BE254"/>
  <c r="BE265"/>
  <c r="BE305"/>
  <c r="BE323"/>
  <c r="BE332"/>
  <c r="BE361"/>
  <c r="BE177"/>
  <c r="BE184"/>
  <c r="BE194"/>
  <c r="BE211"/>
  <c r="BE241"/>
  <c r="BE246"/>
  <c r="BE255"/>
  <c r="BE258"/>
  <c r="BE271"/>
  <c r="BE292"/>
  <c r="BE303"/>
  <c r="BE163"/>
  <c r="BE167"/>
  <c r="BE187"/>
  <c r="BE206"/>
  <c r="BE218"/>
  <c r="BE247"/>
  <c r="BE259"/>
  <c r="BE324"/>
  <c r="BE341"/>
  <c r="BE347"/>
  <c i="5" r="BK153"/>
  <c r="J153"/>
  <c r="J99"/>
  <c i="6" r="J91"/>
  <c r="BE160"/>
  <c r="BE161"/>
  <c r="BE175"/>
  <c r="BE196"/>
  <c r="BE200"/>
  <c r="BE215"/>
  <c r="BE219"/>
  <c r="BE155"/>
  <c r="BE159"/>
  <c r="BE180"/>
  <c r="BE195"/>
  <c r="BE206"/>
  <c r="BE209"/>
  <c r="BE214"/>
  <c r="BE236"/>
  <c r="F94"/>
  <c r="BE171"/>
  <c r="BE173"/>
  <c r="BE183"/>
  <c r="BE194"/>
  <c r="BE204"/>
  <c r="BE250"/>
  <c r="BE207"/>
  <c r="BE210"/>
  <c r="BE254"/>
  <c r="BE165"/>
  <c r="BE177"/>
  <c r="BE202"/>
  <c r="BE205"/>
  <c r="BE227"/>
  <c r="BE234"/>
  <c r="BE237"/>
  <c r="BE240"/>
  <c r="E85"/>
  <c r="BE154"/>
  <c r="BE168"/>
  <c r="BE187"/>
  <c r="BE190"/>
  <c r="BE198"/>
  <c r="BE216"/>
  <c r="BE221"/>
  <c r="BE224"/>
  <c r="BE228"/>
  <c i="5" r="J321"/>
  <c r="J115"/>
  <c i="6" r="BE164"/>
  <c r="BE170"/>
  <c r="BE176"/>
  <c r="BE186"/>
  <c r="BE231"/>
  <c r="BE232"/>
  <c r="BE242"/>
  <c r="BE244"/>
  <c r="BE256"/>
  <c r="BE259"/>
  <c r="BE266"/>
  <c i="5" r="BK161"/>
  <c r="J161"/>
  <c r="J101"/>
  <c i="6" r="BE167"/>
  <c r="BE172"/>
  <c r="BE178"/>
  <c r="BE188"/>
  <c r="BE193"/>
  <c r="BE197"/>
  <c r="BE201"/>
  <c r="BE203"/>
  <c r="BE208"/>
  <c r="BE238"/>
  <c r="BE245"/>
  <c r="BE260"/>
  <c r="BE262"/>
  <c r="BE157"/>
  <c r="BE182"/>
  <c r="BE184"/>
  <c r="BE199"/>
  <c r="BE213"/>
  <c r="BE222"/>
  <c r="BE225"/>
  <c r="BE226"/>
  <c r="BE257"/>
  <c r="BE258"/>
  <c r="BE267"/>
  <c r="BE174"/>
  <c r="BE185"/>
  <c r="BE212"/>
  <c r="BE218"/>
  <c r="BE223"/>
  <c r="BE241"/>
  <c r="BE253"/>
  <c r="BE158"/>
  <c r="BE166"/>
  <c r="BE179"/>
  <c r="BE181"/>
  <c r="BE189"/>
  <c r="BE220"/>
  <c r="BE233"/>
  <c r="BE235"/>
  <c r="BE248"/>
  <c r="BE251"/>
  <c r="BE252"/>
  <c r="BE264"/>
  <c i="5" r="BE179"/>
  <c r="BE214"/>
  <c r="BE218"/>
  <c r="BE222"/>
  <c r="BE229"/>
  <c r="BE234"/>
  <c r="BE266"/>
  <c r="BE288"/>
  <c r="BE301"/>
  <c r="F94"/>
  <c r="BE174"/>
  <c r="BE183"/>
  <c r="BE189"/>
  <c r="BE202"/>
  <c r="BE238"/>
  <c r="BE254"/>
  <c r="BE300"/>
  <c r="BE187"/>
  <c r="BE209"/>
  <c r="BE211"/>
  <c r="BE224"/>
  <c r="BE233"/>
  <c r="BE241"/>
  <c r="BE245"/>
  <c r="BE268"/>
  <c r="BE277"/>
  <c r="BE281"/>
  <c r="BE292"/>
  <c r="BE313"/>
  <c r="BE330"/>
  <c i="4" r="J163"/>
  <c r="J103"/>
  <c i="5" r="BE159"/>
  <c r="BE185"/>
  <c r="BE227"/>
  <c r="BE244"/>
  <c r="BE255"/>
  <c r="BE260"/>
  <c r="BE264"/>
  <c r="BE278"/>
  <c r="BE282"/>
  <c r="BE284"/>
  <c r="BE314"/>
  <c r="BE335"/>
  <c r="BE164"/>
  <c r="BE181"/>
  <c r="BE188"/>
  <c r="BE193"/>
  <c r="BE216"/>
  <c r="BE249"/>
  <c r="BE252"/>
  <c r="BE256"/>
  <c r="BE262"/>
  <c r="BE311"/>
  <c r="BE317"/>
  <c r="BE327"/>
  <c r="BE338"/>
  <c r="BE171"/>
  <c r="BE175"/>
  <c r="BE176"/>
  <c r="BE182"/>
  <c r="BE204"/>
  <c r="BE235"/>
  <c r="BE243"/>
  <c r="BE250"/>
  <c r="BE253"/>
  <c r="BE275"/>
  <c r="BE287"/>
  <c r="BE290"/>
  <c r="BE307"/>
  <c r="BE324"/>
  <c r="E140"/>
  <c r="BE157"/>
  <c r="BE167"/>
  <c r="BE169"/>
  <c r="BE172"/>
  <c r="BE196"/>
  <c r="BE197"/>
  <c r="BE198"/>
  <c r="BE203"/>
  <c r="BE213"/>
  <c r="BE215"/>
  <c r="BE217"/>
  <c r="BE246"/>
  <c r="BE248"/>
  <c r="BE251"/>
  <c r="BE263"/>
  <c r="BE279"/>
  <c r="BE283"/>
  <c r="BE297"/>
  <c r="BE304"/>
  <c r="BE305"/>
  <c r="BE308"/>
  <c r="BE332"/>
  <c i="4" r="BK229"/>
  <c r="J229"/>
  <c r="J109"/>
  <c i="5" r="J91"/>
  <c r="BE200"/>
  <c r="BE207"/>
  <c r="BE210"/>
  <c r="BE212"/>
  <c r="BE221"/>
  <c r="BE232"/>
  <c r="BE239"/>
  <c r="BE257"/>
  <c r="BE261"/>
  <c r="BE273"/>
  <c r="BE294"/>
  <c r="BE296"/>
  <c r="BE316"/>
  <c r="BE318"/>
  <c r="BE322"/>
  <c r="BE328"/>
  <c r="BE336"/>
  <c i="4" r="BK152"/>
  <c r="J152"/>
  <c r="J99"/>
  <c i="5" r="BE155"/>
  <c r="BE156"/>
  <c r="BE165"/>
  <c r="BE173"/>
  <c r="BE192"/>
  <c r="BE201"/>
  <c r="BE208"/>
  <c r="BE226"/>
  <c r="BE231"/>
  <c r="BE237"/>
  <c r="BE240"/>
  <c r="BE269"/>
  <c r="BE280"/>
  <c r="BE299"/>
  <c r="BE310"/>
  <c r="BE315"/>
  <c r="BE326"/>
  <c r="BE329"/>
  <c r="BE342"/>
  <c r="BE158"/>
  <c r="BE168"/>
  <c r="BE170"/>
  <c r="BE177"/>
  <c r="BE220"/>
  <c r="BE230"/>
  <c r="BE247"/>
  <c r="BE258"/>
  <c r="BE276"/>
  <c r="BE289"/>
  <c r="BE302"/>
  <c r="BE306"/>
  <c r="BE312"/>
  <c r="BE323"/>
  <c r="BE333"/>
  <c r="BE334"/>
  <c r="BE190"/>
  <c r="BE205"/>
  <c r="BE219"/>
  <c r="BE225"/>
  <c r="BE228"/>
  <c r="BE267"/>
  <c r="BE270"/>
  <c r="BE286"/>
  <c r="BE309"/>
  <c r="BE340"/>
  <c r="BE343"/>
  <c r="BE160"/>
  <c r="BE163"/>
  <c r="BE166"/>
  <c r="BE178"/>
  <c r="BE184"/>
  <c r="BE186"/>
  <c r="BE191"/>
  <c r="BE195"/>
  <c r="BE242"/>
  <c r="BE259"/>
  <c r="BE271"/>
  <c r="BE274"/>
  <c r="BE293"/>
  <c r="BE295"/>
  <c r="BE298"/>
  <c r="BE319"/>
  <c i="4" r="BE170"/>
  <c r="BE182"/>
  <c r="BE232"/>
  <c r="BE236"/>
  <c r="BE238"/>
  <c r="BE254"/>
  <c r="J145"/>
  <c r="BE160"/>
  <c r="BE202"/>
  <c r="BE207"/>
  <c r="BE231"/>
  <c r="BE245"/>
  <c r="E139"/>
  <c r="BE167"/>
  <c r="BE172"/>
  <c r="BE174"/>
  <c r="BE195"/>
  <c r="BE199"/>
  <c r="BE210"/>
  <c r="BE216"/>
  <c r="BE221"/>
  <c r="BE234"/>
  <c r="BE242"/>
  <c r="BE257"/>
  <c i="3" r="J162"/>
  <c r="J102"/>
  <c r="BK316"/>
  <c r="J316"/>
  <c r="J114"/>
  <c i="4" r="BE180"/>
  <c r="BE194"/>
  <c r="BE200"/>
  <c r="BE215"/>
  <c r="BE218"/>
  <c r="BE240"/>
  <c r="F148"/>
  <c r="BE157"/>
  <c r="BE159"/>
  <c r="BE168"/>
  <c r="BE189"/>
  <c r="BE193"/>
  <c r="BE204"/>
  <c r="BE214"/>
  <c r="BE251"/>
  <c r="BE165"/>
  <c r="BE175"/>
  <c r="BE223"/>
  <c r="BE259"/>
  <c r="BE166"/>
  <c r="BE176"/>
  <c r="BE183"/>
  <c r="BE184"/>
  <c r="BE206"/>
  <c r="BE209"/>
  <c r="BE212"/>
  <c r="BE224"/>
  <c r="BE248"/>
  <c r="BE154"/>
  <c r="BE161"/>
  <c r="BE173"/>
  <c r="BE188"/>
  <c r="BE190"/>
  <c r="BE201"/>
  <c r="BE219"/>
  <c r="BE256"/>
  <c r="BE267"/>
  <c i="3" r="J153"/>
  <c r="J99"/>
  <c r="J154"/>
  <c r="J100"/>
  <c i="4" r="BE155"/>
  <c r="BE164"/>
  <c r="BE185"/>
  <c r="BE225"/>
  <c r="BE228"/>
  <c r="BE244"/>
  <c r="BE250"/>
  <c r="BE158"/>
  <c r="BE186"/>
  <c r="BE197"/>
  <c r="BE220"/>
  <c r="BE233"/>
  <c r="BE241"/>
  <c r="BE252"/>
  <c r="BE264"/>
  <c r="BE171"/>
  <c r="BE181"/>
  <c r="BE187"/>
  <c r="BE196"/>
  <c r="BE203"/>
  <c r="BE205"/>
  <c r="BE208"/>
  <c r="BE213"/>
  <c r="BE222"/>
  <c r="BE235"/>
  <c r="BE253"/>
  <c r="BE260"/>
  <c r="BE177"/>
  <c r="BE178"/>
  <c r="BE179"/>
  <c r="BE198"/>
  <c r="BE226"/>
  <c r="BE227"/>
  <c r="BE237"/>
  <c r="BE258"/>
  <c r="BE262"/>
  <c r="BE266"/>
  <c i="2" r="J227"/>
  <c r="J110"/>
  <c i="3" r="J91"/>
  <c r="BE155"/>
  <c r="BE184"/>
  <c r="BE186"/>
  <c r="BE206"/>
  <c r="BE220"/>
  <c r="BE225"/>
  <c r="BE237"/>
  <c r="BE248"/>
  <c r="BE249"/>
  <c r="BE261"/>
  <c r="BE278"/>
  <c r="BE286"/>
  <c r="BE289"/>
  <c r="BE291"/>
  <c r="BE292"/>
  <c r="BE158"/>
  <c r="BE170"/>
  <c r="BE173"/>
  <c r="BE179"/>
  <c r="BE198"/>
  <c r="BE217"/>
  <c r="BE234"/>
  <c r="BE235"/>
  <c r="BE236"/>
  <c r="BE245"/>
  <c r="BE263"/>
  <c r="BE275"/>
  <c r="BE280"/>
  <c r="BE285"/>
  <c r="BE298"/>
  <c i="2" r="J169"/>
  <c r="J104"/>
  <c i="3" r="BE163"/>
  <c r="BE203"/>
  <c r="BE216"/>
  <c r="BE218"/>
  <c r="BE223"/>
  <c r="BE246"/>
  <c r="BE251"/>
  <c r="BE276"/>
  <c r="BE284"/>
  <c r="BE302"/>
  <c r="BE318"/>
  <c r="BE183"/>
  <c r="BE202"/>
  <c r="BE207"/>
  <c r="BE209"/>
  <c r="BE242"/>
  <c r="BE247"/>
  <c r="BE252"/>
  <c r="BE260"/>
  <c r="BE307"/>
  <c r="BE308"/>
  <c r="BE309"/>
  <c r="BE311"/>
  <c r="BE313"/>
  <c r="BE314"/>
  <c r="BE315"/>
  <c r="BE324"/>
  <c i="2" r="BK152"/>
  <c i="3" r="E85"/>
  <c r="BE157"/>
  <c r="BE180"/>
  <c r="BE182"/>
  <c r="BE185"/>
  <c r="BE189"/>
  <c r="BE212"/>
  <c r="BE228"/>
  <c r="BE241"/>
  <c r="BE243"/>
  <c r="BE254"/>
  <c r="BE256"/>
  <c r="BE258"/>
  <c r="BE270"/>
  <c r="BE279"/>
  <c r="BE281"/>
  <c r="BE296"/>
  <c r="BE305"/>
  <c r="BE320"/>
  <c r="BE323"/>
  <c r="BE338"/>
  <c r="BE160"/>
  <c r="BE177"/>
  <c r="BE181"/>
  <c r="BE188"/>
  <c r="BE191"/>
  <c r="BE214"/>
  <c r="BE226"/>
  <c r="BE244"/>
  <c r="BE250"/>
  <c r="BE290"/>
  <c r="BE299"/>
  <c r="BE304"/>
  <c r="BE322"/>
  <c r="BE328"/>
  <c r="BE166"/>
  <c r="BE169"/>
  <c r="BE171"/>
  <c r="BE205"/>
  <c r="BE210"/>
  <c r="BE224"/>
  <c r="BE227"/>
  <c r="BE253"/>
  <c r="BE255"/>
  <c r="BE259"/>
  <c r="BE264"/>
  <c r="BE267"/>
  <c r="BE287"/>
  <c r="BE295"/>
  <c r="BE303"/>
  <c r="BE310"/>
  <c r="BE312"/>
  <c r="BE336"/>
  <c r="BE159"/>
  <c r="BE164"/>
  <c r="BE193"/>
  <c r="BE195"/>
  <c r="BE199"/>
  <c r="BE213"/>
  <c r="BE233"/>
  <c r="BE272"/>
  <c r="BE277"/>
  <c r="BE294"/>
  <c r="BE297"/>
  <c r="BE329"/>
  <c r="F94"/>
  <c r="BE168"/>
  <c r="BE172"/>
  <c r="BE211"/>
  <c r="BE219"/>
  <c r="BE230"/>
  <c r="BE232"/>
  <c r="BE239"/>
  <c r="BE266"/>
  <c r="BE268"/>
  <c r="BE273"/>
  <c r="BE293"/>
  <c r="BE306"/>
  <c r="BE326"/>
  <c r="BE339"/>
  <c r="BE167"/>
  <c r="BE175"/>
  <c r="BE201"/>
  <c r="BE222"/>
  <c r="BE229"/>
  <c r="BE240"/>
  <c r="BE257"/>
  <c r="BE301"/>
  <c r="BE325"/>
  <c r="BE331"/>
  <c r="BE156"/>
  <c r="BE165"/>
  <c r="BE187"/>
  <c r="BE196"/>
  <c r="BE330"/>
  <c r="BE334"/>
  <c r="BE174"/>
  <c r="BE176"/>
  <c r="BE190"/>
  <c r="BE194"/>
  <c r="BE200"/>
  <c r="BE208"/>
  <c r="BE215"/>
  <c r="BE238"/>
  <c r="BE265"/>
  <c r="BE271"/>
  <c r="BE274"/>
  <c r="BE283"/>
  <c r="BE319"/>
  <c r="BE332"/>
  <c i="2" r="J91"/>
  <c r="F148"/>
  <c r="E139"/>
  <c r="BE154"/>
  <c r="BE157"/>
  <c r="BE205"/>
  <c r="BE183"/>
  <c r="BE187"/>
  <c r="BE155"/>
  <c r="BE158"/>
  <c r="BE160"/>
  <c r="BE167"/>
  <c r="BE168"/>
  <c r="BE171"/>
  <c r="BE178"/>
  <c r="BE180"/>
  <c r="BE182"/>
  <c r="BE191"/>
  <c r="BE172"/>
  <c r="BE175"/>
  <c r="BE176"/>
  <c r="BE190"/>
  <c r="BE193"/>
  <c r="BE196"/>
  <c r="BE198"/>
  <c r="BE199"/>
  <c r="BE202"/>
  <c r="BE203"/>
  <c r="BE207"/>
  <c r="BE215"/>
  <c r="BE217"/>
  <c r="BE224"/>
  <c r="BE231"/>
  <c r="BE237"/>
  <c r="BE247"/>
  <c r="BE248"/>
  <c r="BE251"/>
  <c r="BE257"/>
  <c r="BE261"/>
  <c r="BE161"/>
  <c r="BE165"/>
  <c r="BE166"/>
  <c r="BE185"/>
  <c r="BE204"/>
  <c r="BE206"/>
  <c r="BE211"/>
  <c r="BE216"/>
  <c r="BE220"/>
  <c r="BE222"/>
  <c r="BE223"/>
  <c r="BE229"/>
  <c r="BE233"/>
  <c r="BE234"/>
  <c r="BE164"/>
  <c r="BE170"/>
  <c r="BE173"/>
  <c r="BE174"/>
  <c r="BE177"/>
  <c r="BE179"/>
  <c r="BE184"/>
  <c r="BE186"/>
  <c r="BE192"/>
  <c r="BE197"/>
  <c r="BE200"/>
  <c r="BE209"/>
  <c r="BE210"/>
  <c r="BE213"/>
  <c r="BE221"/>
  <c r="BE225"/>
  <c r="BE232"/>
  <c r="BE235"/>
  <c r="BE238"/>
  <c r="BE239"/>
  <c r="BE242"/>
  <c r="BE245"/>
  <c r="BE249"/>
  <c r="BE255"/>
  <c r="BE256"/>
  <c r="BE263"/>
  <c r="BE264"/>
  <c r="BE159"/>
  <c r="BE181"/>
  <c r="BE188"/>
  <c r="BE189"/>
  <c r="BE201"/>
  <c r="BE208"/>
  <c r="BE214"/>
  <c r="BE219"/>
  <c r="BE228"/>
  <c r="BE230"/>
  <c r="BE241"/>
  <c r="BE250"/>
  <c r="BE253"/>
  <c r="BE254"/>
  <c r="BE259"/>
  <c r="F40"/>
  <c i="1" r="BC96"/>
  <c i="5" r="F41"/>
  <c i="1" r="BD100"/>
  <c i="7" r="F41"/>
  <c i="1" r="BD103"/>
  <c i="10" r="F41"/>
  <c i="1" r="BD108"/>
  <c i="3" r="F40"/>
  <c i="1" r="BC97"/>
  <c i="6" r="F38"/>
  <c i="1" r="BA102"/>
  <c i="8" r="F41"/>
  <c i="1" r="BD105"/>
  <c i="11" r="F40"/>
  <c i="1" r="BC109"/>
  <c r="AS94"/>
  <c i="4" r="J38"/>
  <c i="1" r="AW99"/>
  <c i="4" r="F39"/>
  <c i="1" r="BB99"/>
  <c i="7" r="F40"/>
  <c i="1" r="BC103"/>
  <c i="9" r="F39"/>
  <c i="1" r="BB106"/>
  <c i="3" r="F38"/>
  <c i="1" r="BA97"/>
  <c i="6" r="F40"/>
  <c i="1" r="BC102"/>
  <c i="9" r="F40"/>
  <c i="1" r="BC106"/>
  <c i="10" r="F38"/>
  <c i="1" r="BA108"/>
  <c i="2" r="F41"/>
  <c i="1" r="BD96"/>
  <c i="5" r="F40"/>
  <c i="1" r="BC100"/>
  <c i="7" r="J38"/>
  <c i="1" r="AW103"/>
  <c i="10" r="J38"/>
  <c i="1" r="AW108"/>
  <c i="2" r="J38"/>
  <c i="1" r="AW96"/>
  <c i="5" r="J38"/>
  <c i="1" r="AW100"/>
  <c i="8" r="J38"/>
  <c i="1" r="AW105"/>
  <c i="11" r="F38"/>
  <c i="1" r="BA109"/>
  <c i="4" r="F40"/>
  <c i="1" r="BC99"/>
  <c i="5" r="F38"/>
  <c i="1" r="BA100"/>
  <c i="7" r="F39"/>
  <c i="1" r="BB103"/>
  <c i="11" r="J38"/>
  <c i="1" r="AW109"/>
  <c i="3" r="F41"/>
  <c i="1" r="BD97"/>
  <c i="6" r="F39"/>
  <c i="1" r="BB102"/>
  <c i="9" r="F38"/>
  <c i="1" r="BA106"/>
  <c i="10" r="F40"/>
  <c i="1" r="BC108"/>
  <c r="BC107"/>
  <c r="AY107"/>
  <c i="2" r="F38"/>
  <c i="1" r="BA96"/>
  <c i="4" r="F41"/>
  <c i="1" r="BD99"/>
  <c i="7" r="F38"/>
  <c i="1" r="BA103"/>
  <c i="11" r="F41"/>
  <c i="1" r="BD109"/>
  <c i="3" r="J38"/>
  <c i="1" r="AW97"/>
  <c i="6" r="F41"/>
  <c i="1" r="BD102"/>
  <c i="8" r="F39"/>
  <c i="1" r="BB105"/>
  <c i="9" r="F41"/>
  <c i="1" r="BD106"/>
  <c i="3" r="F39"/>
  <c i="1" r="BB97"/>
  <c i="6" r="J38"/>
  <c i="1" r="AW102"/>
  <c i="8" r="F38"/>
  <c i="1" r="BA105"/>
  <c i="9" r="J38"/>
  <c i="1" r="AW106"/>
  <c i="10" r="F39"/>
  <c i="1" r="BB108"/>
  <c i="2" r="F39"/>
  <c i="1" r="BB96"/>
  <c i="4" r="F38"/>
  <c i="1" r="BA99"/>
  <c i="5" r="F39"/>
  <c i="1" r="BB100"/>
  <c i="8" r="F40"/>
  <c i="1" r="BC105"/>
  <c i="11" r="F39"/>
  <c i="1" r="BB109"/>
  <c i="7" l="1" r="R161"/>
  <c r="R152"/>
  <c i="2" r="P152"/>
  <c i="8" r="R162"/>
  <c i="10" r="T162"/>
  <c r="T151"/>
  <c i="2" r="P243"/>
  <c i="6" r="P152"/>
  <c i="8" r="BK152"/>
  <c r="J152"/>
  <c r="J99"/>
  <c i="9" r="R162"/>
  <c r="R153"/>
  <c i="10" r="BK152"/>
  <c r="J152"/>
  <c r="J99"/>
  <c i="11" r="R339"/>
  <c i="2" r="R162"/>
  <c i="6" r="R246"/>
  <c i="5" r="R320"/>
  <c i="10" r="P246"/>
  <c i="2" r="P162"/>
  <c i="5" r="P161"/>
  <c r="T320"/>
  <c r="T152"/>
  <c i="8" r="P152"/>
  <c r="P151"/>
  <c i="1" r="AU105"/>
  <c i="4" r="R162"/>
  <c r="R151"/>
  <c i="7" r="T338"/>
  <c i="2" r="BK162"/>
  <c r="J162"/>
  <c r="J102"/>
  <c i="6" r="P162"/>
  <c r="T152"/>
  <c i="2" r="R152"/>
  <c r="R151"/>
  <c i="4" r="BK162"/>
  <c r="J162"/>
  <c r="J102"/>
  <c i="6" r="BK246"/>
  <c r="J246"/>
  <c r="J113"/>
  <c i="3" r="P161"/>
  <c r="P152"/>
  <c i="1" r="AU97"/>
  <c i="4" r="T162"/>
  <c i="9" r="P339"/>
  <c r="P153"/>
  <c i="1" r="AU106"/>
  <c i="4" r="P246"/>
  <c i="3" r="R316"/>
  <c i="5" r="BK320"/>
  <c r="J320"/>
  <c r="J114"/>
  <c i="10" r="P152"/>
  <c i="6" r="T162"/>
  <c i="8" r="R246"/>
  <c i="10" r="R151"/>
  <c i="4" r="P162"/>
  <c r="P151"/>
  <c i="1" r="AU99"/>
  <c i="2" r="T152"/>
  <c i="11" r="BK162"/>
  <c r="J162"/>
  <c r="J101"/>
  <c i="3" r="T316"/>
  <c r="T152"/>
  <c i="9" r="T339"/>
  <c r="T162"/>
  <c r="T153"/>
  <c i="7" r="P161"/>
  <c i="5" r="P320"/>
  <c i="10" r="P162"/>
  <c i="3" r="R161"/>
  <c r="R152"/>
  <c i="11" r="P339"/>
  <c r="P153"/>
  <c i="1" r="AU109"/>
  <c i="11" r="T162"/>
  <c r="T153"/>
  <c i="5" r="R161"/>
  <c r="R152"/>
  <c i="11" r="R153"/>
  <c i="6" r="R162"/>
  <c r="R151"/>
  <c i="2" r="T162"/>
  <c r="T151"/>
  <c i="7" r="P338"/>
  <c r="T161"/>
  <c r="T152"/>
  <c i="8" r="BK162"/>
  <c r="J162"/>
  <c r="J102"/>
  <c i="4" r="T152"/>
  <c r="T151"/>
  <c i="8" r="T162"/>
  <c r="T151"/>
  <c r="R152"/>
  <c r="R151"/>
  <c i="4" r="BK246"/>
  <c r="J246"/>
  <c r="J113"/>
  <c i="8" r="BK246"/>
  <c r="J246"/>
  <c r="J113"/>
  <c i="11" r="J163"/>
  <c r="J102"/>
  <c r="BK339"/>
  <c r="J339"/>
  <c r="J115"/>
  <c r="BK154"/>
  <c r="BK153"/>
  <c r="J153"/>
  <c r="J98"/>
  <c r="J32"/>
  <c i="2" r="BK243"/>
  <c r="J243"/>
  <c r="J113"/>
  <c i="10" r="BK246"/>
  <c r="J246"/>
  <c r="J113"/>
  <c i="9" r="BK153"/>
  <c r="J153"/>
  <c r="J98"/>
  <c r="J32"/>
  <c r="J154"/>
  <c r="J99"/>
  <c i="8" r="BK151"/>
  <c r="J151"/>
  <c r="J98"/>
  <c r="J32"/>
  <c i="7" r="BK152"/>
  <c r="J152"/>
  <c r="J98"/>
  <c r="J32"/>
  <c i="6" r="BK151"/>
  <c r="J151"/>
  <c r="J98"/>
  <c r="J32"/>
  <c i="5" r="BK152"/>
  <c r="J152"/>
  <c r="J98"/>
  <c r="J32"/>
  <c i="4" r="BK151"/>
  <c r="J151"/>
  <c r="J98"/>
  <c r="J32"/>
  <c i="3" r="BK152"/>
  <c r="J152"/>
  <c r="J98"/>
  <c r="J32"/>
  <c i="2" r="J152"/>
  <c r="J99"/>
  <c i="1" r="BD107"/>
  <c r="BA107"/>
  <c r="AW107"/>
  <c r="BB107"/>
  <c r="AX107"/>
  <c i="6" r="J128"/>
  <c r="BE128"/>
  <c r="F37"/>
  <c i="1" r="AZ102"/>
  <c r="BD104"/>
  <c r="BD98"/>
  <c i="9" r="J130"/>
  <c r="J124"/>
  <c r="J132"/>
  <c i="1" r="BC95"/>
  <c r="BA101"/>
  <c r="AW101"/>
  <c r="BD95"/>
  <c i="7" r="J129"/>
  <c r="BE129"/>
  <c r="F37"/>
  <c i="1" r="AZ103"/>
  <c r="BB95"/>
  <c r="AX95"/>
  <c r="BB104"/>
  <c r="AX104"/>
  <c i="11" r="J130"/>
  <c r="J124"/>
  <c r="J132"/>
  <c i="1" r="BA98"/>
  <c r="AW98"/>
  <c r="BA104"/>
  <c r="AW104"/>
  <c i="5" r="J129"/>
  <c r="BE129"/>
  <c r="F37"/>
  <c i="1" r="AZ100"/>
  <c r="BB101"/>
  <c r="AX101"/>
  <c r="BA95"/>
  <c r="AW95"/>
  <c r="BC101"/>
  <c r="AY101"/>
  <c r="BC98"/>
  <c r="AY98"/>
  <c r="BB98"/>
  <c r="AX98"/>
  <c r="BC104"/>
  <c r="AY104"/>
  <c i="4" r="J128"/>
  <c r="J122"/>
  <c r="J130"/>
  <c i="1" r="BD101"/>
  <c i="8" r="J128"/>
  <c r="J122"/>
  <c r="J33"/>
  <c r="J34"/>
  <c i="1" r="AG105"/>
  <c i="3" r="J129"/>
  <c r="BE129"/>
  <c r="J37"/>
  <c i="1" r="AV97"/>
  <c r="AT97"/>
  <c i="6" l="1" r="T151"/>
  <c i="5" r="P152"/>
  <c i="1" r="AU100"/>
  <c i="6" r="P151"/>
  <c i="1" r="AU102"/>
  <c i="10" r="P151"/>
  <c i="1" r="AU108"/>
  <c i="2" r="P151"/>
  <c i="1" r="AU96"/>
  <c i="7" r="P152"/>
  <c i="1" r="AU103"/>
  <c i="10" r="BK151"/>
  <c r="J151"/>
  <c r="J98"/>
  <c r="J32"/>
  <c i="11" r="BE130"/>
  <c r="J33"/>
  <c r="J154"/>
  <c r="J99"/>
  <c i="2" r="BK151"/>
  <c r="J151"/>
  <c r="J98"/>
  <c r="J32"/>
  <c i="9" r="J33"/>
  <c r="BE130"/>
  <c i="8" r="BE128"/>
  <c i="4" r="J33"/>
  <c r="BE128"/>
  <c i="1" r="AU98"/>
  <c i="10" r="J128"/>
  <c r="BE128"/>
  <c r="F37"/>
  <c i="1" r="AZ108"/>
  <c i="2" r="J128"/>
  <c r="BE128"/>
  <c r="F37"/>
  <c i="1" r="AZ96"/>
  <c i="5" r="J37"/>
  <c i="1" r="AV100"/>
  <c r="AT100"/>
  <c i="9" r="J37"/>
  <c i="1" r="AV106"/>
  <c r="AT106"/>
  <c i="11" r="J37"/>
  <c i="1" r="AV109"/>
  <c r="AT109"/>
  <c r="AU107"/>
  <c i="3" r="J123"/>
  <c r="J33"/>
  <c r="J34"/>
  <c i="1" r="AG97"/>
  <c r="AN97"/>
  <c i="7" r="J37"/>
  <c i="1" r="AV103"/>
  <c r="AT103"/>
  <c r="BD94"/>
  <c r="W33"/>
  <c r="BA94"/>
  <c r="W30"/>
  <c r="BB94"/>
  <c r="W31"/>
  <c r="AU95"/>
  <c i="4" r="J37"/>
  <c i="1" r="AV99"/>
  <c r="AT99"/>
  <c r="AU104"/>
  <c r="AY95"/>
  <c i="5" r="J123"/>
  <c r="J33"/>
  <c r="J34"/>
  <c i="1" r="AG100"/>
  <c r="AZ101"/>
  <c r="AV101"/>
  <c r="AT101"/>
  <c i="8" r="J37"/>
  <c i="1" r="AV105"/>
  <c r="AT105"/>
  <c r="AN105"/>
  <c i="11" r="J34"/>
  <c i="1" r="AG109"/>
  <c r="AN109"/>
  <c i="4" r="F37"/>
  <c i="1" r="AZ99"/>
  <c r="AZ98"/>
  <c r="AV98"/>
  <c r="AT98"/>
  <c i="3" r="F37"/>
  <c i="1" r="AZ97"/>
  <c r="AZ95"/>
  <c i="7" r="J123"/>
  <c r="J131"/>
  <c i="9" r="J34"/>
  <c i="1" r="AG106"/>
  <c i="9" r="F37"/>
  <c i="1" r="AZ106"/>
  <c i="4" r="J34"/>
  <c i="1" r="AG99"/>
  <c i="6" r="J37"/>
  <c i="1" r="AV102"/>
  <c r="AT102"/>
  <c r="BC94"/>
  <c r="W32"/>
  <c i="6" r="J122"/>
  <c r="J33"/>
  <c r="J34"/>
  <c i="1" r="AG102"/>
  <c i="8" r="J130"/>
  <c r="F37"/>
  <c i="1" r="AZ105"/>
  <c i="11" r="F37"/>
  <c i="1" r="AZ109"/>
  <c i="11" l="1" r="J43"/>
  <c i="9" r="J43"/>
  <c i="8" r="J43"/>
  <c i="7" r="J33"/>
  <c i="6" r="J43"/>
  <c i="1" r="AN102"/>
  <c i="5" r="J43"/>
  <c i="4" r="J43"/>
  <c i="1" r="AN99"/>
  <c i="3" r="J43"/>
  <c i="1" r="AN100"/>
  <c r="AN106"/>
  <c i="10" r="J122"/>
  <c r="J33"/>
  <c r="J34"/>
  <c i="1" r="AG108"/>
  <c r="AG107"/>
  <c i="10" r="J37"/>
  <c i="1" r="AV108"/>
  <c r="AT108"/>
  <c r="AZ104"/>
  <c r="AV104"/>
  <c r="AT104"/>
  <c i="5" r="J131"/>
  <c i="1" r="AG104"/>
  <c i="2" r="J122"/>
  <c r="J130"/>
  <c r="J37"/>
  <c i="1" r="AV96"/>
  <c r="AT96"/>
  <c i="7" r="J34"/>
  <c i="1" r="AG103"/>
  <c r="AN103"/>
  <c r="AY94"/>
  <c r="AU101"/>
  <c r="AG98"/>
  <c r="AZ107"/>
  <c r="AV107"/>
  <c r="AT107"/>
  <c r="AN107"/>
  <c i="3" r="J131"/>
  <c i="6" r="J130"/>
  <c i="1" r="AX94"/>
  <c r="AV95"/>
  <c r="AT95"/>
  <c r="AW94"/>
  <c r="AK30"/>
  <c i="10" l="1" r="J43"/>
  <c i="1" r="AN108"/>
  <c i="2" r="J33"/>
  <c i="7" r="J43"/>
  <c i="1" r="AN98"/>
  <c r="AN104"/>
  <c r="AU94"/>
  <c i="2" r="J34"/>
  <c i="1" r="AG96"/>
  <c r="AN96"/>
  <c i="10" r="J130"/>
  <c i="1" r="AG101"/>
  <c r="AN101"/>
  <c r="AZ94"/>
  <c r="AV94"/>
  <c r="AK29"/>
  <c i="2" l="1" r="J43"/>
  <c i="1" r="AG95"/>
  <c r="AT94"/>
  <c r="W29"/>
  <c l="1" r="AN95"/>
  <c r="AG94"/>
  <c r="AK26"/>
  <c r="AK35"/>
  <c l="1" r="AN94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<sst xmlns="http://schemas.openxmlformats.org/spreadsheetml/2006/main">
  <si>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</si>
  <si>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</si>
  <si>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</si>
  <si>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</si>
  <si>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</si>
  <si>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{1fd3d061-d25e-463a-a43b-65dc54c2f4da}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</si>
  <si>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</si>
  <si>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</si>
  <si>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</si>
  <si>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</si>
  <si>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</si>
  <si>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</si>
  <si>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</si>
  <si>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</si>
  <si>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2023P076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</si>
  <si>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</si>
  <si>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</si>
  <si>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Rekonstrukce plynových kotelen č.p. 206, 231, 232, 233, 234, Obec Lubenec</t>
  </si>
  <si>
    <t>KSO:</t>
  </si>
  <si>
    <t>CC-CZ:</t>
  </si>
  <si>
    <t>Místo:</t>
  </si>
  <si>
    <t>Lubenec</t>
  </si>
  <si>
    <t>Datum:</t>
  </si>
  <si>
    <t>28. 3. 2023</t>
  </si>
  <si>
    <t>Zadavatel:</t>
  </si>
  <si>
    <t>IČ:</t>
  </si>
  <si>
    <t>Obec Lubenec</t>
  </si>
  <si>
    <t>DIČ:</t>
  </si>
  <si>
    <t>Uchazeč:</t>
  </si>
  <si>
    <t>Vyplň údaj</t>
  </si>
  <si>
    <t>Projektant:</t>
  </si>
  <si>
    <t>Petr Wagner, Ing. Václav Remuta</t>
  </si>
  <si>
    <t>True</t>
  </si>
  <si>
    <t>Zpracovatel:</t>
  </si>
  <si>
    <t>Petr Wagner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</si>
  <si>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</si>
  <si>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</si>
  <si>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</si>
  <si>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</si>
  <si>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</si>
  <si>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</si>
  <si>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</si>
  <si>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</si>
  <si>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</si>
  <si>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</si>
  <si>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</si>
  <si>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</si>
  <si>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</si>
  <si>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</si>
  <si>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</si>
  <si>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</si>
  <si>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</si>
  <si>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</si>
  <si>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</si>
  <si>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</si>
  <si>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</si>
  <si>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</si>
  <si>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</si>
  <si>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</si>
  <si>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</si>
  <si>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</si>
  <si>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</si>
  <si>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</si>
  <si>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</si>
  <si>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</si>
  <si>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</si>
  <si>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</si>
  <si>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</si>
  <si>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</si>
  <si>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</si>
  <si>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</si>
  <si>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</si>
  <si>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</si>
  <si>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</si>
  <si>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</si>
  <si>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</si>
  <si>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</si>
  <si>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</si>
  <si>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</si>
  <si>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</si>
  <si>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01</t>
  </si>
  <si>
    <t xml:space="preserve">Rekonstrukce plynových kotelen č.p. 206, Obec Lubenec </t>
  </si>
  <si>
    <t>STA</t>
  </si>
  <si>
    <t>1</t>
  </si>
  <si>
    <t>{11a84301-ad44-4265-8b73-77c3920e9c5f}</t>
  </si>
  <si>
    <t>2</t>
  </si>
  <si>
    <t>/</t>
  </si>
  <si>
    <t>D1.4.2</t>
  </si>
  <si>
    <t>Plynová odběrná zařízení</t>
  </si>
  <si>
    <t>Soupis</t>
  </si>
  <si>
    <t>{d7c6edd2-6e07-4c6d-8fd3-370a88424f19}</t>
  </si>
  <si>
    <t>D1.4.4</t>
  </si>
  <si>
    <t>Zařízení pro vytápění staveb</t>
  </si>
  <si>
    <t>{04d7719d-187c-4fd9-b6a6-3ca6339b693e}</t>
  </si>
  <si>
    <t>02</t>
  </si>
  <si>
    <t xml:space="preserve">Rekonstrukce plynových kotelen č.p. 231, Obec Lubenec </t>
  </si>
  <si>
    <t>{dd429d28-3b17-4482-96b5-2de419748205}</t>
  </si>
  <si>
    <t>{41dd81db-620a-46d2-a3b3-ef8e9593a31c}</t>
  </si>
  <si>
    <t>{c59bdca5-e526-4200-bed3-ad0bcafbbcb2}</t>
  </si>
  <si>
    <t>03</t>
  </si>
  <si>
    <t xml:space="preserve">Rekonstrukce plynových kotelen č.p. 232, Obec Lubenec </t>
  </si>
  <si>
    <t>{9c134c77-1e80-49b2-a22d-58b842657c3b}</t>
  </si>
  <si>
    <t>{4c2bea39-698c-4bf1-8f9d-dcf3baa3119c}</t>
  </si>
  <si>
    <t>{4ad6d3a2-e16e-429c-9a52-2eaee28ee4fa}</t>
  </si>
  <si>
    <t>04</t>
  </si>
  <si>
    <t xml:space="preserve">Rekonstrukce plynových kotelen č.p. 233, Obec Lubenec </t>
  </si>
  <si>
    <t>{89fcad88-2625-4a37-a81a-16bd053b4f5c}</t>
  </si>
  <si>
    <t>{1a522b02-b011-4c06-a193-df45647d7ed8}</t>
  </si>
  <si>
    <t>{f76440c5-e9c9-4a29-8768-0239e761989b}</t>
  </si>
  <si>
    <t>05</t>
  </si>
  <si>
    <t xml:space="preserve">Rekonstrukce plynových kotelen č.p. 234, Obec Lubenec </t>
  </si>
  <si>
    <t>{14854a98-6e21-4111-9a65-8393433a71f6}</t>
  </si>
  <si>
    <t>{1fbd1c5a-4f4a-4fab-a9ff-ac99cc43b737}</t>
  </si>
  <si>
    <t>{371c4145-8516-4672-8eb4-4c2f3f514144}</t>
  </si>
  <si>
    <t>KRYCÍ LIST SOUPISU PRACÍ</t>
  </si>
  <si>
    <t>Objekt:</t>
  </si>
  <si>
    <t xml:space="preserve">01 - Rekonstrukce plynových kotelen č.p. 206, Obec Lubenec </t>
  </si>
  <si>
    <t>Soupis:</t>
  </si>
  <si>
    <t>D1.4.2 - Plynová odběrná zařízení</t>
  </si>
  <si>
    <t>Náklady z rozpočtu</t>
  </si>
  <si>
    <t>Ostatní náklady</t>
  </si>
  <si>
    <t>REKAPITULACE ČLENĚNÍ SOUPISU PRACÍ</t>
  </si>
  <si>
    <t>Kód dílu - Popis</t>
  </si>
  <si>
    <t>Cena celkem [CZK]</t>
  </si>
  <si>
    <t>1) Náklady ze soupisu prací</t>
  </si>
  <si>
    <t>-1</t>
  </si>
  <si>
    <t>HSV - Práce a dodávky HSV</t>
  </si>
  <si>
    <t xml:space="preserve">    6 - Úpravy povrchů, podlahy a osazování výplní</t>
  </si>
  <si>
    <t xml:space="preserve">    997 - Přesun sutě</t>
  </si>
  <si>
    <t>PSV - Práce a dodávky PSV</t>
  </si>
  <si>
    <t xml:space="preserve">    721 - Zdravotechnika - vnitřní kanalizace</t>
  </si>
  <si>
    <t xml:space="preserve">    723 - Zdravotechnika - vnitřní plynovod</t>
  </si>
  <si>
    <t xml:space="preserve">    727 - Zdravotechnika - požární ochrana</t>
  </si>
  <si>
    <t xml:space="preserve">    731 - Ústřední vytápění - kotelny</t>
  </si>
  <si>
    <t xml:space="preserve">    767 - Konstrukce zámečnické</t>
  </si>
  <si>
    <t xml:space="preserve">    783 - Dokončovací práce - nátěry</t>
  </si>
  <si>
    <t>M - Práce a dodávky M</t>
  </si>
  <si>
    <t xml:space="preserve">    58-M - Revize vyhrazených technických zařízení</t>
  </si>
  <si>
    <t>HZS - Hodinové zúčtovací sazby</t>
  </si>
  <si>
    <t>OST - Ostatní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</si>
  <si>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</si>
  <si>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</si>
  <si>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</si>
  <si>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</si>
  <si>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</si>
  <si>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VRN7 - Provozní vlivy</t>
  </si>
  <si>
    <t xml:space="preserve">    VRN9 - Ostatní náklady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</si>
  <si>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</si>
  <si>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</si>
  <si>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</si>
  <si>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</si>
  <si>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</si>
  <si>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</si>
  <si>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</si>
  <si>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</si>
  <si>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</si>
  <si>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Celkové náklady za stavbu 1) + 2)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</si>
  <si>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</si>
  <si>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</si>
  <si>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</si>
  <si>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</si>
  <si>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</si>
  <si>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</si>
  <si>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</si>
  <si>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</si>
  <si>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</si>
  <si>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</si>
  <si>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</si>
  <si>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</si>
  <si>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</si>
  <si>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</si>
  <si>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</si>
  <si>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</si>
  <si>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</si>
  <si>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</si>
  <si>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</si>
  <si>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644941111</t>
  </si>
  <si>
    <t>Osazování ventilačních mřížek velikosti do 150 x 200 mm</t>
  </si>
  <si>
    <t>kus</t>
  </si>
  <si>
    <t>4</t>
  </si>
  <si>
    <t>-1783717093</t>
  </si>
  <si>
    <t>M</t>
  </si>
  <si>
    <t>56245613</t>
  </si>
  <si>
    <t>mřížka větrací hranatá plast se žaluzií 150x150mm</t>
  </si>
  <si>
    <t>8</t>
  </si>
  <si>
    <t>606005851</t>
  </si>
  <si>
    <t>997</t>
  </si>
  <si>
    <t>Přesun sutě</t>
  </si>
  <si>
    <t>3</t>
  </si>
  <si>
    <t>997013151</t>
  </si>
  <si>
    <t>Vnitrostaveništní doprava suti a vybouraných hmot pro budovy v do 6 m s omezením mechanizace</t>
  </si>
  <si>
    <t>t</t>
  </si>
  <si>
    <t>-1471597517</t>
  </si>
  <si>
    <t>997013219</t>
  </si>
  <si>
    <t>Příplatek k vnitrostaveništní dopravě suti a vybouraných hmot za zvětšenou dopravu suti ZKD 10 m</t>
  </si>
  <si>
    <t>1551547553</t>
  </si>
  <si>
    <t>5</t>
  </si>
  <si>
    <t>997013501</t>
  </si>
  <si>
    <t>Odvoz suti a vybouraných hmot na skládku nebo meziskládku do 1 km se složením</t>
  </si>
  <si>
    <t>-1793459273</t>
  </si>
  <si>
    <t>997013509</t>
  </si>
  <si>
    <t>Příplatek k odvozu suti a vybouraných hmot na skládku ZKD 1 km přes 1 km</t>
  </si>
  <si>
    <t>-865596294</t>
  </si>
  <si>
    <t>7</t>
  </si>
  <si>
    <t>997241528</t>
  </si>
  <si>
    <t>Nakládání nebo překládání vybouraných hmot</t>
  </si>
  <si>
    <t>-181565791</t>
  </si>
  <si>
    <t>PSV</t>
  </si>
  <si>
    <t>Práce a dodávky PSV</t>
  </si>
  <si>
    <t>721</t>
  </si>
  <si>
    <t>Zdravotechnika - vnitřní kanalizace</t>
  </si>
  <si>
    <t>721174041</t>
  </si>
  <si>
    <t>Potrubí kanalizační z PP připojovací DN 32</t>
  </si>
  <si>
    <t>m</t>
  </si>
  <si>
    <t>16</t>
  </si>
  <si>
    <t>1694764710</t>
  </si>
  <si>
    <t>9</t>
  </si>
  <si>
    <t>721194103</t>
  </si>
  <si>
    <t>Vyvedení a upevnění odpadních výpustek DN 32 (poj. kondenz.)</t>
  </si>
  <si>
    <t>-358985473</t>
  </si>
  <si>
    <t>10</t>
  </si>
  <si>
    <t>721290111</t>
  </si>
  <si>
    <t>Zkouška těsnosti potrubí kanalizace vodou DN do 125</t>
  </si>
  <si>
    <t>334039122</t>
  </si>
  <si>
    <t>11</t>
  </si>
  <si>
    <t>998721201</t>
  </si>
  <si>
    <t>Přesun hmot procentní pro vnitřní kanalizace v objektech v do 6 m</t>
  </si>
  <si>
    <t>%</t>
  </si>
  <si>
    <t>1371138149</t>
  </si>
  <si>
    <t>12</t>
  </si>
  <si>
    <t>998721292</t>
  </si>
  <si>
    <t>Příplatek k přesunu hmot procentní 721 za zvětšený přesun do 100 m</t>
  </si>
  <si>
    <t>644486807</t>
  </si>
  <si>
    <t>723</t>
  </si>
  <si>
    <t>Zdravotechnika - vnitřní plynovod</t>
  </si>
  <si>
    <t>13</t>
  </si>
  <si>
    <t>723120804</t>
  </si>
  <si>
    <t>Demontáž potrubí ocelové závitové svařované do DN 25</t>
  </si>
  <si>
    <t>-1635525476</t>
  </si>
  <si>
    <t>14</t>
  </si>
  <si>
    <t>723120805</t>
  </si>
  <si>
    <t>Demontáž potrubí ocelové závitové svařované do DN 50</t>
  </si>
  <si>
    <t>-374206595</t>
  </si>
  <si>
    <t>722220851</t>
  </si>
  <si>
    <t>Demontáž armatur závitových s jedním závitem G do 3/4</t>
  </si>
  <si>
    <t>-1598954297</t>
  </si>
  <si>
    <t>722220861</t>
  </si>
  <si>
    <t>Demontáž armatur závitových se dvěma závity G do 3/4</t>
  </si>
  <si>
    <t>-57312970</t>
  </si>
  <si>
    <t>17</t>
  </si>
  <si>
    <t>723111202</t>
  </si>
  <si>
    <t>Potrubí ocelové závitové černé bezešvé svařované běžné DN 15</t>
  </si>
  <si>
    <t>-690651568</t>
  </si>
  <si>
    <t>18</t>
  </si>
  <si>
    <t>723111203</t>
  </si>
  <si>
    <t>Potrubí ocelové závitové černé bezešvé svařované běžné DN 20</t>
  </si>
  <si>
    <t>1603923162</t>
  </si>
  <si>
    <t>19</t>
  </si>
  <si>
    <t>723111206</t>
  </si>
  <si>
    <t>Potrubí ocelové závitové černé bezešvé svařované běžné DN 40</t>
  </si>
  <si>
    <t>-764256171</t>
  </si>
  <si>
    <t>20</t>
  </si>
  <si>
    <t>723150351</t>
  </si>
  <si>
    <t>Redukce zhotovená DN DN 40/20 (nebo 40/15)</t>
  </si>
  <si>
    <t>-1776891964</t>
  </si>
  <si>
    <t>723150365</t>
  </si>
  <si>
    <t>Chránička D 38x2,6 mm</t>
  </si>
  <si>
    <t>-1714266224</t>
  </si>
  <si>
    <t>22</t>
  </si>
  <si>
    <t>727111001</t>
  </si>
  <si>
    <t>Trubní ucpávka ocelového potrubí bez izolace DN 25 stěnou tl 100 mm požární odolnost EI 120</t>
  </si>
  <si>
    <t>1442832009</t>
  </si>
  <si>
    <t>23</t>
  </si>
  <si>
    <t>723190901</t>
  </si>
  <si>
    <t>Uzavření,otevření plynovodního potrubí při opravě</t>
  </si>
  <si>
    <t>374587806</t>
  </si>
  <si>
    <t>24</t>
  </si>
  <si>
    <t>230208513</t>
  </si>
  <si>
    <t>Odplynění a inertizace ocelového potrubí DN do 100 mm</t>
  </si>
  <si>
    <t>64</t>
  </si>
  <si>
    <t>2083675093</t>
  </si>
  <si>
    <t>25</t>
  </si>
  <si>
    <t>723190907</t>
  </si>
  <si>
    <t>Odvzdušnění nebo napuštění plynovodního potrubí</t>
  </si>
  <si>
    <t>-1446526849</t>
  </si>
  <si>
    <t>26</t>
  </si>
  <si>
    <t>723190909</t>
  </si>
  <si>
    <t>Zkouška těsnosti potrubí plynovodního</t>
  </si>
  <si>
    <t>-824723637</t>
  </si>
  <si>
    <t>27</t>
  </si>
  <si>
    <t>723231162</t>
  </si>
  <si>
    <t>Kohout kulový přímý G 1/2 PN 42 do 185°C plnoprůtokový s koulí DADO vnitřní závit těžká řada</t>
  </si>
  <si>
    <t>-1171211382</t>
  </si>
  <si>
    <t>28</t>
  </si>
  <si>
    <t>723231163</t>
  </si>
  <si>
    <t>Kohout kulový přímý G 3/4 PN 42 do 185°C plnoprůtokový s koulí DADO vnitřní závit těžká řada</t>
  </si>
  <si>
    <t>-1378333534</t>
  </si>
  <si>
    <t>29</t>
  </si>
  <si>
    <t>723233157</t>
  </si>
  <si>
    <t>Ventil solenoidový G 1 1/2 včetně cívky a konektoru s diodou</t>
  </si>
  <si>
    <t>-881714389</t>
  </si>
  <si>
    <t>30</t>
  </si>
  <si>
    <t>734421102.IVR</t>
  </si>
  <si>
    <t>Tlakoměr IVAR MR63 s pevným stonkem a zpětnou klapkou tlak 0-16 bar průměr 63 mm spodní připojení (pro plyn)</t>
  </si>
  <si>
    <t>-89886843</t>
  </si>
  <si>
    <t>31</t>
  </si>
  <si>
    <t>734209113</t>
  </si>
  <si>
    <t>Montáž armatury závitové s dvěma závity G 1/2</t>
  </si>
  <si>
    <t>-733856555</t>
  </si>
  <si>
    <t>32</t>
  </si>
  <si>
    <t>42234500</t>
  </si>
  <si>
    <t>kohout tlakoměrový s čepem a nátrubkový pro PN25 s připojením M20x1,5mm</t>
  </si>
  <si>
    <t>2086964300</t>
  </si>
  <si>
    <t>33</t>
  </si>
  <si>
    <t>734424101</t>
  </si>
  <si>
    <t>Kondenzační smyčka k přivaření zahnutá PN 250 do 300°C</t>
  </si>
  <si>
    <t>-157439279</t>
  </si>
  <si>
    <t>34</t>
  </si>
  <si>
    <t>734494213</t>
  </si>
  <si>
    <t>Návarek s trubkovým závitem G 1/2</t>
  </si>
  <si>
    <t>1443403756</t>
  </si>
  <si>
    <t>35</t>
  </si>
  <si>
    <t>998723201</t>
  </si>
  <si>
    <t>Přesun hmot procentní pro vnitřní plynovod v objektech v do 6 m</t>
  </si>
  <si>
    <t>1421623030</t>
  </si>
  <si>
    <t>36</t>
  </si>
  <si>
    <t>998723292</t>
  </si>
  <si>
    <t>Příplatek k přesunu hmot procentní 723 za zvětšený přesun do 100 m</t>
  </si>
  <si>
    <t>868235508</t>
  </si>
  <si>
    <t>727</t>
  </si>
  <si>
    <t>Zdravotechnika - požární ochrana</t>
  </si>
  <si>
    <t>731</t>
  </si>
  <si>
    <t>Ústřední vytápění - kotelny</t>
  </si>
  <si>
    <t>37</t>
  </si>
  <si>
    <t>731K001</t>
  </si>
  <si>
    <t>Montáž odtahu spalin</t>
  </si>
  <si>
    <t>hod</t>
  </si>
  <si>
    <t>-1632603074</t>
  </si>
  <si>
    <t>38</t>
  </si>
  <si>
    <t>731MAT001.1</t>
  </si>
  <si>
    <t>Revizní koleno DN 80 87,5 st</t>
  </si>
  <si>
    <t>ks</t>
  </si>
  <si>
    <t>810105734</t>
  </si>
  <si>
    <t>39</t>
  </si>
  <si>
    <t>731MAT002</t>
  </si>
  <si>
    <t>Trubka DN 80 délka 250 mm</t>
  </si>
  <si>
    <t>1141364702</t>
  </si>
  <si>
    <t>40</t>
  </si>
  <si>
    <t>731MAT003</t>
  </si>
  <si>
    <t>redukce DN 80/125</t>
  </si>
  <si>
    <t>-545023511</t>
  </si>
  <si>
    <t>41</t>
  </si>
  <si>
    <t>731MAT004</t>
  </si>
  <si>
    <t>trubka DN 125 délka 500mm</t>
  </si>
  <si>
    <t>465710684</t>
  </si>
  <si>
    <t>42</t>
  </si>
  <si>
    <t>731MAT005</t>
  </si>
  <si>
    <t>Pateční koleno vč. vystřeďovací konzole DN 125, plast</t>
  </si>
  <si>
    <t>1737456663</t>
  </si>
  <si>
    <t>43</t>
  </si>
  <si>
    <t>731MAT006</t>
  </si>
  <si>
    <t>Distanční objímka, plast, univerzální</t>
  </si>
  <si>
    <t>-625799549</t>
  </si>
  <si>
    <t>44</t>
  </si>
  <si>
    <t>731MAT007</t>
  </si>
  <si>
    <t>Distanční objímka DN 125, dvojitá, nerez</t>
  </si>
  <si>
    <t>1174965403</t>
  </si>
  <si>
    <t>45</t>
  </si>
  <si>
    <t>731MAT008</t>
  </si>
  <si>
    <t>Prodloužení DN 125/2000 mm, plast</t>
  </si>
  <si>
    <t>1303893930</t>
  </si>
  <si>
    <t>46</t>
  </si>
  <si>
    <t>731MAT009</t>
  </si>
  <si>
    <t>Prodloužení DN 125/1000 mm, plast</t>
  </si>
  <si>
    <t>1569222389</t>
  </si>
  <si>
    <t>47</t>
  </si>
  <si>
    <t>731MAT010</t>
  </si>
  <si>
    <t>Ak spona 120/130</t>
  </si>
  <si>
    <t>1702029262</t>
  </si>
  <si>
    <t>48</t>
  </si>
  <si>
    <t>731MAT011</t>
  </si>
  <si>
    <t>Ukončovací kryt komínu s manžetou SW</t>
  </si>
  <si>
    <t>-2100001134</t>
  </si>
  <si>
    <t>49</t>
  </si>
  <si>
    <t>731MAT012</t>
  </si>
  <si>
    <t>Komínová hlavice DN 125, plast,nerez</t>
  </si>
  <si>
    <t>-301415852</t>
  </si>
  <si>
    <t>50</t>
  </si>
  <si>
    <t>731K002</t>
  </si>
  <si>
    <t>Demontáž odtahu spalin</t>
  </si>
  <si>
    <t>2116211096</t>
  </si>
  <si>
    <t>51</t>
  </si>
  <si>
    <t>998731201</t>
  </si>
  <si>
    <t>Přesun hmot procentní pro kotelny v objektech v do 6 m</t>
  </si>
  <si>
    <t>-1522678478</t>
  </si>
  <si>
    <t>52</t>
  </si>
  <si>
    <t>998731293</t>
  </si>
  <si>
    <t>Příplatek k přesunu hmot procentní 731 za zvětšený přesun do 500 m</t>
  </si>
  <si>
    <t>-641333980</t>
  </si>
  <si>
    <t>767</t>
  </si>
  <si>
    <t>Konstrukce zámečnické</t>
  </si>
  <si>
    <t>53</t>
  </si>
  <si>
    <t>767995111</t>
  </si>
  <si>
    <t>Montáž atypických zámečnických konstrukcí hm do 5 kg</t>
  </si>
  <si>
    <t>kg</t>
  </si>
  <si>
    <t>-1716396060</t>
  </si>
  <si>
    <t>54</t>
  </si>
  <si>
    <t>13010420</t>
  </si>
  <si>
    <t>úhelník ocelový rovnostranný jakost S235JR (11 375) 50x50x5mm</t>
  </si>
  <si>
    <t>-139786702</t>
  </si>
  <si>
    <t>55</t>
  </si>
  <si>
    <t>767996701</t>
  </si>
  <si>
    <t>Demontáž atypických zámečnických konstrukcí řezáním hm jednotlivých dílů do 50 kg</t>
  </si>
  <si>
    <t>675636816</t>
  </si>
  <si>
    <t>56</t>
  </si>
  <si>
    <t>998767201</t>
  </si>
  <si>
    <t>Přesun hmot procentní pro zámečnické konstrukce v objektech v do 6 m</t>
  </si>
  <si>
    <t>-1747790442</t>
  </si>
  <si>
    <t>57</t>
  </si>
  <si>
    <t>998767292</t>
  </si>
  <si>
    <t>Příplatek k přesunu hmot procentní 767 za zvětšený přesun do 100 m</t>
  </si>
  <si>
    <t>1860622423</t>
  </si>
  <si>
    <t>783</t>
  </si>
  <si>
    <t>Dokončovací práce - nátěry</t>
  </si>
  <si>
    <t>58</t>
  </si>
  <si>
    <t>783301311</t>
  </si>
  <si>
    <t>Odmaštění zámečnických konstrukcí vodou ředitelným odmašťovačem</t>
  </si>
  <si>
    <t>m2</t>
  </si>
  <si>
    <t>153778685</t>
  </si>
  <si>
    <t>59</t>
  </si>
  <si>
    <t>783314101</t>
  </si>
  <si>
    <t>Základní jednonásobný syntetický nátěr zámečnických konstrukcí</t>
  </si>
  <si>
    <t>354038221</t>
  </si>
  <si>
    <t>60</t>
  </si>
  <si>
    <t>783315101</t>
  </si>
  <si>
    <t>Mezinátěr jednonásobný syntetický standardní zámečnických konstrukcí</t>
  </si>
  <si>
    <t>1725500411</t>
  </si>
  <si>
    <t>61</t>
  </si>
  <si>
    <t>783601713</t>
  </si>
  <si>
    <t>Odmaštění vodou ředitelným odmašťovačem potrubí DN do 50 mm</t>
  </si>
  <si>
    <t>-2102823290</t>
  </si>
  <si>
    <t>62</t>
  </si>
  <si>
    <t>783614551</t>
  </si>
  <si>
    <t>Základní jednonásobný syntetický nátěr potrubí DN do 50 mm</t>
  </si>
  <si>
    <t>1194056000</t>
  </si>
  <si>
    <t>63</t>
  </si>
  <si>
    <t>783615551</t>
  </si>
  <si>
    <t>Mezinátěr jednonásobný syntetický nátěr potrubí DN do 50 mm</t>
  </si>
  <si>
    <t>2133781584</t>
  </si>
  <si>
    <t>783617601</t>
  </si>
  <si>
    <t>Krycí jednonásobný syntetický nátěr potrubí DN do 50 mm</t>
  </si>
  <si>
    <t>-873761524</t>
  </si>
  <si>
    <t>Práce a dodávky M</t>
  </si>
  <si>
    <t>58-M</t>
  </si>
  <si>
    <t>Revize vyhrazených technických zařízení</t>
  </si>
  <si>
    <t>65</t>
  </si>
  <si>
    <t>58-01</t>
  </si>
  <si>
    <t>Kontrola funkce regulačního prvku a nastavených hodnot plynového kotle do 50 kW</t>
  </si>
  <si>
    <t>486513031</t>
  </si>
  <si>
    <t>66</t>
  </si>
  <si>
    <t>58-02</t>
  </si>
  <si>
    <t>Kontrola funkce provozního termostatu plynového kotle do 50 kW</t>
  </si>
  <si>
    <t>-1560659862</t>
  </si>
  <si>
    <t>67</t>
  </si>
  <si>
    <t>58-03</t>
  </si>
  <si>
    <t>Kontrola funkce havarijního termostatu plynového kotle do 50 kW</t>
  </si>
  <si>
    <t>1885232976</t>
  </si>
  <si>
    <t>68</t>
  </si>
  <si>
    <t>58-04</t>
  </si>
  <si>
    <t>Kontrola funkce komínové klapky plynového kotle do 50 kW</t>
  </si>
  <si>
    <t>39660778</t>
  </si>
  <si>
    <t>69</t>
  </si>
  <si>
    <t>58-05</t>
  </si>
  <si>
    <t>Kontrola funkce zapalovacího hořáčku plynového kotle do 50 kW</t>
  </si>
  <si>
    <t>-1980143301</t>
  </si>
  <si>
    <t>70</t>
  </si>
  <si>
    <t>58-06</t>
  </si>
  <si>
    <t>Kontrola funkce odtahu spalin plynového kotle do 50 kW</t>
  </si>
  <si>
    <t>-1549550754</t>
  </si>
  <si>
    <t>71</t>
  </si>
  <si>
    <t>58-07</t>
  </si>
  <si>
    <t>Kontrolní měření teploty spalin plynového kotle do 50 kW</t>
  </si>
  <si>
    <t>měření</t>
  </si>
  <si>
    <t>557911482</t>
  </si>
  <si>
    <t>72</t>
  </si>
  <si>
    <t>58-08</t>
  </si>
  <si>
    <t>Výstupní protokol z měření a kontrol</t>
  </si>
  <si>
    <t>oubor</t>
  </si>
  <si>
    <t>256</t>
  </si>
  <si>
    <t>1360391651</t>
  </si>
  <si>
    <t>HZS</t>
  </si>
  <si>
    <t>Hodinové zúčtovací sazby</t>
  </si>
  <si>
    <t>73</t>
  </si>
  <si>
    <t>HZS1292</t>
  </si>
  <si>
    <t>Stavební přípomoce</t>
  </si>
  <si>
    <t>512</t>
  </si>
  <si>
    <t>-1384941167</t>
  </si>
  <si>
    <t>74</t>
  </si>
  <si>
    <t>HZS2211</t>
  </si>
  <si>
    <t>Přípravné a dokončovací práce na vnitřním plynovodu</t>
  </si>
  <si>
    <t>-1266421395</t>
  </si>
  <si>
    <t>75</t>
  </si>
  <si>
    <t>HZSMAT001</t>
  </si>
  <si>
    <t>Ostatní materiál k hodinovým sazbam</t>
  </si>
  <si>
    <t>soubor</t>
  </si>
  <si>
    <t>-576861445</t>
  </si>
  <si>
    <t>OST</t>
  </si>
  <si>
    <t>Ostatní</t>
  </si>
  <si>
    <t>76</t>
  </si>
  <si>
    <t>OST001</t>
  </si>
  <si>
    <t>Revize plynu</t>
  </si>
  <si>
    <t>-148339982</t>
  </si>
  <si>
    <t>77</t>
  </si>
  <si>
    <t>OST002</t>
  </si>
  <si>
    <t>Revize komínu</t>
  </si>
  <si>
    <t>-840774254</t>
  </si>
  <si>
    <t>Vedlejší rozpočtové náklady</t>
  </si>
  <si>
    <t>VRN1</t>
  </si>
  <si>
    <t>Průzkumné, geodetické a projektové práce</t>
  </si>
  <si>
    <t>78</t>
  </si>
  <si>
    <t>013254000</t>
  </si>
  <si>
    <t>Dokumentace skutečného provedení stavby</t>
  </si>
  <si>
    <t>soub</t>
  </si>
  <si>
    <t>1024</t>
  </si>
  <si>
    <t>-630430103</t>
  </si>
  <si>
    <t>VRN3</t>
  </si>
  <si>
    <t>79</t>
  </si>
  <si>
    <t>030001000</t>
  </si>
  <si>
    <t>-1151879871</t>
  </si>
  <si>
    <t>80</t>
  </si>
  <si>
    <t>032002000</t>
  </si>
  <si>
    <t>Vybavení staveniště</t>
  </si>
  <si>
    <t>1769026554</t>
  </si>
  <si>
    <t>81</t>
  </si>
  <si>
    <t>032903000</t>
  </si>
  <si>
    <t>Náklady na provoz a údržbu vybavení staveniště</t>
  </si>
  <si>
    <t>173118932</t>
  </si>
  <si>
    <t>82</t>
  </si>
  <si>
    <t>034503000</t>
  </si>
  <si>
    <t>Informační tabule na staveništi</t>
  </si>
  <si>
    <t>1747012852</t>
  </si>
  <si>
    <t>83</t>
  </si>
  <si>
    <t>039002000</t>
  </si>
  <si>
    <t>Zrušení zařízení staveniště</t>
  </si>
  <si>
    <t>-1923419492</t>
  </si>
  <si>
    <t>VRN4</t>
  </si>
  <si>
    <t>Inženýrská činnost</t>
  </si>
  <si>
    <t>84</t>
  </si>
  <si>
    <t>043194000</t>
  </si>
  <si>
    <t>Ostatní zkoušky</t>
  </si>
  <si>
    <t>-1905008240</t>
  </si>
  <si>
    <t>85</t>
  </si>
  <si>
    <t>044003000</t>
  </si>
  <si>
    <t>Revize dočasných objektů nebo zařízení staveniště</t>
  </si>
  <si>
    <t>-323509713</t>
  </si>
  <si>
    <t>86</t>
  </si>
  <si>
    <t>045203000</t>
  </si>
  <si>
    <t>1714475120</t>
  </si>
  <si>
    <t>87</t>
  </si>
  <si>
    <t>045303000</t>
  </si>
  <si>
    <t>Koordinační činnost</t>
  </si>
  <si>
    <t>864468639</t>
  </si>
  <si>
    <t>88</t>
  </si>
  <si>
    <t>049002000</t>
  </si>
  <si>
    <t>Ostatní inženýrská činnost</t>
  </si>
  <si>
    <t>1965820637</t>
  </si>
  <si>
    <t>VRN6</t>
  </si>
  <si>
    <t>89</t>
  </si>
  <si>
    <t>065002000</t>
  </si>
  <si>
    <t>Mimostaveništní doprava materiálů</t>
  </si>
  <si>
    <t>-1307640774</t>
  </si>
  <si>
    <t>VRN7</t>
  </si>
  <si>
    <t>90</t>
  </si>
  <si>
    <t>070001000</t>
  </si>
  <si>
    <t>2050272557</t>
  </si>
  <si>
    <t>VRN9</t>
  </si>
  <si>
    <t>91</t>
  </si>
  <si>
    <t>090001000</t>
  </si>
  <si>
    <t>1272481419</t>
  </si>
  <si>
    <t>92</t>
  </si>
  <si>
    <t>094104000</t>
  </si>
  <si>
    <t>Náklady na opatření BOZP</t>
  </si>
  <si>
    <t>437697395</t>
  </si>
  <si>
    <t>D1.4.4 - Zařízení pro vytápění staveb</t>
  </si>
  <si>
    <t xml:space="preserve">    713 - Izolace tepelné</t>
  </si>
  <si>
    <t xml:space="preserve">    722 - Zdravotechnika - vnitřní vodovod</t>
  </si>
  <si>
    <t xml:space="preserve">    724 - Zdravotechnika - strojní vybavení</t>
  </si>
  <si>
    <t xml:space="preserve">    732 - Ústřední vytápění - strojovny</t>
  </si>
  <si>
    <t xml:space="preserve">    733 - Ústřední vytápění - rozvodné potrubí</t>
  </si>
  <si>
    <t xml:space="preserve">    734 - Ústřední vytápění - armatury</t>
  </si>
  <si>
    <t xml:space="preserve">    741 - Elektroinstalace - silnoproud</t>
  </si>
  <si>
    <t xml:space="preserve">    742 - Elektroinstalace - slaboproud</t>
  </si>
  <si>
    <t>OS - Ostatní</t>
  </si>
  <si>
    <t>-604302625</t>
  </si>
  <si>
    <t>-1374743276</t>
  </si>
  <si>
    <t>1220969742</t>
  </si>
  <si>
    <t>-1562048202</t>
  </si>
  <si>
    <t>-406997883</t>
  </si>
  <si>
    <t>997013814</t>
  </si>
  <si>
    <t>Poplatek za uložení na skládce (skládkovné) stavebního odpadu izolací kód odpadu 17 06 04</t>
  </si>
  <si>
    <t>-1065365051</t>
  </si>
  <si>
    <t>713</t>
  </si>
  <si>
    <t>Izolace tepelné</t>
  </si>
  <si>
    <t>713410861</t>
  </si>
  <si>
    <t>Odstranění izolace tepelné potrubí pásy nebo rohožemi s AL fólií staženými AL páskou tl do 50 mm</t>
  </si>
  <si>
    <t>685737104</t>
  </si>
  <si>
    <t>713410863</t>
  </si>
  <si>
    <t>Odstranění izolace tepelné potrubí pásy nebo rohožemi s AL fólií staženými AL páskou tl přes 50 mm</t>
  </si>
  <si>
    <t>1557849357</t>
  </si>
  <si>
    <t>713410871</t>
  </si>
  <si>
    <t>Odstranění izolace tepelné ohybů pásy nebo rohožemi s AL fólií staženými AL páskou tl do 50 mm</t>
  </si>
  <si>
    <t>2124186385</t>
  </si>
  <si>
    <t>713410873</t>
  </si>
  <si>
    <t>Odstranění izolace tepelné ohybů pásy nebo rohožemi s AL fólií staženými AL páskou tl přes 50 mm</t>
  </si>
  <si>
    <t>-899492422</t>
  </si>
  <si>
    <t>713463311</t>
  </si>
  <si>
    <t>Montáž izolace tepelné potrubí potrubními pouzdry s Al fólií s přesahem Al páskou 1x D do 50 mm</t>
  </si>
  <si>
    <t>-867831459</t>
  </si>
  <si>
    <t>713463312</t>
  </si>
  <si>
    <t>Montáž izolace tepelné potrubí potrubními pouzdry s Al fólií s přesahem Al páskou 1x D přes 50 do 100 mm</t>
  </si>
  <si>
    <t>-499267058</t>
  </si>
  <si>
    <t>713463315</t>
  </si>
  <si>
    <t>Montáž izolace tepelné ohybů potrubními pouzdry s Al fólií s přesahem Al páskou 1x D do 50 mm</t>
  </si>
  <si>
    <t>-59883395</t>
  </si>
  <si>
    <t>713463316</t>
  </si>
  <si>
    <t>Montáž izolace tepelné ohybů potrubními pouzdry s Al fólií s přesahem Al páskou 1x D přes 50 do 100 mm</t>
  </si>
  <si>
    <t>-109394272</t>
  </si>
  <si>
    <t>RKW.32038</t>
  </si>
  <si>
    <t>Potrubní pouzdra ROCKWOOL 800 vnitřní D 35mm, délka 1000mm, tloušťka izolace 30mm</t>
  </si>
  <si>
    <t>1809431555</t>
  </si>
  <si>
    <t>RKW.14772</t>
  </si>
  <si>
    <t>Potrubní pouzdra ROCKWOOL 800 vnitřní D 60mm, délka 1000mm, tloušťka izolace 50mm</t>
  </si>
  <si>
    <t>-404517838</t>
  </si>
  <si>
    <t>713492113</t>
  </si>
  <si>
    <t>Montáž tepelné izolace povrchová úprava potrubí Al fólií a Pz pletivem</t>
  </si>
  <si>
    <t>-1506700517</t>
  </si>
  <si>
    <t>RKW.76884</t>
  </si>
  <si>
    <t>lamelová rohož ProRox LM 930 ALU 1000x4000x50mm</t>
  </si>
  <si>
    <t>2074927461</t>
  </si>
  <si>
    <t>19451230RMAT001</t>
  </si>
  <si>
    <t>Flexipan PZ 20</t>
  </si>
  <si>
    <t>1942828765</t>
  </si>
  <si>
    <t>998713201</t>
  </si>
  <si>
    <t>Přesun hmot procentní pro izolace tepelné v objektech v do 6 m</t>
  </si>
  <si>
    <t>1423377025</t>
  </si>
  <si>
    <t>998713292</t>
  </si>
  <si>
    <t>Příplatek k přesunu hmot procentní 713 za zvětšený přesun do 100 m</t>
  </si>
  <si>
    <t>1750585258</t>
  </si>
  <si>
    <t>722</t>
  </si>
  <si>
    <t>Zdravotechnika - vnitřní vodovod</t>
  </si>
  <si>
    <t>722171912</t>
  </si>
  <si>
    <t>Potrubí plastové odříznutí trubky D přes 16 do 20 mm</t>
  </si>
  <si>
    <t>-1877331381</t>
  </si>
  <si>
    <t>722173913</t>
  </si>
  <si>
    <t>Potrubí plastové spoje svar polyfuze D přes 20 do 25 mm</t>
  </si>
  <si>
    <t>-130308892</t>
  </si>
  <si>
    <t>722174002</t>
  </si>
  <si>
    <t>Potrubí vodovodní plastové PPR svar polyfuze PN 16 D 20 x 2,8 mm</t>
  </si>
  <si>
    <t>-716759557</t>
  </si>
  <si>
    <t>722181211</t>
  </si>
  <si>
    <t>Ochrana vodovodního potrubí přilepenými termoizolačními trubicemi z PE tl do 6 mm DN do 22 mm</t>
  </si>
  <si>
    <t>1294588902</t>
  </si>
  <si>
    <t>722190901</t>
  </si>
  <si>
    <t>Uzavření nebo otevření vodovodního potrubí při opravách</t>
  </si>
  <si>
    <t>505312862</t>
  </si>
  <si>
    <t>722231072</t>
  </si>
  <si>
    <t>Ventil zpětný G 1/2 PN 10 do 110°C se dvěma závity</t>
  </si>
  <si>
    <t>-1420702226</t>
  </si>
  <si>
    <t>722232043</t>
  </si>
  <si>
    <t>Kohout kulový přímý G 1/2 PN 42 do 185°C vnitřní závit</t>
  </si>
  <si>
    <t>-1413033889</t>
  </si>
  <si>
    <t>722232502</t>
  </si>
  <si>
    <t>Potrubní oddělovač G 3/4 PN 10 do 65°C vnější závit vč. vodoměru a kulového kohoutu EN 1717</t>
  </si>
  <si>
    <t>1068738905</t>
  </si>
  <si>
    <t>722234263</t>
  </si>
  <si>
    <t>Filtr mosazný G 1/2 PN 16 do 120°C s 2x vnitřním závitem</t>
  </si>
  <si>
    <t>-1620002282</t>
  </si>
  <si>
    <t>722290215</t>
  </si>
  <si>
    <t>Zkouška těsnosti vodovodního potrubí hrdlového nebo přírubového DN do 100</t>
  </si>
  <si>
    <t>609265453</t>
  </si>
  <si>
    <t>722290234</t>
  </si>
  <si>
    <t>Proplach a dezinfekce vodovodního potrubí DN do 80</t>
  </si>
  <si>
    <t>688431976</t>
  </si>
  <si>
    <t>998722201</t>
  </si>
  <si>
    <t>Přesun hmot procentní pro vnitřní vodovod v objektech v do 6 m</t>
  </si>
  <si>
    <t>-1853457169</t>
  </si>
  <si>
    <t>998722292</t>
  </si>
  <si>
    <t>Příplatek k přesunu hmot procentní 722 za zvětšený přesun do 100 m</t>
  </si>
  <si>
    <t>-1052261957</t>
  </si>
  <si>
    <t>724</t>
  </si>
  <si>
    <t>Zdravotechnika - strojní vybavení</t>
  </si>
  <si>
    <t>722239102</t>
  </si>
  <si>
    <t>Montáž armatur vodovodních se dvěma závity G 3/4"</t>
  </si>
  <si>
    <t>-2056972984</t>
  </si>
  <si>
    <t>724MAT001</t>
  </si>
  <si>
    <t>Automatická doplňovací armatura kvs 0,5m3 / h</t>
  </si>
  <si>
    <t>1679300878</t>
  </si>
  <si>
    <t>998724201</t>
  </si>
  <si>
    <t>Přesun hmot procentní pro strojní vybavení v objektech v do 6 m</t>
  </si>
  <si>
    <t>762819130</t>
  </si>
  <si>
    <t>998724292</t>
  </si>
  <si>
    <t>Příplatek k přesunu hmot procentní 724 za zvětšený přesun do 100 m</t>
  </si>
  <si>
    <t>1317393934</t>
  </si>
  <si>
    <t>731200826</t>
  </si>
  <si>
    <t>Demontáž kotle ocelového na plynná nebo kapalná paliva výkon do 60 kW</t>
  </si>
  <si>
    <t>-256388488</t>
  </si>
  <si>
    <t>731202810</t>
  </si>
  <si>
    <t>Rozřezání kotle ocelového demontovaného hmotnosti do 500 kg</t>
  </si>
  <si>
    <t>-1617917036</t>
  </si>
  <si>
    <t>731244494</t>
  </si>
  <si>
    <t>Montáž kotle ocelového závěsného na plyn kondenzačního o výkonu do 45 kW</t>
  </si>
  <si>
    <t>645296007</t>
  </si>
  <si>
    <t>731MAT001</t>
  </si>
  <si>
    <t>Kotel plynový kondenzační o jmenovitém výkonu 45 kW při 80/60 °C</t>
  </si>
  <si>
    <t>234506705</t>
  </si>
  <si>
    <t>1271085709</t>
  </si>
  <si>
    <t>720540408</t>
  </si>
  <si>
    <t>732</t>
  </si>
  <si>
    <t>Ústřední vytápění - strojovny</t>
  </si>
  <si>
    <t>732320812</t>
  </si>
  <si>
    <t>Demontáž nádrže beztlaké nebo tlakové odpojení od rozvodů potrubí obsah do 100 l</t>
  </si>
  <si>
    <t>-1327285899</t>
  </si>
  <si>
    <t>732324812</t>
  </si>
  <si>
    <t>Demontáž nádrže beztlaké nebo tlakové vypuštění vody z nádrže obsah do 100 l</t>
  </si>
  <si>
    <t>79742142</t>
  </si>
  <si>
    <t>732390852</t>
  </si>
  <si>
    <t>Sejmutí odpojených nádrží z konzol na podlahu obsah přes 50 do 100 l</t>
  </si>
  <si>
    <t>1126582006</t>
  </si>
  <si>
    <t>732113102.AQT</t>
  </si>
  <si>
    <t>Vyrovnávač dynamických tlaků HVDT I DN 50 PN 6 hydraulický přírubový vč. izolace</t>
  </si>
  <si>
    <t>486170126</t>
  </si>
  <si>
    <t>732K001</t>
  </si>
  <si>
    <t xml:space="preserve">Kombinovaný rozdělovač - modul 100 vč. izolace PUR a stojanů viz výkres č. 04 </t>
  </si>
  <si>
    <t>803938656</t>
  </si>
  <si>
    <t>732331618</t>
  </si>
  <si>
    <t>Nádoba tlaková expanzní s membránou závitové připojení PN 0,6 o objemu 100 litrů</t>
  </si>
  <si>
    <t>758281528</t>
  </si>
  <si>
    <t>734209114</t>
  </si>
  <si>
    <t>Montáž armatury závitové s dvěma závity G 3/4</t>
  </si>
  <si>
    <t>2137865382</t>
  </si>
  <si>
    <t>RFX.6830100</t>
  </si>
  <si>
    <t>Kulový kohout MK 3/4</t>
  </si>
  <si>
    <t>431679670</t>
  </si>
  <si>
    <t>734209115</t>
  </si>
  <si>
    <t>Montáž armatury závitové s dvěma závity G 1</t>
  </si>
  <si>
    <t>-780990238</t>
  </si>
  <si>
    <t>42692260</t>
  </si>
  <si>
    <t>šroubení mosaz k čerpadlu s vestavěným kulovým kohoutem 1"1/2x1" T 110°C</t>
  </si>
  <si>
    <t>789822584</t>
  </si>
  <si>
    <t>732429212</t>
  </si>
  <si>
    <t>Montáž čerpadla oběhového mokroběžného závitového DN 25</t>
  </si>
  <si>
    <t>-1211550014</t>
  </si>
  <si>
    <t>GRS.97924250</t>
  </si>
  <si>
    <t>MAGNA3 25-60 180 1x230V 50Hz PN16</t>
  </si>
  <si>
    <t>-763087109</t>
  </si>
  <si>
    <t>GRS.99221217</t>
  </si>
  <si>
    <t>MAGNA1 25-60 180 1x230V PN10</t>
  </si>
  <si>
    <t>-683610746</t>
  </si>
  <si>
    <t>GRS.99221216</t>
  </si>
  <si>
    <t>MAGNA1 25-40 180 1x230V PN10</t>
  </si>
  <si>
    <t>-519919754</t>
  </si>
  <si>
    <t>998732201</t>
  </si>
  <si>
    <t>Přesun hmot procentní pro strojovny v objektech v do 6 m</t>
  </si>
  <si>
    <t>-1556313199</t>
  </si>
  <si>
    <t>998732293</t>
  </si>
  <si>
    <t>Příplatek k přesunu hmot procentní 732 za zvětšený přesun do 500 m</t>
  </si>
  <si>
    <t>1623324736</t>
  </si>
  <si>
    <t>733</t>
  </si>
  <si>
    <t>Ústřední vytápění - rozvodné potrubí</t>
  </si>
  <si>
    <t>733120815</t>
  </si>
  <si>
    <t>Demontáž potrubí ocelového hladkého D do 38</t>
  </si>
  <si>
    <t>-1720916827</t>
  </si>
  <si>
    <t>733120819</t>
  </si>
  <si>
    <t>Demontáž potrubí ocelového hladkého D přes 38 do 60,3</t>
  </si>
  <si>
    <t>-1762150292</t>
  </si>
  <si>
    <t>733121214</t>
  </si>
  <si>
    <t>Potrubí ocelové hladké bezešvé v kotelnách nebo strojovnách spojované svařováním D 31,8x2,6</t>
  </si>
  <si>
    <t>-1514682187</t>
  </si>
  <si>
    <t>733121215</t>
  </si>
  <si>
    <t>Potrubí ocelové hladké bezešvé v kotelnách nebo strojovnách spojované svařováním D 38x2,6</t>
  </si>
  <si>
    <t>157762073</t>
  </si>
  <si>
    <t>733121218</t>
  </si>
  <si>
    <t>Potrubí ocelové hladké bezešvé v kotelnách nebo strojovnách spojované svařováním D 57x3,2</t>
  </si>
  <si>
    <t>-1730794618</t>
  </si>
  <si>
    <t>733190217</t>
  </si>
  <si>
    <t>Zkouška těsnosti potrubí ocelové hladké D do 51x2,6</t>
  </si>
  <si>
    <t>535179923</t>
  </si>
  <si>
    <t>733190219</t>
  </si>
  <si>
    <t>Zkouška těsnosti potrubí ocelové hladké D přes 51x2,6 do 60,3x2,9</t>
  </si>
  <si>
    <t>-17641111</t>
  </si>
  <si>
    <t>998733201</t>
  </si>
  <si>
    <t>Přesun hmot procentní pro rozvody potrubí v objektech v do 6 m</t>
  </si>
  <si>
    <t>1147832366</t>
  </si>
  <si>
    <t>998733293</t>
  </si>
  <si>
    <t>Příplatek k přesunu hmot procentní 733 za zvětšený přesun do 500 m</t>
  </si>
  <si>
    <t>1583638155</t>
  </si>
  <si>
    <t>734</t>
  </si>
  <si>
    <t>Ústřední vytápění - armatury</t>
  </si>
  <si>
    <t>734200821</t>
  </si>
  <si>
    <t>Demontáž armatury závitové se dvěma závity přes G 1/2 do G 1/2</t>
  </si>
  <si>
    <t>22482726</t>
  </si>
  <si>
    <t>734200822</t>
  </si>
  <si>
    <t>Demontáž armatury závitové se dvěma závity přes G 1/2 do G 1</t>
  </si>
  <si>
    <t>-1549420575</t>
  </si>
  <si>
    <t>734200823</t>
  </si>
  <si>
    <t>Demontáž armatury závitové se dvěma závity přes G 1 přes G 1 do G 6/4</t>
  </si>
  <si>
    <t>634260641</t>
  </si>
  <si>
    <t>734200824</t>
  </si>
  <si>
    <t>Demontáž armatury závitové se dvěma závitypřes G 6/4 do G 2</t>
  </si>
  <si>
    <t>-835994935</t>
  </si>
  <si>
    <t>734200833</t>
  </si>
  <si>
    <t>Demontáž armatury závitové se třemi závity přes G 1 přes G 1 do G 6/4</t>
  </si>
  <si>
    <t>-921961896</t>
  </si>
  <si>
    <t>734211120</t>
  </si>
  <si>
    <t>Ventil závitový odvzdušňovací G 1/2 PN 14 do 120°C automatický</t>
  </si>
  <si>
    <t>-841914454</t>
  </si>
  <si>
    <t>734242414</t>
  </si>
  <si>
    <t>Ventil závitový zpětný přímý G 1 PN 16 do 110°C</t>
  </si>
  <si>
    <t>-1590165846</t>
  </si>
  <si>
    <t>734242415</t>
  </si>
  <si>
    <t>Ventil závitový zpětný přímý G 5/4 PN 16 do 110°C</t>
  </si>
  <si>
    <t>-1589501303</t>
  </si>
  <si>
    <t>734242417</t>
  </si>
  <si>
    <t>Ventil závitový zpětný přímý G 2 PN 16 do 110°C</t>
  </si>
  <si>
    <t>-649001537</t>
  </si>
  <si>
    <t>734251213</t>
  </si>
  <si>
    <t>Ventil závitový pojistný rohový G 1 provozní tlak od 2,5 do 6 barů</t>
  </si>
  <si>
    <t>-1253220119</t>
  </si>
  <si>
    <t>734261235</t>
  </si>
  <si>
    <t>Šroubení topenářské přímé G 1 PN 16 do 120°C</t>
  </si>
  <si>
    <t>-1185484732</t>
  </si>
  <si>
    <t>734261236</t>
  </si>
  <si>
    <t>Šroubení topenářské přímé G 5/4 PN 16 do 120°C</t>
  </si>
  <si>
    <t>-1100985940</t>
  </si>
  <si>
    <t>734261238</t>
  </si>
  <si>
    <t>Šroubení topenářské přímé G 2 PN 16 do 120°C</t>
  </si>
  <si>
    <t>-194791501</t>
  </si>
  <si>
    <t>734291123</t>
  </si>
  <si>
    <t>Kohout plnící a vypouštěcí G 1/2 PN 10 do 110°C závitový</t>
  </si>
  <si>
    <t>-1982998855</t>
  </si>
  <si>
    <t>734291264</t>
  </si>
  <si>
    <t>Filtr závitový přímý G 1 PN 30 do 110°C s vnitřními závity</t>
  </si>
  <si>
    <t>-165929231</t>
  </si>
  <si>
    <t>734291266</t>
  </si>
  <si>
    <t>Filtr závitový přímý G 1 1/2 PN 30 do 110°C s vnitřními závity</t>
  </si>
  <si>
    <t>-799343291</t>
  </si>
  <si>
    <t>734291267</t>
  </si>
  <si>
    <t>Filtr závitový přímý G 2 PN 30 do 110°C s vnitřními závity</t>
  </si>
  <si>
    <t>1160146970</t>
  </si>
  <si>
    <t>734292715</t>
  </si>
  <si>
    <t>Kohout kulový přímý G 1 PN 42 do 185°C vnitřní závit</t>
  </si>
  <si>
    <t>944963679</t>
  </si>
  <si>
    <t>734292716</t>
  </si>
  <si>
    <t>Kohout kulový přímý G 1 1/4 PN 42 do 185°C vnitřní závit</t>
  </si>
  <si>
    <t>904464191</t>
  </si>
  <si>
    <t>734292718</t>
  </si>
  <si>
    <t>Kohout kulový přímý G 2 PN 42 do 185°C vnitřní závit</t>
  </si>
  <si>
    <t>-87344817</t>
  </si>
  <si>
    <t>734295024</t>
  </si>
  <si>
    <t>Směšovací armatura závitová trojcestná DN 40 se servomotorem např. VRG 132 DN 40 kvs25 + pohon ARA 651 60s 3bod 230V</t>
  </si>
  <si>
    <t>673112414</t>
  </si>
  <si>
    <t>734411124</t>
  </si>
  <si>
    <t>Teploměr technický s pevným stonkem a jímkou zadní připojení průměr 100 mm délky 75 mm</t>
  </si>
  <si>
    <t>-1228413690</t>
  </si>
  <si>
    <t>734411601</t>
  </si>
  <si>
    <t>Ochranná jímka se závitem do G 1</t>
  </si>
  <si>
    <t>1594336781</t>
  </si>
  <si>
    <t>93</t>
  </si>
  <si>
    <t>734421102</t>
  </si>
  <si>
    <t>Tlakoměr s pevným stonkem a zpětnou klapkou tlak 0-16 bar průměr 63 mm spodní připojení</t>
  </si>
  <si>
    <t>959062572</t>
  </si>
  <si>
    <t>94</t>
  </si>
  <si>
    <t>-690111416</t>
  </si>
  <si>
    <t>95</t>
  </si>
  <si>
    <t>-1243022127</t>
  </si>
  <si>
    <t>96</t>
  </si>
  <si>
    <t>1391120609</t>
  </si>
  <si>
    <t>97</t>
  </si>
  <si>
    <t>2066054338</t>
  </si>
  <si>
    <t>98</t>
  </si>
  <si>
    <t>998734201</t>
  </si>
  <si>
    <t>Přesun hmot procentní pro armatury v objektech v do 6 m</t>
  </si>
  <si>
    <t>-1620417473</t>
  </si>
  <si>
    <t>99</t>
  </si>
  <si>
    <t>998734293</t>
  </si>
  <si>
    <t>Příplatek k přesunu hmot procentní 734 za zvětšený přesun do 500 m</t>
  </si>
  <si>
    <t>-1318384735</t>
  </si>
  <si>
    <t>741</t>
  </si>
  <si>
    <t>Elektroinstalace - silnoproud</t>
  </si>
  <si>
    <t>100</t>
  </si>
  <si>
    <t>HZS2231</t>
  </si>
  <si>
    <t>Montáž a demontáž silnoproudých zařízení a rozvodů</t>
  </si>
  <si>
    <t>381081530</t>
  </si>
  <si>
    <t>101</t>
  </si>
  <si>
    <t>741MAT001</t>
  </si>
  <si>
    <t>Materiál pro silnoproudé rozvody a zařízení (kabeláž, rozvodnice atp..)</t>
  </si>
  <si>
    <t>-1913154987</t>
  </si>
  <si>
    <t>102</t>
  </si>
  <si>
    <t>741810001</t>
  </si>
  <si>
    <t>Celková prohlídka elektrického rozvodu a zařízení do 100 000,- Kč</t>
  </si>
  <si>
    <t>-892187958</t>
  </si>
  <si>
    <t>103</t>
  </si>
  <si>
    <t>741REV001</t>
  </si>
  <si>
    <t>Revize - elektro</t>
  </si>
  <si>
    <t>109802378</t>
  </si>
  <si>
    <t>104</t>
  </si>
  <si>
    <t>998741201</t>
  </si>
  <si>
    <t>Přesun hmot procentní pro silnoproud v objektech v do 6 m</t>
  </si>
  <si>
    <t>76335043</t>
  </si>
  <si>
    <t>105</t>
  </si>
  <si>
    <t>998741292</t>
  </si>
  <si>
    <t>Příplatek k přesunu hmot procentní 741 za zvětšený přesun do 100 m</t>
  </si>
  <si>
    <t>-157664512</t>
  </si>
  <si>
    <t>742</t>
  </si>
  <si>
    <t>Elektroinstalace - slaboproud</t>
  </si>
  <si>
    <t>106</t>
  </si>
  <si>
    <t>HZS2232</t>
  </si>
  <si>
    <t>Montáž a oživení systému MaR</t>
  </si>
  <si>
    <t>-439806806</t>
  </si>
  <si>
    <t>107</t>
  </si>
  <si>
    <t>742MAT001</t>
  </si>
  <si>
    <t>Sada poruchové signalizace např Kotelník v1.0 - poruchová signalizace, zdroj 24V AC, čidlo tlaku 0-10V, čidlo zaplavení, čidlo teploty prostoru NTC, čidlo teploty v systému NTC.</t>
  </si>
  <si>
    <t>sounour</t>
  </si>
  <si>
    <t>-1115580815</t>
  </si>
  <si>
    <t>108</t>
  </si>
  <si>
    <t>742MAT002</t>
  </si>
  <si>
    <t>Stop Tlačítko nouzové</t>
  </si>
  <si>
    <t>-260430217</t>
  </si>
  <si>
    <t>109</t>
  </si>
  <si>
    <t>742MAT003</t>
  </si>
  <si>
    <t>Houkačka sirena IP43 24VDC</t>
  </si>
  <si>
    <t>-323522812</t>
  </si>
  <si>
    <t>110</t>
  </si>
  <si>
    <t>742MAT004</t>
  </si>
  <si>
    <t>Detektor plynu pro hořlavé plyny 24 VDC (stávající) - pouze zapojení a přidružený materiál...</t>
  </si>
  <si>
    <t>350035009</t>
  </si>
  <si>
    <t>111</t>
  </si>
  <si>
    <t>742MAT005</t>
  </si>
  <si>
    <t>GSM modul pro hlášení poruch bez SIM vč. nastavení</t>
  </si>
  <si>
    <t>-470790585</t>
  </si>
  <si>
    <t>112</t>
  </si>
  <si>
    <t>742MAT006</t>
  </si>
  <si>
    <t>Externí modul AVS 75			</t>
  </si>
  <si>
    <t>505047587</t>
  </si>
  <si>
    <t>113</t>
  </si>
  <si>
    <t>742MAT007</t>
  </si>
  <si>
    <t>Rozvadeč elektro vč. vnitřního vybavení a typove zkoušky					</t>
  </si>
  <si>
    <t>497494283</t>
  </si>
  <si>
    <t>114</t>
  </si>
  <si>
    <t>742MAT008</t>
  </si>
  <si>
    <t>Cidla teploty 							</t>
  </si>
  <si>
    <t>-1368870271</t>
  </si>
  <si>
    <t>115</t>
  </si>
  <si>
    <t>742REV001</t>
  </si>
  <si>
    <t>Výchozí zpráva</t>
  </si>
  <si>
    <t>1414790041</t>
  </si>
  <si>
    <t>116</t>
  </si>
  <si>
    <t>998742201</t>
  </si>
  <si>
    <t>Přesun hmot procentní pro slaboproud v objektech v do 6 m</t>
  </si>
  <si>
    <t>727139255</t>
  </si>
  <si>
    <t>117</t>
  </si>
  <si>
    <t>998742292</t>
  </si>
  <si>
    <t>Příplatek k přesunu hmot procentní 742 za zvětšený přesun do 100 m</t>
  </si>
  <si>
    <t>-1508197220</t>
  </si>
  <si>
    <t>118</t>
  </si>
  <si>
    <t>-95098947</t>
  </si>
  <si>
    <t>119</t>
  </si>
  <si>
    <t>-1739790360</t>
  </si>
  <si>
    <t>120</t>
  </si>
  <si>
    <t>-1318676813</t>
  </si>
  <si>
    <t>121</t>
  </si>
  <si>
    <t>-521751030</t>
  </si>
  <si>
    <t>122</t>
  </si>
  <si>
    <t>-824263214</t>
  </si>
  <si>
    <t>123</t>
  </si>
  <si>
    <t>-1933322200</t>
  </si>
  <si>
    <t>124</t>
  </si>
  <si>
    <t>2132931053</t>
  </si>
  <si>
    <t>125</t>
  </si>
  <si>
    <t>-849107772</t>
  </si>
  <si>
    <t>126</t>
  </si>
  <si>
    <t>2116828555</t>
  </si>
  <si>
    <t>127</t>
  </si>
  <si>
    <t>783601731</t>
  </si>
  <si>
    <t>Odmaštění vodou ředitelným odmašťovačem potrubí přes DN 50 do DN 100 mm</t>
  </si>
  <si>
    <t>103247908</t>
  </si>
  <si>
    <t>128</t>
  </si>
  <si>
    <t>-1074917666</t>
  </si>
  <si>
    <t>129</t>
  </si>
  <si>
    <t>783614561</t>
  </si>
  <si>
    <t>Základní jednonásobný syntetický nátěr potrubí přes DN 50 do DN 100 mm</t>
  </si>
  <si>
    <t>1371969558</t>
  </si>
  <si>
    <t>130</t>
  </si>
  <si>
    <t>1511102044</t>
  </si>
  <si>
    <t>131</t>
  </si>
  <si>
    <t>783615561</t>
  </si>
  <si>
    <t>Mezinátěr jednonásobný syntetický nátěr potrubí přes DN 50 do DN 100 mm</t>
  </si>
  <si>
    <t>707605932</t>
  </si>
  <si>
    <t>132</t>
  </si>
  <si>
    <t>-2028667911</t>
  </si>
  <si>
    <t>133</t>
  </si>
  <si>
    <t>783617621</t>
  </si>
  <si>
    <t>Krycí jednonásobný syntetický nátěr potrubí přes DN 50 do DN 100 mm</t>
  </si>
  <si>
    <t>-1203683220</t>
  </si>
  <si>
    <t>OS</t>
  </si>
  <si>
    <t>134</t>
  </si>
  <si>
    <t>HZS2221</t>
  </si>
  <si>
    <t>Úklidové a ostatní práce</t>
  </si>
  <si>
    <t>-468884790</t>
  </si>
  <si>
    <t>135</t>
  </si>
  <si>
    <t>HSZMAT001</t>
  </si>
  <si>
    <t>Ostatní materiál</t>
  </si>
  <si>
    <t>-268063836</t>
  </si>
  <si>
    <t>136</t>
  </si>
  <si>
    <t>OS001</t>
  </si>
  <si>
    <t>Odstavení kotelny a vypuštění topného systému</t>
  </si>
  <si>
    <t>347366942</t>
  </si>
  <si>
    <t>137</t>
  </si>
  <si>
    <t>OS002</t>
  </si>
  <si>
    <t>Proplach větve ÚT</t>
  </si>
  <si>
    <t>-778544306</t>
  </si>
  <si>
    <t>138</t>
  </si>
  <si>
    <t>OS003</t>
  </si>
  <si>
    <t>Napuštění a odvdušnění větve ÚT</t>
  </si>
  <si>
    <t>-1574960984</t>
  </si>
  <si>
    <t>139</t>
  </si>
  <si>
    <t>OS004</t>
  </si>
  <si>
    <t>Uvedení kotle do provozu</t>
  </si>
  <si>
    <t>-1199191670</t>
  </si>
  <si>
    <t>140</t>
  </si>
  <si>
    <t>OS005</t>
  </si>
  <si>
    <t>Topná zkouška 72 hod vč. zaškolení obsluhy a nastavení provozních parametrů</t>
  </si>
  <si>
    <t>-1651047685</t>
  </si>
  <si>
    <t>141</t>
  </si>
  <si>
    <t>OS006</t>
  </si>
  <si>
    <t>Osazení povinné výbavy kotelny</t>
  </si>
  <si>
    <t>469407375</t>
  </si>
  <si>
    <t>142</t>
  </si>
  <si>
    <t>OS007</t>
  </si>
  <si>
    <t>Povinná výbava kotelny dle ČSN070703 - pěnotvorný roztok</t>
  </si>
  <si>
    <t>-19812062</t>
  </si>
  <si>
    <t>143</t>
  </si>
  <si>
    <t>OS008</t>
  </si>
  <si>
    <t>Povinná výbava kotelny dle ČSN070703 - lékárnička</t>
  </si>
  <si>
    <t>-433009468</t>
  </si>
  <si>
    <t>144</t>
  </si>
  <si>
    <t>OS009</t>
  </si>
  <si>
    <t>Povinná výbava kotelny dle ČSN070703 - bateriová svítilna</t>
  </si>
  <si>
    <t>-225439541</t>
  </si>
  <si>
    <t>145</t>
  </si>
  <si>
    <t>OS010</t>
  </si>
  <si>
    <t>Povinná výbava kotelny dle ČSN070703 - detektor CO (přenosný)</t>
  </si>
  <si>
    <t>-1727730536</t>
  </si>
  <si>
    <t>146</t>
  </si>
  <si>
    <t>OS011</t>
  </si>
  <si>
    <t>Revize tlakových nádob (výchozí a provozní)</t>
  </si>
  <si>
    <t>1288304424</t>
  </si>
  <si>
    <t>147</t>
  </si>
  <si>
    <t>953943211</t>
  </si>
  <si>
    <t>Osazování hasicího přístroje</t>
  </si>
  <si>
    <t>1315030531</t>
  </si>
  <si>
    <t>148</t>
  </si>
  <si>
    <t>44932114</t>
  </si>
  <si>
    <t>přístroj hasicí ruční práškový PG 6 LE</t>
  </si>
  <si>
    <t>66428455</t>
  </si>
  <si>
    <t>149</t>
  </si>
  <si>
    <t>013294000</t>
  </si>
  <si>
    <t>Ostatní dokumentace - provozní řád</t>
  </si>
  <si>
    <t>1275973495</t>
  </si>
  <si>
    <t>150</t>
  </si>
  <si>
    <t>013294000-1</t>
  </si>
  <si>
    <t>Ostatní dokumentace - revizní kniha</t>
  </si>
  <si>
    <t>1928922980</t>
  </si>
  <si>
    <t>151</t>
  </si>
  <si>
    <t>27039094</t>
  </si>
  <si>
    <t>152</t>
  </si>
  <si>
    <t>-557331976</t>
  </si>
  <si>
    <t>153</t>
  </si>
  <si>
    <t>1610022133</t>
  </si>
  <si>
    <t>154</t>
  </si>
  <si>
    <t>1470408653</t>
  </si>
  <si>
    <t>155</t>
  </si>
  <si>
    <t>78273865</t>
  </si>
  <si>
    <t>156</t>
  </si>
  <si>
    <t>-1864079217</t>
  </si>
  <si>
    <t>157</t>
  </si>
  <si>
    <t>1012339794</t>
  </si>
  <si>
    <t>158</t>
  </si>
  <si>
    <t>-417683024</t>
  </si>
  <si>
    <t>159</t>
  </si>
  <si>
    <t>-386469023</t>
  </si>
  <si>
    <t>160</t>
  </si>
  <si>
    <t>1492368844</t>
  </si>
  <si>
    <t>161</t>
  </si>
  <si>
    <t>-870815185</t>
  </si>
  <si>
    <t>162</t>
  </si>
  <si>
    <t>1489827749</t>
  </si>
  <si>
    <t>163</t>
  </si>
  <si>
    <t>-1633980230</t>
  </si>
  <si>
    <t>164</t>
  </si>
  <si>
    <t>741756986</t>
  </si>
  <si>
    <t>165</t>
  </si>
  <si>
    <t>720085035</t>
  </si>
  <si>
    <t xml:space="preserve">02 - Rekonstrukce plynových kotelen č.p. 231, Obec Lubenec </t>
  </si>
  <si>
    <t>722220864</t>
  </si>
  <si>
    <t>Demontáž armatur závitových se dvěma závity G 2</t>
  </si>
  <si>
    <t>428280554</t>
  </si>
  <si>
    <t>723150312</t>
  </si>
  <si>
    <t>Potrubí ocelové hladké černé bezešvé spojované svařováním tvářené za tepla D 57x3,2 mm</t>
  </si>
  <si>
    <t>1062984</t>
  </si>
  <si>
    <t>723150352</t>
  </si>
  <si>
    <t>Redukce zhotovená kováním přes 2 DN DN 50/20</t>
  </si>
  <si>
    <t>1660692777</t>
  </si>
  <si>
    <t>723233158</t>
  </si>
  <si>
    <t>Ventil solenoidový G 2" včetně cívky a konektoru s diodou</t>
  </si>
  <si>
    <t>-467155107</t>
  </si>
  <si>
    <t>-836395581</t>
  </si>
  <si>
    <t>-150497233</t>
  </si>
  <si>
    <t>220592461</t>
  </si>
  <si>
    <t>-71679390</t>
  </si>
  <si>
    <t>731MAT001.3</t>
  </si>
  <si>
    <t>Kaskádový systém - 2 kotle</t>
  </si>
  <si>
    <t>-371961416</t>
  </si>
  <si>
    <t>731MAT002.2</t>
  </si>
  <si>
    <t>Trubka DN 125 délka 1000 mm</t>
  </si>
  <si>
    <t>1900593177</t>
  </si>
  <si>
    <t>731MAT003.2</t>
  </si>
  <si>
    <t>redukce DN 125/160</t>
  </si>
  <si>
    <t>1395897166</t>
  </si>
  <si>
    <t>731MAT004.2</t>
  </si>
  <si>
    <t>trubka DN 160 délka 500mm</t>
  </si>
  <si>
    <t>1000803968</t>
  </si>
  <si>
    <t>731MAT005.2</t>
  </si>
  <si>
    <t>Pateční koleno vč. vystřeďovací konzole DN 160, plast</t>
  </si>
  <si>
    <t>1276302387</t>
  </si>
  <si>
    <t>731MAT006.2</t>
  </si>
  <si>
    <t>-1836335900</t>
  </si>
  <si>
    <t>731MAT007.2</t>
  </si>
  <si>
    <t>Distanční objímka DN 160, dvojitá, nerez</t>
  </si>
  <si>
    <t>-465430787</t>
  </si>
  <si>
    <t>731MAT008.2</t>
  </si>
  <si>
    <t>Prodloužení DN 160/2000 mm, plast</t>
  </si>
  <si>
    <t>1592814727</t>
  </si>
  <si>
    <t>731MAT009.2</t>
  </si>
  <si>
    <t>Prodloužení DN 160/1000 mm, plast</t>
  </si>
  <si>
    <t>-358207842</t>
  </si>
  <si>
    <t>731MAT010.2</t>
  </si>
  <si>
    <t>Ak spona 160</t>
  </si>
  <si>
    <t>732696780</t>
  </si>
  <si>
    <t>731MAT011.2</t>
  </si>
  <si>
    <t>1777192150</t>
  </si>
  <si>
    <t>731MAT012.2</t>
  </si>
  <si>
    <t>Komínová hlavice DN 160, plast,nerez</t>
  </si>
  <si>
    <t>-825325730</t>
  </si>
  <si>
    <t>731MAT013.1</t>
  </si>
  <si>
    <t>Koleno DN 125 45°</t>
  </si>
  <si>
    <t>1803649037</t>
  </si>
  <si>
    <t>731MAT014.1</t>
  </si>
  <si>
    <t>Revizní T-kus DN 125</t>
  </si>
  <si>
    <t>1048169087</t>
  </si>
  <si>
    <t>-772609249</t>
  </si>
  <si>
    <t>827540918</t>
  </si>
  <si>
    <t>590709368</t>
  </si>
  <si>
    <t>524748938</t>
  </si>
  <si>
    <t>-125253026</t>
  </si>
  <si>
    <t>1800366244</t>
  </si>
  <si>
    <t>1919219446</t>
  </si>
  <si>
    <t>-1680159257</t>
  </si>
  <si>
    <t>1318770075</t>
  </si>
  <si>
    <t>1975884322</t>
  </si>
  <si>
    <t>562337690</t>
  </si>
  <si>
    <t>783782003</t>
  </si>
  <si>
    <t>-1844222231</t>
  </si>
  <si>
    <t>-515639761</t>
  </si>
  <si>
    <t>-618052378</t>
  </si>
  <si>
    <t>2147085724</t>
  </si>
  <si>
    <t>1397908111</t>
  </si>
  <si>
    <t>1205765316</t>
  </si>
  <si>
    <t>-165457613</t>
  </si>
  <si>
    <t>1520392662</t>
  </si>
  <si>
    <t>-989070938</t>
  </si>
  <si>
    <t>-1369801581</t>
  </si>
  <si>
    <t>1832631961</t>
  </si>
  <si>
    <t>1569257964</t>
  </si>
  <si>
    <t>299553383</t>
  </si>
  <si>
    <t>-1432525503</t>
  </si>
  <si>
    <t>-254534672</t>
  </si>
  <si>
    <t>-215266837</t>
  </si>
  <si>
    <t>RKW.32041</t>
  </si>
  <si>
    <t>Potrubní pouzdra ROCKWOOL 800 vnitřní D 42mm, délka 1000mm, tloušťka izolace 40mm</t>
  </si>
  <si>
    <t>1428941108</t>
  </si>
  <si>
    <t>RKW.1972</t>
  </si>
  <si>
    <t>Potrubní pouzdra ROCKWOOL 800 vnitřní D 76mm, délka 1000mm, tloušťka izolace 50mm</t>
  </si>
  <si>
    <t>1625178227</t>
  </si>
  <si>
    <t>732320813</t>
  </si>
  <si>
    <t>Demontáž nádrže beztlaké nebo tlakové odpojení od rozvodů potrubí obsah přes 100 do 200 l</t>
  </si>
  <si>
    <t>-1698224124</t>
  </si>
  <si>
    <t>732324813</t>
  </si>
  <si>
    <t>Demontáž nádrže beztlaké nebo tlakové vypuštění vody z nádrže obsah přes 100 do 200 l</t>
  </si>
  <si>
    <t>-2062553360</t>
  </si>
  <si>
    <t>732390853</t>
  </si>
  <si>
    <t>Sejmutí odpojených nádrží z konzol na podlahu obsah přes 100 do 200 l</t>
  </si>
  <si>
    <t>1241386529</t>
  </si>
  <si>
    <t>732113103.AQT</t>
  </si>
  <si>
    <t>Vyrovnávač dynamických tlaků HVDT II DN 65 PN 6 hydraulický přírubový</t>
  </si>
  <si>
    <t>-1679116964</t>
  </si>
  <si>
    <t>732331621</t>
  </si>
  <si>
    <t>Nádoba tlaková expanzní pro topnou a chladicí soustavu s membránou závitové připojení PN 0,6 o objemu 200 l</t>
  </si>
  <si>
    <t>1358939094</t>
  </si>
  <si>
    <t>GRS.99221223</t>
  </si>
  <si>
    <t>MAGNA1 25-40 N 180 1x230V PN10</t>
  </si>
  <si>
    <t>219327905</t>
  </si>
  <si>
    <t>282640160</t>
  </si>
  <si>
    <t>-888280766</t>
  </si>
  <si>
    <t>733120826</t>
  </si>
  <si>
    <t>Demontáž potrubí ocelového hladkého D přes 60,3 do 89</t>
  </si>
  <si>
    <t>-1193883052</t>
  </si>
  <si>
    <t>733121222</t>
  </si>
  <si>
    <t>Potrubí ocelové hladké bezešvé v kotelnách nebo strojovnách spojované svařováním D 76x3,2</t>
  </si>
  <si>
    <t>-1080910313</t>
  </si>
  <si>
    <t>733190225</t>
  </si>
  <si>
    <t>Zkouška těsnosti potrubí ocelové hladké D přes 60,3x2,9 do 89x5,0</t>
  </si>
  <si>
    <t>849495229</t>
  </si>
  <si>
    <t>734100812</t>
  </si>
  <si>
    <t>Demontáž armatury přírubové se dvěma přírubami DN přes 50 do 100</t>
  </si>
  <si>
    <t>1580714066</t>
  </si>
  <si>
    <t>734193115</t>
  </si>
  <si>
    <t>Klapka mezipřírubová uzavírací DN 65 PN 16 do 120°C disk tvárná litina</t>
  </si>
  <si>
    <t>2099795317</t>
  </si>
  <si>
    <t>734291265</t>
  </si>
  <si>
    <t>Filtr závitový přímý G 1 1/4 PN 30 do 110°C s vnitřními závity</t>
  </si>
  <si>
    <t>-1657131477</t>
  </si>
  <si>
    <t>-1389580557</t>
  </si>
  <si>
    <t>652277190</t>
  </si>
  <si>
    <t>1677829828</t>
  </si>
  <si>
    <t>-1885831599</t>
  </si>
  <si>
    <t>-361968849</t>
  </si>
  <si>
    <t>-1679742972</t>
  </si>
  <si>
    <t>NCL.202566</t>
  </si>
  <si>
    <t>Ponorné čerpadlo</t>
  </si>
  <si>
    <t>719073901</t>
  </si>
  <si>
    <t>1782106786</t>
  </si>
  <si>
    <t>-1526289774</t>
  </si>
  <si>
    <t>-34062032</t>
  </si>
  <si>
    <t>-184379759</t>
  </si>
  <si>
    <t>702118138</t>
  </si>
  <si>
    <t>1291490919</t>
  </si>
  <si>
    <t>1537378780</t>
  </si>
  <si>
    <t>-519189211</t>
  </si>
  <si>
    <t>217962057</t>
  </si>
  <si>
    <t>1972791341</t>
  </si>
  <si>
    <t>672509792</t>
  </si>
  <si>
    <t>1091505970</t>
  </si>
  <si>
    <t>-648628351</t>
  </si>
  <si>
    <t>166</t>
  </si>
  <si>
    <t>1987891379</t>
  </si>
  <si>
    <t>167</t>
  </si>
  <si>
    <t>1510839288</t>
  </si>
  <si>
    <t>168</t>
  </si>
  <si>
    <t>-1046181726</t>
  </si>
  <si>
    <t>169</t>
  </si>
  <si>
    <t>379129347</t>
  </si>
  <si>
    <t xml:space="preserve">03 - Rekonstrukce plynových kotelen č.p. 232, Obec Lubenec </t>
  </si>
  <si>
    <t>1014416323</t>
  </si>
  <si>
    <t>1262206792</t>
  </si>
  <si>
    <t>767328440</t>
  </si>
  <si>
    <t>-598380640</t>
  </si>
  <si>
    <t>-337657985</t>
  </si>
  <si>
    <t>-1672740726</t>
  </si>
  <si>
    <t>1298385547</t>
  </si>
  <si>
    <t>-1259772387</t>
  </si>
  <si>
    <t>206660855</t>
  </si>
  <si>
    <t>-62620419</t>
  </si>
  <si>
    <t>-456591773</t>
  </si>
  <si>
    <t>-1746873034</t>
  </si>
  <si>
    <t>1979970467</t>
  </si>
  <si>
    <t>788754666</t>
  </si>
  <si>
    <t>918084271</t>
  </si>
  <si>
    <t>1631545805</t>
  </si>
  <si>
    <t>-581251218</t>
  </si>
  <si>
    <t>-1456726778</t>
  </si>
  <si>
    <t>-406802875</t>
  </si>
  <si>
    <t>495021059</t>
  </si>
  <si>
    <t>-624706411</t>
  </si>
  <si>
    <t>311866899</t>
  </si>
  <si>
    <t>663067422</t>
  </si>
  <si>
    <t>-1062065623</t>
  </si>
  <si>
    <t>-787788628</t>
  </si>
  <si>
    <t>-1495353720</t>
  </si>
  <si>
    <t>257009703</t>
  </si>
  <si>
    <t>722174004</t>
  </si>
  <si>
    <t>Potrubí vodovodní plastové PPR svar polyfúze PN 16 D 32x4,4 mm</t>
  </si>
  <si>
    <t>2016652242</t>
  </si>
  <si>
    <t>722174005</t>
  </si>
  <si>
    <t>Potrubí vodovodní plastové PPR svar polyfúze PN 16 D 40x5,5 mm</t>
  </si>
  <si>
    <t>1997969286</t>
  </si>
  <si>
    <t>722181252</t>
  </si>
  <si>
    <t>Ochrana vodovodního potrubí přilepenými termoizolačními trubicemi z PE tl přes 20 do 25 mm DN přes 22 do 45 mm</t>
  </si>
  <si>
    <t>1580803245</t>
  </si>
  <si>
    <t>722224115</t>
  </si>
  <si>
    <t>Kohout plnicí nebo vypouštěcí G 1/2" PN 10 s jedním závitem</t>
  </si>
  <si>
    <t>1273789719</t>
  </si>
  <si>
    <t>722231074</t>
  </si>
  <si>
    <t>Ventil zpětný mosazný G 1" PN 10 do 110°C se dvěma závity</t>
  </si>
  <si>
    <t>2043417206</t>
  </si>
  <si>
    <t>722231075</t>
  </si>
  <si>
    <t>Ventil zpětný mosazný G 5/4" PN 10 do 110°C se dvěma závity</t>
  </si>
  <si>
    <t>-1199047781</t>
  </si>
  <si>
    <t>722231143</t>
  </si>
  <si>
    <t>Ventil závitový pojistný rohový G 1"</t>
  </si>
  <si>
    <t>-1997097539</t>
  </si>
  <si>
    <t>722232045</t>
  </si>
  <si>
    <t>Kohout kulový přímý G 1" PN 42 do 185°C vnitřní závit</t>
  </si>
  <si>
    <t>-171855154</t>
  </si>
  <si>
    <t>722232046</t>
  </si>
  <si>
    <t>Kohout kulový přímý G 5/4" PN 42 do 185°C vnitřní závit</t>
  </si>
  <si>
    <t>451443671</t>
  </si>
  <si>
    <t>724233015</t>
  </si>
  <si>
    <t>Nádoba expanzní tlaková pro akumulační ohřev TV průtočná s membránou závitové připojení PN 1,0 o objemu 33 l</t>
  </si>
  <si>
    <t>-540304900</t>
  </si>
  <si>
    <t>732211123</t>
  </si>
  <si>
    <t>Ohřívač stacionární zásobníkový s jedním výměníkem PN 1,0/1,0 o objemu 500 l v.pl. 2,0 m2</t>
  </si>
  <si>
    <t>-2060716125</t>
  </si>
  <si>
    <t>732212815</t>
  </si>
  <si>
    <t>Demontáž ohříváku zásobníkového stojatého obsah do 1600 l</t>
  </si>
  <si>
    <t>3748469</t>
  </si>
  <si>
    <t>732213813</t>
  </si>
  <si>
    <t>Rozřezání demontovaného ohříváku obsah do 630 l</t>
  </si>
  <si>
    <t>1269645064</t>
  </si>
  <si>
    <t>732214813</t>
  </si>
  <si>
    <t>Vypuštění vody z ohříváku obsah do 630 l</t>
  </si>
  <si>
    <t>-1296132799</t>
  </si>
  <si>
    <t>386147102</t>
  </si>
  <si>
    <t>498725272</t>
  </si>
  <si>
    <t>-1114322638</t>
  </si>
  <si>
    <t>-1465934343</t>
  </si>
  <si>
    <t>1924963635</t>
  </si>
  <si>
    <t>-1469873749</t>
  </si>
  <si>
    <t>766557744</t>
  </si>
  <si>
    <t>767995115</t>
  </si>
  <si>
    <t>Montáž atypických zámečnických konstrukcí hm přes 50 do 100 kg</t>
  </si>
  <si>
    <t>-1744493829</t>
  </si>
  <si>
    <t>13611309</t>
  </si>
  <si>
    <t>plech ocelový černý žebrovaný S235JR slza tl 6mm tabule</t>
  </si>
  <si>
    <t>-473872189</t>
  </si>
  <si>
    <t>767996702</t>
  </si>
  <si>
    <t>Demontáž atypických zámečnických konstrukcí řezáním hm jednotlivých dílů přes 50 do 100 kg</t>
  </si>
  <si>
    <t>-670991927</t>
  </si>
  <si>
    <t>783317101</t>
  </si>
  <si>
    <t>Krycí jednonásobný syntetický standardní nátěr zámečnických konstrukcí</t>
  </si>
  <si>
    <t>971007435</t>
  </si>
  <si>
    <t>170</t>
  </si>
  <si>
    <t>171</t>
  </si>
  <si>
    <t>172</t>
  </si>
  <si>
    <t>173</t>
  </si>
  <si>
    <t>-12177651</t>
  </si>
  <si>
    <t>174</t>
  </si>
  <si>
    <t>-1624963409</t>
  </si>
  <si>
    <t>175</t>
  </si>
  <si>
    <t>-1381871483</t>
  </si>
  <si>
    <t>176</t>
  </si>
  <si>
    <t>-243947355</t>
  </si>
  <si>
    <t>177</t>
  </si>
  <si>
    <t>-101478565</t>
  </si>
  <si>
    <t>178</t>
  </si>
  <si>
    <t>622934391</t>
  </si>
  <si>
    <t>179</t>
  </si>
  <si>
    <t>-415712783</t>
  </si>
  <si>
    <t>180</t>
  </si>
  <si>
    <t>239228753</t>
  </si>
  <si>
    <t>181</t>
  </si>
  <si>
    <t>381723097</t>
  </si>
  <si>
    <t>182</t>
  </si>
  <si>
    <t>1809454187</t>
  </si>
  <si>
    <t>183</t>
  </si>
  <si>
    <t>-1043650993</t>
  </si>
  <si>
    <t>184</t>
  </si>
  <si>
    <t>-24970673</t>
  </si>
  <si>
    <t>185</t>
  </si>
  <si>
    <t>-2143483710</t>
  </si>
  <si>
    <t>186</t>
  </si>
  <si>
    <t>817861679</t>
  </si>
  <si>
    <t>187</t>
  </si>
  <si>
    <t>-355618631</t>
  </si>
  <si>
    <t xml:space="preserve">04 - Rekonstrukce plynových kotelen č.p. 233, Obec Lubenec </t>
  </si>
  <si>
    <t>896645510</t>
  </si>
  <si>
    <t>-747775052</t>
  </si>
  <si>
    <t>-1849831451</t>
  </si>
  <si>
    <t>-553248959</t>
  </si>
  <si>
    <t>1092993457</t>
  </si>
  <si>
    <t>62943885</t>
  </si>
  <si>
    <t>-1336863366</t>
  </si>
  <si>
    <t>-2065163727</t>
  </si>
  <si>
    <t>2008469971</t>
  </si>
  <si>
    <t>1899914192</t>
  </si>
  <si>
    <t>-142503611</t>
  </si>
  <si>
    <t>-1061102933</t>
  </si>
  <si>
    <t>248972680</t>
  </si>
  <si>
    <t>1472510389</t>
  </si>
  <si>
    <t>1455446373</t>
  </si>
  <si>
    <t>-147503542</t>
  </si>
  <si>
    <t>10077999</t>
  </si>
  <si>
    <t>437518922</t>
  </si>
  <si>
    <t>1255873426</t>
  </si>
  <si>
    <t>-1810342287</t>
  </si>
  <si>
    <t>184485112</t>
  </si>
  <si>
    <t>-1012415885</t>
  </si>
  <si>
    <t>-613000547</t>
  </si>
  <si>
    <t>2049724590</t>
  </si>
  <si>
    <t>-673117081</t>
  </si>
  <si>
    <t>1841592788</t>
  </si>
  <si>
    <t>-1389597687</t>
  </si>
  <si>
    <t>252071775</t>
  </si>
  <si>
    <t>1483842572</t>
  </si>
  <si>
    <t>817577570</t>
  </si>
  <si>
    <t>-1735622194</t>
  </si>
  <si>
    <t>-1568466464</t>
  </si>
  <si>
    <t>-1388547665</t>
  </si>
  <si>
    <t>1152640984</t>
  </si>
  <si>
    <t>Stavební přípomoce - oprava omítky cca 4m2</t>
  </si>
  <si>
    <t>1535986974</t>
  </si>
  <si>
    <t>1901023830</t>
  </si>
  <si>
    <t>-1408733424</t>
  </si>
  <si>
    <t>2136212891</t>
  </si>
  <si>
    <t>1217856743</t>
  </si>
  <si>
    <t>970627460</t>
  </si>
  <si>
    <t>1306301012</t>
  </si>
  <si>
    <t>-140856061</t>
  </si>
  <si>
    <t>1483916369</t>
  </si>
  <si>
    <t>-1023984686</t>
  </si>
  <si>
    <t>-378634747</t>
  </si>
  <si>
    <t>-1354653295</t>
  </si>
  <si>
    <t>-1556028807</t>
  </si>
  <si>
    <t>-814494667</t>
  </si>
  <si>
    <t>-1986572584</t>
  </si>
  <si>
    <t>1100884139</t>
  </si>
  <si>
    <t>-1409476027</t>
  </si>
  <si>
    <t xml:space="preserve">05 - Rekonstrukce plynových kotelen č.p. 234, Obec Lubenec </t>
  </si>
  <si>
    <t>-1501615201</t>
  </si>
  <si>
    <t>1748124862</t>
  </si>
  <si>
    <t>-1080060562</t>
  </si>
  <si>
    <t>817368591</t>
  </si>
  <si>
    <t>1146664799</t>
  </si>
  <si>
    <t>-1492799153</t>
  </si>
  <si>
    <t>-802344491</t>
  </si>
  <si>
    <t>1784972187</t>
  </si>
  <si>
    <t>-1311883569</t>
  </si>
  <si>
    <t>2051774883</t>
  </si>
  <si>
    <t>-192464526</t>
  </si>
  <si>
    <t>955309432</t>
  </si>
  <si>
    <t>-760706621</t>
  </si>
  <si>
    <t>1162827764</t>
  </si>
  <si>
    <t>-384143613</t>
  </si>
  <si>
    <t>2014681927</t>
  </si>
  <si>
    <t>-248757550</t>
  </si>
  <si>
    <t>-1822577516</t>
  </si>
  <si>
    <t>-1156714542</t>
  </si>
  <si>
    <t>-1580876207</t>
  </si>
  <si>
    <t>346211436</t>
  </si>
  <si>
    <t>2138644818</t>
  </si>
  <si>
    <t>-2144239106</t>
  </si>
  <si>
    <t>-719429825</t>
  </si>
  <si>
    <t>-357784809</t>
  </si>
  <si>
    <t>-1880147617</t>
  </si>
  <si>
    <t>-1534772188</t>
  </si>
  <si>
    <t>-1321922893</t>
  </si>
  <si>
    <t>382928631</t>
  </si>
  <si>
    <t>-1867017413</t>
  </si>
  <si>
    <t>-56798916</t>
  </si>
  <si>
    <t>-953344164</t>
  </si>
  <si>
    <t>1866603425</t>
  </si>
  <si>
    <t>1197747029</t>
  </si>
  <si>
    <t>-107564063</t>
  </si>
  <si>
    <t>-197013261</t>
  </si>
  <si>
    <t>904319101</t>
  </si>
  <si>
    <t>-1557685833</t>
  </si>
  <si>
    <t>1556856641</t>
  </si>
  <si>
    <t>-1472411656</t>
  </si>
  <si>
    <t>1469073045</t>
  </si>
  <si>
    <t>-933138834</t>
  </si>
  <si>
    <t>290263123</t>
  </si>
  <si>
    <t>-651386849</t>
  </si>
  <si>
    <t>901657561</t>
  </si>
  <si>
    <t>-1852333771</t>
  </si>
  <si>
    <t>1669681149</t>
  </si>
  <si>
    <t>-837126114</t>
  </si>
  <si>
    <t>-458821726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</si>
</sst>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10"/>
      <color rgb="FF3366FF"/>
      <name val="Arial CE"/>
    </font>
    <font>
      <sz val="10"/>
      <color rgb="FF464646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7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3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4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4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5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6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4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8" fillId="0" borderId="14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19" fillId="4" borderId="6" xfId="0" applyFont="1" applyFill="1" applyBorder="1" applyAlignment="1" applyProtection="1">
      <alignment horizontal="center" vertical="center"/>
    </xf>
    <xf numFmtId="0" fontId="19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19" fillId="4" borderId="7" xfId="0" applyFont="1" applyFill="1" applyBorder="1" applyAlignment="1" applyProtection="1">
      <alignment horizontal="center" vertical="center"/>
    </xf>
    <xf numFmtId="0" fontId="19" fillId="4" borderId="7" xfId="0" applyFont="1" applyFill="1" applyBorder="1" applyAlignment="1" applyProtection="1">
      <alignment horizontal="right" vertical="center"/>
    </xf>
    <xf numFmtId="0" fontId="19" fillId="4" borderId="8" xfId="0" applyFont="1" applyFill="1" applyBorder="1" applyAlignment="1" applyProtection="1">
      <alignment horizontal="left" vertical="center"/>
    </xf>
    <xf numFmtId="0" fontId="19" fillId="4" borderId="0" xfId="0" applyFont="1" applyFill="1" applyAlignment="1" applyProtection="1">
      <alignment horizontal="center" vertical="center"/>
    </xf>
    <xf numFmtId="0" fontId="20" fillId="0" borderId="16" xfId="0" applyFont="1" applyBorder="1" applyAlignment="1" applyProtection="1">
      <alignment horizontal="center" vertical="center" wrapText="1"/>
    </xf>
    <xf numFmtId="0" fontId="20" fillId="0" borderId="17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1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vertical="center"/>
    </xf>
    <xf numFmtId="4" fontId="21" fillId="0" borderId="0" xfId="0" applyNumberFormat="1" applyFont="1" applyAlignment="1" applyProtection="1">
      <alignment horizontal="right" vertical="center"/>
    </xf>
    <xf numFmtId="4" fontId="2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7" fillId="0" borderId="14" xfId="0" applyNumberFormat="1" applyFont="1" applyBorder="1" applyAlignment="1" applyProtection="1">
      <alignment vertical="center"/>
    </xf>
    <xf numFmtId="4" fontId="17" fillId="0" borderId="0" xfId="0" applyNumberFormat="1" applyFont="1" applyBorder="1" applyAlignment="1" applyProtection="1">
      <alignment vertical="center"/>
    </xf>
    <xf numFmtId="166" fontId="17" fillId="0" borderId="0" xfId="0" applyNumberFormat="1" applyFont="1" applyBorder="1" applyAlignment="1" applyProtection="1">
      <alignment vertical="center"/>
    </xf>
    <xf numFmtId="4" fontId="17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5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23" fillId="0" borderId="0" xfId="0" applyFont="1" applyAlignment="1" applyProtection="1">
      <alignment horizontal="left" vertical="center" wrapText="1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5" fillId="0" borderId="14" xfId="0" applyNumberFormat="1" applyFont="1" applyBorder="1" applyAlignment="1" applyProtection="1">
      <alignment vertical="center"/>
    </xf>
    <xf numFmtId="4" fontId="25" fillId="0" borderId="0" xfId="0" applyNumberFormat="1" applyFont="1" applyBorder="1" applyAlignment="1" applyProtection="1">
      <alignment vertical="center"/>
    </xf>
    <xf numFmtId="166" fontId="25" fillId="0" borderId="0" xfId="0" applyNumberFormat="1" applyFont="1" applyBorder="1" applyAlignment="1" applyProtection="1">
      <alignment vertical="center"/>
    </xf>
    <xf numFmtId="4" fontId="25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7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4" fontId="7" fillId="0" borderId="0" xfId="0" applyNumberFormat="1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4" fontId="1" fillId="0" borderId="14" xfId="0" applyNumberFormat="1" applyFont="1" applyBorder="1" applyAlignment="1" applyProtection="1">
      <alignment vertical="center"/>
    </xf>
    <xf numFmtId="4" fontId="1" fillId="0" borderId="0" xfId="0" applyNumberFormat="1" applyFont="1" applyBorder="1" applyAlignment="1" applyProtection="1">
      <alignment vertical="center"/>
    </xf>
    <xf numFmtId="166" fontId="1" fillId="0" borderId="0" xfId="0" applyNumberFormat="1" applyFont="1" applyBorder="1" applyAlignment="1" applyProtection="1">
      <alignment vertical="center"/>
    </xf>
    <xf numFmtId="4" fontId="1" fillId="0" borderId="15" xfId="0" applyNumberFormat="1" applyFont="1" applyBorder="1" applyAlignment="1" applyProtection="1">
      <alignment vertical="center"/>
    </xf>
    <xf numFmtId="0" fontId="2" fillId="0" borderId="0" xfId="0" applyFont="1" applyAlignment="1">
      <alignment horizontal="left" vertical="center"/>
    </xf>
    <xf numFmtId="4" fontId="1" fillId="0" borderId="19" xfId="0" applyNumberFormat="1" applyFont="1" applyBorder="1" applyAlignment="1" applyProtection="1">
      <alignment vertical="center"/>
    </xf>
    <xf numFmtId="4" fontId="1" fillId="0" borderId="20" xfId="0" applyNumberFormat="1" applyFont="1" applyBorder="1" applyAlignment="1" applyProtection="1">
      <alignment vertical="center"/>
    </xf>
    <xf numFmtId="166" fontId="1" fillId="0" borderId="20" xfId="0" applyNumberFormat="1" applyFont="1" applyBorder="1" applyAlignment="1" applyProtection="1">
      <alignment vertical="center"/>
    </xf>
    <xf numFmtId="4" fontId="1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0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29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19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19" fillId="4" borderId="0" xfId="0" applyFont="1" applyFill="1" applyAlignment="1" applyProtection="1">
      <alignment horizontal="right" vertical="center"/>
    </xf>
    <xf numFmtId="0" fontId="30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4" fontId="30" fillId="0" borderId="0" xfId="0" applyNumberFormat="1" applyFont="1" applyAlignment="1" applyProtection="1">
      <alignment vertical="center"/>
    </xf>
    <xf numFmtId="0" fontId="20" fillId="0" borderId="0" xfId="0" applyFont="1" applyAlignment="1">
      <alignment horizontal="center" vertical="center"/>
    </xf>
    <xf numFmtId="0" fontId="7" fillId="2" borderId="0" xfId="0" applyFont="1" applyFill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</xf>
    <xf numFmtId="4" fontId="7" fillId="2" borderId="0" xfId="0" applyNumberFormat="1" applyFont="1" applyFill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left" vertical="center"/>
    </xf>
    <xf numFmtId="4" fontId="21" fillId="4" borderId="0" xfId="0" applyNumberFormat="1" applyFont="1" applyFill="1" applyAlignment="1" applyProtection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19" fillId="4" borderId="16" xfId="0" applyFont="1" applyFill="1" applyBorder="1" applyAlignment="1" applyProtection="1">
      <alignment horizontal="center" vertical="center" wrapText="1"/>
    </xf>
    <xf numFmtId="0" fontId="19" fillId="4" borderId="17" xfId="0" applyFont="1" applyFill="1" applyBorder="1" applyAlignment="1" applyProtection="1">
      <alignment horizontal="center" vertical="center" wrapText="1"/>
    </xf>
    <xf numFmtId="0" fontId="19" fillId="4" borderId="18" xfId="0" applyFont="1" applyFill="1" applyBorder="1" applyAlignment="1" applyProtection="1">
      <alignment horizontal="center" vertical="center" wrapText="1"/>
    </xf>
    <xf numFmtId="0" fontId="19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1" fillId="0" borderId="12" xfId="0" applyNumberFormat="1" applyFont="1" applyBorder="1" applyAlignment="1" applyProtection="1"/>
    <xf numFmtId="166" fontId="31" fillId="0" borderId="13" xfId="0" applyNumberFormat="1" applyFont="1" applyBorder="1" applyAlignment="1" applyProtection="1"/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19" fillId="0" borderId="22" xfId="0" applyFont="1" applyBorder="1" applyAlignment="1" applyProtection="1">
      <alignment horizontal="center" vertical="center"/>
    </xf>
    <xf numFmtId="49" fontId="19" fillId="0" borderId="22" xfId="0" applyNumberFormat="1" applyFont="1" applyBorder="1" applyAlignment="1" applyProtection="1">
      <alignment horizontal="left" vertical="center" wrapText="1"/>
    </xf>
    <xf numFmtId="0" fontId="19" fillId="0" borderId="22" xfId="0" applyFont="1" applyBorder="1" applyAlignment="1" applyProtection="1">
      <alignment horizontal="left" vertical="center" wrapText="1"/>
    </xf>
    <xf numFmtId="0" fontId="19" fillId="0" borderId="22" xfId="0" applyFont="1" applyBorder="1" applyAlignment="1" applyProtection="1">
      <alignment horizontal="center" vertical="center" wrapText="1"/>
    </xf>
    <xf numFmtId="167" fontId="19" fillId="0" borderId="22" xfId="0" applyNumberFormat="1" applyFont="1" applyBorder="1" applyAlignment="1" applyProtection="1">
      <alignment vertical="center"/>
    </xf>
    <xf numFmtId="4" fontId="19" fillId="2" borderId="22" xfId="0" applyNumberFormat="1" applyFont="1" applyFill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0" fillId="2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center" vertical="center"/>
    </xf>
    <xf numFmtId="166" fontId="20" fillId="0" borderId="0" xfId="0" applyNumberFormat="1" applyFont="1" applyBorder="1" applyAlignment="1" applyProtection="1">
      <alignment vertical="center"/>
    </xf>
    <xf numFmtId="166" fontId="20" fillId="0" borderId="15" xfId="0" applyNumberFormat="1" applyFont="1" applyBorder="1" applyAlignment="1" applyProtection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22" xfId="0" applyFont="1" applyBorder="1" applyAlignment="1" applyProtection="1">
      <alignment horizontal="center" vertical="center"/>
    </xf>
    <xf numFmtId="49" fontId="33" fillId="0" borderId="22" xfId="0" applyNumberFormat="1" applyFont="1" applyBorder="1" applyAlignment="1" applyProtection="1">
      <alignment horizontal="left" vertical="center" wrapText="1"/>
    </xf>
    <xf numFmtId="0" fontId="33" fillId="0" borderId="22" xfId="0" applyFont="1" applyBorder="1" applyAlignment="1" applyProtection="1">
      <alignment horizontal="left" vertical="center" wrapText="1"/>
    </xf>
    <xf numFmtId="0" fontId="33" fillId="0" borderId="22" xfId="0" applyFont="1" applyBorder="1" applyAlignment="1" applyProtection="1">
      <alignment horizontal="center" vertical="center" wrapText="1"/>
    </xf>
    <xf numFmtId="167" fontId="33" fillId="0" borderId="22" xfId="0" applyNumberFormat="1" applyFont="1" applyBorder="1" applyAlignment="1" applyProtection="1">
      <alignment vertical="center"/>
    </xf>
    <xf numFmtId="4" fontId="33" fillId="2" borderId="22" xfId="0" applyNumberFormat="1" applyFont="1" applyFill="1" applyBorder="1" applyAlignment="1" applyProtection="1">
      <alignment vertical="center"/>
      <protection locked="0"/>
    </xf>
    <xf numFmtId="4" fontId="33" fillId="0" borderId="22" xfId="0" applyNumberFormat="1" applyFont="1" applyBorder="1" applyAlignment="1" applyProtection="1">
      <alignment vertical="center"/>
    </xf>
    <xf numFmtId="0" fontId="34" fillId="0" borderId="22" xfId="0" applyFont="1" applyBorder="1" applyAlignment="1" applyProtection="1">
      <alignment vertical="center"/>
    </xf>
    <xf numFmtId="0" fontId="34" fillId="0" borderId="3" xfId="0" applyFont="1" applyBorder="1" applyAlignment="1">
      <alignment vertical="center"/>
    </xf>
    <xf numFmtId="0" fontId="33" fillId="2" borderId="14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 applyProtection="1">
      <alignment horizontal="center" vertical="center"/>
    </xf>
    <xf numFmtId="167" fontId="19" fillId="2" borderId="22" xfId="0" applyNumberFormat="1" applyFont="1" applyFill="1" applyBorder="1" applyAlignment="1" applyProtection="1">
      <alignment vertical="center"/>
      <protection locked="0"/>
    </xf>
    <xf numFmtId="0" fontId="20" fillId="2" borderId="19" xfId="0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0" fillId="0" borderId="20" xfId="0" applyNumberFormat="1" applyFont="1" applyBorder="1" applyAlignment="1" applyProtection="1">
      <alignment vertical="center"/>
    </xf>
    <xf numFmtId="166" fontId="20" fillId="0" borderId="21" xfId="0" applyNumberFormat="1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theme" Target="theme/theme1.xml" /><Relationship Id="rId14" Type="http://schemas.openxmlformats.org/officeDocument/2006/relationships/calcChain" Target="calcChain.xml" /><Relationship Id="rId15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0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1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6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7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8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9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&#65279;<?xml version="1.0" encoding="utf-8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&#65279;<?xml version="1.0" encoding="utf-8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&#65279;<?xml version="1.0" encoding="utf-8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&#65279;<?xml version="1.0" encoding="utf-8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&#65279;<?xml version="1.0" encoding="utf-8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4" t="s">
        <v>6</v>
      </c>
      <c r="BT2" s="14" t="s">
        <v>7</v>
      </c>
    </row>
    <row r="3" s="1" customFormat="1" ht="6.96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="1" customFormat="1" ht="24.96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" t="s">
        <v>14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15</v>
      </c>
      <c r="BS5" s="14" t="s">
        <v>6</v>
      </c>
    </row>
    <row r="6" s="1" customFormat="1" ht="36.96" customHeight="1">
      <c r="B6" s="18"/>
      <c r="C6" s="19"/>
      <c r="D6" s="26" t="s">
        <v>16</v>
      </c>
      <c r="E6" s="19"/>
      <c r="F6" s="19"/>
      <c r="G6" s="19"/>
      <c r="H6" s="19"/>
      <c r="I6" s="19"/>
      <c r="J6" s="19"/>
      <c r="K6" s="27" t="s">
        <v>17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="1" customFormat="1" ht="12" customHeight="1">
      <c r="B7" s="18"/>
      <c r="C7" s="19"/>
      <c r="D7" s="29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19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s="1" customFormat="1" ht="12" customHeight="1">
      <c r="B8" s="18"/>
      <c r="C8" s="19"/>
      <c r="D8" s="29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22</v>
      </c>
      <c r="AL8" s="19"/>
      <c r="AM8" s="19"/>
      <c r="AN8" s="30" t="s">
        <v>23</v>
      </c>
      <c r="AO8" s="19"/>
      <c r="AP8" s="19"/>
      <c r="AQ8" s="19"/>
      <c r="AR8" s="17"/>
      <c r="BE8" s="28"/>
      <c r="BS8" s="14" t="s">
        <v>6</v>
      </c>
    </row>
    <row r="9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="1" customFormat="1" ht="12" customHeight="1">
      <c r="B10" s="18"/>
      <c r="C10" s="19"/>
      <c r="D10" s="29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25</v>
      </c>
      <c r="AL10" s="19"/>
      <c r="AM10" s="19"/>
      <c r="AN10" s="24" t="s">
        <v>1</v>
      </c>
      <c r="AO10" s="19"/>
      <c r="AP10" s="19"/>
      <c r="AQ10" s="19"/>
      <c r="AR10" s="17"/>
      <c r="BE10" s="28"/>
      <c r="BS10" s="14" t="s">
        <v>6</v>
      </c>
    </row>
    <row r="11" s="1" customFormat="1" ht="18.48" customHeight="1">
      <c r="B11" s="18"/>
      <c r="C11" s="19"/>
      <c r="D11" s="19"/>
      <c r="E11" s="24" t="s">
        <v>26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27</v>
      </c>
      <c r="AL11" s="19"/>
      <c r="AM11" s="19"/>
      <c r="AN11" s="24" t="s">
        <v>1</v>
      </c>
      <c r="AO11" s="19"/>
      <c r="AP11" s="19"/>
      <c r="AQ11" s="19"/>
      <c r="AR11" s="17"/>
      <c r="BE11" s="28"/>
      <c r="BS11" s="14" t="s">
        <v>6</v>
      </c>
    </row>
    <row r="12" s="1" customFormat="1" ht="6.96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="1" customFormat="1" ht="12" customHeight="1">
      <c r="B13" s="18"/>
      <c r="C13" s="19"/>
      <c r="D13" s="29" t="s">
        <v>28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25</v>
      </c>
      <c r="AL13" s="19"/>
      <c r="AM13" s="19"/>
      <c r="AN13" s="31" t="s">
        <v>29</v>
      </c>
      <c r="AO13" s="19"/>
      <c r="AP13" s="19"/>
      <c r="AQ13" s="19"/>
      <c r="AR13" s="17"/>
      <c r="BE13" s="28"/>
      <c r="BS13" s="14" t="s">
        <v>6</v>
      </c>
    </row>
    <row r="14">
      <c r="B14" s="18"/>
      <c r="C14" s="19"/>
      <c r="D14" s="19"/>
      <c r="E14" s="31" t="s">
        <v>29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27</v>
      </c>
      <c r="AL14" s="19"/>
      <c r="AM14" s="19"/>
      <c r="AN14" s="31" t="s">
        <v>29</v>
      </c>
      <c r="AO14" s="19"/>
      <c r="AP14" s="19"/>
      <c r="AQ14" s="19"/>
      <c r="AR14" s="17"/>
      <c r="BE14" s="28"/>
      <c r="BS14" s="14" t="s">
        <v>6</v>
      </c>
    </row>
    <row r="15" s="1" customFormat="1" ht="6.96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="1" customFormat="1" ht="12" customHeight="1">
      <c r="B16" s="18"/>
      <c r="C16" s="19"/>
      <c r="D16" s="29" t="s">
        <v>30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s="1" customFormat="1" ht="18.48" customHeight="1">
      <c r="B17" s="18"/>
      <c r="C17" s="19"/>
      <c r="D17" s="19"/>
      <c r="E17" s="24" t="s">
        <v>31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27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32</v>
      </c>
    </row>
    <row r="18" s="1" customFormat="1" ht="6.96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="1" customFormat="1" ht="12" customHeight="1">
      <c r="B19" s="18"/>
      <c r="C19" s="19"/>
      <c r="D19" s="29" t="s">
        <v>33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6</v>
      </c>
    </row>
    <row r="20" s="1" customFormat="1" ht="18.48" customHeight="1">
      <c r="B20" s="18"/>
      <c r="C20" s="19"/>
      <c r="D20" s="19"/>
      <c r="E20" s="24" t="s">
        <v>34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27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32</v>
      </c>
    </row>
    <row r="21" s="1" customFormat="1" ht="6.96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="1" customFormat="1" ht="12" customHeight="1">
      <c r="B22" s="18"/>
      <c r="C22" s="19"/>
      <c r="D22" s="29" t="s">
        <v>35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="1" customFormat="1" ht="16.5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="1" customFormat="1" ht="6.96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="1" customFormat="1" ht="6.96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="2" customFormat="1" ht="25.92" customHeight="1">
      <c r="A26" s="35"/>
      <c r="B26" s="36"/>
      <c r="C26" s="37"/>
      <c r="D26" s="38" t="s">
        <v>36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7"/>
      <c r="AQ26" s="37"/>
      <c r="AR26" s="41"/>
      <c r="BE26" s="28"/>
    </row>
    <row r="27" s="2" customFormat="1" ht="6.96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8"/>
    </row>
    <row r="28" s="2" customFormat="1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37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38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39</v>
      </c>
      <c r="AL28" s="42"/>
      <c r="AM28" s="42"/>
      <c r="AN28" s="42"/>
      <c r="AO28" s="42"/>
      <c r="AP28" s="37"/>
      <c r="AQ28" s="37"/>
      <c r="AR28" s="41"/>
      <c r="BE28" s="28"/>
    </row>
    <row r="29" s="3" customFormat="1" ht="14.4" customHeight="1">
      <c r="A29" s="3"/>
      <c r="B29" s="43"/>
      <c r="C29" s="44"/>
      <c r="D29" s="29" t="s">
        <v>40</v>
      </c>
      <c r="E29" s="44"/>
      <c r="F29" s="29" t="s">
        <v>41</v>
      </c>
      <c r="G29" s="44"/>
      <c r="H29" s="44"/>
      <c r="I29" s="44"/>
      <c r="J29" s="44"/>
      <c r="K29" s="44"/>
      <c r="L29" s="45">
        <v>0.20999999999999999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6">
        <f>ROUND(AZ94, 2)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6">
        <f>ROUND(AV94, 2)</f>
        <v>0</v>
      </c>
      <c r="AL29" s="44"/>
      <c r="AM29" s="44"/>
      <c r="AN29" s="44"/>
      <c r="AO29" s="44"/>
      <c r="AP29" s="44"/>
      <c r="AQ29" s="44"/>
      <c r="AR29" s="47"/>
      <c r="BE29" s="48"/>
    </row>
    <row r="30" s="3" customFormat="1" ht="14.4" customHeight="1">
      <c r="A30" s="3"/>
      <c r="B30" s="43"/>
      <c r="C30" s="44"/>
      <c r="D30" s="44"/>
      <c r="E30" s="44"/>
      <c r="F30" s="29" t="s">
        <v>42</v>
      </c>
      <c r="G30" s="44"/>
      <c r="H30" s="44"/>
      <c r="I30" s="44"/>
      <c r="J30" s="44"/>
      <c r="K30" s="44"/>
      <c r="L30" s="45">
        <v>0.14999999999999999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6">
        <f>ROUND(BA94, 2)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6">
        <f>ROUND(AW94, 2)</f>
        <v>0</v>
      </c>
      <c r="AL30" s="44"/>
      <c r="AM30" s="44"/>
      <c r="AN30" s="44"/>
      <c r="AO30" s="44"/>
      <c r="AP30" s="44"/>
      <c r="AQ30" s="44"/>
      <c r="AR30" s="47"/>
      <c r="BE30" s="48"/>
    </row>
    <row r="31" hidden="1" s="3" customFormat="1" ht="14.4" customHeight="1">
      <c r="A31" s="3"/>
      <c r="B31" s="43"/>
      <c r="C31" s="44"/>
      <c r="D31" s="44"/>
      <c r="E31" s="44"/>
      <c r="F31" s="29" t="s">
        <v>43</v>
      </c>
      <c r="G31" s="44"/>
      <c r="H31" s="44"/>
      <c r="I31" s="44"/>
      <c r="J31" s="44"/>
      <c r="K31" s="44"/>
      <c r="L31" s="45">
        <v>0.20999999999999999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6">
        <f>ROUND(BB94, 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6">
        <v>0</v>
      </c>
      <c r="AL31" s="44"/>
      <c r="AM31" s="44"/>
      <c r="AN31" s="44"/>
      <c r="AO31" s="44"/>
      <c r="AP31" s="44"/>
      <c r="AQ31" s="44"/>
      <c r="AR31" s="47"/>
      <c r="BE31" s="48"/>
    </row>
    <row r="32" hidden="1" s="3" customFormat="1" ht="14.4" customHeight="1">
      <c r="A32" s="3"/>
      <c r="B32" s="43"/>
      <c r="C32" s="44"/>
      <c r="D32" s="44"/>
      <c r="E32" s="44"/>
      <c r="F32" s="29" t="s">
        <v>44</v>
      </c>
      <c r="G32" s="44"/>
      <c r="H32" s="44"/>
      <c r="I32" s="44"/>
      <c r="J32" s="44"/>
      <c r="K32" s="44"/>
      <c r="L32" s="45">
        <v>0.14999999999999999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6">
        <f>ROUND(BC94, 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6">
        <v>0</v>
      </c>
      <c r="AL32" s="44"/>
      <c r="AM32" s="44"/>
      <c r="AN32" s="44"/>
      <c r="AO32" s="44"/>
      <c r="AP32" s="44"/>
      <c r="AQ32" s="44"/>
      <c r="AR32" s="47"/>
      <c r="BE32" s="48"/>
    </row>
    <row r="33" hidden="1" s="3" customFormat="1" ht="14.4" customHeight="1">
      <c r="A33" s="3"/>
      <c r="B33" s="43"/>
      <c r="C33" s="44"/>
      <c r="D33" s="44"/>
      <c r="E33" s="44"/>
      <c r="F33" s="29" t="s">
        <v>45</v>
      </c>
      <c r="G33" s="44"/>
      <c r="H33" s="44"/>
      <c r="I33" s="44"/>
      <c r="J33" s="44"/>
      <c r="K33" s="44"/>
      <c r="L33" s="45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6">
        <f>ROUND(BD94, 2)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6">
        <v>0</v>
      </c>
      <c r="AL33" s="44"/>
      <c r="AM33" s="44"/>
      <c r="AN33" s="44"/>
      <c r="AO33" s="44"/>
      <c r="AP33" s="44"/>
      <c r="AQ33" s="44"/>
      <c r="AR33" s="47"/>
      <c r="BE33" s="48"/>
    </row>
    <row r="34" s="2" customFormat="1" ht="6.96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8"/>
    </row>
    <row r="35" s="2" customFormat="1" ht="25.92" customHeight="1">
      <c r="A35" s="35"/>
      <c r="B35" s="36"/>
      <c r="C35" s="49"/>
      <c r="D35" s="50" t="s">
        <v>46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47</v>
      </c>
      <c r="U35" s="51"/>
      <c r="V35" s="51"/>
      <c r="W35" s="51"/>
      <c r="X35" s="53" t="s">
        <v>48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1"/>
      <c r="BE35" s="35"/>
    </row>
    <row r="36" s="2" customFormat="1" ht="6.96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  <c r="BE36" s="35"/>
    </row>
    <row r="37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1"/>
      <c r="BE37" s="35"/>
    </row>
    <row r="38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="2" customFormat="1" ht="14.4" customHeight="1">
      <c r="B49" s="56"/>
      <c r="C49" s="57"/>
      <c r="D49" s="58" t="s">
        <v>49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8" t="s">
        <v>50</v>
      </c>
      <c r="AI49" s="59"/>
      <c r="AJ49" s="59"/>
      <c r="AK49" s="59"/>
      <c r="AL49" s="59"/>
      <c r="AM49" s="59"/>
      <c r="AN49" s="59"/>
      <c r="AO49" s="59"/>
      <c r="AP49" s="57"/>
      <c r="AQ49" s="57"/>
      <c r="AR49" s="60"/>
    </row>
    <row r="50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="2" customFormat="1">
      <c r="A60" s="35"/>
      <c r="B60" s="36"/>
      <c r="C60" s="37"/>
      <c r="D60" s="61" t="s">
        <v>51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61" t="s">
        <v>52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61" t="s">
        <v>51</v>
      </c>
      <c r="AI60" s="39"/>
      <c r="AJ60" s="39"/>
      <c r="AK60" s="39"/>
      <c r="AL60" s="39"/>
      <c r="AM60" s="61" t="s">
        <v>52</v>
      </c>
      <c r="AN60" s="39"/>
      <c r="AO60" s="39"/>
      <c r="AP60" s="37"/>
      <c r="AQ60" s="37"/>
      <c r="AR60" s="41"/>
      <c r="BE60" s="35"/>
    </row>
    <row r="61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="2" customFormat="1">
      <c r="A64" s="35"/>
      <c r="B64" s="36"/>
      <c r="C64" s="37"/>
      <c r="D64" s="58" t="s">
        <v>53</v>
      </c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58" t="s">
        <v>54</v>
      </c>
      <c r="AI64" s="62"/>
      <c r="AJ64" s="62"/>
      <c r="AK64" s="62"/>
      <c r="AL64" s="62"/>
      <c r="AM64" s="62"/>
      <c r="AN64" s="62"/>
      <c r="AO64" s="62"/>
      <c r="AP64" s="37"/>
      <c r="AQ64" s="37"/>
      <c r="AR64" s="41"/>
      <c r="BE64" s="35"/>
    </row>
    <row r="65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="2" customFormat="1">
      <c r="A75" s="35"/>
      <c r="B75" s="36"/>
      <c r="C75" s="37"/>
      <c r="D75" s="61" t="s">
        <v>51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61" t="s">
        <v>52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61" t="s">
        <v>51</v>
      </c>
      <c r="AI75" s="39"/>
      <c r="AJ75" s="39"/>
      <c r="AK75" s="39"/>
      <c r="AL75" s="39"/>
      <c r="AM75" s="61" t="s">
        <v>52</v>
      </c>
      <c r="AN75" s="39"/>
      <c r="AO75" s="39"/>
      <c r="AP75" s="37"/>
      <c r="AQ75" s="37"/>
      <c r="AR75" s="41"/>
      <c r="BE75" s="35"/>
    </row>
    <row r="76" s="2" customForma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1"/>
      <c r="BE76" s="35"/>
    </row>
    <row r="77" s="2" customFormat="1" ht="6.96" customHeight="1">
      <c r="A77" s="35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41"/>
      <c r="BE77" s="35"/>
    </row>
    <row r="81" s="2" customFormat="1" ht="6.96" customHeight="1">
      <c r="A81" s="35"/>
      <c r="B81" s="65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41"/>
      <c r="BE81" s="35"/>
    </row>
    <row r="82" s="2" customFormat="1" ht="24.96" customHeight="1">
      <c r="A82" s="35"/>
      <c r="B82" s="36"/>
      <c r="C82" s="20" t="s">
        <v>55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1"/>
      <c r="B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1"/>
      <c r="BE83" s="35"/>
    </row>
    <row r="84" s="4" customFormat="1" ht="12" customHeight="1">
      <c r="A84" s="4"/>
      <c r="B84" s="67"/>
      <c r="C84" s="29" t="s">
        <v>13</v>
      </c>
      <c r="D84" s="68"/>
      <c r="E84" s="68"/>
      <c r="F84" s="68"/>
      <c r="G84" s="68"/>
      <c r="H84" s="68"/>
      <c r="I84" s="68"/>
      <c r="J84" s="68"/>
      <c r="K84" s="68"/>
      <c r="L84" s="68" t="str">
        <f>K5</f>
        <v>2023P076</v>
      </c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9"/>
      <c r="BE84" s="4"/>
    </row>
    <row r="85" s="5" customFormat="1" ht="36.96" customHeight="1">
      <c r="A85" s="5"/>
      <c r="B85" s="70"/>
      <c r="C85" s="71" t="s">
        <v>16</v>
      </c>
      <c r="D85" s="72"/>
      <c r="E85" s="72"/>
      <c r="F85" s="72"/>
      <c r="G85" s="72"/>
      <c r="H85" s="72"/>
      <c r="I85" s="72"/>
      <c r="J85" s="72"/>
      <c r="K85" s="72"/>
      <c r="L85" s="73" t="str">
        <f>K6</f>
        <v>Rekonstrukce plynových kotelen č.p. 206, 231, 232, 233, 234, Obec Lubenec</v>
      </c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4"/>
      <c r="BE85" s="5"/>
    </row>
    <row r="86" s="2" customFormat="1" ht="6.96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1"/>
      <c r="BE86" s="35"/>
    </row>
    <row r="87" s="2" customFormat="1" ht="12" customHeight="1">
      <c r="A87" s="35"/>
      <c r="B87" s="36"/>
      <c r="C87" s="29" t="s">
        <v>20</v>
      </c>
      <c r="D87" s="37"/>
      <c r="E87" s="37"/>
      <c r="F87" s="37"/>
      <c r="G87" s="37"/>
      <c r="H87" s="37"/>
      <c r="I87" s="37"/>
      <c r="J87" s="37"/>
      <c r="K87" s="37"/>
      <c r="L87" s="75" t="str">
        <f>IF(K8="","",K8)</f>
        <v>Lubenec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29" t="s">
        <v>22</v>
      </c>
      <c r="AJ87" s="37"/>
      <c r="AK87" s="37"/>
      <c r="AL87" s="37"/>
      <c r="AM87" s="76" t="str">
        <f>IF(AN8= "","",AN8)</f>
        <v>28. 3. 2023</v>
      </c>
      <c r="AN87" s="76"/>
      <c r="AO87" s="37"/>
      <c r="AP87" s="37"/>
      <c r="AQ87" s="37"/>
      <c r="AR87" s="41"/>
      <c r="B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1"/>
      <c r="BE88" s="35"/>
    </row>
    <row r="89" s="2" customFormat="1" ht="25.65" customHeight="1">
      <c r="A89" s="35"/>
      <c r="B89" s="36"/>
      <c r="C89" s="29" t="s">
        <v>24</v>
      </c>
      <c r="D89" s="37"/>
      <c r="E89" s="37"/>
      <c r="F89" s="37"/>
      <c r="G89" s="37"/>
      <c r="H89" s="37"/>
      <c r="I89" s="37"/>
      <c r="J89" s="37"/>
      <c r="K89" s="37"/>
      <c r="L89" s="68" t="str">
        <f>IF(E11= "","",E11)</f>
        <v>Obec Lubenec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29" t="s">
        <v>30</v>
      </c>
      <c r="AJ89" s="37"/>
      <c r="AK89" s="37"/>
      <c r="AL89" s="37"/>
      <c r="AM89" s="77" t="str">
        <f>IF(E17="","",E17)</f>
        <v>Petr Wagner, Ing. Václav Remuta</v>
      </c>
      <c r="AN89" s="68"/>
      <c r="AO89" s="68"/>
      <c r="AP89" s="68"/>
      <c r="AQ89" s="37"/>
      <c r="AR89" s="41"/>
      <c r="AS89" s="78" t="s">
        <v>56</v>
      </c>
      <c r="AT89" s="79"/>
      <c r="AU89" s="80"/>
      <c r="AV89" s="80"/>
      <c r="AW89" s="80"/>
      <c r="AX89" s="80"/>
      <c r="AY89" s="80"/>
      <c r="AZ89" s="80"/>
      <c r="BA89" s="80"/>
      <c r="BB89" s="80"/>
      <c r="BC89" s="80"/>
      <c r="BD89" s="81"/>
      <c r="BE89" s="35"/>
    </row>
    <row r="90" s="2" customFormat="1" ht="15.15" customHeight="1">
      <c r="A90" s="35"/>
      <c r="B90" s="36"/>
      <c r="C90" s="29" t="s">
        <v>28</v>
      </c>
      <c r="D90" s="37"/>
      <c r="E90" s="37"/>
      <c r="F90" s="37"/>
      <c r="G90" s="37"/>
      <c r="H90" s="37"/>
      <c r="I90" s="37"/>
      <c r="J90" s="37"/>
      <c r="K90" s="37"/>
      <c r="L90" s="68" t="str">
        <f>IF(E14= 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29" t="s">
        <v>33</v>
      </c>
      <c r="AJ90" s="37"/>
      <c r="AK90" s="37"/>
      <c r="AL90" s="37"/>
      <c r="AM90" s="77" t="str">
        <f>IF(E20="","",E20)</f>
        <v>Petr Wagner</v>
      </c>
      <c r="AN90" s="68"/>
      <c r="AO90" s="68"/>
      <c r="AP90" s="68"/>
      <c r="AQ90" s="37"/>
      <c r="AR90" s="41"/>
      <c r="AS90" s="82"/>
      <c r="AT90" s="83"/>
      <c r="AU90" s="84"/>
      <c r="AV90" s="84"/>
      <c r="AW90" s="84"/>
      <c r="AX90" s="84"/>
      <c r="AY90" s="84"/>
      <c r="AZ90" s="84"/>
      <c r="BA90" s="84"/>
      <c r="BB90" s="84"/>
      <c r="BC90" s="84"/>
      <c r="BD90" s="85"/>
      <c r="BE90" s="35"/>
    </row>
    <row r="91" s="2" customFormat="1" ht="10.8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1"/>
      <c r="AS91" s="86"/>
      <c r="AT91" s="87"/>
      <c r="AU91" s="88"/>
      <c r="AV91" s="88"/>
      <c r="AW91" s="88"/>
      <c r="AX91" s="88"/>
      <c r="AY91" s="88"/>
      <c r="AZ91" s="88"/>
      <c r="BA91" s="88"/>
      <c r="BB91" s="88"/>
      <c r="BC91" s="88"/>
      <c r="BD91" s="89"/>
      <c r="BE91" s="35"/>
    </row>
    <row r="92" s="2" customFormat="1" ht="29.28" customHeight="1">
      <c r="A92" s="35"/>
      <c r="B92" s="36"/>
      <c r="C92" s="90" t="s">
        <v>57</v>
      </c>
      <c r="D92" s="91"/>
      <c r="E92" s="91"/>
      <c r="F92" s="91"/>
      <c r="G92" s="91"/>
      <c r="H92" s="92"/>
      <c r="I92" s="93" t="s">
        <v>58</v>
      </c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4" t="s">
        <v>59</v>
      </c>
      <c r="AH92" s="91"/>
      <c r="AI92" s="91"/>
      <c r="AJ92" s="91"/>
      <c r="AK92" s="91"/>
      <c r="AL92" s="91"/>
      <c r="AM92" s="91"/>
      <c r="AN92" s="93" t="s">
        <v>60</v>
      </c>
      <c r="AO92" s="91"/>
      <c r="AP92" s="95"/>
      <c r="AQ92" s="96" t="s">
        <v>61</v>
      </c>
      <c r="AR92" s="41"/>
      <c r="AS92" s="97" t="s">
        <v>62</v>
      </c>
      <c r="AT92" s="98" t="s">
        <v>63</v>
      </c>
      <c r="AU92" s="98" t="s">
        <v>64</v>
      </c>
      <c r="AV92" s="98" t="s">
        <v>65</v>
      </c>
      <c r="AW92" s="98" t="s">
        <v>66</v>
      </c>
      <c r="AX92" s="98" t="s">
        <v>67</v>
      </c>
      <c r="AY92" s="98" t="s">
        <v>68</v>
      </c>
      <c r="AZ92" s="98" t="s">
        <v>69</v>
      </c>
      <c r="BA92" s="98" t="s">
        <v>70</v>
      </c>
      <c r="BB92" s="98" t="s">
        <v>71</v>
      </c>
      <c r="BC92" s="98" t="s">
        <v>72</v>
      </c>
      <c r="BD92" s="99" t="s">
        <v>73</v>
      </c>
      <c r="BE92" s="35"/>
    </row>
    <row r="93" s="2" customFormat="1" ht="10.8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1"/>
      <c r="AS93" s="100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2"/>
      <c r="BE93" s="35"/>
    </row>
    <row r="94" s="6" customFormat="1" ht="32.4" customHeight="1">
      <c r="A94" s="6"/>
      <c r="B94" s="103"/>
      <c r="C94" s="104" t="s">
        <v>74</v>
      </c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6">
        <f>ROUND(AG95+AG98+AG101+AG104+AG107,2)</f>
        <v>0</v>
      </c>
      <c r="AH94" s="106"/>
      <c r="AI94" s="106"/>
      <c r="AJ94" s="106"/>
      <c r="AK94" s="106"/>
      <c r="AL94" s="106"/>
      <c r="AM94" s="106"/>
      <c r="AN94" s="107">
        <f>SUM(AG94,AT94)</f>
        <v>0</v>
      </c>
      <c r="AO94" s="107"/>
      <c r="AP94" s="107"/>
      <c r="AQ94" s="108" t="s">
        <v>1</v>
      </c>
      <c r="AR94" s="109"/>
      <c r="AS94" s="110">
        <f>ROUND(AS95+AS98+AS101+AS104+AS107,2)</f>
        <v>0</v>
      </c>
      <c r="AT94" s="111">
        <f>ROUND(SUM(AV94:AW94),2)</f>
        <v>0</v>
      </c>
      <c r="AU94" s="112">
        <f>ROUND(AU95+AU98+AU101+AU104+AU107,5)</f>
        <v>0</v>
      </c>
      <c r="AV94" s="111">
        <f>ROUND(AZ94*L29,2)</f>
        <v>0</v>
      </c>
      <c r="AW94" s="111">
        <f>ROUND(BA94*L30,2)</f>
        <v>0</v>
      </c>
      <c r="AX94" s="111">
        <f>ROUND(BB94*L29,2)</f>
        <v>0</v>
      </c>
      <c r="AY94" s="111">
        <f>ROUND(BC94*L30,2)</f>
        <v>0</v>
      </c>
      <c r="AZ94" s="111">
        <f>ROUND(AZ95+AZ98+AZ101+AZ104+AZ107,2)</f>
        <v>0</v>
      </c>
      <c r="BA94" s="111">
        <f>ROUND(BA95+BA98+BA101+BA104+BA107,2)</f>
        <v>0</v>
      </c>
      <c r="BB94" s="111">
        <f>ROUND(BB95+BB98+BB101+BB104+BB107,2)</f>
        <v>0</v>
      </c>
      <c r="BC94" s="111">
        <f>ROUND(BC95+BC98+BC101+BC104+BC107,2)</f>
        <v>0</v>
      </c>
      <c r="BD94" s="113">
        <f>ROUND(BD95+BD98+BD101+BD104+BD107,2)</f>
        <v>0</v>
      </c>
      <c r="BE94" s="6"/>
      <c r="BS94" s="114" t="s">
        <v>75</v>
      </c>
      <c r="BT94" s="114" t="s">
        <v>76</v>
      </c>
      <c r="BU94" s="115" t="s">
        <v>77</v>
      </c>
      <c r="BV94" s="114" t="s">
        <v>78</v>
      </c>
      <c r="BW94" s="114" t="s">
        <v>5</v>
      </c>
      <c r="BX94" s="114" t="s">
        <v>79</v>
      </c>
      <c r="CL94" s="114" t="s">
        <v>1</v>
      </c>
    </row>
    <row r="95" s="7" customFormat="1" ht="24.75" customHeight="1">
      <c r="A95" s="7"/>
      <c r="B95" s="116"/>
      <c r="C95" s="117"/>
      <c r="D95" s="118" t="s">
        <v>80</v>
      </c>
      <c r="E95" s="118"/>
      <c r="F95" s="118"/>
      <c r="G95" s="118"/>
      <c r="H95" s="118"/>
      <c r="I95" s="119"/>
      <c r="J95" s="118" t="s">
        <v>81</v>
      </c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20">
        <f>ROUND(SUM(AG96:AG97),2)</f>
        <v>0</v>
      </c>
      <c r="AH95" s="119"/>
      <c r="AI95" s="119"/>
      <c r="AJ95" s="119"/>
      <c r="AK95" s="119"/>
      <c r="AL95" s="119"/>
      <c r="AM95" s="119"/>
      <c r="AN95" s="121">
        <f>SUM(AG95,AT95)</f>
        <v>0</v>
      </c>
      <c r="AO95" s="119"/>
      <c r="AP95" s="119"/>
      <c r="AQ95" s="122" t="s">
        <v>82</v>
      </c>
      <c r="AR95" s="123"/>
      <c r="AS95" s="124">
        <f>ROUND(SUM(AS96:AS97),2)</f>
        <v>0</v>
      </c>
      <c r="AT95" s="125">
        <f>ROUND(SUM(AV95:AW95),2)</f>
        <v>0</v>
      </c>
      <c r="AU95" s="126">
        <f>ROUND(SUM(AU96:AU97),5)</f>
        <v>0</v>
      </c>
      <c r="AV95" s="125">
        <f>ROUND(AZ95*L29,2)</f>
        <v>0</v>
      </c>
      <c r="AW95" s="125">
        <f>ROUND(BA95*L30,2)</f>
        <v>0</v>
      </c>
      <c r="AX95" s="125">
        <f>ROUND(BB95*L29,2)</f>
        <v>0</v>
      </c>
      <c r="AY95" s="125">
        <f>ROUND(BC95*L30,2)</f>
        <v>0</v>
      </c>
      <c r="AZ95" s="125">
        <f>ROUND(SUM(AZ96:AZ97),2)</f>
        <v>0</v>
      </c>
      <c r="BA95" s="125">
        <f>ROUND(SUM(BA96:BA97),2)</f>
        <v>0</v>
      </c>
      <c r="BB95" s="125">
        <f>ROUND(SUM(BB96:BB97),2)</f>
        <v>0</v>
      </c>
      <c r="BC95" s="125">
        <f>ROUND(SUM(BC96:BC97),2)</f>
        <v>0</v>
      </c>
      <c r="BD95" s="127">
        <f>ROUND(SUM(BD96:BD97),2)</f>
        <v>0</v>
      </c>
      <c r="BE95" s="7"/>
      <c r="BS95" s="128" t="s">
        <v>75</v>
      </c>
      <c r="BT95" s="128" t="s">
        <v>83</v>
      </c>
      <c r="BU95" s="128" t="s">
        <v>77</v>
      </c>
      <c r="BV95" s="128" t="s">
        <v>78</v>
      </c>
      <c r="BW95" s="128" t="s">
        <v>84</v>
      </c>
      <c r="BX95" s="128" t="s">
        <v>5</v>
      </c>
      <c r="CL95" s="128" t="s">
        <v>1</v>
      </c>
      <c r="CM95" s="128" t="s">
        <v>85</v>
      </c>
    </row>
    <row r="96" s="4" customFormat="1" ht="16.5" customHeight="1">
      <c r="A96" s="129" t="s">
        <v>86</v>
      </c>
      <c r="B96" s="67"/>
      <c r="C96" s="130"/>
      <c r="D96" s="130"/>
      <c r="E96" s="131" t="s">
        <v>87</v>
      </c>
      <c r="F96" s="131"/>
      <c r="G96" s="131"/>
      <c r="H96" s="131"/>
      <c r="I96" s="131"/>
      <c r="J96" s="130"/>
      <c r="K96" s="131" t="s">
        <v>88</v>
      </c>
      <c r="L96" s="131"/>
      <c r="M96" s="131"/>
      <c r="N96" s="131"/>
      <c r="O96" s="131"/>
      <c r="P96" s="131"/>
      <c r="Q96" s="131"/>
      <c r="R96" s="131"/>
      <c r="S96" s="131"/>
      <c r="T96" s="131"/>
      <c r="U96" s="131"/>
      <c r="V96" s="131"/>
      <c r="W96" s="131"/>
      <c r="X96" s="131"/>
      <c r="Y96" s="131"/>
      <c r="Z96" s="131"/>
      <c r="AA96" s="131"/>
      <c r="AB96" s="131"/>
      <c r="AC96" s="131"/>
      <c r="AD96" s="131"/>
      <c r="AE96" s="131"/>
      <c r="AF96" s="131"/>
      <c r="AG96" s="132">
        <f>'D1.4.2 - Plynová odběrná ...'!J34</f>
        <v>0</v>
      </c>
      <c r="AH96" s="130"/>
      <c r="AI96" s="130"/>
      <c r="AJ96" s="130"/>
      <c r="AK96" s="130"/>
      <c r="AL96" s="130"/>
      <c r="AM96" s="130"/>
      <c r="AN96" s="132">
        <f>SUM(AG96,AT96)</f>
        <v>0</v>
      </c>
      <c r="AO96" s="130"/>
      <c r="AP96" s="130"/>
      <c r="AQ96" s="133" t="s">
        <v>89</v>
      </c>
      <c r="AR96" s="69"/>
      <c r="AS96" s="134">
        <v>0</v>
      </c>
      <c r="AT96" s="135">
        <f>ROUND(SUM(AV96:AW96),2)</f>
        <v>0</v>
      </c>
      <c r="AU96" s="136">
        <f>'D1.4.2 - Plynová odběrná ...'!P151</f>
        <v>0</v>
      </c>
      <c r="AV96" s="135">
        <f>'D1.4.2 - Plynová odběrná ...'!J37</f>
        <v>0</v>
      </c>
      <c r="AW96" s="135">
        <f>'D1.4.2 - Plynová odběrná ...'!J38</f>
        <v>0</v>
      </c>
      <c r="AX96" s="135">
        <f>'D1.4.2 - Plynová odběrná ...'!J39</f>
        <v>0</v>
      </c>
      <c r="AY96" s="135">
        <f>'D1.4.2 - Plynová odběrná ...'!J40</f>
        <v>0</v>
      </c>
      <c r="AZ96" s="135">
        <f>'D1.4.2 - Plynová odběrná ...'!F37</f>
        <v>0</v>
      </c>
      <c r="BA96" s="135">
        <f>'D1.4.2 - Plynová odběrná ...'!F38</f>
        <v>0</v>
      </c>
      <c r="BB96" s="135">
        <f>'D1.4.2 - Plynová odběrná ...'!F39</f>
        <v>0</v>
      </c>
      <c r="BC96" s="135">
        <f>'D1.4.2 - Plynová odběrná ...'!F40</f>
        <v>0</v>
      </c>
      <c r="BD96" s="137">
        <f>'D1.4.2 - Plynová odběrná ...'!F41</f>
        <v>0</v>
      </c>
      <c r="BE96" s="4"/>
      <c r="BT96" s="138" t="s">
        <v>85</v>
      </c>
      <c r="BV96" s="138" t="s">
        <v>78</v>
      </c>
      <c r="BW96" s="138" t="s">
        <v>90</v>
      </c>
      <c r="BX96" s="138" t="s">
        <v>84</v>
      </c>
      <c r="CL96" s="138" t="s">
        <v>1</v>
      </c>
    </row>
    <row r="97" s="4" customFormat="1" ht="16.5" customHeight="1">
      <c r="A97" s="129" t="s">
        <v>86</v>
      </c>
      <c r="B97" s="67"/>
      <c r="C97" s="130"/>
      <c r="D97" s="130"/>
      <c r="E97" s="131" t="s">
        <v>91</v>
      </c>
      <c r="F97" s="131"/>
      <c r="G97" s="131"/>
      <c r="H97" s="131"/>
      <c r="I97" s="131"/>
      <c r="J97" s="130"/>
      <c r="K97" s="131" t="s">
        <v>92</v>
      </c>
      <c r="L97" s="131"/>
      <c r="M97" s="131"/>
      <c r="N97" s="131"/>
      <c r="O97" s="131"/>
      <c r="P97" s="131"/>
      <c r="Q97" s="131"/>
      <c r="R97" s="131"/>
      <c r="S97" s="131"/>
      <c r="T97" s="131"/>
      <c r="U97" s="131"/>
      <c r="V97" s="131"/>
      <c r="W97" s="131"/>
      <c r="X97" s="131"/>
      <c r="Y97" s="131"/>
      <c r="Z97" s="131"/>
      <c r="AA97" s="131"/>
      <c r="AB97" s="131"/>
      <c r="AC97" s="131"/>
      <c r="AD97" s="131"/>
      <c r="AE97" s="131"/>
      <c r="AF97" s="131"/>
      <c r="AG97" s="132">
        <f>'D1.4.4 - Zařízení pro vyt...'!J34</f>
        <v>0</v>
      </c>
      <c r="AH97" s="130"/>
      <c r="AI97" s="130"/>
      <c r="AJ97" s="130"/>
      <c r="AK97" s="130"/>
      <c r="AL97" s="130"/>
      <c r="AM97" s="130"/>
      <c r="AN97" s="132">
        <f>SUM(AG97,AT97)</f>
        <v>0</v>
      </c>
      <c r="AO97" s="130"/>
      <c r="AP97" s="130"/>
      <c r="AQ97" s="133" t="s">
        <v>89</v>
      </c>
      <c r="AR97" s="69"/>
      <c r="AS97" s="134">
        <v>0</v>
      </c>
      <c r="AT97" s="135">
        <f>ROUND(SUM(AV97:AW97),2)</f>
        <v>0</v>
      </c>
      <c r="AU97" s="136">
        <f>'D1.4.4 - Zařízení pro vyt...'!P152</f>
        <v>0</v>
      </c>
      <c r="AV97" s="135">
        <f>'D1.4.4 - Zařízení pro vyt...'!J37</f>
        <v>0</v>
      </c>
      <c r="AW97" s="135">
        <f>'D1.4.4 - Zařízení pro vyt...'!J38</f>
        <v>0</v>
      </c>
      <c r="AX97" s="135">
        <f>'D1.4.4 - Zařízení pro vyt...'!J39</f>
        <v>0</v>
      </c>
      <c r="AY97" s="135">
        <f>'D1.4.4 - Zařízení pro vyt...'!J40</f>
        <v>0</v>
      </c>
      <c r="AZ97" s="135">
        <f>'D1.4.4 - Zařízení pro vyt...'!F37</f>
        <v>0</v>
      </c>
      <c r="BA97" s="135">
        <f>'D1.4.4 - Zařízení pro vyt...'!F38</f>
        <v>0</v>
      </c>
      <c r="BB97" s="135">
        <f>'D1.4.4 - Zařízení pro vyt...'!F39</f>
        <v>0</v>
      </c>
      <c r="BC97" s="135">
        <f>'D1.4.4 - Zařízení pro vyt...'!F40</f>
        <v>0</v>
      </c>
      <c r="BD97" s="137">
        <f>'D1.4.4 - Zařízení pro vyt...'!F41</f>
        <v>0</v>
      </c>
      <c r="BE97" s="4"/>
      <c r="BT97" s="138" t="s">
        <v>85</v>
      </c>
      <c r="BV97" s="138" t="s">
        <v>78</v>
      </c>
      <c r="BW97" s="138" t="s">
        <v>93</v>
      </c>
      <c r="BX97" s="138" t="s">
        <v>84</v>
      </c>
      <c r="CL97" s="138" t="s">
        <v>1</v>
      </c>
    </row>
    <row r="98" s="7" customFormat="1" ht="24.75" customHeight="1">
      <c r="A98" s="7"/>
      <c r="B98" s="116"/>
      <c r="C98" s="117"/>
      <c r="D98" s="118" t="s">
        <v>94</v>
      </c>
      <c r="E98" s="118"/>
      <c r="F98" s="118"/>
      <c r="G98" s="118"/>
      <c r="H98" s="118"/>
      <c r="I98" s="119"/>
      <c r="J98" s="118" t="s">
        <v>95</v>
      </c>
      <c r="K98" s="118"/>
      <c r="L98" s="118"/>
      <c r="M98" s="118"/>
      <c r="N98" s="118"/>
      <c r="O98" s="118"/>
      <c r="P98" s="118"/>
      <c r="Q98" s="118"/>
      <c r="R98" s="118"/>
      <c r="S98" s="118"/>
      <c r="T98" s="118"/>
      <c r="U98" s="118"/>
      <c r="V98" s="118"/>
      <c r="W98" s="118"/>
      <c r="X98" s="118"/>
      <c r="Y98" s="118"/>
      <c r="Z98" s="118"/>
      <c r="AA98" s="118"/>
      <c r="AB98" s="118"/>
      <c r="AC98" s="118"/>
      <c r="AD98" s="118"/>
      <c r="AE98" s="118"/>
      <c r="AF98" s="118"/>
      <c r="AG98" s="120">
        <f>ROUND(SUM(AG99:AG100),2)</f>
        <v>0</v>
      </c>
      <c r="AH98" s="119"/>
      <c r="AI98" s="119"/>
      <c r="AJ98" s="119"/>
      <c r="AK98" s="119"/>
      <c r="AL98" s="119"/>
      <c r="AM98" s="119"/>
      <c r="AN98" s="121">
        <f>SUM(AG98,AT98)</f>
        <v>0</v>
      </c>
      <c r="AO98" s="119"/>
      <c r="AP98" s="119"/>
      <c r="AQ98" s="122" t="s">
        <v>82</v>
      </c>
      <c r="AR98" s="123"/>
      <c r="AS98" s="124">
        <f>ROUND(SUM(AS99:AS100),2)</f>
        <v>0</v>
      </c>
      <c r="AT98" s="125">
        <f>ROUND(SUM(AV98:AW98),2)</f>
        <v>0</v>
      </c>
      <c r="AU98" s="126">
        <f>ROUND(SUM(AU99:AU100),5)</f>
        <v>0</v>
      </c>
      <c r="AV98" s="125">
        <f>ROUND(AZ98*L29,2)</f>
        <v>0</v>
      </c>
      <c r="AW98" s="125">
        <f>ROUND(BA98*L30,2)</f>
        <v>0</v>
      </c>
      <c r="AX98" s="125">
        <f>ROUND(BB98*L29,2)</f>
        <v>0</v>
      </c>
      <c r="AY98" s="125">
        <f>ROUND(BC98*L30,2)</f>
        <v>0</v>
      </c>
      <c r="AZ98" s="125">
        <f>ROUND(SUM(AZ99:AZ100),2)</f>
        <v>0</v>
      </c>
      <c r="BA98" s="125">
        <f>ROUND(SUM(BA99:BA100),2)</f>
        <v>0</v>
      </c>
      <c r="BB98" s="125">
        <f>ROUND(SUM(BB99:BB100),2)</f>
        <v>0</v>
      </c>
      <c r="BC98" s="125">
        <f>ROUND(SUM(BC99:BC100),2)</f>
        <v>0</v>
      </c>
      <c r="BD98" s="127">
        <f>ROUND(SUM(BD99:BD100),2)</f>
        <v>0</v>
      </c>
      <c r="BE98" s="7"/>
      <c r="BS98" s="128" t="s">
        <v>75</v>
      </c>
      <c r="BT98" s="128" t="s">
        <v>83</v>
      </c>
      <c r="BU98" s="128" t="s">
        <v>77</v>
      </c>
      <c r="BV98" s="128" t="s">
        <v>78</v>
      </c>
      <c r="BW98" s="128" t="s">
        <v>96</v>
      </c>
      <c r="BX98" s="128" t="s">
        <v>5</v>
      </c>
      <c r="CL98" s="128" t="s">
        <v>1</v>
      </c>
      <c r="CM98" s="128" t="s">
        <v>85</v>
      </c>
    </row>
    <row r="99" s="4" customFormat="1" ht="16.5" customHeight="1">
      <c r="A99" s="129" t="s">
        <v>86</v>
      </c>
      <c r="B99" s="67"/>
      <c r="C99" s="130"/>
      <c r="D99" s="130"/>
      <c r="E99" s="131" t="s">
        <v>87</v>
      </c>
      <c r="F99" s="131"/>
      <c r="G99" s="131"/>
      <c r="H99" s="131"/>
      <c r="I99" s="131"/>
      <c r="J99" s="130"/>
      <c r="K99" s="131" t="s">
        <v>88</v>
      </c>
      <c r="L99" s="131"/>
      <c r="M99" s="131"/>
      <c r="N99" s="131"/>
      <c r="O99" s="131"/>
      <c r="P99" s="131"/>
      <c r="Q99" s="131"/>
      <c r="R99" s="131"/>
      <c r="S99" s="131"/>
      <c r="T99" s="131"/>
      <c r="U99" s="131"/>
      <c r="V99" s="131"/>
      <c r="W99" s="131"/>
      <c r="X99" s="131"/>
      <c r="Y99" s="131"/>
      <c r="Z99" s="131"/>
      <c r="AA99" s="131"/>
      <c r="AB99" s="131"/>
      <c r="AC99" s="131"/>
      <c r="AD99" s="131"/>
      <c r="AE99" s="131"/>
      <c r="AF99" s="131"/>
      <c r="AG99" s="132">
        <f>'D1.4.2 - Plynová odběrná ..._01'!J34</f>
        <v>0</v>
      </c>
      <c r="AH99" s="130"/>
      <c r="AI99" s="130"/>
      <c r="AJ99" s="130"/>
      <c r="AK99" s="130"/>
      <c r="AL99" s="130"/>
      <c r="AM99" s="130"/>
      <c r="AN99" s="132">
        <f>SUM(AG99,AT99)</f>
        <v>0</v>
      </c>
      <c r="AO99" s="130"/>
      <c r="AP99" s="130"/>
      <c r="AQ99" s="133" t="s">
        <v>89</v>
      </c>
      <c r="AR99" s="69"/>
      <c r="AS99" s="134">
        <v>0</v>
      </c>
      <c r="AT99" s="135">
        <f>ROUND(SUM(AV99:AW99),2)</f>
        <v>0</v>
      </c>
      <c r="AU99" s="136">
        <f>'D1.4.2 - Plynová odběrná ..._01'!P151</f>
        <v>0</v>
      </c>
      <c r="AV99" s="135">
        <f>'D1.4.2 - Plynová odběrná ..._01'!J37</f>
        <v>0</v>
      </c>
      <c r="AW99" s="135">
        <f>'D1.4.2 - Plynová odběrná ..._01'!J38</f>
        <v>0</v>
      </c>
      <c r="AX99" s="135">
        <f>'D1.4.2 - Plynová odběrná ..._01'!J39</f>
        <v>0</v>
      </c>
      <c r="AY99" s="135">
        <f>'D1.4.2 - Plynová odběrná ..._01'!J40</f>
        <v>0</v>
      </c>
      <c r="AZ99" s="135">
        <f>'D1.4.2 - Plynová odběrná ..._01'!F37</f>
        <v>0</v>
      </c>
      <c r="BA99" s="135">
        <f>'D1.4.2 - Plynová odběrná ..._01'!F38</f>
        <v>0</v>
      </c>
      <c r="BB99" s="135">
        <f>'D1.4.2 - Plynová odběrná ..._01'!F39</f>
        <v>0</v>
      </c>
      <c r="BC99" s="135">
        <f>'D1.4.2 - Plynová odběrná ..._01'!F40</f>
        <v>0</v>
      </c>
      <c r="BD99" s="137">
        <f>'D1.4.2 - Plynová odběrná ..._01'!F41</f>
        <v>0</v>
      </c>
      <c r="BE99" s="4"/>
      <c r="BT99" s="138" t="s">
        <v>85</v>
      </c>
      <c r="BV99" s="138" t="s">
        <v>78</v>
      </c>
      <c r="BW99" s="138" t="s">
        <v>97</v>
      </c>
      <c r="BX99" s="138" t="s">
        <v>96</v>
      </c>
      <c r="CL99" s="138" t="s">
        <v>1</v>
      </c>
    </row>
    <row r="100" s="4" customFormat="1" ht="16.5" customHeight="1">
      <c r="A100" s="129" t="s">
        <v>86</v>
      </c>
      <c r="B100" s="67"/>
      <c r="C100" s="130"/>
      <c r="D100" s="130"/>
      <c r="E100" s="131" t="s">
        <v>91</v>
      </c>
      <c r="F100" s="131"/>
      <c r="G100" s="131"/>
      <c r="H100" s="131"/>
      <c r="I100" s="131"/>
      <c r="J100" s="130"/>
      <c r="K100" s="131" t="s">
        <v>92</v>
      </c>
      <c r="L100" s="131"/>
      <c r="M100" s="131"/>
      <c r="N100" s="131"/>
      <c r="O100" s="131"/>
      <c r="P100" s="131"/>
      <c r="Q100" s="131"/>
      <c r="R100" s="131"/>
      <c r="S100" s="131"/>
      <c r="T100" s="131"/>
      <c r="U100" s="131"/>
      <c r="V100" s="131"/>
      <c r="W100" s="131"/>
      <c r="X100" s="131"/>
      <c r="Y100" s="131"/>
      <c r="Z100" s="131"/>
      <c r="AA100" s="131"/>
      <c r="AB100" s="131"/>
      <c r="AC100" s="131"/>
      <c r="AD100" s="131"/>
      <c r="AE100" s="131"/>
      <c r="AF100" s="131"/>
      <c r="AG100" s="132">
        <f>'D1.4.4 - Zařízení pro vyt..._01'!J34</f>
        <v>0</v>
      </c>
      <c r="AH100" s="130"/>
      <c r="AI100" s="130"/>
      <c r="AJ100" s="130"/>
      <c r="AK100" s="130"/>
      <c r="AL100" s="130"/>
      <c r="AM100" s="130"/>
      <c r="AN100" s="132">
        <f>SUM(AG100,AT100)</f>
        <v>0</v>
      </c>
      <c r="AO100" s="130"/>
      <c r="AP100" s="130"/>
      <c r="AQ100" s="133" t="s">
        <v>89</v>
      </c>
      <c r="AR100" s="69"/>
      <c r="AS100" s="134">
        <v>0</v>
      </c>
      <c r="AT100" s="135">
        <f>ROUND(SUM(AV100:AW100),2)</f>
        <v>0</v>
      </c>
      <c r="AU100" s="136">
        <f>'D1.4.4 - Zařízení pro vyt..._01'!P152</f>
        <v>0</v>
      </c>
      <c r="AV100" s="135">
        <f>'D1.4.4 - Zařízení pro vyt..._01'!J37</f>
        <v>0</v>
      </c>
      <c r="AW100" s="135">
        <f>'D1.4.4 - Zařízení pro vyt..._01'!J38</f>
        <v>0</v>
      </c>
      <c r="AX100" s="135">
        <f>'D1.4.4 - Zařízení pro vyt..._01'!J39</f>
        <v>0</v>
      </c>
      <c r="AY100" s="135">
        <f>'D1.4.4 - Zařízení pro vyt..._01'!J40</f>
        <v>0</v>
      </c>
      <c r="AZ100" s="135">
        <f>'D1.4.4 - Zařízení pro vyt..._01'!F37</f>
        <v>0</v>
      </c>
      <c r="BA100" s="135">
        <f>'D1.4.4 - Zařízení pro vyt..._01'!F38</f>
        <v>0</v>
      </c>
      <c r="BB100" s="135">
        <f>'D1.4.4 - Zařízení pro vyt..._01'!F39</f>
        <v>0</v>
      </c>
      <c r="BC100" s="135">
        <f>'D1.4.4 - Zařízení pro vyt..._01'!F40</f>
        <v>0</v>
      </c>
      <c r="BD100" s="137">
        <f>'D1.4.4 - Zařízení pro vyt..._01'!F41</f>
        <v>0</v>
      </c>
      <c r="BE100" s="4"/>
      <c r="BT100" s="138" t="s">
        <v>85</v>
      </c>
      <c r="BV100" s="138" t="s">
        <v>78</v>
      </c>
      <c r="BW100" s="138" t="s">
        <v>98</v>
      </c>
      <c r="BX100" s="138" t="s">
        <v>96</v>
      </c>
      <c r="CL100" s="138" t="s">
        <v>1</v>
      </c>
    </row>
    <row r="101" s="7" customFormat="1" ht="24.75" customHeight="1">
      <c r="A101" s="7"/>
      <c r="B101" s="116"/>
      <c r="C101" s="117"/>
      <c r="D101" s="118" t="s">
        <v>99</v>
      </c>
      <c r="E101" s="118"/>
      <c r="F101" s="118"/>
      <c r="G101" s="118"/>
      <c r="H101" s="118"/>
      <c r="I101" s="119"/>
      <c r="J101" s="118" t="s">
        <v>100</v>
      </c>
      <c r="K101" s="118"/>
      <c r="L101" s="118"/>
      <c r="M101" s="118"/>
      <c r="N101" s="118"/>
      <c r="O101" s="118"/>
      <c r="P101" s="118"/>
      <c r="Q101" s="118"/>
      <c r="R101" s="118"/>
      <c r="S101" s="118"/>
      <c r="T101" s="118"/>
      <c r="U101" s="118"/>
      <c r="V101" s="118"/>
      <c r="W101" s="118"/>
      <c r="X101" s="118"/>
      <c r="Y101" s="118"/>
      <c r="Z101" s="118"/>
      <c r="AA101" s="118"/>
      <c r="AB101" s="118"/>
      <c r="AC101" s="118"/>
      <c r="AD101" s="118"/>
      <c r="AE101" s="118"/>
      <c r="AF101" s="118"/>
      <c r="AG101" s="120">
        <f>ROUND(SUM(AG102:AG103),2)</f>
        <v>0</v>
      </c>
      <c r="AH101" s="119"/>
      <c r="AI101" s="119"/>
      <c r="AJ101" s="119"/>
      <c r="AK101" s="119"/>
      <c r="AL101" s="119"/>
      <c r="AM101" s="119"/>
      <c r="AN101" s="121">
        <f>SUM(AG101,AT101)</f>
        <v>0</v>
      </c>
      <c r="AO101" s="119"/>
      <c r="AP101" s="119"/>
      <c r="AQ101" s="122" t="s">
        <v>82</v>
      </c>
      <c r="AR101" s="123"/>
      <c r="AS101" s="124">
        <f>ROUND(SUM(AS102:AS103),2)</f>
        <v>0</v>
      </c>
      <c r="AT101" s="125">
        <f>ROUND(SUM(AV101:AW101),2)</f>
        <v>0</v>
      </c>
      <c r="AU101" s="126">
        <f>ROUND(SUM(AU102:AU103),5)</f>
        <v>0</v>
      </c>
      <c r="AV101" s="125">
        <f>ROUND(AZ101*L29,2)</f>
        <v>0</v>
      </c>
      <c r="AW101" s="125">
        <f>ROUND(BA101*L30,2)</f>
        <v>0</v>
      </c>
      <c r="AX101" s="125">
        <f>ROUND(BB101*L29,2)</f>
        <v>0</v>
      </c>
      <c r="AY101" s="125">
        <f>ROUND(BC101*L30,2)</f>
        <v>0</v>
      </c>
      <c r="AZ101" s="125">
        <f>ROUND(SUM(AZ102:AZ103),2)</f>
        <v>0</v>
      </c>
      <c r="BA101" s="125">
        <f>ROUND(SUM(BA102:BA103),2)</f>
        <v>0</v>
      </c>
      <c r="BB101" s="125">
        <f>ROUND(SUM(BB102:BB103),2)</f>
        <v>0</v>
      </c>
      <c r="BC101" s="125">
        <f>ROUND(SUM(BC102:BC103),2)</f>
        <v>0</v>
      </c>
      <c r="BD101" s="127">
        <f>ROUND(SUM(BD102:BD103),2)</f>
        <v>0</v>
      </c>
      <c r="BE101" s="7"/>
      <c r="BS101" s="128" t="s">
        <v>75</v>
      </c>
      <c r="BT101" s="128" t="s">
        <v>83</v>
      </c>
      <c r="BU101" s="128" t="s">
        <v>77</v>
      </c>
      <c r="BV101" s="128" t="s">
        <v>78</v>
      </c>
      <c r="BW101" s="128" t="s">
        <v>101</v>
      </c>
      <c r="BX101" s="128" t="s">
        <v>5</v>
      </c>
      <c r="CL101" s="128" t="s">
        <v>1</v>
      </c>
      <c r="CM101" s="128" t="s">
        <v>85</v>
      </c>
    </row>
    <row r="102" s="4" customFormat="1" ht="16.5" customHeight="1">
      <c r="A102" s="129" t="s">
        <v>86</v>
      </c>
      <c r="B102" s="67"/>
      <c r="C102" s="130"/>
      <c r="D102" s="130"/>
      <c r="E102" s="131" t="s">
        <v>87</v>
      </c>
      <c r="F102" s="131"/>
      <c r="G102" s="131"/>
      <c r="H102" s="131"/>
      <c r="I102" s="131"/>
      <c r="J102" s="130"/>
      <c r="K102" s="131" t="s">
        <v>88</v>
      </c>
      <c r="L102" s="131"/>
      <c r="M102" s="131"/>
      <c r="N102" s="131"/>
      <c r="O102" s="131"/>
      <c r="P102" s="131"/>
      <c r="Q102" s="131"/>
      <c r="R102" s="131"/>
      <c r="S102" s="131"/>
      <c r="T102" s="131"/>
      <c r="U102" s="131"/>
      <c r="V102" s="131"/>
      <c r="W102" s="131"/>
      <c r="X102" s="131"/>
      <c r="Y102" s="131"/>
      <c r="Z102" s="131"/>
      <c r="AA102" s="131"/>
      <c r="AB102" s="131"/>
      <c r="AC102" s="131"/>
      <c r="AD102" s="131"/>
      <c r="AE102" s="131"/>
      <c r="AF102" s="131"/>
      <c r="AG102" s="132">
        <f>'D1.4.2 - Plynová odběrná ..._02'!J34</f>
        <v>0</v>
      </c>
      <c r="AH102" s="130"/>
      <c r="AI102" s="130"/>
      <c r="AJ102" s="130"/>
      <c r="AK102" s="130"/>
      <c r="AL102" s="130"/>
      <c r="AM102" s="130"/>
      <c r="AN102" s="132">
        <f>SUM(AG102,AT102)</f>
        <v>0</v>
      </c>
      <c r="AO102" s="130"/>
      <c r="AP102" s="130"/>
      <c r="AQ102" s="133" t="s">
        <v>89</v>
      </c>
      <c r="AR102" s="69"/>
      <c r="AS102" s="134">
        <v>0</v>
      </c>
      <c r="AT102" s="135">
        <f>ROUND(SUM(AV102:AW102),2)</f>
        <v>0</v>
      </c>
      <c r="AU102" s="136">
        <f>'D1.4.2 - Plynová odběrná ..._02'!P151</f>
        <v>0</v>
      </c>
      <c r="AV102" s="135">
        <f>'D1.4.2 - Plynová odběrná ..._02'!J37</f>
        <v>0</v>
      </c>
      <c r="AW102" s="135">
        <f>'D1.4.2 - Plynová odběrná ..._02'!J38</f>
        <v>0</v>
      </c>
      <c r="AX102" s="135">
        <f>'D1.4.2 - Plynová odběrná ..._02'!J39</f>
        <v>0</v>
      </c>
      <c r="AY102" s="135">
        <f>'D1.4.2 - Plynová odběrná ..._02'!J40</f>
        <v>0</v>
      </c>
      <c r="AZ102" s="135">
        <f>'D1.4.2 - Plynová odběrná ..._02'!F37</f>
        <v>0</v>
      </c>
      <c r="BA102" s="135">
        <f>'D1.4.2 - Plynová odběrná ..._02'!F38</f>
        <v>0</v>
      </c>
      <c r="BB102" s="135">
        <f>'D1.4.2 - Plynová odběrná ..._02'!F39</f>
        <v>0</v>
      </c>
      <c r="BC102" s="135">
        <f>'D1.4.2 - Plynová odběrná ..._02'!F40</f>
        <v>0</v>
      </c>
      <c r="BD102" s="137">
        <f>'D1.4.2 - Plynová odběrná ..._02'!F41</f>
        <v>0</v>
      </c>
      <c r="BE102" s="4"/>
      <c r="BT102" s="138" t="s">
        <v>85</v>
      </c>
      <c r="BV102" s="138" t="s">
        <v>78</v>
      </c>
      <c r="BW102" s="138" t="s">
        <v>102</v>
      </c>
      <c r="BX102" s="138" t="s">
        <v>101</v>
      </c>
      <c r="CL102" s="138" t="s">
        <v>1</v>
      </c>
    </row>
    <row r="103" s="4" customFormat="1" ht="16.5" customHeight="1">
      <c r="A103" s="129" t="s">
        <v>86</v>
      </c>
      <c r="B103" s="67"/>
      <c r="C103" s="130"/>
      <c r="D103" s="130"/>
      <c r="E103" s="131" t="s">
        <v>91</v>
      </c>
      <c r="F103" s="131"/>
      <c r="G103" s="131"/>
      <c r="H103" s="131"/>
      <c r="I103" s="131"/>
      <c r="J103" s="130"/>
      <c r="K103" s="131" t="s">
        <v>92</v>
      </c>
      <c r="L103" s="131"/>
      <c r="M103" s="131"/>
      <c r="N103" s="131"/>
      <c r="O103" s="131"/>
      <c r="P103" s="131"/>
      <c r="Q103" s="131"/>
      <c r="R103" s="131"/>
      <c r="S103" s="131"/>
      <c r="T103" s="131"/>
      <c r="U103" s="131"/>
      <c r="V103" s="131"/>
      <c r="W103" s="131"/>
      <c r="X103" s="131"/>
      <c r="Y103" s="131"/>
      <c r="Z103" s="131"/>
      <c r="AA103" s="131"/>
      <c r="AB103" s="131"/>
      <c r="AC103" s="131"/>
      <c r="AD103" s="131"/>
      <c r="AE103" s="131"/>
      <c r="AF103" s="131"/>
      <c r="AG103" s="132">
        <f>'D1.4.4 - Zařízení pro vyt..._02'!J34</f>
        <v>0</v>
      </c>
      <c r="AH103" s="130"/>
      <c r="AI103" s="130"/>
      <c r="AJ103" s="130"/>
      <c r="AK103" s="130"/>
      <c r="AL103" s="130"/>
      <c r="AM103" s="130"/>
      <c r="AN103" s="132">
        <f>SUM(AG103,AT103)</f>
        <v>0</v>
      </c>
      <c r="AO103" s="130"/>
      <c r="AP103" s="130"/>
      <c r="AQ103" s="133" t="s">
        <v>89</v>
      </c>
      <c r="AR103" s="69"/>
      <c r="AS103" s="134">
        <v>0</v>
      </c>
      <c r="AT103" s="135">
        <f>ROUND(SUM(AV103:AW103),2)</f>
        <v>0</v>
      </c>
      <c r="AU103" s="136">
        <f>'D1.4.4 - Zařízení pro vyt..._02'!P152</f>
        <v>0</v>
      </c>
      <c r="AV103" s="135">
        <f>'D1.4.4 - Zařízení pro vyt..._02'!J37</f>
        <v>0</v>
      </c>
      <c r="AW103" s="135">
        <f>'D1.4.4 - Zařízení pro vyt..._02'!J38</f>
        <v>0</v>
      </c>
      <c r="AX103" s="135">
        <f>'D1.4.4 - Zařízení pro vyt..._02'!J39</f>
        <v>0</v>
      </c>
      <c r="AY103" s="135">
        <f>'D1.4.4 - Zařízení pro vyt..._02'!J40</f>
        <v>0</v>
      </c>
      <c r="AZ103" s="135">
        <f>'D1.4.4 - Zařízení pro vyt..._02'!F37</f>
        <v>0</v>
      </c>
      <c r="BA103" s="135">
        <f>'D1.4.4 - Zařízení pro vyt..._02'!F38</f>
        <v>0</v>
      </c>
      <c r="BB103" s="135">
        <f>'D1.4.4 - Zařízení pro vyt..._02'!F39</f>
        <v>0</v>
      </c>
      <c r="BC103" s="135">
        <f>'D1.4.4 - Zařízení pro vyt..._02'!F40</f>
        <v>0</v>
      </c>
      <c r="BD103" s="137">
        <f>'D1.4.4 - Zařízení pro vyt..._02'!F41</f>
        <v>0</v>
      </c>
      <c r="BE103" s="4"/>
      <c r="BT103" s="138" t="s">
        <v>85</v>
      </c>
      <c r="BV103" s="138" t="s">
        <v>78</v>
      </c>
      <c r="BW103" s="138" t="s">
        <v>103</v>
      </c>
      <c r="BX103" s="138" t="s">
        <v>101</v>
      </c>
      <c r="CL103" s="138" t="s">
        <v>1</v>
      </c>
    </row>
    <row r="104" s="7" customFormat="1" ht="24.75" customHeight="1">
      <c r="A104" s="7"/>
      <c r="B104" s="116"/>
      <c r="C104" s="117"/>
      <c r="D104" s="118" t="s">
        <v>104</v>
      </c>
      <c r="E104" s="118"/>
      <c r="F104" s="118"/>
      <c r="G104" s="118"/>
      <c r="H104" s="118"/>
      <c r="I104" s="119"/>
      <c r="J104" s="118" t="s">
        <v>105</v>
      </c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  <c r="W104" s="118"/>
      <c r="X104" s="118"/>
      <c r="Y104" s="118"/>
      <c r="Z104" s="118"/>
      <c r="AA104" s="118"/>
      <c r="AB104" s="118"/>
      <c r="AC104" s="118"/>
      <c r="AD104" s="118"/>
      <c r="AE104" s="118"/>
      <c r="AF104" s="118"/>
      <c r="AG104" s="120">
        <f>ROUND(SUM(AG105:AG106),2)</f>
        <v>0</v>
      </c>
      <c r="AH104" s="119"/>
      <c r="AI104" s="119"/>
      <c r="AJ104" s="119"/>
      <c r="AK104" s="119"/>
      <c r="AL104" s="119"/>
      <c r="AM104" s="119"/>
      <c r="AN104" s="121">
        <f>SUM(AG104,AT104)</f>
        <v>0</v>
      </c>
      <c r="AO104" s="119"/>
      <c r="AP104" s="119"/>
      <c r="AQ104" s="122" t="s">
        <v>82</v>
      </c>
      <c r="AR104" s="123"/>
      <c r="AS104" s="124">
        <f>ROUND(SUM(AS105:AS106),2)</f>
        <v>0</v>
      </c>
      <c r="AT104" s="125">
        <f>ROUND(SUM(AV104:AW104),2)</f>
        <v>0</v>
      </c>
      <c r="AU104" s="126">
        <f>ROUND(SUM(AU105:AU106),5)</f>
        <v>0</v>
      </c>
      <c r="AV104" s="125">
        <f>ROUND(AZ104*L29,2)</f>
        <v>0</v>
      </c>
      <c r="AW104" s="125">
        <f>ROUND(BA104*L30,2)</f>
        <v>0</v>
      </c>
      <c r="AX104" s="125">
        <f>ROUND(BB104*L29,2)</f>
        <v>0</v>
      </c>
      <c r="AY104" s="125">
        <f>ROUND(BC104*L30,2)</f>
        <v>0</v>
      </c>
      <c r="AZ104" s="125">
        <f>ROUND(SUM(AZ105:AZ106),2)</f>
        <v>0</v>
      </c>
      <c r="BA104" s="125">
        <f>ROUND(SUM(BA105:BA106),2)</f>
        <v>0</v>
      </c>
      <c r="BB104" s="125">
        <f>ROUND(SUM(BB105:BB106),2)</f>
        <v>0</v>
      </c>
      <c r="BC104" s="125">
        <f>ROUND(SUM(BC105:BC106),2)</f>
        <v>0</v>
      </c>
      <c r="BD104" s="127">
        <f>ROUND(SUM(BD105:BD106),2)</f>
        <v>0</v>
      </c>
      <c r="BE104" s="7"/>
      <c r="BS104" s="128" t="s">
        <v>75</v>
      </c>
      <c r="BT104" s="128" t="s">
        <v>83</v>
      </c>
      <c r="BU104" s="128" t="s">
        <v>77</v>
      </c>
      <c r="BV104" s="128" t="s">
        <v>78</v>
      </c>
      <c r="BW104" s="128" t="s">
        <v>106</v>
      </c>
      <c r="BX104" s="128" t="s">
        <v>5</v>
      </c>
      <c r="CL104" s="128" t="s">
        <v>1</v>
      </c>
      <c r="CM104" s="128" t="s">
        <v>85</v>
      </c>
    </row>
    <row r="105" s="4" customFormat="1" ht="16.5" customHeight="1">
      <c r="A105" s="129" t="s">
        <v>86</v>
      </c>
      <c r="B105" s="67"/>
      <c r="C105" s="130"/>
      <c r="D105" s="130"/>
      <c r="E105" s="131" t="s">
        <v>87</v>
      </c>
      <c r="F105" s="131"/>
      <c r="G105" s="131"/>
      <c r="H105" s="131"/>
      <c r="I105" s="131"/>
      <c r="J105" s="130"/>
      <c r="K105" s="131" t="s">
        <v>88</v>
      </c>
      <c r="L105" s="131"/>
      <c r="M105" s="131"/>
      <c r="N105" s="131"/>
      <c r="O105" s="131"/>
      <c r="P105" s="131"/>
      <c r="Q105" s="131"/>
      <c r="R105" s="131"/>
      <c r="S105" s="131"/>
      <c r="T105" s="131"/>
      <c r="U105" s="131"/>
      <c r="V105" s="131"/>
      <c r="W105" s="131"/>
      <c r="X105" s="131"/>
      <c r="Y105" s="131"/>
      <c r="Z105" s="131"/>
      <c r="AA105" s="131"/>
      <c r="AB105" s="131"/>
      <c r="AC105" s="131"/>
      <c r="AD105" s="131"/>
      <c r="AE105" s="131"/>
      <c r="AF105" s="131"/>
      <c r="AG105" s="132">
        <f>'D1.4.2 - Plynová odběrná ..._03'!J34</f>
        <v>0</v>
      </c>
      <c r="AH105" s="130"/>
      <c r="AI105" s="130"/>
      <c r="AJ105" s="130"/>
      <c r="AK105" s="130"/>
      <c r="AL105" s="130"/>
      <c r="AM105" s="130"/>
      <c r="AN105" s="132">
        <f>SUM(AG105,AT105)</f>
        <v>0</v>
      </c>
      <c r="AO105" s="130"/>
      <c r="AP105" s="130"/>
      <c r="AQ105" s="133" t="s">
        <v>89</v>
      </c>
      <c r="AR105" s="69"/>
      <c r="AS105" s="134">
        <v>0</v>
      </c>
      <c r="AT105" s="135">
        <f>ROUND(SUM(AV105:AW105),2)</f>
        <v>0</v>
      </c>
      <c r="AU105" s="136">
        <f>'D1.4.2 - Plynová odběrná ..._03'!P151</f>
        <v>0</v>
      </c>
      <c r="AV105" s="135">
        <f>'D1.4.2 - Plynová odběrná ..._03'!J37</f>
        <v>0</v>
      </c>
      <c r="AW105" s="135">
        <f>'D1.4.2 - Plynová odběrná ..._03'!J38</f>
        <v>0</v>
      </c>
      <c r="AX105" s="135">
        <f>'D1.4.2 - Plynová odběrná ..._03'!J39</f>
        <v>0</v>
      </c>
      <c r="AY105" s="135">
        <f>'D1.4.2 - Plynová odběrná ..._03'!J40</f>
        <v>0</v>
      </c>
      <c r="AZ105" s="135">
        <f>'D1.4.2 - Plynová odběrná ..._03'!F37</f>
        <v>0</v>
      </c>
      <c r="BA105" s="135">
        <f>'D1.4.2 - Plynová odběrná ..._03'!F38</f>
        <v>0</v>
      </c>
      <c r="BB105" s="135">
        <f>'D1.4.2 - Plynová odběrná ..._03'!F39</f>
        <v>0</v>
      </c>
      <c r="BC105" s="135">
        <f>'D1.4.2 - Plynová odběrná ..._03'!F40</f>
        <v>0</v>
      </c>
      <c r="BD105" s="137">
        <f>'D1.4.2 - Plynová odběrná ..._03'!F41</f>
        <v>0</v>
      </c>
      <c r="BE105" s="4"/>
      <c r="BT105" s="138" t="s">
        <v>85</v>
      </c>
      <c r="BV105" s="138" t="s">
        <v>78</v>
      </c>
      <c r="BW105" s="138" t="s">
        <v>107</v>
      </c>
      <c r="BX105" s="138" t="s">
        <v>106</v>
      </c>
      <c r="CL105" s="138" t="s">
        <v>1</v>
      </c>
    </row>
    <row r="106" s="4" customFormat="1" ht="16.5" customHeight="1">
      <c r="A106" s="129" t="s">
        <v>86</v>
      </c>
      <c r="B106" s="67"/>
      <c r="C106" s="130"/>
      <c r="D106" s="130"/>
      <c r="E106" s="131" t="s">
        <v>91</v>
      </c>
      <c r="F106" s="131"/>
      <c r="G106" s="131"/>
      <c r="H106" s="131"/>
      <c r="I106" s="131"/>
      <c r="J106" s="130"/>
      <c r="K106" s="131" t="s">
        <v>92</v>
      </c>
      <c r="L106" s="131"/>
      <c r="M106" s="131"/>
      <c r="N106" s="131"/>
      <c r="O106" s="131"/>
      <c r="P106" s="131"/>
      <c r="Q106" s="131"/>
      <c r="R106" s="131"/>
      <c r="S106" s="131"/>
      <c r="T106" s="131"/>
      <c r="U106" s="131"/>
      <c r="V106" s="131"/>
      <c r="W106" s="131"/>
      <c r="X106" s="131"/>
      <c r="Y106" s="131"/>
      <c r="Z106" s="131"/>
      <c r="AA106" s="131"/>
      <c r="AB106" s="131"/>
      <c r="AC106" s="131"/>
      <c r="AD106" s="131"/>
      <c r="AE106" s="131"/>
      <c r="AF106" s="131"/>
      <c r="AG106" s="132">
        <f>'D1.4.4 - Zařízení pro vyt..._03'!J34</f>
        <v>0</v>
      </c>
      <c r="AH106" s="130"/>
      <c r="AI106" s="130"/>
      <c r="AJ106" s="130"/>
      <c r="AK106" s="130"/>
      <c r="AL106" s="130"/>
      <c r="AM106" s="130"/>
      <c r="AN106" s="132">
        <f>SUM(AG106,AT106)</f>
        <v>0</v>
      </c>
      <c r="AO106" s="130"/>
      <c r="AP106" s="130"/>
      <c r="AQ106" s="133" t="s">
        <v>89</v>
      </c>
      <c r="AR106" s="69"/>
      <c r="AS106" s="134">
        <v>0</v>
      </c>
      <c r="AT106" s="135">
        <f>ROUND(SUM(AV106:AW106),2)</f>
        <v>0</v>
      </c>
      <c r="AU106" s="136">
        <f>'D1.4.4 - Zařízení pro vyt..._03'!P153</f>
        <v>0</v>
      </c>
      <c r="AV106" s="135">
        <f>'D1.4.4 - Zařízení pro vyt..._03'!J37</f>
        <v>0</v>
      </c>
      <c r="AW106" s="135">
        <f>'D1.4.4 - Zařízení pro vyt..._03'!J38</f>
        <v>0</v>
      </c>
      <c r="AX106" s="135">
        <f>'D1.4.4 - Zařízení pro vyt..._03'!J39</f>
        <v>0</v>
      </c>
      <c r="AY106" s="135">
        <f>'D1.4.4 - Zařízení pro vyt..._03'!J40</f>
        <v>0</v>
      </c>
      <c r="AZ106" s="135">
        <f>'D1.4.4 - Zařízení pro vyt..._03'!F37</f>
        <v>0</v>
      </c>
      <c r="BA106" s="135">
        <f>'D1.4.4 - Zařízení pro vyt..._03'!F38</f>
        <v>0</v>
      </c>
      <c r="BB106" s="135">
        <f>'D1.4.4 - Zařízení pro vyt..._03'!F39</f>
        <v>0</v>
      </c>
      <c r="BC106" s="135">
        <f>'D1.4.4 - Zařízení pro vyt..._03'!F40</f>
        <v>0</v>
      </c>
      <c r="BD106" s="137">
        <f>'D1.4.4 - Zařízení pro vyt..._03'!F41</f>
        <v>0</v>
      </c>
      <c r="BE106" s="4"/>
      <c r="BT106" s="138" t="s">
        <v>85</v>
      </c>
      <c r="BV106" s="138" t="s">
        <v>78</v>
      </c>
      <c r="BW106" s="138" t="s">
        <v>108</v>
      </c>
      <c r="BX106" s="138" t="s">
        <v>106</v>
      </c>
      <c r="CL106" s="138" t="s">
        <v>1</v>
      </c>
    </row>
    <row r="107" s="7" customFormat="1" ht="24.75" customHeight="1">
      <c r="A107" s="7"/>
      <c r="B107" s="116"/>
      <c r="C107" s="117"/>
      <c r="D107" s="118" t="s">
        <v>109</v>
      </c>
      <c r="E107" s="118"/>
      <c r="F107" s="118"/>
      <c r="G107" s="118"/>
      <c r="H107" s="118"/>
      <c r="I107" s="119"/>
      <c r="J107" s="118" t="s">
        <v>110</v>
      </c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  <c r="Y107" s="118"/>
      <c r="Z107" s="118"/>
      <c r="AA107" s="118"/>
      <c r="AB107" s="118"/>
      <c r="AC107" s="118"/>
      <c r="AD107" s="118"/>
      <c r="AE107" s="118"/>
      <c r="AF107" s="118"/>
      <c r="AG107" s="120">
        <f>ROUND(SUM(AG108:AG109),2)</f>
        <v>0</v>
      </c>
      <c r="AH107" s="119"/>
      <c r="AI107" s="119"/>
      <c r="AJ107" s="119"/>
      <c r="AK107" s="119"/>
      <c r="AL107" s="119"/>
      <c r="AM107" s="119"/>
      <c r="AN107" s="121">
        <f>SUM(AG107,AT107)</f>
        <v>0</v>
      </c>
      <c r="AO107" s="119"/>
      <c r="AP107" s="119"/>
      <c r="AQ107" s="122" t="s">
        <v>82</v>
      </c>
      <c r="AR107" s="123"/>
      <c r="AS107" s="124">
        <f>ROUND(SUM(AS108:AS109),2)</f>
        <v>0</v>
      </c>
      <c r="AT107" s="125">
        <f>ROUND(SUM(AV107:AW107),2)</f>
        <v>0</v>
      </c>
      <c r="AU107" s="126">
        <f>ROUND(SUM(AU108:AU109),5)</f>
        <v>0</v>
      </c>
      <c r="AV107" s="125">
        <f>ROUND(AZ107*L29,2)</f>
        <v>0</v>
      </c>
      <c r="AW107" s="125">
        <f>ROUND(BA107*L30,2)</f>
        <v>0</v>
      </c>
      <c r="AX107" s="125">
        <f>ROUND(BB107*L29,2)</f>
        <v>0</v>
      </c>
      <c r="AY107" s="125">
        <f>ROUND(BC107*L30,2)</f>
        <v>0</v>
      </c>
      <c r="AZ107" s="125">
        <f>ROUND(SUM(AZ108:AZ109),2)</f>
        <v>0</v>
      </c>
      <c r="BA107" s="125">
        <f>ROUND(SUM(BA108:BA109),2)</f>
        <v>0</v>
      </c>
      <c r="BB107" s="125">
        <f>ROUND(SUM(BB108:BB109),2)</f>
        <v>0</v>
      </c>
      <c r="BC107" s="125">
        <f>ROUND(SUM(BC108:BC109),2)</f>
        <v>0</v>
      </c>
      <c r="BD107" s="127">
        <f>ROUND(SUM(BD108:BD109),2)</f>
        <v>0</v>
      </c>
      <c r="BE107" s="7"/>
      <c r="BS107" s="128" t="s">
        <v>75</v>
      </c>
      <c r="BT107" s="128" t="s">
        <v>83</v>
      </c>
      <c r="BU107" s="128" t="s">
        <v>77</v>
      </c>
      <c r="BV107" s="128" t="s">
        <v>78</v>
      </c>
      <c r="BW107" s="128" t="s">
        <v>111</v>
      </c>
      <c r="BX107" s="128" t="s">
        <v>5</v>
      </c>
      <c r="CL107" s="128" t="s">
        <v>1</v>
      </c>
      <c r="CM107" s="128" t="s">
        <v>85</v>
      </c>
    </row>
    <row r="108" s="4" customFormat="1" ht="16.5" customHeight="1">
      <c r="A108" s="129" t="s">
        <v>86</v>
      </c>
      <c r="B108" s="67"/>
      <c r="C108" s="130"/>
      <c r="D108" s="130"/>
      <c r="E108" s="131" t="s">
        <v>87</v>
      </c>
      <c r="F108" s="131"/>
      <c r="G108" s="131"/>
      <c r="H108" s="131"/>
      <c r="I108" s="131"/>
      <c r="J108" s="130"/>
      <c r="K108" s="131" t="s">
        <v>88</v>
      </c>
      <c r="L108" s="131"/>
      <c r="M108" s="131"/>
      <c r="N108" s="131"/>
      <c r="O108" s="131"/>
      <c r="P108" s="131"/>
      <c r="Q108" s="131"/>
      <c r="R108" s="131"/>
      <c r="S108" s="131"/>
      <c r="T108" s="131"/>
      <c r="U108" s="131"/>
      <c r="V108" s="131"/>
      <c r="W108" s="131"/>
      <c r="X108" s="131"/>
      <c r="Y108" s="131"/>
      <c r="Z108" s="131"/>
      <c r="AA108" s="131"/>
      <c r="AB108" s="131"/>
      <c r="AC108" s="131"/>
      <c r="AD108" s="131"/>
      <c r="AE108" s="131"/>
      <c r="AF108" s="131"/>
      <c r="AG108" s="132">
        <f>'D1.4.2 - Plynová odběrná ..._04'!J34</f>
        <v>0</v>
      </c>
      <c r="AH108" s="130"/>
      <c r="AI108" s="130"/>
      <c r="AJ108" s="130"/>
      <c r="AK108" s="130"/>
      <c r="AL108" s="130"/>
      <c r="AM108" s="130"/>
      <c r="AN108" s="132">
        <f>SUM(AG108,AT108)</f>
        <v>0</v>
      </c>
      <c r="AO108" s="130"/>
      <c r="AP108" s="130"/>
      <c r="AQ108" s="133" t="s">
        <v>89</v>
      </c>
      <c r="AR108" s="69"/>
      <c r="AS108" s="134">
        <v>0</v>
      </c>
      <c r="AT108" s="135">
        <f>ROUND(SUM(AV108:AW108),2)</f>
        <v>0</v>
      </c>
      <c r="AU108" s="136">
        <f>'D1.4.2 - Plynová odběrná ..._04'!P151</f>
        <v>0</v>
      </c>
      <c r="AV108" s="135">
        <f>'D1.4.2 - Plynová odběrná ..._04'!J37</f>
        <v>0</v>
      </c>
      <c r="AW108" s="135">
        <f>'D1.4.2 - Plynová odběrná ..._04'!J38</f>
        <v>0</v>
      </c>
      <c r="AX108" s="135">
        <f>'D1.4.2 - Plynová odběrná ..._04'!J39</f>
        <v>0</v>
      </c>
      <c r="AY108" s="135">
        <f>'D1.4.2 - Plynová odběrná ..._04'!J40</f>
        <v>0</v>
      </c>
      <c r="AZ108" s="135">
        <f>'D1.4.2 - Plynová odběrná ..._04'!F37</f>
        <v>0</v>
      </c>
      <c r="BA108" s="135">
        <f>'D1.4.2 - Plynová odběrná ..._04'!F38</f>
        <v>0</v>
      </c>
      <c r="BB108" s="135">
        <f>'D1.4.2 - Plynová odběrná ..._04'!F39</f>
        <v>0</v>
      </c>
      <c r="BC108" s="135">
        <f>'D1.4.2 - Plynová odběrná ..._04'!F40</f>
        <v>0</v>
      </c>
      <c r="BD108" s="137">
        <f>'D1.4.2 - Plynová odběrná ..._04'!F41</f>
        <v>0</v>
      </c>
      <c r="BE108" s="4"/>
      <c r="BT108" s="138" t="s">
        <v>85</v>
      </c>
      <c r="BV108" s="138" t="s">
        <v>78</v>
      </c>
      <c r="BW108" s="138" t="s">
        <v>112</v>
      </c>
      <c r="BX108" s="138" t="s">
        <v>111</v>
      </c>
      <c r="CL108" s="138" t="s">
        <v>1</v>
      </c>
    </row>
    <row r="109" s="4" customFormat="1" ht="16.5" customHeight="1">
      <c r="A109" s="129" t="s">
        <v>86</v>
      </c>
      <c r="B109" s="67"/>
      <c r="C109" s="130"/>
      <c r="D109" s="130"/>
      <c r="E109" s="131" t="s">
        <v>91</v>
      </c>
      <c r="F109" s="131"/>
      <c r="G109" s="131"/>
      <c r="H109" s="131"/>
      <c r="I109" s="131"/>
      <c r="J109" s="130"/>
      <c r="K109" s="131" t="s">
        <v>92</v>
      </c>
      <c r="L109" s="131"/>
      <c r="M109" s="131"/>
      <c r="N109" s="131"/>
      <c r="O109" s="131"/>
      <c r="P109" s="131"/>
      <c r="Q109" s="131"/>
      <c r="R109" s="131"/>
      <c r="S109" s="131"/>
      <c r="T109" s="131"/>
      <c r="U109" s="131"/>
      <c r="V109" s="131"/>
      <c r="W109" s="131"/>
      <c r="X109" s="131"/>
      <c r="Y109" s="131"/>
      <c r="Z109" s="131"/>
      <c r="AA109" s="131"/>
      <c r="AB109" s="131"/>
      <c r="AC109" s="131"/>
      <c r="AD109" s="131"/>
      <c r="AE109" s="131"/>
      <c r="AF109" s="131"/>
      <c r="AG109" s="132">
        <f>'D1.4.4 - Zařízení pro vyt..._04'!J34</f>
        <v>0</v>
      </c>
      <c r="AH109" s="130"/>
      <c r="AI109" s="130"/>
      <c r="AJ109" s="130"/>
      <c r="AK109" s="130"/>
      <c r="AL109" s="130"/>
      <c r="AM109" s="130"/>
      <c r="AN109" s="132">
        <f>SUM(AG109,AT109)</f>
        <v>0</v>
      </c>
      <c r="AO109" s="130"/>
      <c r="AP109" s="130"/>
      <c r="AQ109" s="133" t="s">
        <v>89</v>
      </c>
      <c r="AR109" s="69"/>
      <c r="AS109" s="139">
        <v>0</v>
      </c>
      <c r="AT109" s="140">
        <f>ROUND(SUM(AV109:AW109),2)</f>
        <v>0</v>
      </c>
      <c r="AU109" s="141">
        <f>'D1.4.4 - Zařízení pro vyt..._04'!P153</f>
        <v>0</v>
      </c>
      <c r="AV109" s="140">
        <f>'D1.4.4 - Zařízení pro vyt..._04'!J37</f>
        <v>0</v>
      </c>
      <c r="AW109" s="140">
        <f>'D1.4.4 - Zařízení pro vyt..._04'!J38</f>
        <v>0</v>
      </c>
      <c r="AX109" s="140">
        <f>'D1.4.4 - Zařízení pro vyt..._04'!J39</f>
        <v>0</v>
      </c>
      <c r="AY109" s="140">
        <f>'D1.4.4 - Zařízení pro vyt..._04'!J40</f>
        <v>0</v>
      </c>
      <c r="AZ109" s="140">
        <f>'D1.4.4 - Zařízení pro vyt..._04'!F37</f>
        <v>0</v>
      </c>
      <c r="BA109" s="140">
        <f>'D1.4.4 - Zařízení pro vyt..._04'!F38</f>
        <v>0</v>
      </c>
      <c r="BB109" s="140">
        <f>'D1.4.4 - Zařízení pro vyt..._04'!F39</f>
        <v>0</v>
      </c>
      <c r="BC109" s="140">
        <f>'D1.4.4 - Zařízení pro vyt..._04'!F40</f>
        <v>0</v>
      </c>
      <c r="BD109" s="142">
        <f>'D1.4.4 - Zařízení pro vyt..._04'!F41</f>
        <v>0</v>
      </c>
      <c r="BE109" s="4"/>
      <c r="BT109" s="138" t="s">
        <v>85</v>
      </c>
      <c r="BV109" s="138" t="s">
        <v>78</v>
      </c>
      <c r="BW109" s="138" t="s">
        <v>113</v>
      </c>
      <c r="BX109" s="138" t="s">
        <v>111</v>
      </c>
      <c r="CL109" s="138" t="s">
        <v>1</v>
      </c>
    </row>
    <row r="110" s="2" customFormat="1" ht="30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  <c r="AO110" s="37"/>
      <c r="AP110" s="37"/>
      <c r="AQ110" s="37"/>
      <c r="AR110" s="41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</row>
    <row r="111" s="2" customFormat="1" ht="6.96" customHeight="1">
      <c r="A111" s="35"/>
      <c r="B111" s="63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N111" s="64"/>
      <c r="AO111" s="64"/>
      <c r="AP111" s="64"/>
      <c r="AQ111" s="64"/>
      <c r="AR111" s="41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</row>
  </sheetData>
  <sheetProtection sheet="1" formatColumns="0" formatRows="0" objects="1" scenarios="1" spinCount="100000" saltValue="HgRqmZQp1M8PbCT3s9aZiuAJWKaBGhYWDpqav21L2UZJQXfFx9YpNkj3WO8BmZ2QbU00cscGtj5X4AdYSeEZCA==" hashValue="veBKg0mZK79iOjZCCMKD25M6+lAJcBdi2UfXg0yRb8lJLGqdDaprILe2W7yBLn6/Khc4vriF5+39XeKFnbxeog==" algorithmName="SHA-512" password="CC35"/>
  <mergeCells count="98">
    <mergeCell ref="C92:G92"/>
    <mergeCell ref="D104:H104"/>
    <mergeCell ref="D98:H98"/>
    <mergeCell ref="D95:H95"/>
    <mergeCell ref="D101:H101"/>
    <mergeCell ref="E99:I99"/>
    <mergeCell ref="E96:I96"/>
    <mergeCell ref="E100:I100"/>
    <mergeCell ref="E102:I102"/>
    <mergeCell ref="E103:I103"/>
    <mergeCell ref="E97:I97"/>
    <mergeCell ref="I92:AF92"/>
    <mergeCell ref="J101:AF101"/>
    <mergeCell ref="J95:AF95"/>
    <mergeCell ref="J98:AF98"/>
    <mergeCell ref="J104:AF104"/>
    <mergeCell ref="K97:AF97"/>
    <mergeCell ref="K100:AF100"/>
    <mergeCell ref="K102:AF102"/>
    <mergeCell ref="K99:AF99"/>
    <mergeCell ref="K103:AF103"/>
    <mergeCell ref="K96:AF96"/>
    <mergeCell ref="L85:AO85"/>
    <mergeCell ref="E105:I105"/>
    <mergeCell ref="K105:AF105"/>
    <mergeCell ref="E106:I106"/>
    <mergeCell ref="K106:AF106"/>
    <mergeCell ref="D107:H107"/>
    <mergeCell ref="J107:AF107"/>
    <mergeCell ref="E108:I108"/>
    <mergeCell ref="K108:AF108"/>
    <mergeCell ref="E109:I109"/>
    <mergeCell ref="K109:AF109"/>
    <mergeCell ref="AG94:AM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L33:P33"/>
    <mergeCell ref="AK33:AO33"/>
    <mergeCell ref="W33:AE33"/>
    <mergeCell ref="AK35:AO35"/>
    <mergeCell ref="X35:AB35"/>
    <mergeCell ref="AR2:BE2"/>
    <mergeCell ref="AG98:AM98"/>
    <mergeCell ref="AG104:AM104"/>
    <mergeCell ref="AG103:AM103"/>
    <mergeCell ref="AG102:AM102"/>
    <mergeCell ref="AG101:AM101"/>
    <mergeCell ref="AG97:AM97"/>
    <mergeCell ref="AG100:AM100"/>
    <mergeCell ref="AG92:AM92"/>
    <mergeCell ref="AG95:AM95"/>
    <mergeCell ref="AG99:AM99"/>
    <mergeCell ref="AG96:AM96"/>
    <mergeCell ref="AM87:AN87"/>
    <mergeCell ref="AM89:AP89"/>
    <mergeCell ref="AM90:AP90"/>
    <mergeCell ref="AN95:AP95"/>
    <mergeCell ref="AN97:AP97"/>
    <mergeCell ref="AN104:AP104"/>
    <mergeCell ref="AN103:AP103"/>
    <mergeCell ref="AN96:AP96"/>
    <mergeCell ref="AN92:AP92"/>
    <mergeCell ref="AN102:AP102"/>
    <mergeCell ref="AN99:AP99"/>
    <mergeCell ref="AN101:AP101"/>
    <mergeCell ref="AN100:AP100"/>
    <mergeCell ref="AN98:AP98"/>
    <mergeCell ref="AS89:AT91"/>
    <mergeCell ref="AN105:AP105"/>
    <mergeCell ref="AG105:AM105"/>
    <mergeCell ref="AN106:AP106"/>
    <mergeCell ref="AG106:AM106"/>
    <mergeCell ref="AN107:AP107"/>
    <mergeCell ref="AG107:AM107"/>
    <mergeCell ref="AN108:AP108"/>
    <mergeCell ref="AG108:AM108"/>
    <mergeCell ref="AN109:AP109"/>
    <mergeCell ref="AG109:AM109"/>
    <mergeCell ref="AN94:AP94"/>
  </mergeCells>
  <hyperlinks>
    <hyperlink ref="A96" location="'D1.4.2 - Plynová odběrná ...'!C2" display="/"/>
    <hyperlink ref="A97" location="'D1.4.4 - Zařízení pro vyt...'!C2" display="/"/>
    <hyperlink ref="A99" location="'D1.4.2 - Plynová odběrná ..._01'!C2" display="/"/>
    <hyperlink ref="A100" location="'D1.4.4 - Zařízení pro vyt..._01'!C2" display="/"/>
    <hyperlink ref="A102" location="'D1.4.2 - Plynová odběrná ..._02'!C2" display="/"/>
    <hyperlink ref="A103" location="'D1.4.4 - Zařízení pro vyt..._02'!C2" display="/"/>
    <hyperlink ref="A105" location="'D1.4.2 - Plynová odběrná ..._03'!C2" display="/"/>
    <hyperlink ref="A106" location="'D1.4.4 - Zařízení pro vyt..._03'!C2" display="/"/>
    <hyperlink ref="A108" location="'D1.4.2 - Plynová odběrná ..._04'!C2" display="/"/>
    <hyperlink ref="A109" location="'D1.4.4 - Zařízení pro vyt..._04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10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112</v>
      </c>
    </row>
    <row r="3" s="1" customFormat="1" ht="6.96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7"/>
      <c r="AT3" s="14" t="s">
        <v>85</v>
      </c>
    </row>
    <row r="4" s="1" customFormat="1" ht="24.96" customHeight="1">
      <c r="B4" s="17"/>
      <c r="D4" s="145" t="s">
        <v>114</v>
      </c>
      <c r="L4" s="17"/>
      <c r="M4" s="146" t="s">
        <v>10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47" t="s">
        <v>16</v>
      </c>
      <c r="L6" s="17"/>
    </row>
    <row r="7" s="1" customFormat="1" ht="26.25" customHeight="1">
      <c r="B7" s="17"/>
      <c r="E7" s="148" t="str">
        <f>'Rekapitulace stavby'!K6</f>
        <v>Rekonstrukce plynových kotelen č.p. 206, 231, 232, 233, 234, Obec Lubenec</v>
      </c>
      <c r="F7" s="147"/>
      <c r="G7" s="147"/>
      <c r="H7" s="147"/>
      <c r="L7" s="17"/>
    </row>
    <row r="8" s="1" customFormat="1" ht="12" customHeight="1">
      <c r="B8" s="17"/>
      <c r="D8" s="147" t="s">
        <v>115</v>
      </c>
      <c r="L8" s="17"/>
    </row>
    <row r="9" s="2" customFormat="1" ht="16.5" customHeight="1">
      <c r="A9" s="35"/>
      <c r="B9" s="41"/>
      <c r="C9" s="35"/>
      <c r="D9" s="35"/>
      <c r="E9" s="148" t="s">
        <v>1437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 ht="12" customHeight="1">
      <c r="A10" s="35"/>
      <c r="B10" s="41"/>
      <c r="C10" s="35"/>
      <c r="D10" s="147" t="s">
        <v>117</v>
      </c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6.5" customHeight="1">
      <c r="A11" s="35"/>
      <c r="B11" s="41"/>
      <c r="C11" s="35"/>
      <c r="D11" s="35"/>
      <c r="E11" s="149" t="s">
        <v>118</v>
      </c>
      <c r="F11" s="35"/>
      <c r="G11" s="35"/>
      <c r="H11" s="35"/>
      <c r="I11" s="35"/>
      <c r="J11" s="35"/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>
      <c r="A12" s="35"/>
      <c r="B12" s="41"/>
      <c r="C12" s="35"/>
      <c r="D12" s="35"/>
      <c r="E12" s="35"/>
      <c r="F12" s="35"/>
      <c r="G12" s="35"/>
      <c r="H12" s="35"/>
      <c r="I12" s="35"/>
      <c r="J12" s="35"/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2" customHeight="1">
      <c r="A13" s="35"/>
      <c r="B13" s="41"/>
      <c r="C13" s="35"/>
      <c r="D13" s="147" t="s">
        <v>18</v>
      </c>
      <c r="E13" s="35"/>
      <c r="F13" s="138" t="s">
        <v>1</v>
      </c>
      <c r="G13" s="35"/>
      <c r="H13" s="35"/>
      <c r="I13" s="147" t="s">
        <v>19</v>
      </c>
      <c r="J13" s="138" t="s">
        <v>1</v>
      </c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47" t="s">
        <v>20</v>
      </c>
      <c r="E14" s="35"/>
      <c r="F14" s="138" t="s">
        <v>21</v>
      </c>
      <c r="G14" s="35"/>
      <c r="H14" s="35"/>
      <c r="I14" s="147" t="s">
        <v>22</v>
      </c>
      <c r="J14" s="150" t="str">
        <f>'Rekapitulace stavby'!AN8</f>
        <v>28. 3. 2023</v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0.8" customHeight="1">
      <c r="A15" s="35"/>
      <c r="B15" s="41"/>
      <c r="C15" s="35"/>
      <c r="D15" s="35"/>
      <c r="E15" s="35"/>
      <c r="F15" s="35"/>
      <c r="G15" s="35"/>
      <c r="H15" s="35"/>
      <c r="I15" s="35"/>
      <c r="J15" s="35"/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2" customHeight="1">
      <c r="A16" s="35"/>
      <c r="B16" s="41"/>
      <c r="C16" s="35"/>
      <c r="D16" s="147" t="s">
        <v>24</v>
      </c>
      <c r="E16" s="35"/>
      <c r="F16" s="35"/>
      <c r="G16" s="35"/>
      <c r="H16" s="35"/>
      <c r="I16" s="147" t="s">
        <v>25</v>
      </c>
      <c r="J16" s="138" t="s">
        <v>1</v>
      </c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8" customHeight="1">
      <c r="A17" s="35"/>
      <c r="B17" s="41"/>
      <c r="C17" s="35"/>
      <c r="D17" s="35"/>
      <c r="E17" s="138" t="s">
        <v>26</v>
      </c>
      <c r="F17" s="35"/>
      <c r="G17" s="35"/>
      <c r="H17" s="35"/>
      <c r="I17" s="147" t="s">
        <v>27</v>
      </c>
      <c r="J17" s="138" t="s">
        <v>1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6.96" customHeight="1">
      <c r="A18" s="35"/>
      <c r="B18" s="41"/>
      <c r="C18" s="35"/>
      <c r="D18" s="35"/>
      <c r="E18" s="35"/>
      <c r="F18" s="35"/>
      <c r="G18" s="35"/>
      <c r="H18" s="35"/>
      <c r="I18" s="35"/>
      <c r="J18" s="35"/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2" customHeight="1">
      <c r="A19" s="35"/>
      <c r="B19" s="41"/>
      <c r="C19" s="35"/>
      <c r="D19" s="147" t="s">
        <v>28</v>
      </c>
      <c r="E19" s="35"/>
      <c r="F19" s="35"/>
      <c r="G19" s="35"/>
      <c r="H19" s="35"/>
      <c r="I19" s="147" t="s">
        <v>25</v>
      </c>
      <c r="J19" s="30" t="str">
        <f>'Rekapitulace stavby'!AN13</f>
        <v>Vyplň údaj</v>
      </c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8" customHeight="1">
      <c r="A20" s="35"/>
      <c r="B20" s="41"/>
      <c r="C20" s="35"/>
      <c r="D20" s="35"/>
      <c r="E20" s="30" t="str">
        <f>'Rekapitulace stavby'!E14</f>
        <v>Vyplň údaj</v>
      </c>
      <c r="F20" s="138"/>
      <c r="G20" s="138"/>
      <c r="H20" s="138"/>
      <c r="I20" s="147" t="s">
        <v>27</v>
      </c>
      <c r="J20" s="30" t="str">
        <f>'Rekapitulace stavby'!AN14</f>
        <v>Vyplň údaj</v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6.96" customHeight="1">
      <c r="A21" s="35"/>
      <c r="B21" s="41"/>
      <c r="C21" s="35"/>
      <c r="D21" s="35"/>
      <c r="E21" s="35"/>
      <c r="F21" s="35"/>
      <c r="G21" s="35"/>
      <c r="H21" s="35"/>
      <c r="I21" s="35"/>
      <c r="J21" s="35"/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2" customHeight="1">
      <c r="A22" s="35"/>
      <c r="B22" s="41"/>
      <c r="C22" s="35"/>
      <c r="D22" s="147" t="s">
        <v>30</v>
      </c>
      <c r="E22" s="35"/>
      <c r="F22" s="35"/>
      <c r="G22" s="35"/>
      <c r="H22" s="35"/>
      <c r="I22" s="147" t="s">
        <v>25</v>
      </c>
      <c r="J22" s="138" t="s">
        <v>1</v>
      </c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8" customHeight="1">
      <c r="A23" s="35"/>
      <c r="B23" s="41"/>
      <c r="C23" s="35"/>
      <c r="D23" s="35"/>
      <c r="E23" s="138" t="s">
        <v>31</v>
      </c>
      <c r="F23" s="35"/>
      <c r="G23" s="35"/>
      <c r="H23" s="35"/>
      <c r="I23" s="147" t="s">
        <v>27</v>
      </c>
      <c r="J23" s="138" t="s">
        <v>1</v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6.96" customHeight="1">
      <c r="A24" s="35"/>
      <c r="B24" s="41"/>
      <c r="C24" s="35"/>
      <c r="D24" s="35"/>
      <c r="E24" s="35"/>
      <c r="F24" s="35"/>
      <c r="G24" s="35"/>
      <c r="H24" s="35"/>
      <c r="I24" s="35"/>
      <c r="J24" s="35"/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12" customHeight="1">
      <c r="A25" s="35"/>
      <c r="B25" s="41"/>
      <c r="C25" s="35"/>
      <c r="D25" s="147" t="s">
        <v>33</v>
      </c>
      <c r="E25" s="35"/>
      <c r="F25" s="35"/>
      <c r="G25" s="35"/>
      <c r="H25" s="35"/>
      <c r="I25" s="147" t="s">
        <v>25</v>
      </c>
      <c r="J25" s="138" t="s">
        <v>1</v>
      </c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8" customHeight="1">
      <c r="A26" s="35"/>
      <c r="B26" s="41"/>
      <c r="C26" s="35"/>
      <c r="D26" s="35"/>
      <c r="E26" s="138" t="s">
        <v>34</v>
      </c>
      <c r="F26" s="35"/>
      <c r="G26" s="35"/>
      <c r="H26" s="35"/>
      <c r="I26" s="147" t="s">
        <v>27</v>
      </c>
      <c r="J26" s="138" t="s">
        <v>1</v>
      </c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6.96" customHeight="1">
      <c r="A27" s="35"/>
      <c r="B27" s="41"/>
      <c r="C27" s="35"/>
      <c r="D27" s="35"/>
      <c r="E27" s="35"/>
      <c r="F27" s="35"/>
      <c r="G27" s="35"/>
      <c r="H27" s="35"/>
      <c r="I27" s="35"/>
      <c r="J27" s="35"/>
      <c r="K27" s="35"/>
      <c r="L27" s="60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12" customHeight="1">
      <c r="A28" s="35"/>
      <c r="B28" s="41"/>
      <c r="C28" s="35"/>
      <c r="D28" s="147" t="s">
        <v>35</v>
      </c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8" customFormat="1" ht="16.5" customHeight="1">
      <c r="A29" s="151"/>
      <c r="B29" s="152"/>
      <c r="C29" s="151"/>
      <c r="D29" s="151"/>
      <c r="E29" s="153" t="s">
        <v>1</v>
      </c>
      <c r="F29" s="153"/>
      <c r="G29" s="153"/>
      <c r="H29" s="153"/>
      <c r="I29" s="151"/>
      <c r="J29" s="151"/>
      <c r="K29" s="151"/>
      <c r="L29" s="154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</row>
    <row r="30" s="2" customFormat="1" ht="6.96" customHeight="1">
      <c r="A30" s="35"/>
      <c r="B30" s="41"/>
      <c r="C30" s="35"/>
      <c r="D30" s="35"/>
      <c r="E30" s="35"/>
      <c r="F30" s="35"/>
      <c r="G30" s="35"/>
      <c r="H30" s="35"/>
      <c r="I30" s="35"/>
      <c r="J30" s="35"/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55"/>
      <c r="E31" s="155"/>
      <c r="F31" s="155"/>
      <c r="G31" s="155"/>
      <c r="H31" s="155"/>
      <c r="I31" s="155"/>
      <c r="J31" s="155"/>
      <c r="K31" s="155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138" t="s">
        <v>119</v>
      </c>
      <c r="E32" s="35"/>
      <c r="F32" s="35"/>
      <c r="G32" s="35"/>
      <c r="H32" s="35"/>
      <c r="I32" s="35"/>
      <c r="J32" s="156">
        <f>J98</f>
        <v>0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41"/>
      <c r="C33" s="35"/>
      <c r="D33" s="157" t="s">
        <v>120</v>
      </c>
      <c r="E33" s="35"/>
      <c r="F33" s="35"/>
      <c r="G33" s="35"/>
      <c r="H33" s="35"/>
      <c r="I33" s="35"/>
      <c r="J33" s="156">
        <f>J122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25.44" customHeight="1">
      <c r="A34" s="35"/>
      <c r="B34" s="41"/>
      <c r="C34" s="35"/>
      <c r="D34" s="158" t="s">
        <v>36</v>
      </c>
      <c r="E34" s="35"/>
      <c r="F34" s="35"/>
      <c r="G34" s="35"/>
      <c r="H34" s="35"/>
      <c r="I34" s="35"/>
      <c r="J34" s="159">
        <f>ROUND(J32 + J33, 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="2" customFormat="1" ht="6.96" customHeight="1">
      <c r="A35" s="35"/>
      <c r="B35" s="41"/>
      <c r="C35" s="35"/>
      <c r="D35" s="155"/>
      <c r="E35" s="155"/>
      <c r="F35" s="155"/>
      <c r="G35" s="155"/>
      <c r="H35" s="155"/>
      <c r="I35" s="155"/>
      <c r="J35" s="155"/>
      <c r="K35" s="15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14.4" customHeight="1">
      <c r="A36" s="35"/>
      <c r="B36" s="41"/>
      <c r="C36" s="35"/>
      <c r="D36" s="35"/>
      <c r="E36" s="35"/>
      <c r="F36" s="160" t="s">
        <v>38</v>
      </c>
      <c r="G36" s="35"/>
      <c r="H36" s="35"/>
      <c r="I36" s="160" t="s">
        <v>37</v>
      </c>
      <c r="J36" s="160" t="s">
        <v>39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="2" customFormat="1" ht="14.4" customHeight="1">
      <c r="A37" s="35"/>
      <c r="B37" s="41"/>
      <c r="C37" s="35"/>
      <c r="D37" s="161" t="s">
        <v>40</v>
      </c>
      <c r="E37" s="147" t="s">
        <v>41</v>
      </c>
      <c r="F37" s="162">
        <f>ROUND((SUM(BE122:BE129) + SUM(BE151:BE267)),  2)</f>
        <v>0</v>
      </c>
      <c r="G37" s="35"/>
      <c r="H37" s="35"/>
      <c r="I37" s="163">
        <v>0.20999999999999999</v>
      </c>
      <c r="J37" s="162">
        <f>ROUND(((SUM(BE122:BE129) + SUM(BE151:BE267))*I37),  2)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14.4" customHeight="1">
      <c r="A38" s="35"/>
      <c r="B38" s="41"/>
      <c r="C38" s="35"/>
      <c r="D38" s="35"/>
      <c r="E38" s="147" t="s">
        <v>42</v>
      </c>
      <c r="F38" s="162">
        <f>ROUND((SUM(BF122:BF129) + SUM(BF151:BF267)),  2)</f>
        <v>0</v>
      </c>
      <c r="G38" s="35"/>
      <c r="H38" s="35"/>
      <c r="I38" s="163">
        <v>0.14999999999999999</v>
      </c>
      <c r="J38" s="162">
        <f>ROUND(((SUM(BF122:BF129) + SUM(BF151:BF267))*I38),  2)</f>
        <v>0</v>
      </c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47" t="s">
        <v>43</v>
      </c>
      <c r="F39" s="162">
        <f>ROUND((SUM(BG122:BG129) + SUM(BG151:BG267)),  2)</f>
        <v>0</v>
      </c>
      <c r="G39" s="35"/>
      <c r="H39" s="35"/>
      <c r="I39" s="163">
        <v>0.20999999999999999</v>
      </c>
      <c r="J39" s="162">
        <f>0</f>
        <v>0</v>
      </c>
      <c r="K39" s="35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hidden="1" s="2" customFormat="1" ht="14.4" customHeight="1">
      <c r="A40" s="35"/>
      <c r="B40" s="41"/>
      <c r="C40" s="35"/>
      <c r="D40" s="35"/>
      <c r="E40" s="147" t="s">
        <v>44</v>
      </c>
      <c r="F40" s="162">
        <f>ROUND((SUM(BH122:BH129) + SUM(BH151:BH267)),  2)</f>
        <v>0</v>
      </c>
      <c r="G40" s="35"/>
      <c r="H40" s="35"/>
      <c r="I40" s="163">
        <v>0.14999999999999999</v>
      </c>
      <c r="J40" s="162">
        <f>0</f>
        <v>0</v>
      </c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idden="1" s="2" customFormat="1" ht="14.4" customHeight="1">
      <c r="A41" s="35"/>
      <c r="B41" s="41"/>
      <c r="C41" s="35"/>
      <c r="D41" s="35"/>
      <c r="E41" s="147" t="s">
        <v>45</v>
      </c>
      <c r="F41" s="162">
        <f>ROUND((SUM(BI122:BI129) + SUM(BI151:BI267)),  2)</f>
        <v>0</v>
      </c>
      <c r="G41" s="35"/>
      <c r="H41" s="35"/>
      <c r="I41" s="163">
        <v>0</v>
      </c>
      <c r="J41" s="162">
        <f>0</f>
        <v>0</v>
      </c>
      <c r="K41" s="35"/>
      <c r="L41" s="60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="2" customFormat="1" ht="6.96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0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="2" customFormat="1" ht="25.44" customHeight="1">
      <c r="A43" s="35"/>
      <c r="B43" s="41"/>
      <c r="C43" s="164"/>
      <c r="D43" s="165" t="s">
        <v>46</v>
      </c>
      <c r="E43" s="166"/>
      <c r="F43" s="166"/>
      <c r="G43" s="167" t="s">
        <v>47</v>
      </c>
      <c r="H43" s="168" t="s">
        <v>48</v>
      </c>
      <c r="I43" s="166"/>
      <c r="J43" s="169">
        <f>SUM(J34:J41)</f>
        <v>0</v>
      </c>
      <c r="K43" s="170"/>
      <c r="L43" s="60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="2" customFormat="1" ht="14.4" customHeight="1">
      <c r="A44" s="35"/>
      <c r="B44" s="41"/>
      <c r="C44" s="35"/>
      <c r="D44" s="35"/>
      <c r="E44" s="35"/>
      <c r="F44" s="35"/>
      <c r="G44" s="35"/>
      <c r="H44" s="35"/>
      <c r="I44" s="35"/>
      <c r="J44" s="35"/>
      <c r="K44" s="35"/>
      <c r="L44" s="60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0"/>
      <c r="D50" s="171" t="s">
        <v>49</v>
      </c>
      <c r="E50" s="172"/>
      <c r="F50" s="172"/>
      <c r="G50" s="171" t="s">
        <v>50</v>
      </c>
      <c r="H50" s="172"/>
      <c r="I50" s="172"/>
      <c r="J50" s="172"/>
      <c r="K50" s="172"/>
      <c r="L50" s="60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73" t="s">
        <v>51</v>
      </c>
      <c r="E61" s="174"/>
      <c r="F61" s="175" t="s">
        <v>52</v>
      </c>
      <c r="G61" s="173" t="s">
        <v>51</v>
      </c>
      <c r="H61" s="174"/>
      <c r="I61" s="174"/>
      <c r="J61" s="176" t="s">
        <v>52</v>
      </c>
      <c r="K61" s="174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71" t="s">
        <v>53</v>
      </c>
      <c r="E65" s="177"/>
      <c r="F65" s="177"/>
      <c r="G65" s="171" t="s">
        <v>54</v>
      </c>
      <c r="H65" s="177"/>
      <c r="I65" s="177"/>
      <c r="J65" s="177"/>
      <c r="K65" s="177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73" t="s">
        <v>51</v>
      </c>
      <c r="E76" s="174"/>
      <c r="F76" s="175" t="s">
        <v>52</v>
      </c>
      <c r="G76" s="173" t="s">
        <v>51</v>
      </c>
      <c r="H76" s="174"/>
      <c r="I76" s="174"/>
      <c r="J76" s="176" t="s">
        <v>52</v>
      </c>
      <c r="K76" s="174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78"/>
      <c r="C77" s="179"/>
      <c r="D77" s="179"/>
      <c r="E77" s="179"/>
      <c r="F77" s="179"/>
      <c r="G77" s="179"/>
      <c r="H77" s="179"/>
      <c r="I77" s="179"/>
      <c r="J77" s="179"/>
      <c r="K77" s="179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0"/>
      <c r="C81" s="181"/>
      <c r="D81" s="181"/>
      <c r="E81" s="181"/>
      <c r="F81" s="181"/>
      <c r="G81" s="181"/>
      <c r="H81" s="181"/>
      <c r="I81" s="181"/>
      <c r="J81" s="181"/>
      <c r="K81" s="181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121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26.25" customHeight="1">
      <c r="A85" s="35"/>
      <c r="B85" s="36"/>
      <c r="C85" s="37"/>
      <c r="D85" s="37"/>
      <c r="E85" s="182" t="str">
        <f>E7</f>
        <v>Rekonstrukce plynových kotelen č.p. 206, 231, 232, 233, 234, Obec Lubenec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1" customFormat="1" ht="12" customHeight="1">
      <c r="B86" s="18"/>
      <c r="C86" s="29" t="s">
        <v>115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2" customFormat="1" ht="16.5" customHeight="1">
      <c r="A87" s="35"/>
      <c r="B87" s="36"/>
      <c r="C87" s="37"/>
      <c r="D87" s="37"/>
      <c r="E87" s="182" t="s">
        <v>1437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12" customHeight="1">
      <c r="A88" s="35"/>
      <c r="B88" s="36"/>
      <c r="C88" s="29" t="s">
        <v>117</v>
      </c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6.5" customHeight="1">
      <c r="A89" s="35"/>
      <c r="B89" s="36"/>
      <c r="C89" s="37"/>
      <c r="D89" s="37"/>
      <c r="E89" s="73" t="str">
        <f>E11</f>
        <v>D1.4.2 - Plynová odběrná zařízení</v>
      </c>
      <c r="F89" s="37"/>
      <c r="G89" s="37"/>
      <c r="H89" s="37"/>
      <c r="I89" s="37"/>
      <c r="J89" s="37"/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2" customHeight="1">
      <c r="A91" s="35"/>
      <c r="B91" s="36"/>
      <c r="C91" s="29" t="s">
        <v>20</v>
      </c>
      <c r="D91" s="37"/>
      <c r="E91" s="37"/>
      <c r="F91" s="24" t="str">
        <f>F14</f>
        <v>Lubenec</v>
      </c>
      <c r="G91" s="37"/>
      <c r="H91" s="37"/>
      <c r="I91" s="29" t="s">
        <v>22</v>
      </c>
      <c r="J91" s="76" t="str">
        <f>IF(J14="","",J14)</f>
        <v>28. 3. 2023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6.96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25.65" customHeight="1">
      <c r="A93" s="35"/>
      <c r="B93" s="36"/>
      <c r="C93" s="29" t="s">
        <v>24</v>
      </c>
      <c r="D93" s="37"/>
      <c r="E93" s="37"/>
      <c r="F93" s="24" t="str">
        <f>E17</f>
        <v>Obec Lubenec</v>
      </c>
      <c r="G93" s="37"/>
      <c r="H93" s="37"/>
      <c r="I93" s="29" t="s">
        <v>30</v>
      </c>
      <c r="J93" s="33" t="str">
        <f>E23</f>
        <v>Petr Wagner, Ing. Václav Remuta</v>
      </c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15.15" customHeight="1">
      <c r="A94" s="35"/>
      <c r="B94" s="36"/>
      <c r="C94" s="29" t="s">
        <v>28</v>
      </c>
      <c r="D94" s="37"/>
      <c r="E94" s="37"/>
      <c r="F94" s="24" t="str">
        <f>IF(E20="","",E20)</f>
        <v>Vyplň údaj</v>
      </c>
      <c r="G94" s="37"/>
      <c r="H94" s="37"/>
      <c r="I94" s="29" t="s">
        <v>33</v>
      </c>
      <c r="J94" s="33" t="str">
        <f>E26</f>
        <v>Petr Wagner</v>
      </c>
      <c r="K94" s="37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9.28" customHeight="1">
      <c r="A96" s="35"/>
      <c r="B96" s="36"/>
      <c r="C96" s="183" t="s">
        <v>122</v>
      </c>
      <c r="D96" s="184"/>
      <c r="E96" s="184"/>
      <c r="F96" s="184"/>
      <c r="G96" s="184"/>
      <c r="H96" s="184"/>
      <c r="I96" s="184"/>
      <c r="J96" s="185" t="s">
        <v>123</v>
      </c>
      <c r="K96" s="184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="2" customFormat="1" ht="10.32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0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22.8" customHeight="1">
      <c r="A98" s="35"/>
      <c r="B98" s="36"/>
      <c r="C98" s="186" t="s">
        <v>124</v>
      </c>
      <c r="D98" s="37"/>
      <c r="E98" s="37"/>
      <c r="F98" s="37"/>
      <c r="G98" s="37"/>
      <c r="H98" s="37"/>
      <c r="I98" s="37"/>
      <c r="J98" s="107">
        <f>J151</f>
        <v>0</v>
      </c>
      <c r="K98" s="37"/>
      <c r="L98" s="60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4" t="s">
        <v>125</v>
      </c>
    </row>
    <row r="99" s="9" customFormat="1" ht="24.96" customHeight="1">
      <c r="A99" s="9"/>
      <c r="B99" s="187"/>
      <c r="C99" s="188"/>
      <c r="D99" s="189" t="s">
        <v>126</v>
      </c>
      <c r="E99" s="190"/>
      <c r="F99" s="190"/>
      <c r="G99" s="190"/>
      <c r="H99" s="190"/>
      <c r="I99" s="190"/>
      <c r="J99" s="191">
        <f>J152</f>
        <v>0</v>
      </c>
      <c r="K99" s="188"/>
      <c r="L99" s="192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193"/>
      <c r="C100" s="130"/>
      <c r="D100" s="194" t="s">
        <v>127</v>
      </c>
      <c r="E100" s="195"/>
      <c r="F100" s="195"/>
      <c r="G100" s="195"/>
      <c r="H100" s="195"/>
      <c r="I100" s="195"/>
      <c r="J100" s="196">
        <f>J153</f>
        <v>0</v>
      </c>
      <c r="K100" s="130"/>
      <c r="L100" s="19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93"/>
      <c r="C101" s="130"/>
      <c r="D101" s="194" t="s">
        <v>128</v>
      </c>
      <c r="E101" s="195"/>
      <c r="F101" s="195"/>
      <c r="G101" s="195"/>
      <c r="H101" s="195"/>
      <c r="I101" s="195"/>
      <c r="J101" s="196">
        <f>J156</f>
        <v>0</v>
      </c>
      <c r="K101" s="130"/>
      <c r="L101" s="19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9" customFormat="1" ht="24.96" customHeight="1">
      <c r="A102" s="9"/>
      <c r="B102" s="187"/>
      <c r="C102" s="188"/>
      <c r="D102" s="189" t="s">
        <v>129</v>
      </c>
      <c r="E102" s="190"/>
      <c r="F102" s="190"/>
      <c r="G102" s="190"/>
      <c r="H102" s="190"/>
      <c r="I102" s="190"/>
      <c r="J102" s="191">
        <f>J162</f>
        <v>0</v>
      </c>
      <c r="K102" s="188"/>
      <c r="L102" s="192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10" customFormat="1" ht="19.92" customHeight="1">
      <c r="A103" s="10"/>
      <c r="B103" s="193"/>
      <c r="C103" s="130"/>
      <c r="D103" s="194" t="s">
        <v>130</v>
      </c>
      <c r="E103" s="195"/>
      <c r="F103" s="195"/>
      <c r="G103" s="195"/>
      <c r="H103" s="195"/>
      <c r="I103" s="195"/>
      <c r="J103" s="196">
        <f>J163</f>
        <v>0</v>
      </c>
      <c r="K103" s="130"/>
      <c r="L103" s="19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93"/>
      <c r="C104" s="130"/>
      <c r="D104" s="194" t="s">
        <v>131</v>
      </c>
      <c r="E104" s="195"/>
      <c r="F104" s="195"/>
      <c r="G104" s="195"/>
      <c r="H104" s="195"/>
      <c r="I104" s="195"/>
      <c r="J104" s="196">
        <f>J169</f>
        <v>0</v>
      </c>
      <c r="K104" s="130"/>
      <c r="L104" s="197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93"/>
      <c r="C105" s="130"/>
      <c r="D105" s="194" t="s">
        <v>132</v>
      </c>
      <c r="E105" s="195"/>
      <c r="F105" s="195"/>
      <c r="G105" s="195"/>
      <c r="H105" s="195"/>
      <c r="I105" s="195"/>
      <c r="J105" s="196">
        <f>J191</f>
        <v>0</v>
      </c>
      <c r="K105" s="130"/>
      <c r="L105" s="197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93"/>
      <c r="C106" s="130"/>
      <c r="D106" s="194" t="s">
        <v>133</v>
      </c>
      <c r="E106" s="195"/>
      <c r="F106" s="195"/>
      <c r="G106" s="195"/>
      <c r="H106" s="195"/>
      <c r="I106" s="195"/>
      <c r="J106" s="196">
        <f>J192</f>
        <v>0</v>
      </c>
      <c r="K106" s="130"/>
      <c r="L106" s="197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193"/>
      <c r="C107" s="130"/>
      <c r="D107" s="194" t="s">
        <v>134</v>
      </c>
      <c r="E107" s="195"/>
      <c r="F107" s="195"/>
      <c r="G107" s="195"/>
      <c r="H107" s="195"/>
      <c r="I107" s="195"/>
      <c r="J107" s="196">
        <f>J211</f>
        <v>0</v>
      </c>
      <c r="K107" s="130"/>
      <c r="L107" s="197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193"/>
      <c r="C108" s="130"/>
      <c r="D108" s="194" t="s">
        <v>135</v>
      </c>
      <c r="E108" s="195"/>
      <c r="F108" s="195"/>
      <c r="G108" s="195"/>
      <c r="H108" s="195"/>
      <c r="I108" s="195"/>
      <c r="J108" s="196">
        <f>J217</f>
        <v>0</v>
      </c>
      <c r="K108" s="130"/>
      <c r="L108" s="197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9" customFormat="1" ht="24.96" customHeight="1">
      <c r="A109" s="9"/>
      <c r="B109" s="187"/>
      <c r="C109" s="188"/>
      <c r="D109" s="189" t="s">
        <v>136</v>
      </c>
      <c r="E109" s="190"/>
      <c r="F109" s="190"/>
      <c r="G109" s="190"/>
      <c r="H109" s="190"/>
      <c r="I109" s="190"/>
      <c r="J109" s="191">
        <f>J229</f>
        <v>0</v>
      </c>
      <c r="K109" s="188"/>
      <c r="L109" s="192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="10" customFormat="1" ht="19.92" customHeight="1">
      <c r="A110" s="10"/>
      <c r="B110" s="193"/>
      <c r="C110" s="130"/>
      <c r="D110" s="194" t="s">
        <v>137</v>
      </c>
      <c r="E110" s="195"/>
      <c r="F110" s="195"/>
      <c r="G110" s="195"/>
      <c r="H110" s="195"/>
      <c r="I110" s="195"/>
      <c r="J110" s="196">
        <f>J230</f>
        <v>0</v>
      </c>
      <c r="K110" s="130"/>
      <c r="L110" s="197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="9" customFormat="1" ht="24.96" customHeight="1">
      <c r="A111" s="9"/>
      <c r="B111" s="187"/>
      <c r="C111" s="188"/>
      <c r="D111" s="189" t="s">
        <v>138</v>
      </c>
      <c r="E111" s="190"/>
      <c r="F111" s="190"/>
      <c r="G111" s="190"/>
      <c r="H111" s="190"/>
      <c r="I111" s="190"/>
      <c r="J111" s="191">
        <f>J239</f>
        <v>0</v>
      </c>
      <c r="K111" s="188"/>
      <c r="L111" s="192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</row>
    <row r="112" s="9" customFormat="1" ht="24.96" customHeight="1">
      <c r="A112" s="9"/>
      <c r="B112" s="187"/>
      <c r="C112" s="188"/>
      <c r="D112" s="189" t="s">
        <v>139</v>
      </c>
      <c r="E112" s="190"/>
      <c r="F112" s="190"/>
      <c r="G112" s="190"/>
      <c r="H112" s="190"/>
      <c r="I112" s="190"/>
      <c r="J112" s="191">
        <f>J243</f>
        <v>0</v>
      </c>
      <c r="K112" s="188"/>
      <c r="L112" s="192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</row>
    <row r="113" s="9" customFormat="1" ht="24.96" customHeight="1">
      <c r="A113" s="9"/>
      <c r="B113" s="187"/>
      <c r="C113" s="188"/>
      <c r="D113" s="189" t="s">
        <v>140</v>
      </c>
      <c r="E113" s="190"/>
      <c r="F113" s="190"/>
      <c r="G113" s="190"/>
      <c r="H113" s="190"/>
      <c r="I113" s="190"/>
      <c r="J113" s="191">
        <f>J246</f>
        <v>0</v>
      </c>
      <c r="K113" s="188"/>
      <c r="L113" s="192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</row>
    <row r="114" s="10" customFormat="1" ht="19.92" customHeight="1">
      <c r="A114" s="10"/>
      <c r="B114" s="193"/>
      <c r="C114" s="130"/>
      <c r="D114" s="194" t="s">
        <v>141</v>
      </c>
      <c r="E114" s="195"/>
      <c r="F114" s="195"/>
      <c r="G114" s="195"/>
      <c r="H114" s="195"/>
      <c r="I114" s="195"/>
      <c r="J114" s="196">
        <f>J247</f>
        <v>0</v>
      </c>
      <c r="K114" s="130"/>
      <c r="L114" s="197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="10" customFormat="1" ht="19.92" customHeight="1">
      <c r="A115" s="10"/>
      <c r="B115" s="193"/>
      <c r="C115" s="130"/>
      <c r="D115" s="194" t="s">
        <v>142</v>
      </c>
      <c r="E115" s="195"/>
      <c r="F115" s="195"/>
      <c r="G115" s="195"/>
      <c r="H115" s="195"/>
      <c r="I115" s="195"/>
      <c r="J115" s="196">
        <f>J249</f>
        <v>0</v>
      </c>
      <c r="K115" s="130"/>
      <c r="L115" s="197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="10" customFormat="1" ht="19.92" customHeight="1">
      <c r="A116" s="10"/>
      <c r="B116" s="193"/>
      <c r="C116" s="130"/>
      <c r="D116" s="194" t="s">
        <v>143</v>
      </c>
      <c r="E116" s="195"/>
      <c r="F116" s="195"/>
      <c r="G116" s="195"/>
      <c r="H116" s="195"/>
      <c r="I116" s="195"/>
      <c r="J116" s="196">
        <f>J255</f>
        <v>0</v>
      </c>
      <c r="K116" s="130"/>
      <c r="L116" s="197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="10" customFormat="1" ht="19.92" customHeight="1">
      <c r="A117" s="10"/>
      <c r="B117" s="193"/>
      <c r="C117" s="130"/>
      <c r="D117" s="194" t="s">
        <v>144</v>
      </c>
      <c r="E117" s="195"/>
      <c r="F117" s="195"/>
      <c r="G117" s="195"/>
      <c r="H117" s="195"/>
      <c r="I117" s="195"/>
      <c r="J117" s="196">
        <f>J261</f>
        <v>0</v>
      </c>
      <c r="K117" s="130"/>
      <c r="L117" s="197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="10" customFormat="1" ht="19.92" customHeight="1">
      <c r="A118" s="10"/>
      <c r="B118" s="193"/>
      <c r="C118" s="130"/>
      <c r="D118" s="194" t="s">
        <v>145</v>
      </c>
      <c r="E118" s="195"/>
      <c r="F118" s="195"/>
      <c r="G118" s="195"/>
      <c r="H118" s="195"/>
      <c r="I118" s="195"/>
      <c r="J118" s="196">
        <f>J263</f>
        <v>0</v>
      </c>
      <c r="K118" s="130"/>
      <c r="L118" s="197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="10" customFormat="1" ht="19.92" customHeight="1">
      <c r="A119" s="10"/>
      <c r="B119" s="193"/>
      <c r="C119" s="130"/>
      <c r="D119" s="194" t="s">
        <v>146</v>
      </c>
      <c r="E119" s="195"/>
      <c r="F119" s="195"/>
      <c r="G119" s="195"/>
      <c r="H119" s="195"/>
      <c r="I119" s="195"/>
      <c r="J119" s="196">
        <f>J265</f>
        <v>0</v>
      </c>
      <c r="K119" s="130"/>
      <c r="L119" s="197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="2" customFormat="1" ht="21.84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6.96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29.28" customHeight="1">
      <c r="A122" s="35"/>
      <c r="B122" s="36"/>
      <c r="C122" s="186" t="s">
        <v>147</v>
      </c>
      <c r="D122" s="37"/>
      <c r="E122" s="37"/>
      <c r="F122" s="37"/>
      <c r="G122" s="37"/>
      <c r="H122" s="37"/>
      <c r="I122" s="37"/>
      <c r="J122" s="198">
        <f>ROUND(J123 + J124 + J125 + J126 + J127 + J128,2)</f>
        <v>0</v>
      </c>
      <c r="K122" s="37"/>
      <c r="L122" s="60"/>
      <c r="N122" s="199" t="s">
        <v>40</v>
      </c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18" customHeight="1">
      <c r="A123" s="35"/>
      <c r="B123" s="36"/>
      <c r="C123" s="37"/>
      <c r="D123" s="200" t="s">
        <v>148</v>
      </c>
      <c r="E123" s="201"/>
      <c r="F123" s="201"/>
      <c r="G123" s="37"/>
      <c r="H123" s="37"/>
      <c r="I123" s="37"/>
      <c r="J123" s="202">
        <v>0</v>
      </c>
      <c r="K123" s="37"/>
      <c r="L123" s="203"/>
      <c r="M123" s="204"/>
      <c r="N123" s="205" t="s">
        <v>41</v>
      </c>
      <c r="O123" s="204"/>
      <c r="P123" s="204"/>
      <c r="Q123" s="204"/>
      <c r="R123" s="204"/>
      <c r="S123" s="206"/>
      <c r="T123" s="206"/>
      <c r="U123" s="206"/>
      <c r="V123" s="206"/>
      <c r="W123" s="206"/>
      <c r="X123" s="206"/>
      <c r="Y123" s="206"/>
      <c r="Z123" s="206"/>
      <c r="AA123" s="206"/>
      <c r="AB123" s="206"/>
      <c r="AC123" s="206"/>
      <c r="AD123" s="206"/>
      <c r="AE123" s="206"/>
      <c r="AF123" s="204"/>
      <c r="AG123" s="204"/>
      <c r="AH123" s="204"/>
      <c r="AI123" s="204"/>
      <c r="AJ123" s="204"/>
      <c r="AK123" s="204"/>
      <c r="AL123" s="204"/>
      <c r="AM123" s="204"/>
      <c r="AN123" s="204"/>
      <c r="AO123" s="204"/>
      <c r="AP123" s="204"/>
      <c r="AQ123" s="204"/>
      <c r="AR123" s="204"/>
      <c r="AS123" s="204"/>
      <c r="AT123" s="204"/>
      <c r="AU123" s="204"/>
      <c r="AV123" s="204"/>
      <c r="AW123" s="204"/>
      <c r="AX123" s="204"/>
      <c r="AY123" s="207" t="s">
        <v>149</v>
      </c>
      <c r="AZ123" s="204"/>
      <c r="BA123" s="204"/>
      <c r="BB123" s="204"/>
      <c r="BC123" s="204"/>
      <c r="BD123" s="204"/>
      <c r="BE123" s="208">
        <f>IF(N123="základní",J123,0)</f>
        <v>0</v>
      </c>
      <c r="BF123" s="208">
        <f>IF(N123="snížená",J123,0)</f>
        <v>0</v>
      </c>
      <c r="BG123" s="208">
        <f>IF(N123="zákl. přenesená",J123,0)</f>
        <v>0</v>
      </c>
      <c r="BH123" s="208">
        <f>IF(N123="sníž. přenesená",J123,0)</f>
        <v>0</v>
      </c>
      <c r="BI123" s="208">
        <f>IF(N123="nulová",J123,0)</f>
        <v>0</v>
      </c>
      <c r="BJ123" s="207" t="s">
        <v>83</v>
      </c>
      <c r="BK123" s="204"/>
      <c r="BL123" s="204"/>
      <c r="BM123" s="204"/>
    </row>
    <row r="124" s="2" customFormat="1" ht="18" customHeight="1">
      <c r="A124" s="35"/>
      <c r="B124" s="36"/>
      <c r="C124" s="37"/>
      <c r="D124" s="200" t="s">
        <v>150</v>
      </c>
      <c r="E124" s="201"/>
      <c r="F124" s="201"/>
      <c r="G124" s="37"/>
      <c r="H124" s="37"/>
      <c r="I124" s="37"/>
      <c r="J124" s="202">
        <v>0</v>
      </c>
      <c r="K124" s="37"/>
      <c r="L124" s="203"/>
      <c r="M124" s="204"/>
      <c r="N124" s="205" t="s">
        <v>41</v>
      </c>
      <c r="O124" s="204"/>
      <c r="P124" s="204"/>
      <c r="Q124" s="204"/>
      <c r="R124" s="204"/>
      <c r="S124" s="206"/>
      <c r="T124" s="206"/>
      <c r="U124" s="206"/>
      <c r="V124" s="206"/>
      <c r="W124" s="206"/>
      <c r="X124" s="206"/>
      <c r="Y124" s="206"/>
      <c r="Z124" s="206"/>
      <c r="AA124" s="206"/>
      <c r="AB124" s="206"/>
      <c r="AC124" s="206"/>
      <c r="AD124" s="206"/>
      <c r="AE124" s="206"/>
      <c r="AF124" s="204"/>
      <c r="AG124" s="204"/>
      <c r="AH124" s="204"/>
      <c r="AI124" s="204"/>
      <c r="AJ124" s="204"/>
      <c r="AK124" s="204"/>
      <c r="AL124" s="204"/>
      <c r="AM124" s="204"/>
      <c r="AN124" s="204"/>
      <c r="AO124" s="204"/>
      <c r="AP124" s="204"/>
      <c r="AQ124" s="204"/>
      <c r="AR124" s="204"/>
      <c r="AS124" s="204"/>
      <c r="AT124" s="204"/>
      <c r="AU124" s="204"/>
      <c r="AV124" s="204"/>
      <c r="AW124" s="204"/>
      <c r="AX124" s="204"/>
      <c r="AY124" s="207" t="s">
        <v>149</v>
      </c>
      <c r="AZ124" s="204"/>
      <c r="BA124" s="204"/>
      <c r="BB124" s="204"/>
      <c r="BC124" s="204"/>
      <c r="BD124" s="204"/>
      <c r="BE124" s="208">
        <f>IF(N124="základní",J124,0)</f>
        <v>0</v>
      </c>
      <c r="BF124" s="208">
        <f>IF(N124="snížená",J124,0)</f>
        <v>0</v>
      </c>
      <c r="BG124" s="208">
        <f>IF(N124="zákl. přenesená",J124,0)</f>
        <v>0</v>
      </c>
      <c r="BH124" s="208">
        <f>IF(N124="sníž. přenesená",J124,0)</f>
        <v>0</v>
      </c>
      <c r="BI124" s="208">
        <f>IF(N124="nulová",J124,0)</f>
        <v>0</v>
      </c>
      <c r="BJ124" s="207" t="s">
        <v>83</v>
      </c>
      <c r="BK124" s="204"/>
      <c r="BL124" s="204"/>
      <c r="BM124" s="204"/>
    </row>
    <row r="125" s="2" customFormat="1" ht="18" customHeight="1">
      <c r="A125" s="35"/>
      <c r="B125" s="36"/>
      <c r="C125" s="37"/>
      <c r="D125" s="200" t="s">
        <v>151</v>
      </c>
      <c r="E125" s="201"/>
      <c r="F125" s="201"/>
      <c r="G125" s="37"/>
      <c r="H125" s="37"/>
      <c r="I125" s="37"/>
      <c r="J125" s="202">
        <v>0</v>
      </c>
      <c r="K125" s="37"/>
      <c r="L125" s="203"/>
      <c r="M125" s="204"/>
      <c r="N125" s="205" t="s">
        <v>41</v>
      </c>
      <c r="O125" s="204"/>
      <c r="P125" s="204"/>
      <c r="Q125" s="204"/>
      <c r="R125" s="204"/>
      <c r="S125" s="206"/>
      <c r="T125" s="206"/>
      <c r="U125" s="206"/>
      <c r="V125" s="206"/>
      <c r="W125" s="206"/>
      <c r="X125" s="206"/>
      <c r="Y125" s="206"/>
      <c r="Z125" s="206"/>
      <c r="AA125" s="206"/>
      <c r="AB125" s="206"/>
      <c r="AC125" s="206"/>
      <c r="AD125" s="206"/>
      <c r="AE125" s="206"/>
      <c r="AF125" s="204"/>
      <c r="AG125" s="204"/>
      <c r="AH125" s="204"/>
      <c r="AI125" s="204"/>
      <c r="AJ125" s="204"/>
      <c r="AK125" s="204"/>
      <c r="AL125" s="204"/>
      <c r="AM125" s="204"/>
      <c r="AN125" s="204"/>
      <c r="AO125" s="204"/>
      <c r="AP125" s="204"/>
      <c r="AQ125" s="204"/>
      <c r="AR125" s="204"/>
      <c r="AS125" s="204"/>
      <c r="AT125" s="204"/>
      <c r="AU125" s="204"/>
      <c r="AV125" s="204"/>
      <c r="AW125" s="204"/>
      <c r="AX125" s="204"/>
      <c r="AY125" s="207" t="s">
        <v>149</v>
      </c>
      <c r="AZ125" s="204"/>
      <c r="BA125" s="204"/>
      <c r="BB125" s="204"/>
      <c r="BC125" s="204"/>
      <c r="BD125" s="204"/>
      <c r="BE125" s="208">
        <f>IF(N125="základní",J125,0)</f>
        <v>0</v>
      </c>
      <c r="BF125" s="208">
        <f>IF(N125="snížená",J125,0)</f>
        <v>0</v>
      </c>
      <c r="BG125" s="208">
        <f>IF(N125="zákl. přenesená",J125,0)</f>
        <v>0</v>
      </c>
      <c r="BH125" s="208">
        <f>IF(N125="sníž. přenesená",J125,0)</f>
        <v>0</v>
      </c>
      <c r="BI125" s="208">
        <f>IF(N125="nulová",J125,0)</f>
        <v>0</v>
      </c>
      <c r="BJ125" s="207" t="s">
        <v>83</v>
      </c>
      <c r="BK125" s="204"/>
      <c r="BL125" s="204"/>
      <c r="BM125" s="204"/>
    </row>
    <row r="126" s="2" customFormat="1" ht="18" customHeight="1">
      <c r="A126" s="35"/>
      <c r="B126" s="36"/>
      <c r="C126" s="37"/>
      <c r="D126" s="200" t="s">
        <v>152</v>
      </c>
      <c r="E126" s="201"/>
      <c r="F126" s="201"/>
      <c r="G126" s="37"/>
      <c r="H126" s="37"/>
      <c r="I126" s="37"/>
      <c r="J126" s="202">
        <v>0</v>
      </c>
      <c r="K126" s="37"/>
      <c r="L126" s="203"/>
      <c r="M126" s="204"/>
      <c r="N126" s="205" t="s">
        <v>41</v>
      </c>
      <c r="O126" s="204"/>
      <c r="P126" s="204"/>
      <c r="Q126" s="204"/>
      <c r="R126" s="204"/>
      <c r="S126" s="206"/>
      <c r="T126" s="206"/>
      <c r="U126" s="206"/>
      <c r="V126" s="206"/>
      <c r="W126" s="206"/>
      <c r="X126" s="206"/>
      <c r="Y126" s="206"/>
      <c r="Z126" s="206"/>
      <c r="AA126" s="206"/>
      <c r="AB126" s="206"/>
      <c r="AC126" s="206"/>
      <c r="AD126" s="206"/>
      <c r="AE126" s="206"/>
      <c r="AF126" s="204"/>
      <c r="AG126" s="204"/>
      <c r="AH126" s="204"/>
      <c r="AI126" s="204"/>
      <c r="AJ126" s="204"/>
      <c r="AK126" s="204"/>
      <c r="AL126" s="204"/>
      <c r="AM126" s="204"/>
      <c r="AN126" s="204"/>
      <c r="AO126" s="204"/>
      <c r="AP126" s="204"/>
      <c r="AQ126" s="204"/>
      <c r="AR126" s="204"/>
      <c r="AS126" s="204"/>
      <c r="AT126" s="204"/>
      <c r="AU126" s="204"/>
      <c r="AV126" s="204"/>
      <c r="AW126" s="204"/>
      <c r="AX126" s="204"/>
      <c r="AY126" s="207" t="s">
        <v>149</v>
      </c>
      <c r="AZ126" s="204"/>
      <c r="BA126" s="204"/>
      <c r="BB126" s="204"/>
      <c r="BC126" s="204"/>
      <c r="BD126" s="204"/>
      <c r="BE126" s="208">
        <f>IF(N126="základní",J126,0)</f>
        <v>0</v>
      </c>
      <c r="BF126" s="208">
        <f>IF(N126="snížená",J126,0)</f>
        <v>0</v>
      </c>
      <c r="BG126" s="208">
        <f>IF(N126="zákl. přenesená",J126,0)</f>
        <v>0</v>
      </c>
      <c r="BH126" s="208">
        <f>IF(N126="sníž. přenesená",J126,0)</f>
        <v>0</v>
      </c>
      <c r="BI126" s="208">
        <f>IF(N126="nulová",J126,0)</f>
        <v>0</v>
      </c>
      <c r="BJ126" s="207" t="s">
        <v>83</v>
      </c>
      <c r="BK126" s="204"/>
      <c r="BL126" s="204"/>
      <c r="BM126" s="204"/>
    </row>
    <row r="127" s="2" customFormat="1" ht="18" customHeight="1">
      <c r="A127" s="35"/>
      <c r="B127" s="36"/>
      <c r="C127" s="37"/>
      <c r="D127" s="200" t="s">
        <v>153</v>
      </c>
      <c r="E127" s="201"/>
      <c r="F127" s="201"/>
      <c r="G127" s="37"/>
      <c r="H127" s="37"/>
      <c r="I127" s="37"/>
      <c r="J127" s="202">
        <v>0</v>
      </c>
      <c r="K127" s="37"/>
      <c r="L127" s="203"/>
      <c r="M127" s="204"/>
      <c r="N127" s="205" t="s">
        <v>41</v>
      </c>
      <c r="O127" s="204"/>
      <c r="P127" s="204"/>
      <c r="Q127" s="204"/>
      <c r="R127" s="204"/>
      <c r="S127" s="206"/>
      <c r="T127" s="206"/>
      <c r="U127" s="206"/>
      <c r="V127" s="206"/>
      <c r="W127" s="206"/>
      <c r="X127" s="206"/>
      <c r="Y127" s="206"/>
      <c r="Z127" s="206"/>
      <c r="AA127" s="206"/>
      <c r="AB127" s="206"/>
      <c r="AC127" s="206"/>
      <c r="AD127" s="206"/>
      <c r="AE127" s="206"/>
      <c r="AF127" s="204"/>
      <c r="AG127" s="204"/>
      <c r="AH127" s="204"/>
      <c r="AI127" s="204"/>
      <c r="AJ127" s="204"/>
      <c r="AK127" s="204"/>
      <c r="AL127" s="204"/>
      <c r="AM127" s="204"/>
      <c r="AN127" s="204"/>
      <c r="AO127" s="204"/>
      <c r="AP127" s="204"/>
      <c r="AQ127" s="204"/>
      <c r="AR127" s="204"/>
      <c r="AS127" s="204"/>
      <c r="AT127" s="204"/>
      <c r="AU127" s="204"/>
      <c r="AV127" s="204"/>
      <c r="AW127" s="204"/>
      <c r="AX127" s="204"/>
      <c r="AY127" s="207" t="s">
        <v>149</v>
      </c>
      <c r="AZ127" s="204"/>
      <c r="BA127" s="204"/>
      <c r="BB127" s="204"/>
      <c r="BC127" s="204"/>
      <c r="BD127" s="204"/>
      <c r="BE127" s="208">
        <f>IF(N127="základní",J127,0)</f>
        <v>0</v>
      </c>
      <c r="BF127" s="208">
        <f>IF(N127="snížená",J127,0)</f>
        <v>0</v>
      </c>
      <c r="BG127" s="208">
        <f>IF(N127="zákl. přenesená",J127,0)</f>
        <v>0</v>
      </c>
      <c r="BH127" s="208">
        <f>IF(N127="sníž. přenesená",J127,0)</f>
        <v>0</v>
      </c>
      <c r="BI127" s="208">
        <f>IF(N127="nulová",J127,0)</f>
        <v>0</v>
      </c>
      <c r="BJ127" s="207" t="s">
        <v>83</v>
      </c>
      <c r="BK127" s="204"/>
      <c r="BL127" s="204"/>
      <c r="BM127" s="204"/>
    </row>
    <row r="128" s="2" customFormat="1" ht="18" customHeight="1">
      <c r="A128" s="35"/>
      <c r="B128" s="36"/>
      <c r="C128" s="37"/>
      <c r="D128" s="201" t="s">
        <v>154</v>
      </c>
      <c r="E128" s="37"/>
      <c r="F128" s="37"/>
      <c r="G128" s="37"/>
      <c r="H128" s="37"/>
      <c r="I128" s="37"/>
      <c r="J128" s="202">
        <f>ROUND(J32*T128,2)</f>
        <v>0</v>
      </c>
      <c r="K128" s="37"/>
      <c r="L128" s="203"/>
      <c r="M128" s="204"/>
      <c r="N128" s="205" t="s">
        <v>41</v>
      </c>
      <c r="O128" s="204"/>
      <c r="P128" s="204"/>
      <c r="Q128" s="204"/>
      <c r="R128" s="204"/>
      <c r="S128" s="206"/>
      <c r="T128" s="206"/>
      <c r="U128" s="206"/>
      <c r="V128" s="206"/>
      <c r="W128" s="206"/>
      <c r="X128" s="206"/>
      <c r="Y128" s="206"/>
      <c r="Z128" s="206"/>
      <c r="AA128" s="206"/>
      <c r="AB128" s="206"/>
      <c r="AC128" s="206"/>
      <c r="AD128" s="206"/>
      <c r="AE128" s="206"/>
      <c r="AF128" s="204"/>
      <c r="AG128" s="204"/>
      <c r="AH128" s="204"/>
      <c r="AI128" s="204"/>
      <c r="AJ128" s="204"/>
      <c r="AK128" s="204"/>
      <c r="AL128" s="204"/>
      <c r="AM128" s="204"/>
      <c r="AN128" s="204"/>
      <c r="AO128" s="204"/>
      <c r="AP128" s="204"/>
      <c r="AQ128" s="204"/>
      <c r="AR128" s="204"/>
      <c r="AS128" s="204"/>
      <c r="AT128" s="204"/>
      <c r="AU128" s="204"/>
      <c r="AV128" s="204"/>
      <c r="AW128" s="204"/>
      <c r="AX128" s="204"/>
      <c r="AY128" s="207" t="s">
        <v>155</v>
      </c>
      <c r="AZ128" s="204"/>
      <c r="BA128" s="204"/>
      <c r="BB128" s="204"/>
      <c r="BC128" s="204"/>
      <c r="BD128" s="204"/>
      <c r="BE128" s="208">
        <f>IF(N128="základní",J128,0)</f>
        <v>0</v>
      </c>
      <c r="BF128" s="208">
        <f>IF(N128="snížená",J128,0)</f>
        <v>0</v>
      </c>
      <c r="BG128" s="208">
        <f>IF(N128="zákl. přenesená",J128,0)</f>
        <v>0</v>
      </c>
      <c r="BH128" s="208">
        <f>IF(N128="sníž. přenesená",J128,0)</f>
        <v>0</v>
      </c>
      <c r="BI128" s="208">
        <f>IF(N128="nulová",J128,0)</f>
        <v>0</v>
      </c>
      <c r="BJ128" s="207" t="s">
        <v>83</v>
      </c>
      <c r="BK128" s="204"/>
      <c r="BL128" s="204"/>
      <c r="BM128" s="204"/>
    </row>
    <row r="129" s="2" customFormat="1">
      <c r="A129" s="35"/>
      <c r="B129" s="36"/>
      <c r="C129" s="37"/>
      <c r="D129" s="37"/>
      <c r="E129" s="37"/>
      <c r="F129" s="37"/>
      <c r="G129" s="37"/>
      <c r="H129" s="37"/>
      <c r="I129" s="37"/>
      <c r="J129" s="37"/>
      <c r="K129" s="37"/>
      <c r="L129" s="60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="2" customFormat="1" ht="29.28" customHeight="1">
      <c r="A130" s="35"/>
      <c r="B130" s="36"/>
      <c r="C130" s="209" t="s">
        <v>156</v>
      </c>
      <c r="D130" s="184"/>
      <c r="E130" s="184"/>
      <c r="F130" s="184"/>
      <c r="G130" s="184"/>
      <c r="H130" s="184"/>
      <c r="I130" s="184"/>
      <c r="J130" s="210">
        <f>ROUND(J98+J122,2)</f>
        <v>0</v>
      </c>
      <c r="K130" s="184"/>
      <c r="L130" s="60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="2" customFormat="1" ht="6.96" customHeight="1">
      <c r="A131" s="35"/>
      <c r="B131" s="63"/>
      <c r="C131" s="64"/>
      <c r="D131" s="64"/>
      <c r="E131" s="64"/>
      <c r="F131" s="64"/>
      <c r="G131" s="64"/>
      <c r="H131" s="64"/>
      <c r="I131" s="64"/>
      <c r="J131" s="64"/>
      <c r="K131" s="64"/>
      <c r="L131" s="60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5" s="2" customFormat="1" ht="6.96" customHeight="1">
      <c r="A135" s="35"/>
      <c r="B135" s="65"/>
      <c r="C135" s="66"/>
      <c r="D135" s="66"/>
      <c r="E135" s="66"/>
      <c r="F135" s="66"/>
      <c r="G135" s="66"/>
      <c r="H135" s="66"/>
      <c r="I135" s="66"/>
      <c r="J135" s="66"/>
      <c r="K135" s="66"/>
      <c r="L135" s="60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</row>
    <row r="136" s="2" customFormat="1" ht="24.96" customHeight="1">
      <c r="A136" s="35"/>
      <c r="B136" s="36"/>
      <c r="C136" s="20" t="s">
        <v>157</v>
      </c>
      <c r="D136" s="37"/>
      <c r="E136" s="37"/>
      <c r="F136" s="37"/>
      <c r="G136" s="37"/>
      <c r="H136" s="37"/>
      <c r="I136" s="37"/>
      <c r="J136" s="37"/>
      <c r="K136" s="37"/>
      <c r="L136" s="60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</row>
    <row r="137" s="2" customFormat="1" ht="6.96" customHeight="1">
      <c r="A137" s="35"/>
      <c r="B137" s="36"/>
      <c r="C137" s="37"/>
      <c r="D137" s="37"/>
      <c r="E137" s="37"/>
      <c r="F137" s="37"/>
      <c r="G137" s="37"/>
      <c r="H137" s="37"/>
      <c r="I137" s="37"/>
      <c r="J137" s="37"/>
      <c r="K137" s="37"/>
      <c r="L137" s="60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</row>
    <row r="138" s="2" customFormat="1" ht="12" customHeight="1">
      <c r="A138" s="35"/>
      <c r="B138" s="36"/>
      <c r="C138" s="29" t="s">
        <v>16</v>
      </c>
      <c r="D138" s="37"/>
      <c r="E138" s="37"/>
      <c r="F138" s="37"/>
      <c r="G138" s="37"/>
      <c r="H138" s="37"/>
      <c r="I138" s="37"/>
      <c r="J138" s="37"/>
      <c r="K138" s="37"/>
      <c r="L138" s="60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</row>
    <row r="139" s="2" customFormat="1" ht="26.25" customHeight="1">
      <c r="A139" s="35"/>
      <c r="B139" s="36"/>
      <c r="C139" s="37"/>
      <c r="D139" s="37"/>
      <c r="E139" s="182" t="str">
        <f>E7</f>
        <v>Rekonstrukce plynových kotelen č.p. 206, 231, 232, 233, 234, Obec Lubenec</v>
      </c>
      <c r="F139" s="29"/>
      <c r="G139" s="29"/>
      <c r="H139" s="29"/>
      <c r="I139" s="37"/>
      <c r="J139" s="37"/>
      <c r="K139" s="37"/>
      <c r="L139" s="60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</row>
    <row r="140" s="1" customFormat="1" ht="12" customHeight="1">
      <c r="B140" s="18"/>
      <c r="C140" s="29" t="s">
        <v>115</v>
      </c>
      <c r="D140" s="19"/>
      <c r="E140" s="19"/>
      <c r="F140" s="19"/>
      <c r="G140" s="19"/>
      <c r="H140" s="19"/>
      <c r="I140" s="19"/>
      <c r="J140" s="19"/>
      <c r="K140" s="19"/>
      <c r="L140" s="17"/>
    </row>
    <row r="141" s="2" customFormat="1" ht="16.5" customHeight="1">
      <c r="A141" s="35"/>
      <c r="B141" s="36"/>
      <c r="C141" s="37"/>
      <c r="D141" s="37"/>
      <c r="E141" s="182" t="s">
        <v>1437</v>
      </c>
      <c r="F141" s="37"/>
      <c r="G141" s="37"/>
      <c r="H141" s="37"/>
      <c r="I141" s="37"/>
      <c r="J141" s="37"/>
      <c r="K141" s="37"/>
      <c r="L141" s="60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</row>
    <row r="142" s="2" customFormat="1" ht="12" customHeight="1">
      <c r="A142" s="35"/>
      <c r="B142" s="36"/>
      <c r="C142" s="29" t="s">
        <v>117</v>
      </c>
      <c r="D142" s="37"/>
      <c r="E142" s="37"/>
      <c r="F142" s="37"/>
      <c r="G142" s="37"/>
      <c r="H142" s="37"/>
      <c r="I142" s="37"/>
      <c r="J142" s="37"/>
      <c r="K142" s="37"/>
      <c r="L142" s="60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</row>
    <row r="143" s="2" customFormat="1" ht="16.5" customHeight="1">
      <c r="A143" s="35"/>
      <c r="B143" s="36"/>
      <c r="C143" s="37"/>
      <c r="D143" s="37"/>
      <c r="E143" s="73" t="str">
        <f>E11</f>
        <v>D1.4.2 - Plynová odběrná zařízení</v>
      </c>
      <c r="F143" s="37"/>
      <c r="G143" s="37"/>
      <c r="H143" s="37"/>
      <c r="I143" s="37"/>
      <c r="J143" s="37"/>
      <c r="K143" s="37"/>
      <c r="L143" s="60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</row>
    <row r="144" s="2" customFormat="1" ht="6.96" customHeight="1">
      <c r="A144" s="35"/>
      <c r="B144" s="36"/>
      <c r="C144" s="37"/>
      <c r="D144" s="37"/>
      <c r="E144" s="37"/>
      <c r="F144" s="37"/>
      <c r="G144" s="37"/>
      <c r="H144" s="37"/>
      <c r="I144" s="37"/>
      <c r="J144" s="37"/>
      <c r="K144" s="37"/>
      <c r="L144" s="60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</row>
    <row r="145" s="2" customFormat="1" ht="12" customHeight="1">
      <c r="A145" s="35"/>
      <c r="B145" s="36"/>
      <c r="C145" s="29" t="s">
        <v>20</v>
      </c>
      <c r="D145" s="37"/>
      <c r="E145" s="37"/>
      <c r="F145" s="24" t="str">
        <f>F14</f>
        <v>Lubenec</v>
      </c>
      <c r="G145" s="37"/>
      <c r="H145" s="37"/>
      <c r="I145" s="29" t="s">
        <v>22</v>
      </c>
      <c r="J145" s="76" t="str">
        <f>IF(J14="","",J14)</f>
        <v>28. 3. 2023</v>
      </c>
      <c r="K145" s="37"/>
      <c r="L145" s="60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</row>
    <row r="146" s="2" customFormat="1" ht="6.96" customHeight="1">
      <c r="A146" s="35"/>
      <c r="B146" s="36"/>
      <c r="C146" s="37"/>
      <c r="D146" s="37"/>
      <c r="E146" s="37"/>
      <c r="F146" s="37"/>
      <c r="G146" s="37"/>
      <c r="H146" s="37"/>
      <c r="I146" s="37"/>
      <c r="J146" s="37"/>
      <c r="K146" s="37"/>
      <c r="L146" s="60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</row>
    <row r="147" s="2" customFormat="1" ht="25.65" customHeight="1">
      <c r="A147" s="35"/>
      <c r="B147" s="36"/>
      <c r="C147" s="29" t="s">
        <v>24</v>
      </c>
      <c r="D147" s="37"/>
      <c r="E147" s="37"/>
      <c r="F147" s="24" t="str">
        <f>E17</f>
        <v>Obec Lubenec</v>
      </c>
      <c r="G147" s="37"/>
      <c r="H147" s="37"/>
      <c r="I147" s="29" t="s">
        <v>30</v>
      </c>
      <c r="J147" s="33" t="str">
        <f>E23</f>
        <v>Petr Wagner, Ing. Václav Remuta</v>
      </c>
      <c r="K147" s="37"/>
      <c r="L147" s="60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</row>
    <row r="148" s="2" customFormat="1" ht="15.15" customHeight="1">
      <c r="A148" s="35"/>
      <c r="B148" s="36"/>
      <c r="C148" s="29" t="s">
        <v>28</v>
      </c>
      <c r="D148" s="37"/>
      <c r="E148" s="37"/>
      <c r="F148" s="24" t="str">
        <f>IF(E20="","",E20)</f>
        <v>Vyplň údaj</v>
      </c>
      <c r="G148" s="37"/>
      <c r="H148" s="37"/>
      <c r="I148" s="29" t="s">
        <v>33</v>
      </c>
      <c r="J148" s="33" t="str">
        <f>E26</f>
        <v>Petr Wagner</v>
      </c>
      <c r="K148" s="37"/>
      <c r="L148" s="60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</row>
    <row r="149" s="2" customFormat="1" ht="10.32" customHeight="1">
      <c r="A149" s="35"/>
      <c r="B149" s="36"/>
      <c r="C149" s="37"/>
      <c r="D149" s="37"/>
      <c r="E149" s="37"/>
      <c r="F149" s="37"/>
      <c r="G149" s="37"/>
      <c r="H149" s="37"/>
      <c r="I149" s="37"/>
      <c r="J149" s="37"/>
      <c r="K149" s="37"/>
      <c r="L149" s="60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</row>
    <row r="150" s="11" customFormat="1" ht="29.28" customHeight="1">
      <c r="A150" s="211"/>
      <c r="B150" s="212"/>
      <c r="C150" s="213" t="s">
        <v>158</v>
      </c>
      <c r="D150" s="214" t="s">
        <v>61</v>
      </c>
      <c r="E150" s="214" t="s">
        <v>57</v>
      </c>
      <c r="F150" s="214" t="s">
        <v>58</v>
      </c>
      <c r="G150" s="214" t="s">
        <v>159</v>
      </c>
      <c r="H150" s="214" t="s">
        <v>160</v>
      </c>
      <c r="I150" s="214" t="s">
        <v>161</v>
      </c>
      <c r="J150" s="215" t="s">
        <v>123</v>
      </c>
      <c r="K150" s="216" t="s">
        <v>162</v>
      </c>
      <c r="L150" s="217"/>
      <c r="M150" s="97" t="s">
        <v>1</v>
      </c>
      <c r="N150" s="98" t="s">
        <v>40</v>
      </c>
      <c r="O150" s="98" t="s">
        <v>163</v>
      </c>
      <c r="P150" s="98" t="s">
        <v>164</v>
      </c>
      <c r="Q150" s="98" t="s">
        <v>165</v>
      </c>
      <c r="R150" s="98" t="s">
        <v>166</v>
      </c>
      <c r="S150" s="98" t="s">
        <v>167</v>
      </c>
      <c r="T150" s="99" t="s">
        <v>168</v>
      </c>
      <c r="U150" s="211"/>
      <c r="V150" s="211"/>
      <c r="W150" s="211"/>
      <c r="X150" s="211"/>
      <c r="Y150" s="211"/>
      <c r="Z150" s="211"/>
      <c r="AA150" s="211"/>
      <c r="AB150" s="211"/>
      <c r="AC150" s="211"/>
      <c r="AD150" s="211"/>
      <c r="AE150" s="211"/>
    </row>
    <row r="151" s="2" customFormat="1" ht="22.8" customHeight="1">
      <c r="A151" s="35"/>
      <c r="B151" s="36"/>
      <c r="C151" s="104" t="s">
        <v>169</v>
      </c>
      <c r="D151" s="37"/>
      <c r="E151" s="37"/>
      <c r="F151" s="37"/>
      <c r="G151" s="37"/>
      <c r="H151" s="37"/>
      <c r="I151" s="37"/>
      <c r="J151" s="218">
        <f>BK151</f>
        <v>0</v>
      </c>
      <c r="K151" s="37"/>
      <c r="L151" s="41"/>
      <c r="M151" s="100"/>
      <c r="N151" s="219"/>
      <c r="O151" s="101"/>
      <c r="P151" s="220">
        <f>P152+P162+P229+P239+P243+P246</f>
        <v>0</v>
      </c>
      <c r="Q151" s="101"/>
      <c r="R151" s="220">
        <f>R152+R162+R229+R239+R243+R246</f>
        <v>0.083866099999999985</v>
      </c>
      <c r="S151" s="101"/>
      <c r="T151" s="221">
        <f>T152+T162+T229+T239+T243+T246</f>
        <v>0.059410000000000004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T151" s="14" t="s">
        <v>75</v>
      </c>
      <c r="AU151" s="14" t="s">
        <v>125</v>
      </c>
      <c r="BK151" s="222">
        <f>BK152+BK162+BK229+BK239+BK243+BK246</f>
        <v>0</v>
      </c>
    </row>
    <row r="152" s="12" customFormat="1" ht="25.92" customHeight="1">
      <c r="A152" s="12"/>
      <c r="B152" s="223"/>
      <c r="C152" s="224"/>
      <c r="D152" s="225" t="s">
        <v>75</v>
      </c>
      <c r="E152" s="226" t="s">
        <v>170</v>
      </c>
      <c r="F152" s="226" t="s">
        <v>171</v>
      </c>
      <c r="G152" s="224"/>
      <c r="H152" s="224"/>
      <c r="I152" s="227"/>
      <c r="J152" s="228">
        <f>BK152</f>
        <v>0</v>
      </c>
      <c r="K152" s="224"/>
      <c r="L152" s="229"/>
      <c r="M152" s="230"/>
      <c r="N152" s="231"/>
      <c r="O152" s="231"/>
      <c r="P152" s="232">
        <f>P153+P156</f>
        <v>0</v>
      </c>
      <c r="Q152" s="231"/>
      <c r="R152" s="232">
        <f>R153+R156</f>
        <v>0.00014999999999999999</v>
      </c>
      <c r="S152" s="231"/>
      <c r="T152" s="233">
        <f>T153+T156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34" t="s">
        <v>83</v>
      </c>
      <c r="AT152" s="235" t="s">
        <v>75</v>
      </c>
      <c r="AU152" s="235" t="s">
        <v>76</v>
      </c>
      <c r="AY152" s="234" t="s">
        <v>172</v>
      </c>
      <c r="BK152" s="236">
        <f>BK153+BK156</f>
        <v>0</v>
      </c>
    </row>
    <row r="153" s="12" customFormat="1" ht="22.8" customHeight="1">
      <c r="A153" s="12"/>
      <c r="B153" s="223"/>
      <c r="C153" s="224"/>
      <c r="D153" s="225" t="s">
        <v>75</v>
      </c>
      <c r="E153" s="237" t="s">
        <v>173</v>
      </c>
      <c r="F153" s="237" t="s">
        <v>174</v>
      </c>
      <c r="G153" s="224"/>
      <c r="H153" s="224"/>
      <c r="I153" s="227"/>
      <c r="J153" s="238">
        <f>BK153</f>
        <v>0</v>
      </c>
      <c r="K153" s="224"/>
      <c r="L153" s="229"/>
      <c r="M153" s="230"/>
      <c r="N153" s="231"/>
      <c r="O153" s="231"/>
      <c r="P153" s="232">
        <f>SUM(P154:P155)</f>
        <v>0</v>
      </c>
      <c r="Q153" s="231"/>
      <c r="R153" s="232">
        <f>SUM(R154:R155)</f>
        <v>0.00014999999999999999</v>
      </c>
      <c r="S153" s="231"/>
      <c r="T153" s="233">
        <f>SUM(T154:T155)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34" t="s">
        <v>83</v>
      </c>
      <c r="AT153" s="235" t="s">
        <v>75</v>
      </c>
      <c r="AU153" s="235" t="s">
        <v>83</v>
      </c>
      <c r="AY153" s="234" t="s">
        <v>172</v>
      </c>
      <c r="BK153" s="236">
        <f>SUM(BK154:BK155)</f>
        <v>0</v>
      </c>
    </row>
    <row r="154" s="2" customFormat="1" ht="24.15" customHeight="1">
      <c r="A154" s="35"/>
      <c r="B154" s="36"/>
      <c r="C154" s="239" t="s">
        <v>83</v>
      </c>
      <c r="D154" s="239" t="s">
        <v>175</v>
      </c>
      <c r="E154" s="240" t="s">
        <v>176</v>
      </c>
      <c r="F154" s="241" t="s">
        <v>177</v>
      </c>
      <c r="G154" s="242" t="s">
        <v>178</v>
      </c>
      <c r="H154" s="243">
        <v>1</v>
      </c>
      <c r="I154" s="244"/>
      <c r="J154" s="245">
        <f>ROUND(I154*H154,2)</f>
        <v>0</v>
      </c>
      <c r="K154" s="246"/>
      <c r="L154" s="41"/>
      <c r="M154" s="247" t="s">
        <v>1</v>
      </c>
      <c r="N154" s="248" t="s">
        <v>41</v>
      </c>
      <c r="O154" s="88"/>
      <c r="P154" s="249">
        <f>O154*H154</f>
        <v>0</v>
      </c>
      <c r="Q154" s="249">
        <v>0</v>
      </c>
      <c r="R154" s="249">
        <f>Q154*H154</f>
        <v>0</v>
      </c>
      <c r="S154" s="249">
        <v>0</v>
      </c>
      <c r="T154" s="250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51" t="s">
        <v>179</v>
      </c>
      <c r="AT154" s="251" t="s">
        <v>175</v>
      </c>
      <c r="AU154" s="251" t="s">
        <v>85</v>
      </c>
      <c r="AY154" s="14" t="s">
        <v>172</v>
      </c>
      <c r="BE154" s="252">
        <f>IF(N154="základní",J154,0)</f>
        <v>0</v>
      </c>
      <c r="BF154" s="252">
        <f>IF(N154="snížená",J154,0)</f>
        <v>0</v>
      </c>
      <c r="BG154" s="252">
        <f>IF(N154="zákl. přenesená",J154,0)</f>
        <v>0</v>
      </c>
      <c r="BH154" s="252">
        <f>IF(N154="sníž. přenesená",J154,0)</f>
        <v>0</v>
      </c>
      <c r="BI154" s="252">
        <f>IF(N154="nulová",J154,0)</f>
        <v>0</v>
      </c>
      <c r="BJ154" s="14" t="s">
        <v>83</v>
      </c>
      <c r="BK154" s="252">
        <f>ROUND(I154*H154,2)</f>
        <v>0</v>
      </c>
      <c r="BL154" s="14" t="s">
        <v>179</v>
      </c>
      <c r="BM154" s="251" t="s">
        <v>180</v>
      </c>
    </row>
    <row r="155" s="2" customFormat="1" ht="21.75" customHeight="1">
      <c r="A155" s="35"/>
      <c r="B155" s="36"/>
      <c r="C155" s="253" t="s">
        <v>85</v>
      </c>
      <c r="D155" s="253" t="s">
        <v>181</v>
      </c>
      <c r="E155" s="254" t="s">
        <v>182</v>
      </c>
      <c r="F155" s="255" t="s">
        <v>183</v>
      </c>
      <c r="G155" s="256" t="s">
        <v>178</v>
      </c>
      <c r="H155" s="257">
        <v>1</v>
      </c>
      <c r="I155" s="258"/>
      <c r="J155" s="259">
        <f>ROUND(I155*H155,2)</f>
        <v>0</v>
      </c>
      <c r="K155" s="260"/>
      <c r="L155" s="261"/>
      <c r="M155" s="262" t="s">
        <v>1</v>
      </c>
      <c r="N155" s="263" t="s">
        <v>41</v>
      </c>
      <c r="O155" s="88"/>
      <c r="P155" s="249">
        <f>O155*H155</f>
        <v>0</v>
      </c>
      <c r="Q155" s="249">
        <v>0.00014999999999999999</v>
      </c>
      <c r="R155" s="249">
        <f>Q155*H155</f>
        <v>0.00014999999999999999</v>
      </c>
      <c r="S155" s="249">
        <v>0</v>
      </c>
      <c r="T155" s="250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51" t="s">
        <v>184</v>
      </c>
      <c r="AT155" s="251" t="s">
        <v>181</v>
      </c>
      <c r="AU155" s="251" t="s">
        <v>85</v>
      </c>
      <c r="AY155" s="14" t="s">
        <v>172</v>
      </c>
      <c r="BE155" s="252">
        <f>IF(N155="základní",J155,0)</f>
        <v>0</v>
      </c>
      <c r="BF155" s="252">
        <f>IF(N155="snížená",J155,0)</f>
        <v>0</v>
      </c>
      <c r="BG155" s="252">
        <f>IF(N155="zákl. přenesená",J155,0)</f>
        <v>0</v>
      </c>
      <c r="BH155" s="252">
        <f>IF(N155="sníž. přenesená",J155,0)</f>
        <v>0</v>
      </c>
      <c r="BI155" s="252">
        <f>IF(N155="nulová",J155,0)</f>
        <v>0</v>
      </c>
      <c r="BJ155" s="14" t="s">
        <v>83</v>
      </c>
      <c r="BK155" s="252">
        <f>ROUND(I155*H155,2)</f>
        <v>0</v>
      </c>
      <c r="BL155" s="14" t="s">
        <v>179</v>
      </c>
      <c r="BM155" s="251" t="s">
        <v>185</v>
      </c>
    </row>
    <row r="156" s="12" customFormat="1" ht="22.8" customHeight="1">
      <c r="A156" s="12"/>
      <c r="B156" s="223"/>
      <c r="C156" s="224"/>
      <c r="D156" s="225" t="s">
        <v>75</v>
      </c>
      <c r="E156" s="237" t="s">
        <v>186</v>
      </c>
      <c r="F156" s="237" t="s">
        <v>187</v>
      </c>
      <c r="G156" s="224"/>
      <c r="H156" s="224"/>
      <c r="I156" s="227"/>
      <c r="J156" s="238">
        <f>BK156</f>
        <v>0</v>
      </c>
      <c r="K156" s="224"/>
      <c r="L156" s="229"/>
      <c r="M156" s="230"/>
      <c r="N156" s="231"/>
      <c r="O156" s="231"/>
      <c r="P156" s="232">
        <f>SUM(P157:P161)</f>
        <v>0</v>
      </c>
      <c r="Q156" s="231"/>
      <c r="R156" s="232">
        <f>SUM(R157:R161)</f>
        <v>0</v>
      </c>
      <c r="S156" s="231"/>
      <c r="T156" s="233">
        <f>SUM(T157:T161)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34" t="s">
        <v>83</v>
      </c>
      <c r="AT156" s="235" t="s">
        <v>75</v>
      </c>
      <c r="AU156" s="235" t="s">
        <v>83</v>
      </c>
      <c r="AY156" s="234" t="s">
        <v>172</v>
      </c>
      <c r="BK156" s="236">
        <f>SUM(BK157:BK161)</f>
        <v>0</v>
      </c>
    </row>
    <row r="157" s="2" customFormat="1" ht="33" customHeight="1">
      <c r="A157" s="35"/>
      <c r="B157" s="36"/>
      <c r="C157" s="239" t="s">
        <v>188</v>
      </c>
      <c r="D157" s="239" t="s">
        <v>175</v>
      </c>
      <c r="E157" s="240" t="s">
        <v>189</v>
      </c>
      <c r="F157" s="241" t="s">
        <v>190</v>
      </c>
      <c r="G157" s="242" t="s">
        <v>191</v>
      </c>
      <c r="H157" s="243">
        <v>0.058999999999999997</v>
      </c>
      <c r="I157" s="244"/>
      <c r="J157" s="245">
        <f>ROUND(I157*H157,2)</f>
        <v>0</v>
      </c>
      <c r="K157" s="246"/>
      <c r="L157" s="41"/>
      <c r="M157" s="247" t="s">
        <v>1</v>
      </c>
      <c r="N157" s="248" t="s">
        <v>41</v>
      </c>
      <c r="O157" s="88"/>
      <c r="P157" s="249">
        <f>O157*H157</f>
        <v>0</v>
      </c>
      <c r="Q157" s="249">
        <v>0</v>
      </c>
      <c r="R157" s="249">
        <f>Q157*H157</f>
        <v>0</v>
      </c>
      <c r="S157" s="249">
        <v>0</v>
      </c>
      <c r="T157" s="250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51" t="s">
        <v>179</v>
      </c>
      <c r="AT157" s="251" t="s">
        <v>175</v>
      </c>
      <c r="AU157" s="251" t="s">
        <v>85</v>
      </c>
      <c r="AY157" s="14" t="s">
        <v>172</v>
      </c>
      <c r="BE157" s="252">
        <f>IF(N157="základní",J157,0)</f>
        <v>0</v>
      </c>
      <c r="BF157" s="252">
        <f>IF(N157="snížená",J157,0)</f>
        <v>0</v>
      </c>
      <c r="BG157" s="252">
        <f>IF(N157="zákl. přenesená",J157,0)</f>
        <v>0</v>
      </c>
      <c r="BH157" s="252">
        <f>IF(N157="sníž. přenesená",J157,0)</f>
        <v>0</v>
      </c>
      <c r="BI157" s="252">
        <f>IF(N157="nulová",J157,0)</f>
        <v>0</v>
      </c>
      <c r="BJ157" s="14" t="s">
        <v>83</v>
      </c>
      <c r="BK157" s="252">
        <f>ROUND(I157*H157,2)</f>
        <v>0</v>
      </c>
      <c r="BL157" s="14" t="s">
        <v>179</v>
      </c>
      <c r="BM157" s="251" t="s">
        <v>192</v>
      </c>
    </row>
    <row r="158" s="2" customFormat="1" ht="33" customHeight="1">
      <c r="A158" s="35"/>
      <c r="B158" s="36"/>
      <c r="C158" s="239" t="s">
        <v>179</v>
      </c>
      <c r="D158" s="239" t="s">
        <v>175</v>
      </c>
      <c r="E158" s="240" t="s">
        <v>193</v>
      </c>
      <c r="F158" s="241" t="s">
        <v>194</v>
      </c>
      <c r="G158" s="242" t="s">
        <v>191</v>
      </c>
      <c r="H158" s="243">
        <v>0.29499999999999998</v>
      </c>
      <c r="I158" s="244"/>
      <c r="J158" s="245">
        <f>ROUND(I158*H158,2)</f>
        <v>0</v>
      </c>
      <c r="K158" s="246"/>
      <c r="L158" s="41"/>
      <c r="M158" s="247" t="s">
        <v>1</v>
      </c>
      <c r="N158" s="248" t="s">
        <v>41</v>
      </c>
      <c r="O158" s="88"/>
      <c r="P158" s="249">
        <f>O158*H158</f>
        <v>0</v>
      </c>
      <c r="Q158" s="249">
        <v>0</v>
      </c>
      <c r="R158" s="249">
        <f>Q158*H158</f>
        <v>0</v>
      </c>
      <c r="S158" s="249">
        <v>0</v>
      </c>
      <c r="T158" s="250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51" t="s">
        <v>179</v>
      </c>
      <c r="AT158" s="251" t="s">
        <v>175</v>
      </c>
      <c r="AU158" s="251" t="s">
        <v>85</v>
      </c>
      <c r="AY158" s="14" t="s">
        <v>172</v>
      </c>
      <c r="BE158" s="252">
        <f>IF(N158="základní",J158,0)</f>
        <v>0</v>
      </c>
      <c r="BF158" s="252">
        <f>IF(N158="snížená",J158,0)</f>
        <v>0</v>
      </c>
      <c r="BG158" s="252">
        <f>IF(N158="zákl. přenesená",J158,0)</f>
        <v>0</v>
      </c>
      <c r="BH158" s="252">
        <f>IF(N158="sníž. přenesená",J158,0)</f>
        <v>0</v>
      </c>
      <c r="BI158" s="252">
        <f>IF(N158="nulová",J158,0)</f>
        <v>0</v>
      </c>
      <c r="BJ158" s="14" t="s">
        <v>83</v>
      </c>
      <c r="BK158" s="252">
        <f>ROUND(I158*H158,2)</f>
        <v>0</v>
      </c>
      <c r="BL158" s="14" t="s">
        <v>179</v>
      </c>
      <c r="BM158" s="251" t="s">
        <v>195</v>
      </c>
    </row>
    <row r="159" s="2" customFormat="1" ht="24.15" customHeight="1">
      <c r="A159" s="35"/>
      <c r="B159" s="36"/>
      <c r="C159" s="239" t="s">
        <v>196</v>
      </c>
      <c r="D159" s="239" t="s">
        <v>175</v>
      </c>
      <c r="E159" s="240" t="s">
        <v>197</v>
      </c>
      <c r="F159" s="241" t="s">
        <v>198</v>
      </c>
      <c r="G159" s="242" t="s">
        <v>191</v>
      </c>
      <c r="H159" s="243">
        <v>0.058999999999999997</v>
      </c>
      <c r="I159" s="244"/>
      <c r="J159" s="245">
        <f>ROUND(I159*H159,2)</f>
        <v>0</v>
      </c>
      <c r="K159" s="246"/>
      <c r="L159" s="41"/>
      <c r="M159" s="247" t="s">
        <v>1</v>
      </c>
      <c r="N159" s="248" t="s">
        <v>41</v>
      </c>
      <c r="O159" s="88"/>
      <c r="P159" s="249">
        <f>O159*H159</f>
        <v>0</v>
      </c>
      <c r="Q159" s="249">
        <v>0</v>
      </c>
      <c r="R159" s="249">
        <f>Q159*H159</f>
        <v>0</v>
      </c>
      <c r="S159" s="249">
        <v>0</v>
      </c>
      <c r="T159" s="250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51" t="s">
        <v>179</v>
      </c>
      <c r="AT159" s="251" t="s">
        <v>175</v>
      </c>
      <c r="AU159" s="251" t="s">
        <v>85</v>
      </c>
      <c r="AY159" s="14" t="s">
        <v>172</v>
      </c>
      <c r="BE159" s="252">
        <f>IF(N159="základní",J159,0)</f>
        <v>0</v>
      </c>
      <c r="BF159" s="252">
        <f>IF(N159="snížená",J159,0)</f>
        <v>0</v>
      </c>
      <c r="BG159" s="252">
        <f>IF(N159="zákl. přenesená",J159,0)</f>
        <v>0</v>
      </c>
      <c r="BH159" s="252">
        <f>IF(N159="sníž. přenesená",J159,0)</f>
        <v>0</v>
      </c>
      <c r="BI159" s="252">
        <f>IF(N159="nulová",J159,0)</f>
        <v>0</v>
      </c>
      <c r="BJ159" s="14" t="s">
        <v>83</v>
      </c>
      <c r="BK159" s="252">
        <f>ROUND(I159*H159,2)</f>
        <v>0</v>
      </c>
      <c r="BL159" s="14" t="s">
        <v>179</v>
      </c>
      <c r="BM159" s="251" t="s">
        <v>199</v>
      </c>
    </row>
    <row r="160" s="2" customFormat="1" ht="24.15" customHeight="1">
      <c r="A160" s="35"/>
      <c r="B160" s="36"/>
      <c r="C160" s="239" t="s">
        <v>173</v>
      </c>
      <c r="D160" s="239" t="s">
        <v>175</v>
      </c>
      <c r="E160" s="240" t="s">
        <v>200</v>
      </c>
      <c r="F160" s="241" t="s">
        <v>201</v>
      </c>
      <c r="G160" s="242" t="s">
        <v>191</v>
      </c>
      <c r="H160" s="243">
        <v>1.77</v>
      </c>
      <c r="I160" s="244"/>
      <c r="J160" s="245">
        <f>ROUND(I160*H160,2)</f>
        <v>0</v>
      </c>
      <c r="K160" s="246"/>
      <c r="L160" s="41"/>
      <c r="M160" s="247" t="s">
        <v>1</v>
      </c>
      <c r="N160" s="248" t="s">
        <v>41</v>
      </c>
      <c r="O160" s="88"/>
      <c r="P160" s="249">
        <f>O160*H160</f>
        <v>0</v>
      </c>
      <c r="Q160" s="249">
        <v>0</v>
      </c>
      <c r="R160" s="249">
        <f>Q160*H160</f>
        <v>0</v>
      </c>
      <c r="S160" s="249">
        <v>0</v>
      </c>
      <c r="T160" s="250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51" t="s">
        <v>179</v>
      </c>
      <c r="AT160" s="251" t="s">
        <v>175</v>
      </c>
      <c r="AU160" s="251" t="s">
        <v>85</v>
      </c>
      <c r="AY160" s="14" t="s">
        <v>172</v>
      </c>
      <c r="BE160" s="252">
        <f>IF(N160="základní",J160,0)</f>
        <v>0</v>
      </c>
      <c r="BF160" s="252">
        <f>IF(N160="snížená",J160,0)</f>
        <v>0</v>
      </c>
      <c r="BG160" s="252">
        <f>IF(N160="zákl. přenesená",J160,0)</f>
        <v>0</v>
      </c>
      <c r="BH160" s="252">
        <f>IF(N160="sníž. přenesená",J160,0)</f>
        <v>0</v>
      </c>
      <c r="BI160" s="252">
        <f>IF(N160="nulová",J160,0)</f>
        <v>0</v>
      </c>
      <c r="BJ160" s="14" t="s">
        <v>83</v>
      </c>
      <c r="BK160" s="252">
        <f>ROUND(I160*H160,2)</f>
        <v>0</v>
      </c>
      <c r="BL160" s="14" t="s">
        <v>179</v>
      </c>
      <c r="BM160" s="251" t="s">
        <v>202</v>
      </c>
    </row>
    <row r="161" s="2" customFormat="1" ht="16.5" customHeight="1">
      <c r="A161" s="35"/>
      <c r="B161" s="36"/>
      <c r="C161" s="239" t="s">
        <v>203</v>
      </c>
      <c r="D161" s="239" t="s">
        <v>175</v>
      </c>
      <c r="E161" s="240" t="s">
        <v>204</v>
      </c>
      <c r="F161" s="241" t="s">
        <v>205</v>
      </c>
      <c r="G161" s="242" t="s">
        <v>191</v>
      </c>
      <c r="H161" s="243">
        <v>0.058999999999999997</v>
      </c>
      <c r="I161" s="244"/>
      <c r="J161" s="245">
        <f>ROUND(I161*H161,2)</f>
        <v>0</v>
      </c>
      <c r="K161" s="246"/>
      <c r="L161" s="41"/>
      <c r="M161" s="247" t="s">
        <v>1</v>
      </c>
      <c r="N161" s="248" t="s">
        <v>41</v>
      </c>
      <c r="O161" s="88"/>
      <c r="P161" s="249">
        <f>O161*H161</f>
        <v>0</v>
      </c>
      <c r="Q161" s="249">
        <v>0</v>
      </c>
      <c r="R161" s="249">
        <f>Q161*H161</f>
        <v>0</v>
      </c>
      <c r="S161" s="249">
        <v>0</v>
      </c>
      <c r="T161" s="250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51" t="s">
        <v>179</v>
      </c>
      <c r="AT161" s="251" t="s">
        <v>175</v>
      </c>
      <c r="AU161" s="251" t="s">
        <v>85</v>
      </c>
      <c r="AY161" s="14" t="s">
        <v>172</v>
      </c>
      <c r="BE161" s="252">
        <f>IF(N161="základní",J161,0)</f>
        <v>0</v>
      </c>
      <c r="BF161" s="252">
        <f>IF(N161="snížená",J161,0)</f>
        <v>0</v>
      </c>
      <c r="BG161" s="252">
        <f>IF(N161="zákl. přenesená",J161,0)</f>
        <v>0</v>
      </c>
      <c r="BH161" s="252">
        <f>IF(N161="sníž. přenesená",J161,0)</f>
        <v>0</v>
      </c>
      <c r="BI161" s="252">
        <f>IF(N161="nulová",J161,0)</f>
        <v>0</v>
      </c>
      <c r="BJ161" s="14" t="s">
        <v>83</v>
      </c>
      <c r="BK161" s="252">
        <f>ROUND(I161*H161,2)</f>
        <v>0</v>
      </c>
      <c r="BL161" s="14" t="s">
        <v>179</v>
      </c>
      <c r="BM161" s="251" t="s">
        <v>206</v>
      </c>
    </row>
    <row r="162" s="12" customFormat="1" ht="25.92" customHeight="1">
      <c r="A162" s="12"/>
      <c r="B162" s="223"/>
      <c r="C162" s="224"/>
      <c r="D162" s="225" t="s">
        <v>75</v>
      </c>
      <c r="E162" s="226" t="s">
        <v>207</v>
      </c>
      <c r="F162" s="226" t="s">
        <v>208</v>
      </c>
      <c r="G162" s="224"/>
      <c r="H162" s="224"/>
      <c r="I162" s="227"/>
      <c r="J162" s="228">
        <f>BK162</f>
        <v>0</v>
      </c>
      <c r="K162" s="224"/>
      <c r="L162" s="229"/>
      <c r="M162" s="230"/>
      <c r="N162" s="231"/>
      <c r="O162" s="231"/>
      <c r="P162" s="232">
        <f>P163+P169+P191+P192+P211+P217</f>
        <v>0</v>
      </c>
      <c r="Q162" s="231"/>
      <c r="R162" s="232">
        <f>R163+R169+R191+R192+R211+R217</f>
        <v>0.083716099999999988</v>
      </c>
      <c r="S162" s="231"/>
      <c r="T162" s="233">
        <f>T163+T169+T191+T192+T211+T217</f>
        <v>0.059410000000000004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34" t="s">
        <v>85</v>
      </c>
      <c r="AT162" s="235" t="s">
        <v>75</v>
      </c>
      <c r="AU162" s="235" t="s">
        <v>76</v>
      </c>
      <c r="AY162" s="234" t="s">
        <v>172</v>
      </c>
      <c r="BK162" s="236">
        <f>BK163+BK169+BK191+BK192+BK211+BK217</f>
        <v>0</v>
      </c>
    </row>
    <row r="163" s="12" customFormat="1" ht="22.8" customHeight="1">
      <c r="A163" s="12"/>
      <c r="B163" s="223"/>
      <c r="C163" s="224"/>
      <c r="D163" s="225" t="s">
        <v>75</v>
      </c>
      <c r="E163" s="237" t="s">
        <v>209</v>
      </c>
      <c r="F163" s="237" t="s">
        <v>210</v>
      </c>
      <c r="G163" s="224"/>
      <c r="H163" s="224"/>
      <c r="I163" s="227"/>
      <c r="J163" s="238">
        <f>BK163</f>
        <v>0</v>
      </c>
      <c r="K163" s="224"/>
      <c r="L163" s="229"/>
      <c r="M163" s="230"/>
      <c r="N163" s="231"/>
      <c r="O163" s="231"/>
      <c r="P163" s="232">
        <f>SUM(P164:P168)</f>
        <v>0</v>
      </c>
      <c r="Q163" s="231"/>
      <c r="R163" s="232">
        <f>SUM(R164:R168)</f>
        <v>0.0028</v>
      </c>
      <c r="S163" s="231"/>
      <c r="T163" s="233">
        <f>SUM(T164:T168)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34" t="s">
        <v>85</v>
      </c>
      <c r="AT163" s="235" t="s">
        <v>75</v>
      </c>
      <c r="AU163" s="235" t="s">
        <v>83</v>
      </c>
      <c r="AY163" s="234" t="s">
        <v>172</v>
      </c>
      <c r="BK163" s="236">
        <f>SUM(BK164:BK168)</f>
        <v>0</v>
      </c>
    </row>
    <row r="164" s="2" customFormat="1" ht="16.5" customHeight="1">
      <c r="A164" s="35"/>
      <c r="B164" s="36"/>
      <c r="C164" s="239" t="s">
        <v>184</v>
      </c>
      <c r="D164" s="239" t="s">
        <v>175</v>
      </c>
      <c r="E164" s="240" t="s">
        <v>211</v>
      </c>
      <c r="F164" s="241" t="s">
        <v>212</v>
      </c>
      <c r="G164" s="242" t="s">
        <v>213</v>
      </c>
      <c r="H164" s="243">
        <v>7</v>
      </c>
      <c r="I164" s="244"/>
      <c r="J164" s="245">
        <f>ROUND(I164*H164,2)</f>
        <v>0</v>
      </c>
      <c r="K164" s="246"/>
      <c r="L164" s="41"/>
      <c r="M164" s="247" t="s">
        <v>1</v>
      </c>
      <c r="N164" s="248" t="s">
        <v>41</v>
      </c>
      <c r="O164" s="88"/>
      <c r="P164" s="249">
        <f>O164*H164</f>
        <v>0</v>
      </c>
      <c r="Q164" s="249">
        <v>0.00040000000000000002</v>
      </c>
      <c r="R164" s="249">
        <f>Q164*H164</f>
        <v>0.0028</v>
      </c>
      <c r="S164" s="249">
        <v>0</v>
      </c>
      <c r="T164" s="250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51" t="s">
        <v>214</v>
      </c>
      <c r="AT164" s="251" t="s">
        <v>175</v>
      </c>
      <c r="AU164" s="251" t="s">
        <v>85</v>
      </c>
      <c r="AY164" s="14" t="s">
        <v>172</v>
      </c>
      <c r="BE164" s="252">
        <f>IF(N164="základní",J164,0)</f>
        <v>0</v>
      </c>
      <c r="BF164" s="252">
        <f>IF(N164="snížená",J164,0)</f>
        <v>0</v>
      </c>
      <c r="BG164" s="252">
        <f>IF(N164="zákl. přenesená",J164,0)</f>
        <v>0</v>
      </c>
      <c r="BH164" s="252">
        <f>IF(N164="sníž. přenesená",J164,0)</f>
        <v>0</v>
      </c>
      <c r="BI164" s="252">
        <f>IF(N164="nulová",J164,0)</f>
        <v>0</v>
      </c>
      <c r="BJ164" s="14" t="s">
        <v>83</v>
      </c>
      <c r="BK164" s="252">
        <f>ROUND(I164*H164,2)</f>
        <v>0</v>
      </c>
      <c r="BL164" s="14" t="s">
        <v>214</v>
      </c>
      <c r="BM164" s="251" t="s">
        <v>215</v>
      </c>
    </row>
    <row r="165" s="2" customFormat="1" ht="24.15" customHeight="1">
      <c r="A165" s="35"/>
      <c r="B165" s="36"/>
      <c r="C165" s="239" t="s">
        <v>216</v>
      </c>
      <c r="D165" s="239" t="s">
        <v>175</v>
      </c>
      <c r="E165" s="240" t="s">
        <v>217</v>
      </c>
      <c r="F165" s="241" t="s">
        <v>218</v>
      </c>
      <c r="G165" s="242" t="s">
        <v>178</v>
      </c>
      <c r="H165" s="243">
        <v>2</v>
      </c>
      <c r="I165" s="244"/>
      <c r="J165" s="245">
        <f>ROUND(I165*H165,2)</f>
        <v>0</v>
      </c>
      <c r="K165" s="246"/>
      <c r="L165" s="41"/>
      <c r="M165" s="247" t="s">
        <v>1</v>
      </c>
      <c r="N165" s="248" t="s">
        <v>41</v>
      </c>
      <c r="O165" s="88"/>
      <c r="P165" s="249">
        <f>O165*H165</f>
        <v>0</v>
      </c>
      <c r="Q165" s="249">
        <v>0</v>
      </c>
      <c r="R165" s="249">
        <f>Q165*H165</f>
        <v>0</v>
      </c>
      <c r="S165" s="249">
        <v>0</v>
      </c>
      <c r="T165" s="250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51" t="s">
        <v>214</v>
      </c>
      <c r="AT165" s="251" t="s">
        <v>175</v>
      </c>
      <c r="AU165" s="251" t="s">
        <v>85</v>
      </c>
      <c r="AY165" s="14" t="s">
        <v>172</v>
      </c>
      <c r="BE165" s="252">
        <f>IF(N165="základní",J165,0)</f>
        <v>0</v>
      </c>
      <c r="BF165" s="252">
        <f>IF(N165="snížená",J165,0)</f>
        <v>0</v>
      </c>
      <c r="BG165" s="252">
        <f>IF(N165="zákl. přenesená",J165,0)</f>
        <v>0</v>
      </c>
      <c r="BH165" s="252">
        <f>IF(N165="sníž. přenesená",J165,0)</f>
        <v>0</v>
      </c>
      <c r="BI165" s="252">
        <f>IF(N165="nulová",J165,0)</f>
        <v>0</v>
      </c>
      <c r="BJ165" s="14" t="s">
        <v>83</v>
      </c>
      <c r="BK165" s="252">
        <f>ROUND(I165*H165,2)</f>
        <v>0</v>
      </c>
      <c r="BL165" s="14" t="s">
        <v>214</v>
      </c>
      <c r="BM165" s="251" t="s">
        <v>219</v>
      </c>
    </row>
    <row r="166" s="2" customFormat="1" ht="21.75" customHeight="1">
      <c r="A166" s="35"/>
      <c r="B166" s="36"/>
      <c r="C166" s="239" t="s">
        <v>220</v>
      </c>
      <c r="D166" s="239" t="s">
        <v>175</v>
      </c>
      <c r="E166" s="240" t="s">
        <v>221</v>
      </c>
      <c r="F166" s="241" t="s">
        <v>222</v>
      </c>
      <c r="G166" s="242" t="s">
        <v>213</v>
      </c>
      <c r="H166" s="243">
        <v>7</v>
      </c>
      <c r="I166" s="244"/>
      <c r="J166" s="245">
        <f>ROUND(I166*H166,2)</f>
        <v>0</v>
      </c>
      <c r="K166" s="246"/>
      <c r="L166" s="41"/>
      <c r="M166" s="247" t="s">
        <v>1</v>
      </c>
      <c r="N166" s="248" t="s">
        <v>41</v>
      </c>
      <c r="O166" s="88"/>
      <c r="P166" s="249">
        <f>O166*H166</f>
        <v>0</v>
      </c>
      <c r="Q166" s="249">
        <v>0</v>
      </c>
      <c r="R166" s="249">
        <f>Q166*H166</f>
        <v>0</v>
      </c>
      <c r="S166" s="249">
        <v>0</v>
      </c>
      <c r="T166" s="250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51" t="s">
        <v>214</v>
      </c>
      <c r="AT166" s="251" t="s">
        <v>175</v>
      </c>
      <c r="AU166" s="251" t="s">
        <v>85</v>
      </c>
      <c r="AY166" s="14" t="s">
        <v>172</v>
      </c>
      <c r="BE166" s="252">
        <f>IF(N166="základní",J166,0)</f>
        <v>0</v>
      </c>
      <c r="BF166" s="252">
        <f>IF(N166="snížená",J166,0)</f>
        <v>0</v>
      </c>
      <c r="BG166" s="252">
        <f>IF(N166="zákl. přenesená",J166,0)</f>
        <v>0</v>
      </c>
      <c r="BH166" s="252">
        <f>IF(N166="sníž. přenesená",J166,0)</f>
        <v>0</v>
      </c>
      <c r="BI166" s="252">
        <f>IF(N166="nulová",J166,0)</f>
        <v>0</v>
      </c>
      <c r="BJ166" s="14" t="s">
        <v>83</v>
      </c>
      <c r="BK166" s="252">
        <f>ROUND(I166*H166,2)</f>
        <v>0</v>
      </c>
      <c r="BL166" s="14" t="s">
        <v>214</v>
      </c>
      <c r="BM166" s="251" t="s">
        <v>223</v>
      </c>
    </row>
    <row r="167" s="2" customFormat="1" ht="24.15" customHeight="1">
      <c r="A167" s="35"/>
      <c r="B167" s="36"/>
      <c r="C167" s="239" t="s">
        <v>224</v>
      </c>
      <c r="D167" s="239" t="s">
        <v>175</v>
      </c>
      <c r="E167" s="240" t="s">
        <v>225</v>
      </c>
      <c r="F167" s="241" t="s">
        <v>226</v>
      </c>
      <c r="G167" s="242" t="s">
        <v>227</v>
      </c>
      <c r="H167" s="264"/>
      <c r="I167" s="244"/>
      <c r="J167" s="245">
        <f>ROUND(I167*H167,2)</f>
        <v>0</v>
      </c>
      <c r="K167" s="246"/>
      <c r="L167" s="41"/>
      <c r="M167" s="247" t="s">
        <v>1</v>
      </c>
      <c r="N167" s="248" t="s">
        <v>41</v>
      </c>
      <c r="O167" s="88"/>
      <c r="P167" s="249">
        <f>O167*H167</f>
        <v>0</v>
      </c>
      <c r="Q167" s="249">
        <v>0</v>
      </c>
      <c r="R167" s="249">
        <f>Q167*H167</f>
        <v>0</v>
      </c>
      <c r="S167" s="249">
        <v>0</v>
      </c>
      <c r="T167" s="250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51" t="s">
        <v>214</v>
      </c>
      <c r="AT167" s="251" t="s">
        <v>175</v>
      </c>
      <c r="AU167" s="251" t="s">
        <v>85</v>
      </c>
      <c r="AY167" s="14" t="s">
        <v>172</v>
      </c>
      <c r="BE167" s="252">
        <f>IF(N167="základní",J167,0)</f>
        <v>0</v>
      </c>
      <c r="BF167" s="252">
        <f>IF(N167="snížená",J167,0)</f>
        <v>0</v>
      </c>
      <c r="BG167" s="252">
        <f>IF(N167="zákl. přenesená",J167,0)</f>
        <v>0</v>
      </c>
      <c r="BH167" s="252">
        <f>IF(N167="sníž. přenesená",J167,0)</f>
        <v>0</v>
      </c>
      <c r="BI167" s="252">
        <f>IF(N167="nulová",J167,0)</f>
        <v>0</v>
      </c>
      <c r="BJ167" s="14" t="s">
        <v>83</v>
      </c>
      <c r="BK167" s="252">
        <f>ROUND(I167*H167,2)</f>
        <v>0</v>
      </c>
      <c r="BL167" s="14" t="s">
        <v>214</v>
      </c>
      <c r="BM167" s="251" t="s">
        <v>228</v>
      </c>
    </row>
    <row r="168" s="2" customFormat="1" ht="24.15" customHeight="1">
      <c r="A168" s="35"/>
      <c r="B168" s="36"/>
      <c r="C168" s="239" t="s">
        <v>229</v>
      </c>
      <c r="D168" s="239" t="s">
        <v>175</v>
      </c>
      <c r="E168" s="240" t="s">
        <v>230</v>
      </c>
      <c r="F168" s="241" t="s">
        <v>231</v>
      </c>
      <c r="G168" s="242" t="s">
        <v>227</v>
      </c>
      <c r="H168" s="264"/>
      <c r="I168" s="244"/>
      <c r="J168" s="245">
        <f>ROUND(I168*H168,2)</f>
        <v>0</v>
      </c>
      <c r="K168" s="246"/>
      <c r="L168" s="41"/>
      <c r="M168" s="247" t="s">
        <v>1</v>
      </c>
      <c r="N168" s="248" t="s">
        <v>41</v>
      </c>
      <c r="O168" s="88"/>
      <c r="P168" s="249">
        <f>O168*H168</f>
        <v>0</v>
      </c>
      <c r="Q168" s="249">
        <v>0</v>
      </c>
      <c r="R168" s="249">
        <f>Q168*H168</f>
        <v>0</v>
      </c>
      <c r="S168" s="249">
        <v>0</v>
      </c>
      <c r="T168" s="250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51" t="s">
        <v>214</v>
      </c>
      <c r="AT168" s="251" t="s">
        <v>175</v>
      </c>
      <c r="AU168" s="251" t="s">
        <v>85</v>
      </c>
      <c r="AY168" s="14" t="s">
        <v>172</v>
      </c>
      <c r="BE168" s="252">
        <f>IF(N168="základní",J168,0)</f>
        <v>0</v>
      </c>
      <c r="BF168" s="252">
        <f>IF(N168="snížená",J168,0)</f>
        <v>0</v>
      </c>
      <c r="BG168" s="252">
        <f>IF(N168="zákl. přenesená",J168,0)</f>
        <v>0</v>
      </c>
      <c r="BH168" s="252">
        <f>IF(N168="sníž. přenesená",J168,0)</f>
        <v>0</v>
      </c>
      <c r="BI168" s="252">
        <f>IF(N168="nulová",J168,0)</f>
        <v>0</v>
      </c>
      <c r="BJ168" s="14" t="s">
        <v>83</v>
      </c>
      <c r="BK168" s="252">
        <f>ROUND(I168*H168,2)</f>
        <v>0</v>
      </c>
      <c r="BL168" s="14" t="s">
        <v>214</v>
      </c>
      <c r="BM168" s="251" t="s">
        <v>232</v>
      </c>
    </row>
    <row r="169" s="12" customFormat="1" ht="22.8" customHeight="1">
      <c r="A169" s="12"/>
      <c r="B169" s="223"/>
      <c r="C169" s="224"/>
      <c r="D169" s="225" t="s">
        <v>75</v>
      </c>
      <c r="E169" s="237" t="s">
        <v>233</v>
      </c>
      <c r="F169" s="237" t="s">
        <v>234</v>
      </c>
      <c r="G169" s="224"/>
      <c r="H169" s="224"/>
      <c r="I169" s="227"/>
      <c r="J169" s="238">
        <f>BK169</f>
        <v>0</v>
      </c>
      <c r="K169" s="224"/>
      <c r="L169" s="229"/>
      <c r="M169" s="230"/>
      <c r="N169" s="231"/>
      <c r="O169" s="231"/>
      <c r="P169" s="232">
        <f>SUM(P170:P190)</f>
        <v>0</v>
      </c>
      <c r="Q169" s="231"/>
      <c r="R169" s="232">
        <f>SUM(R170:R190)</f>
        <v>0.057726099999999995</v>
      </c>
      <c r="S169" s="231"/>
      <c r="T169" s="233">
        <f>SUM(T170:T190)</f>
        <v>0.039410000000000001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34" t="s">
        <v>85</v>
      </c>
      <c r="AT169" s="235" t="s">
        <v>75</v>
      </c>
      <c r="AU169" s="235" t="s">
        <v>83</v>
      </c>
      <c r="AY169" s="234" t="s">
        <v>172</v>
      </c>
      <c r="BK169" s="236">
        <f>SUM(BK170:BK190)</f>
        <v>0</v>
      </c>
    </row>
    <row r="170" s="2" customFormat="1" ht="24.15" customHeight="1">
      <c r="A170" s="35"/>
      <c r="B170" s="36"/>
      <c r="C170" s="239" t="s">
        <v>235</v>
      </c>
      <c r="D170" s="239" t="s">
        <v>175</v>
      </c>
      <c r="E170" s="240" t="s">
        <v>236</v>
      </c>
      <c r="F170" s="241" t="s">
        <v>237</v>
      </c>
      <c r="G170" s="242" t="s">
        <v>213</v>
      </c>
      <c r="H170" s="243">
        <v>5</v>
      </c>
      <c r="I170" s="244"/>
      <c r="J170" s="245">
        <f>ROUND(I170*H170,2)</f>
        <v>0</v>
      </c>
      <c r="K170" s="246"/>
      <c r="L170" s="41"/>
      <c r="M170" s="247" t="s">
        <v>1</v>
      </c>
      <c r="N170" s="248" t="s">
        <v>41</v>
      </c>
      <c r="O170" s="88"/>
      <c r="P170" s="249">
        <f>O170*H170</f>
        <v>0</v>
      </c>
      <c r="Q170" s="249">
        <v>0.00011242</v>
      </c>
      <c r="R170" s="249">
        <f>Q170*H170</f>
        <v>0.00056209999999999995</v>
      </c>
      <c r="S170" s="249">
        <v>0.00215</v>
      </c>
      <c r="T170" s="250">
        <f>S170*H170</f>
        <v>0.010749999999999999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51" t="s">
        <v>214</v>
      </c>
      <c r="AT170" s="251" t="s">
        <v>175</v>
      </c>
      <c r="AU170" s="251" t="s">
        <v>85</v>
      </c>
      <c r="AY170" s="14" t="s">
        <v>172</v>
      </c>
      <c r="BE170" s="252">
        <f>IF(N170="základní",J170,0)</f>
        <v>0</v>
      </c>
      <c r="BF170" s="252">
        <f>IF(N170="snížená",J170,0)</f>
        <v>0</v>
      </c>
      <c r="BG170" s="252">
        <f>IF(N170="zákl. přenesená",J170,0)</f>
        <v>0</v>
      </c>
      <c r="BH170" s="252">
        <f>IF(N170="sníž. přenesená",J170,0)</f>
        <v>0</v>
      </c>
      <c r="BI170" s="252">
        <f>IF(N170="nulová",J170,0)</f>
        <v>0</v>
      </c>
      <c r="BJ170" s="14" t="s">
        <v>83</v>
      </c>
      <c r="BK170" s="252">
        <f>ROUND(I170*H170,2)</f>
        <v>0</v>
      </c>
      <c r="BL170" s="14" t="s">
        <v>214</v>
      </c>
      <c r="BM170" s="251" t="s">
        <v>238</v>
      </c>
    </row>
    <row r="171" s="2" customFormat="1" ht="24.15" customHeight="1">
      <c r="A171" s="35"/>
      <c r="B171" s="36"/>
      <c r="C171" s="239" t="s">
        <v>239</v>
      </c>
      <c r="D171" s="239" t="s">
        <v>175</v>
      </c>
      <c r="E171" s="240" t="s">
        <v>240</v>
      </c>
      <c r="F171" s="241" t="s">
        <v>241</v>
      </c>
      <c r="G171" s="242" t="s">
        <v>213</v>
      </c>
      <c r="H171" s="243">
        <v>7</v>
      </c>
      <c r="I171" s="244"/>
      <c r="J171" s="245">
        <f>ROUND(I171*H171,2)</f>
        <v>0</v>
      </c>
      <c r="K171" s="246"/>
      <c r="L171" s="41"/>
      <c r="M171" s="247" t="s">
        <v>1</v>
      </c>
      <c r="N171" s="248" t="s">
        <v>41</v>
      </c>
      <c r="O171" s="88"/>
      <c r="P171" s="249">
        <f>O171*H171</f>
        <v>0</v>
      </c>
      <c r="Q171" s="249">
        <v>0.00038959999999999998</v>
      </c>
      <c r="R171" s="249">
        <f>Q171*H171</f>
        <v>0.0027271999999999999</v>
      </c>
      <c r="S171" s="249">
        <v>0.0034199999999999999</v>
      </c>
      <c r="T171" s="250">
        <f>S171*H171</f>
        <v>0.023939999999999999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51" t="s">
        <v>214</v>
      </c>
      <c r="AT171" s="251" t="s">
        <v>175</v>
      </c>
      <c r="AU171" s="251" t="s">
        <v>85</v>
      </c>
      <c r="AY171" s="14" t="s">
        <v>172</v>
      </c>
      <c r="BE171" s="252">
        <f>IF(N171="základní",J171,0)</f>
        <v>0</v>
      </c>
      <c r="BF171" s="252">
        <f>IF(N171="snížená",J171,0)</f>
        <v>0</v>
      </c>
      <c r="BG171" s="252">
        <f>IF(N171="zákl. přenesená",J171,0)</f>
        <v>0</v>
      </c>
      <c r="BH171" s="252">
        <f>IF(N171="sníž. přenesená",J171,0)</f>
        <v>0</v>
      </c>
      <c r="BI171" s="252">
        <f>IF(N171="nulová",J171,0)</f>
        <v>0</v>
      </c>
      <c r="BJ171" s="14" t="s">
        <v>83</v>
      </c>
      <c r="BK171" s="252">
        <f>ROUND(I171*H171,2)</f>
        <v>0</v>
      </c>
      <c r="BL171" s="14" t="s">
        <v>214</v>
      </c>
      <c r="BM171" s="251" t="s">
        <v>242</v>
      </c>
    </row>
    <row r="172" s="2" customFormat="1" ht="24.15" customHeight="1">
      <c r="A172" s="35"/>
      <c r="B172" s="36"/>
      <c r="C172" s="239" t="s">
        <v>8</v>
      </c>
      <c r="D172" s="239" t="s">
        <v>175</v>
      </c>
      <c r="E172" s="240" t="s">
        <v>243</v>
      </c>
      <c r="F172" s="241" t="s">
        <v>244</v>
      </c>
      <c r="G172" s="242" t="s">
        <v>178</v>
      </c>
      <c r="H172" s="243">
        <v>1</v>
      </c>
      <c r="I172" s="244"/>
      <c r="J172" s="245">
        <f>ROUND(I172*H172,2)</f>
        <v>0</v>
      </c>
      <c r="K172" s="246"/>
      <c r="L172" s="41"/>
      <c r="M172" s="247" t="s">
        <v>1</v>
      </c>
      <c r="N172" s="248" t="s">
        <v>41</v>
      </c>
      <c r="O172" s="88"/>
      <c r="P172" s="249">
        <f>O172*H172</f>
        <v>0</v>
      </c>
      <c r="Q172" s="249">
        <v>0</v>
      </c>
      <c r="R172" s="249">
        <f>Q172*H172</f>
        <v>0</v>
      </c>
      <c r="S172" s="249">
        <v>0.00068999999999999997</v>
      </c>
      <c r="T172" s="250">
        <f>S172*H172</f>
        <v>0.00068999999999999997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51" t="s">
        <v>214</v>
      </c>
      <c r="AT172" s="251" t="s">
        <v>175</v>
      </c>
      <c r="AU172" s="251" t="s">
        <v>85</v>
      </c>
      <c r="AY172" s="14" t="s">
        <v>172</v>
      </c>
      <c r="BE172" s="252">
        <f>IF(N172="základní",J172,0)</f>
        <v>0</v>
      </c>
      <c r="BF172" s="252">
        <f>IF(N172="snížená",J172,0)</f>
        <v>0</v>
      </c>
      <c r="BG172" s="252">
        <f>IF(N172="zákl. přenesená",J172,0)</f>
        <v>0</v>
      </c>
      <c r="BH172" s="252">
        <f>IF(N172="sníž. přenesená",J172,0)</f>
        <v>0</v>
      </c>
      <c r="BI172" s="252">
        <f>IF(N172="nulová",J172,0)</f>
        <v>0</v>
      </c>
      <c r="BJ172" s="14" t="s">
        <v>83</v>
      </c>
      <c r="BK172" s="252">
        <f>ROUND(I172*H172,2)</f>
        <v>0</v>
      </c>
      <c r="BL172" s="14" t="s">
        <v>214</v>
      </c>
      <c r="BM172" s="251" t="s">
        <v>245</v>
      </c>
    </row>
    <row r="173" s="2" customFormat="1" ht="21.75" customHeight="1">
      <c r="A173" s="35"/>
      <c r="B173" s="36"/>
      <c r="C173" s="239" t="s">
        <v>214</v>
      </c>
      <c r="D173" s="239" t="s">
        <v>175</v>
      </c>
      <c r="E173" s="240" t="s">
        <v>246</v>
      </c>
      <c r="F173" s="241" t="s">
        <v>247</v>
      </c>
      <c r="G173" s="242" t="s">
        <v>178</v>
      </c>
      <c r="H173" s="243">
        <v>3</v>
      </c>
      <c r="I173" s="244"/>
      <c r="J173" s="245">
        <f>ROUND(I173*H173,2)</f>
        <v>0</v>
      </c>
      <c r="K173" s="246"/>
      <c r="L173" s="41"/>
      <c r="M173" s="247" t="s">
        <v>1</v>
      </c>
      <c r="N173" s="248" t="s">
        <v>41</v>
      </c>
      <c r="O173" s="88"/>
      <c r="P173" s="249">
        <f>O173*H173</f>
        <v>0</v>
      </c>
      <c r="Q173" s="249">
        <v>0</v>
      </c>
      <c r="R173" s="249">
        <f>Q173*H173</f>
        <v>0</v>
      </c>
      <c r="S173" s="249">
        <v>0.00052999999999999998</v>
      </c>
      <c r="T173" s="250">
        <f>S173*H173</f>
        <v>0.0015899999999999998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51" t="s">
        <v>214</v>
      </c>
      <c r="AT173" s="251" t="s">
        <v>175</v>
      </c>
      <c r="AU173" s="251" t="s">
        <v>85</v>
      </c>
      <c r="AY173" s="14" t="s">
        <v>172</v>
      </c>
      <c r="BE173" s="252">
        <f>IF(N173="základní",J173,0)</f>
        <v>0</v>
      </c>
      <c r="BF173" s="252">
        <f>IF(N173="snížená",J173,0)</f>
        <v>0</v>
      </c>
      <c r="BG173" s="252">
        <f>IF(N173="zákl. přenesená",J173,0)</f>
        <v>0</v>
      </c>
      <c r="BH173" s="252">
        <f>IF(N173="sníž. přenesená",J173,0)</f>
        <v>0</v>
      </c>
      <c r="BI173" s="252">
        <f>IF(N173="nulová",J173,0)</f>
        <v>0</v>
      </c>
      <c r="BJ173" s="14" t="s">
        <v>83</v>
      </c>
      <c r="BK173" s="252">
        <f>ROUND(I173*H173,2)</f>
        <v>0</v>
      </c>
      <c r="BL173" s="14" t="s">
        <v>214</v>
      </c>
      <c r="BM173" s="251" t="s">
        <v>248</v>
      </c>
    </row>
    <row r="174" s="2" customFormat="1" ht="21.75" customHeight="1">
      <c r="A174" s="35"/>
      <c r="B174" s="36"/>
      <c r="C174" s="239" t="s">
        <v>249</v>
      </c>
      <c r="D174" s="239" t="s">
        <v>175</v>
      </c>
      <c r="E174" s="240" t="s">
        <v>1104</v>
      </c>
      <c r="F174" s="241" t="s">
        <v>1105</v>
      </c>
      <c r="G174" s="242" t="s">
        <v>178</v>
      </c>
      <c r="H174" s="243">
        <v>1</v>
      </c>
      <c r="I174" s="244"/>
      <c r="J174" s="245">
        <f>ROUND(I174*H174,2)</f>
        <v>0</v>
      </c>
      <c r="K174" s="246"/>
      <c r="L174" s="41"/>
      <c r="M174" s="247" t="s">
        <v>1</v>
      </c>
      <c r="N174" s="248" t="s">
        <v>41</v>
      </c>
      <c r="O174" s="88"/>
      <c r="P174" s="249">
        <f>O174*H174</f>
        <v>0</v>
      </c>
      <c r="Q174" s="249">
        <v>0</v>
      </c>
      <c r="R174" s="249">
        <f>Q174*H174</f>
        <v>0</v>
      </c>
      <c r="S174" s="249">
        <v>0.0024399999999999999</v>
      </c>
      <c r="T174" s="250">
        <f>S174*H174</f>
        <v>0.0024399999999999999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51" t="s">
        <v>214</v>
      </c>
      <c r="AT174" s="251" t="s">
        <v>175</v>
      </c>
      <c r="AU174" s="251" t="s">
        <v>85</v>
      </c>
      <c r="AY174" s="14" t="s">
        <v>172</v>
      </c>
      <c r="BE174" s="252">
        <f>IF(N174="základní",J174,0)</f>
        <v>0</v>
      </c>
      <c r="BF174" s="252">
        <f>IF(N174="snížená",J174,0)</f>
        <v>0</v>
      </c>
      <c r="BG174" s="252">
        <f>IF(N174="zákl. přenesená",J174,0)</f>
        <v>0</v>
      </c>
      <c r="BH174" s="252">
        <f>IF(N174="sníž. přenesená",J174,0)</f>
        <v>0</v>
      </c>
      <c r="BI174" s="252">
        <f>IF(N174="nulová",J174,0)</f>
        <v>0</v>
      </c>
      <c r="BJ174" s="14" t="s">
        <v>83</v>
      </c>
      <c r="BK174" s="252">
        <f>ROUND(I174*H174,2)</f>
        <v>0</v>
      </c>
      <c r="BL174" s="14" t="s">
        <v>214</v>
      </c>
      <c r="BM174" s="251" t="s">
        <v>1106</v>
      </c>
    </row>
    <row r="175" s="2" customFormat="1" ht="24.15" customHeight="1">
      <c r="A175" s="35"/>
      <c r="B175" s="36"/>
      <c r="C175" s="239" t="s">
        <v>253</v>
      </c>
      <c r="D175" s="239" t="s">
        <v>175</v>
      </c>
      <c r="E175" s="240" t="s">
        <v>254</v>
      </c>
      <c r="F175" s="241" t="s">
        <v>255</v>
      </c>
      <c r="G175" s="242" t="s">
        <v>213</v>
      </c>
      <c r="H175" s="243">
        <v>5</v>
      </c>
      <c r="I175" s="244"/>
      <c r="J175" s="245">
        <f>ROUND(I175*H175,2)</f>
        <v>0</v>
      </c>
      <c r="K175" s="246"/>
      <c r="L175" s="41"/>
      <c r="M175" s="247" t="s">
        <v>1</v>
      </c>
      <c r="N175" s="248" t="s">
        <v>41</v>
      </c>
      <c r="O175" s="88"/>
      <c r="P175" s="249">
        <f>O175*H175</f>
        <v>0</v>
      </c>
      <c r="Q175" s="249">
        <v>0.0018473599999999999</v>
      </c>
      <c r="R175" s="249">
        <f>Q175*H175</f>
        <v>0.0092367999999999999</v>
      </c>
      <c r="S175" s="249">
        <v>0</v>
      </c>
      <c r="T175" s="250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51" t="s">
        <v>214</v>
      </c>
      <c r="AT175" s="251" t="s">
        <v>175</v>
      </c>
      <c r="AU175" s="251" t="s">
        <v>85</v>
      </c>
      <c r="AY175" s="14" t="s">
        <v>172</v>
      </c>
      <c r="BE175" s="252">
        <f>IF(N175="základní",J175,0)</f>
        <v>0</v>
      </c>
      <c r="BF175" s="252">
        <f>IF(N175="snížená",J175,0)</f>
        <v>0</v>
      </c>
      <c r="BG175" s="252">
        <f>IF(N175="zákl. přenesená",J175,0)</f>
        <v>0</v>
      </c>
      <c r="BH175" s="252">
        <f>IF(N175="sníž. přenesená",J175,0)</f>
        <v>0</v>
      </c>
      <c r="BI175" s="252">
        <f>IF(N175="nulová",J175,0)</f>
        <v>0</v>
      </c>
      <c r="BJ175" s="14" t="s">
        <v>83</v>
      </c>
      <c r="BK175" s="252">
        <f>ROUND(I175*H175,2)</f>
        <v>0</v>
      </c>
      <c r="BL175" s="14" t="s">
        <v>214</v>
      </c>
      <c r="BM175" s="251" t="s">
        <v>256</v>
      </c>
    </row>
    <row r="176" s="2" customFormat="1" ht="24.15" customHeight="1">
      <c r="A176" s="35"/>
      <c r="B176" s="36"/>
      <c r="C176" s="239" t="s">
        <v>257</v>
      </c>
      <c r="D176" s="239" t="s">
        <v>175</v>
      </c>
      <c r="E176" s="240" t="s">
        <v>1107</v>
      </c>
      <c r="F176" s="241" t="s">
        <v>1108</v>
      </c>
      <c r="G176" s="242" t="s">
        <v>213</v>
      </c>
      <c r="H176" s="243">
        <v>7</v>
      </c>
      <c r="I176" s="244"/>
      <c r="J176" s="245">
        <f>ROUND(I176*H176,2)</f>
        <v>0</v>
      </c>
      <c r="K176" s="246"/>
      <c r="L176" s="41"/>
      <c r="M176" s="247" t="s">
        <v>1</v>
      </c>
      <c r="N176" s="248" t="s">
        <v>41</v>
      </c>
      <c r="O176" s="88"/>
      <c r="P176" s="249">
        <f>O176*H176</f>
        <v>0</v>
      </c>
      <c r="Q176" s="249">
        <v>0.0049300000000000004</v>
      </c>
      <c r="R176" s="249">
        <f>Q176*H176</f>
        <v>0.034509999999999999</v>
      </c>
      <c r="S176" s="249">
        <v>0</v>
      </c>
      <c r="T176" s="250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51" t="s">
        <v>214</v>
      </c>
      <c r="AT176" s="251" t="s">
        <v>175</v>
      </c>
      <c r="AU176" s="251" t="s">
        <v>85</v>
      </c>
      <c r="AY176" s="14" t="s">
        <v>172</v>
      </c>
      <c r="BE176" s="252">
        <f>IF(N176="základní",J176,0)</f>
        <v>0</v>
      </c>
      <c r="BF176" s="252">
        <f>IF(N176="snížená",J176,0)</f>
        <v>0</v>
      </c>
      <c r="BG176" s="252">
        <f>IF(N176="zákl. přenesená",J176,0)</f>
        <v>0</v>
      </c>
      <c r="BH176" s="252">
        <f>IF(N176="sníž. přenesená",J176,0)</f>
        <v>0</v>
      </c>
      <c r="BI176" s="252">
        <f>IF(N176="nulová",J176,0)</f>
        <v>0</v>
      </c>
      <c r="BJ176" s="14" t="s">
        <v>83</v>
      </c>
      <c r="BK176" s="252">
        <f>ROUND(I176*H176,2)</f>
        <v>0</v>
      </c>
      <c r="BL176" s="14" t="s">
        <v>214</v>
      </c>
      <c r="BM176" s="251" t="s">
        <v>1109</v>
      </c>
    </row>
    <row r="177" s="2" customFormat="1" ht="21.75" customHeight="1">
      <c r="A177" s="35"/>
      <c r="B177" s="36"/>
      <c r="C177" s="239" t="s">
        <v>261</v>
      </c>
      <c r="D177" s="239" t="s">
        <v>175</v>
      </c>
      <c r="E177" s="240" t="s">
        <v>1110</v>
      </c>
      <c r="F177" s="241" t="s">
        <v>1111</v>
      </c>
      <c r="G177" s="242" t="s">
        <v>178</v>
      </c>
      <c r="H177" s="243">
        <v>1</v>
      </c>
      <c r="I177" s="244"/>
      <c r="J177" s="245">
        <f>ROUND(I177*H177,2)</f>
        <v>0</v>
      </c>
      <c r="K177" s="246"/>
      <c r="L177" s="41"/>
      <c r="M177" s="247" t="s">
        <v>1</v>
      </c>
      <c r="N177" s="248" t="s">
        <v>41</v>
      </c>
      <c r="O177" s="88"/>
      <c r="P177" s="249">
        <f>O177*H177</f>
        <v>0</v>
      </c>
      <c r="Q177" s="249">
        <v>0.0018699999999999999</v>
      </c>
      <c r="R177" s="249">
        <f>Q177*H177</f>
        <v>0.0018699999999999999</v>
      </c>
      <c r="S177" s="249">
        <v>0</v>
      </c>
      <c r="T177" s="250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51" t="s">
        <v>214</v>
      </c>
      <c r="AT177" s="251" t="s">
        <v>175</v>
      </c>
      <c r="AU177" s="251" t="s">
        <v>85</v>
      </c>
      <c r="AY177" s="14" t="s">
        <v>172</v>
      </c>
      <c r="BE177" s="252">
        <f>IF(N177="základní",J177,0)</f>
        <v>0</v>
      </c>
      <c r="BF177" s="252">
        <f>IF(N177="snížená",J177,0)</f>
        <v>0</v>
      </c>
      <c r="BG177" s="252">
        <f>IF(N177="zákl. přenesená",J177,0)</f>
        <v>0</v>
      </c>
      <c r="BH177" s="252">
        <f>IF(N177="sníž. přenesená",J177,0)</f>
        <v>0</v>
      </c>
      <c r="BI177" s="252">
        <f>IF(N177="nulová",J177,0)</f>
        <v>0</v>
      </c>
      <c r="BJ177" s="14" t="s">
        <v>83</v>
      </c>
      <c r="BK177" s="252">
        <f>ROUND(I177*H177,2)</f>
        <v>0</v>
      </c>
      <c r="BL177" s="14" t="s">
        <v>214</v>
      </c>
      <c r="BM177" s="251" t="s">
        <v>1112</v>
      </c>
    </row>
    <row r="178" s="2" customFormat="1" ht="24.15" customHeight="1">
      <c r="A178" s="35"/>
      <c r="B178" s="36"/>
      <c r="C178" s="239" t="s">
        <v>7</v>
      </c>
      <c r="D178" s="239" t="s">
        <v>175</v>
      </c>
      <c r="E178" s="240" t="s">
        <v>1113</v>
      </c>
      <c r="F178" s="241" t="s">
        <v>1114</v>
      </c>
      <c r="G178" s="242" t="s">
        <v>178</v>
      </c>
      <c r="H178" s="243">
        <v>1</v>
      </c>
      <c r="I178" s="244"/>
      <c r="J178" s="245">
        <f>ROUND(I178*H178,2)</f>
        <v>0</v>
      </c>
      <c r="K178" s="246"/>
      <c r="L178" s="41"/>
      <c r="M178" s="247" t="s">
        <v>1</v>
      </c>
      <c r="N178" s="248" t="s">
        <v>41</v>
      </c>
      <c r="O178" s="88"/>
      <c r="P178" s="249">
        <f>O178*H178</f>
        <v>0</v>
      </c>
      <c r="Q178" s="249">
        <v>0.0045199999999999997</v>
      </c>
      <c r="R178" s="249">
        <f>Q178*H178</f>
        <v>0.0045199999999999997</v>
      </c>
      <c r="S178" s="249">
        <v>0</v>
      </c>
      <c r="T178" s="250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51" t="s">
        <v>214</v>
      </c>
      <c r="AT178" s="251" t="s">
        <v>175</v>
      </c>
      <c r="AU178" s="251" t="s">
        <v>85</v>
      </c>
      <c r="AY178" s="14" t="s">
        <v>172</v>
      </c>
      <c r="BE178" s="252">
        <f>IF(N178="základní",J178,0)</f>
        <v>0</v>
      </c>
      <c r="BF178" s="252">
        <f>IF(N178="snížená",J178,0)</f>
        <v>0</v>
      </c>
      <c r="BG178" s="252">
        <f>IF(N178="zákl. přenesená",J178,0)</f>
        <v>0</v>
      </c>
      <c r="BH178" s="252">
        <f>IF(N178="sníž. přenesená",J178,0)</f>
        <v>0</v>
      </c>
      <c r="BI178" s="252">
        <f>IF(N178="nulová",J178,0)</f>
        <v>0</v>
      </c>
      <c r="BJ178" s="14" t="s">
        <v>83</v>
      </c>
      <c r="BK178" s="252">
        <f>ROUND(I178*H178,2)</f>
        <v>0</v>
      </c>
      <c r="BL178" s="14" t="s">
        <v>214</v>
      </c>
      <c r="BM178" s="251" t="s">
        <v>1115</v>
      </c>
    </row>
    <row r="179" s="2" customFormat="1" ht="16.5" customHeight="1">
      <c r="A179" s="35"/>
      <c r="B179" s="36"/>
      <c r="C179" s="239" t="s">
        <v>268</v>
      </c>
      <c r="D179" s="239" t="s">
        <v>175</v>
      </c>
      <c r="E179" s="240" t="s">
        <v>273</v>
      </c>
      <c r="F179" s="241" t="s">
        <v>274</v>
      </c>
      <c r="G179" s="242" t="s">
        <v>178</v>
      </c>
      <c r="H179" s="243">
        <v>2</v>
      </c>
      <c r="I179" s="244"/>
      <c r="J179" s="245">
        <f>ROUND(I179*H179,2)</f>
        <v>0</v>
      </c>
      <c r="K179" s="246"/>
      <c r="L179" s="41"/>
      <c r="M179" s="247" t="s">
        <v>1</v>
      </c>
      <c r="N179" s="248" t="s">
        <v>41</v>
      </c>
      <c r="O179" s="88"/>
      <c r="P179" s="249">
        <f>O179*H179</f>
        <v>0</v>
      </c>
      <c r="Q179" s="249">
        <v>0</v>
      </c>
      <c r="R179" s="249">
        <f>Q179*H179</f>
        <v>0</v>
      </c>
      <c r="S179" s="249">
        <v>0</v>
      </c>
      <c r="T179" s="250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51" t="s">
        <v>214</v>
      </c>
      <c r="AT179" s="251" t="s">
        <v>175</v>
      </c>
      <c r="AU179" s="251" t="s">
        <v>85</v>
      </c>
      <c r="AY179" s="14" t="s">
        <v>172</v>
      </c>
      <c r="BE179" s="252">
        <f>IF(N179="základní",J179,0)</f>
        <v>0</v>
      </c>
      <c r="BF179" s="252">
        <f>IF(N179="snížená",J179,0)</f>
        <v>0</v>
      </c>
      <c r="BG179" s="252">
        <f>IF(N179="zákl. přenesená",J179,0)</f>
        <v>0</v>
      </c>
      <c r="BH179" s="252">
        <f>IF(N179="sníž. přenesená",J179,0)</f>
        <v>0</v>
      </c>
      <c r="BI179" s="252">
        <f>IF(N179="nulová",J179,0)</f>
        <v>0</v>
      </c>
      <c r="BJ179" s="14" t="s">
        <v>83</v>
      </c>
      <c r="BK179" s="252">
        <f>ROUND(I179*H179,2)</f>
        <v>0</v>
      </c>
      <c r="BL179" s="14" t="s">
        <v>214</v>
      </c>
      <c r="BM179" s="251" t="s">
        <v>275</v>
      </c>
    </row>
    <row r="180" s="2" customFormat="1" ht="24.15" customHeight="1">
      <c r="A180" s="35"/>
      <c r="B180" s="36"/>
      <c r="C180" s="239" t="s">
        <v>272</v>
      </c>
      <c r="D180" s="239" t="s">
        <v>175</v>
      </c>
      <c r="E180" s="240" t="s">
        <v>277</v>
      </c>
      <c r="F180" s="241" t="s">
        <v>278</v>
      </c>
      <c r="G180" s="242" t="s">
        <v>213</v>
      </c>
      <c r="H180" s="243">
        <v>12</v>
      </c>
      <c r="I180" s="244"/>
      <c r="J180" s="245">
        <f>ROUND(I180*H180,2)</f>
        <v>0</v>
      </c>
      <c r="K180" s="246"/>
      <c r="L180" s="41"/>
      <c r="M180" s="247" t="s">
        <v>1</v>
      </c>
      <c r="N180" s="248" t="s">
        <v>41</v>
      </c>
      <c r="O180" s="88"/>
      <c r="P180" s="249">
        <f>O180*H180</f>
        <v>0</v>
      </c>
      <c r="Q180" s="249">
        <v>1.0000000000000001E-05</v>
      </c>
      <c r="R180" s="249">
        <f>Q180*H180</f>
        <v>0.00012000000000000002</v>
      </c>
      <c r="S180" s="249">
        <v>0</v>
      </c>
      <c r="T180" s="250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51" t="s">
        <v>279</v>
      </c>
      <c r="AT180" s="251" t="s">
        <v>175</v>
      </c>
      <c r="AU180" s="251" t="s">
        <v>85</v>
      </c>
      <c r="AY180" s="14" t="s">
        <v>172</v>
      </c>
      <c r="BE180" s="252">
        <f>IF(N180="základní",J180,0)</f>
        <v>0</v>
      </c>
      <c r="BF180" s="252">
        <f>IF(N180="snížená",J180,0)</f>
        <v>0</v>
      </c>
      <c r="BG180" s="252">
        <f>IF(N180="zákl. přenesená",J180,0)</f>
        <v>0</v>
      </c>
      <c r="BH180" s="252">
        <f>IF(N180="sníž. přenesená",J180,0)</f>
        <v>0</v>
      </c>
      <c r="BI180" s="252">
        <f>IF(N180="nulová",J180,0)</f>
        <v>0</v>
      </c>
      <c r="BJ180" s="14" t="s">
        <v>83</v>
      </c>
      <c r="BK180" s="252">
        <f>ROUND(I180*H180,2)</f>
        <v>0</v>
      </c>
      <c r="BL180" s="14" t="s">
        <v>279</v>
      </c>
      <c r="BM180" s="251" t="s">
        <v>280</v>
      </c>
    </row>
    <row r="181" s="2" customFormat="1" ht="16.5" customHeight="1">
      <c r="A181" s="35"/>
      <c r="B181" s="36"/>
      <c r="C181" s="239" t="s">
        <v>276</v>
      </c>
      <c r="D181" s="239" t="s">
        <v>175</v>
      </c>
      <c r="E181" s="240" t="s">
        <v>282</v>
      </c>
      <c r="F181" s="241" t="s">
        <v>283</v>
      </c>
      <c r="G181" s="242" t="s">
        <v>213</v>
      </c>
      <c r="H181" s="243">
        <v>12</v>
      </c>
      <c r="I181" s="244"/>
      <c r="J181" s="245">
        <f>ROUND(I181*H181,2)</f>
        <v>0</v>
      </c>
      <c r="K181" s="246"/>
      <c r="L181" s="41"/>
      <c r="M181" s="247" t="s">
        <v>1</v>
      </c>
      <c r="N181" s="248" t="s">
        <v>41</v>
      </c>
      <c r="O181" s="88"/>
      <c r="P181" s="249">
        <f>O181*H181</f>
        <v>0</v>
      </c>
      <c r="Q181" s="249">
        <v>0</v>
      </c>
      <c r="R181" s="249">
        <f>Q181*H181</f>
        <v>0</v>
      </c>
      <c r="S181" s="249">
        <v>0</v>
      </c>
      <c r="T181" s="250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51" t="s">
        <v>214</v>
      </c>
      <c r="AT181" s="251" t="s">
        <v>175</v>
      </c>
      <c r="AU181" s="251" t="s">
        <v>85</v>
      </c>
      <c r="AY181" s="14" t="s">
        <v>172</v>
      </c>
      <c r="BE181" s="252">
        <f>IF(N181="základní",J181,0)</f>
        <v>0</v>
      </c>
      <c r="BF181" s="252">
        <f>IF(N181="snížená",J181,0)</f>
        <v>0</v>
      </c>
      <c r="BG181" s="252">
        <f>IF(N181="zákl. přenesená",J181,0)</f>
        <v>0</v>
      </c>
      <c r="BH181" s="252">
        <f>IF(N181="sníž. přenesená",J181,0)</f>
        <v>0</v>
      </c>
      <c r="BI181" s="252">
        <f>IF(N181="nulová",J181,0)</f>
        <v>0</v>
      </c>
      <c r="BJ181" s="14" t="s">
        <v>83</v>
      </c>
      <c r="BK181" s="252">
        <f>ROUND(I181*H181,2)</f>
        <v>0</v>
      </c>
      <c r="BL181" s="14" t="s">
        <v>214</v>
      </c>
      <c r="BM181" s="251" t="s">
        <v>284</v>
      </c>
    </row>
    <row r="182" s="2" customFormat="1" ht="16.5" customHeight="1">
      <c r="A182" s="35"/>
      <c r="B182" s="36"/>
      <c r="C182" s="239" t="s">
        <v>281</v>
      </c>
      <c r="D182" s="239" t="s">
        <v>175</v>
      </c>
      <c r="E182" s="240" t="s">
        <v>286</v>
      </c>
      <c r="F182" s="241" t="s">
        <v>287</v>
      </c>
      <c r="G182" s="242" t="s">
        <v>178</v>
      </c>
      <c r="H182" s="243">
        <v>1</v>
      </c>
      <c r="I182" s="244"/>
      <c r="J182" s="245">
        <f>ROUND(I182*H182,2)</f>
        <v>0</v>
      </c>
      <c r="K182" s="246"/>
      <c r="L182" s="41"/>
      <c r="M182" s="247" t="s">
        <v>1</v>
      </c>
      <c r="N182" s="248" t="s">
        <v>41</v>
      </c>
      <c r="O182" s="88"/>
      <c r="P182" s="249">
        <f>O182*H182</f>
        <v>0</v>
      </c>
      <c r="Q182" s="249">
        <v>0</v>
      </c>
      <c r="R182" s="249">
        <f>Q182*H182</f>
        <v>0</v>
      </c>
      <c r="S182" s="249">
        <v>0</v>
      </c>
      <c r="T182" s="250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51" t="s">
        <v>214</v>
      </c>
      <c r="AT182" s="251" t="s">
        <v>175</v>
      </c>
      <c r="AU182" s="251" t="s">
        <v>85</v>
      </c>
      <c r="AY182" s="14" t="s">
        <v>172</v>
      </c>
      <c r="BE182" s="252">
        <f>IF(N182="základní",J182,0)</f>
        <v>0</v>
      </c>
      <c r="BF182" s="252">
        <f>IF(N182="snížená",J182,0)</f>
        <v>0</v>
      </c>
      <c r="BG182" s="252">
        <f>IF(N182="zákl. přenesená",J182,0)</f>
        <v>0</v>
      </c>
      <c r="BH182" s="252">
        <f>IF(N182="sníž. přenesená",J182,0)</f>
        <v>0</v>
      </c>
      <c r="BI182" s="252">
        <f>IF(N182="nulová",J182,0)</f>
        <v>0</v>
      </c>
      <c r="BJ182" s="14" t="s">
        <v>83</v>
      </c>
      <c r="BK182" s="252">
        <f>ROUND(I182*H182,2)</f>
        <v>0</v>
      </c>
      <c r="BL182" s="14" t="s">
        <v>214</v>
      </c>
      <c r="BM182" s="251" t="s">
        <v>288</v>
      </c>
    </row>
    <row r="183" s="2" customFormat="1" ht="33" customHeight="1">
      <c r="A183" s="35"/>
      <c r="B183" s="36"/>
      <c r="C183" s="239" t="s">
        <v>285</v>
      </c>
      <c r="D183" s="239" t="s">
        <v>175</v>
      </c>
      <c r="E183" s="240" t="s">
        <v>294</v>
      </c>
      <c r="F183" s="241" t="s">
        <v>295</v>
      </c>
      <c r="G183" s="242" t="s">
        <v>178</v>
      </c>
      <c r="H183" s="243">
        <v>3</v>
      </c>
      <c r="I183" s="244"/>
      <c r="J183" s="245">
        <f>ROUND(I183*H183,2)</f>
        <v>0</v>
      </c>
      <c r="K183" s="246"/>
      <c r="L183" s="41"/>
      <c r="M183" s="247" t="s">
        <v>1</v>
      </c>
      <c r="N183" s="248" t="s">
        <v>41</v>
      </c>
      <c r="O183" s="88"/>
      <c r="P183" s="249">
        <f>O183*H183</f>
        <v>0</v>
      </c>
      <c r="Q183" s="249">
        <v>0.00038000000000000002</v>
      </c>
      <c r="R183" s="249">
        <f>Q183*H183</f>
        <v>0.00114</v>
      </c>
      <c r="S183" s="249">
        <v>0</v>
      </c>
      <c r="T183" s="250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51" t="s">
        <v>214</v>
      </c>
      <c r="AT183" s="251" t="s">
        <v>175</v>
      </c>
      <c r="AU183" s="251" t="s">
        <v>85</v>
      </c>
      <c r="AY183" s="14" t="s">
        <v>172</v>
      </c>
      <c r="BE183" s="252">
        <f>IF(N183="základní",J183,0)</f>
        <v>0</v>
      </c>
      <c r="BF183" s="252">
        <f>IF(N183="snížená",J183,0)</f>
        <v>0</v>
      </c>
      <c r="BG183" s="252">
        <f>IF(N183="zákl. přenesená",J183,0)</f>
        <v>0</v>
      </c>
      <c r="BH183" s="252">
        <f>IF(N183="sníž. přenesená",J183,0)</f>
        <v>0</v>
      </c>
      <c r="BI183" s="252">
        <f>IF(N183="nulová",J183,0)</f>
        <v>0</v>
      </c>
      <c r="BJ183" s="14" t="s">
        <v>83</v>
      </c>
      <c r="BK183" s="252">
        <f>ROUND(I183*H183,2)</f>
        <v>0</v>
      </c>
      <c r="BL183" s="14" t="s">
        <v>214</v>
      </c>
      <c r="BM183" s="251" t="s">
        <v>296</v>
      </c>
    </row>
    <row r="184" s="2" customFormat="1" ht="37.8" customHeight="1">
      <c r="A184" s="35"/>
      <c r="B184" s="36"/>
      <c r="C184" s="239" t="s">
        <v>289</v>
      </c>
      <c r="D184" s="239" t="s">
        <v>175</v>
      </c>
      <c r="E184" s="240" t="s">
        <v>302</v>
      </c>
      <c r="F184" s="241" t="s">
        <v>303</v>
      </c>
      <c r="G184" s="242" t="s">
        <v>178</v>
      </c>
      <c r="H184" s="243">
        <v>1</v>
      </c>
      <c r="I184" s="244"/>
      <c r="J184" s="245">
        <f>ROUND(I184*H184,2)</f>
        <v>0</v>
      </c>
      <c r="K184" s="246"/>
      <c r="L184" s="41"/>
      <c r="M184" s="247" t="s">
        <v>1</v>
      </c>
      <c r="N184" s="248" t="s">
        <v>41</v>
      </c>
      <c r="O184" s="88"/>
      <c r="P184" s="249">
        <f>O184*H184</f>
        <v>0</v>
      </c>
      <c r="Q184" s="249">
        <v>0.00147</v>
      </c>
      <c r="R184" s="249">
        <f>Q184*H184</f>
        <v>0.00147</v>
      </c>
      <c r="S184" s="249">
        <v>0</v>
      </c>
      <c r="T184" s="250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51" t="s">
        <v>214</v>
      </c>
      <c r="AT184" s="251" t="s">
        <v>175</v>
      </c>
      <c r="AU184" s="251" t="s">
        <v>85</v>
      </c>
      <c r="AY184" s="14" t="s">
        <v>172</v>
      </c>
      <c r="BE184" s="252">
        <f>IF(N184="základní",J184,0)</f>
        <v>0</v>
      </c>
      <c r="BF184" s="252">
        <f>IF(N184="snížená",J184,0)</f>
        <v>0</v>
      </c>
      <c r="BG184" s="252">
        <f>IF(N184="zákl. přenesená",J184,0)</f>
        <v>0</v>
      </c>
      <c r="BH184" s="252">
        <f>IF(N184="sníž. přenesená",J184,0)</f>
        <v>0</v>
      </c>
      <c r="BI184" s="252">
        <f>IF(N184="nulová",J184,0)</f>
        <v>0</v>
      </c>
      <c r="BJ184" s="14" t="s">
        <v>83</v>
      </c>
      <c r="BK184" s="252">
        <f>ROUND(I184*H184,2)</f>
        <v>0</v>
      </c>
      <c r="BL184" s="14" t="s">
        <v>214</v>
      </c>
      <c r="BM184" s="251" t="s">
        <v>304</v>
      </c>
    </row>
    <row r="185" s="2" customFormat="1" ht="16.5" customHeight="1">
      <c r="A185" s="35"/>
      <c r="B185" s="36"/>
      <c r="C185" s="239" t="s">
        <v>293</v>
      </c>
      <c r="D185" s="239" t="s">
        <v>175</v>
      </c>
      <c r="E185" s="240" t="s">
        <v>306</v>
      </c>
      <c r="F185" s="241" t="s">
        <v>307</v>
      </c>
      <c r="G185" s="242" t="s">
        <v>178</v>
      </c>
      <c r="H185" s="243">
        <v>1</v>
      </c>
      <c r="I185" s="244"/>
      <c r="J185" s="245">
        <f>ROUND(I185*H185,2)</f>
        <v>0</v>
      </c>
      <c r="K185" s="246"/>
      <c r="L185" s="41"/>
      <c r="M185" s="247" t="s">
        <v>1</v>
      </c>
      <c r="N185" s="248" t="s">
        <v>41</v>
      </c>
      <c r="O185" s="88"/>
      <c r="P185" s="249">
        <f>O185*H185</f>
        <v>0</v>
      </c>
      <c r="Q185" s="249">
        <v>8.0000000000000007E-05</v>
      </c>
      <c r="R185" s="249">
        <f>Q185*H185</f>
        <v>8.0000000000000007E-05</v>
      </c>
      <c r="S185" s="249">
        <v>0</v>
      </c>
      <c r="T185" s="250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51" t="s">
        <v>214</v>
      </c>
      <c r="AT185" s="251" t="s">
        <v>175</v>
      </c>
      <c r="AU185" s="251" t="s">
        <v>85</v>
      </c>
      <c r="AY185" s="14" t="s">
        <v>172</v>
      </c>
      <c r="BE185" s="252">
        <f>IF(N185="základní",J185,0)</f>
        <v>0</v>
      </c>
      <c r="BF185" s="252">
        <f>IF(N185="snížená",J185,0)</f>
        <v>0</v>
      </c>
      <c r="BG185" s="252">
        <f>IF(N185="zákl. přenesená",J185,0)</f>
        <v>0</v>
      </c>
      <c r="BH185" s="252">
        <f>IF(N185="sníž. přenesená",J185,0)</f>
        <v>0</v>
      </c>
      <c r="BI185" s="252">
        <f>IF(N185="nulová",J185,0)</f>
        <v>0</v>
      </c>
      <c r="BJ185" s="14" t="s">
        <v>83</v>
      </c>
      <c r="BK185" s="252">
        <f>ROUND(I185*H185,2)</f>
        <v>0</v>
      </c>
      <c r="BL185" s="14" t="s">
        <v>214</v>
      </c>
      <c r="BM185" s="251" t="s">
        <v>1438</v>
      </c>
    </row>
    <row r="186" s="2" customFormat="1" ht="24.15" customHeight="1">
      <c r="A186" s="35"/>
      <c r="B186" s="36"/>
      <c r="C186" s="253" t="s">
        <v>297</v>
      </c>
      <c r="D186" s="253" t="s">
        <v>181</v>
      </c>
      <c r="E186" s="254" t="s">
        <v>310</v>
      </c>
      <c r="F186" s="255" t="s">
        <v>311</v>
      </c>
      <c r="G186" s="256" t="s">
        <v>178</v>
      </c>
      <c r="H186" s="257">
        <v>1</v>
      </c>
      <c r="I186" s="258"/>
      <c r="J186" s="259">
        <f>ROUND(I186*H186,2)</f>
        <v>0</v>
      </c>
      <c r="K186" s="260"/>
      <c r="L186" s="261"/>
      <c r="M186" s="262" t="s">
        <v>1</v>
      </c>
      <c r="N186" s="263" t="s">
        <v>41</v>
      </c>
      <c r="O186" s="88"/>
      <c r="P186" s="249">
        <f>O186*H186</f>
        <v>0</v>
      </c>
      <c r="Q186" s="249">
        <v>0.00050000000000000001</v>
      </c>
      <c r="R186" s="249">
        <f>Q186*H186</f>
        <v>0.00050000000000000001</v>
      </c>
      <c r="S186" s="249">
        <v>0</v>
      </c>
      <c r="T186" s="250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51" t="s">
        <v>309</v>
      </c>
      <c r="AT186" s="251" t="s">
        <v>181</v>
      </c>
      <c r="AU186" s="251" t="s">
        <v>85</v>
      </c>
      <c r="AY186" s="14" t="s">
        <v>172</v>
      </c>
      <c r="BE186" s="252">
        <f>IF(N186="základní",J186,0)</f>
        <v>0</v>
      </c>
      <c r="BF186" s="252">
        <f>IF(N186="snížená",J186,0)</f>
        <v>0</v>
      </c>
      <c r="BG186" s="252">
        <f>IF(N186="zákl. přenesená",J186,0)</f>
        <v>0</v>
      </c>
      <c r="BH186" s="252">
        <f>IF(N186="sníž. přenesená",J186,0)</f>
        <v>0</v>
      </c>
      <c r="BI186" s="252">
        <f>IF(N186="nulová",J186,0)</f>
        <v>0</v>
      </c>
      <c r="BJ186" s="14" t="s">
        <v>83</v>
      </c>
      <c r="BK186" s="252">
        <f>ROUND(I186*H186,2)</f>
        <v>0</v>
      </c>
      <c r="BL186" s="14" t="s">
        <v>214</v>
      </c>
      <c r="BM186" s="251" t="s">
        <v>1439</v>
      </c>
    </row>
    <row r="187" s="2" customFormat="1" ht="24.15" customHeight="1">
      <c r="A187" s="35"/>
      <c r="B187" s="36"/>
      <c r="C187" s="239" t="s">
        <v>301</v>
      </c>
      <c r="D187" s="239" t="s">
        <v>175</v>
      </c>
      <c r="E187" s="240" t="s">
        <v>314</v>
      </c>
      <c r="F187" s="241" t="s">
        <v>315</v>
      </c>
      <c r="G187" s="242" t="s">
        <v>178</v>
      </c>
      <c r="H187" s="243">
        <v>1</v>
      </c>
      <c r="I187" s="244"/>
      <c r="J187" s="245">
        <f>ROUND(I187*H187,2)</f>
        <v>0</v>
      </c>
      <c r="K187" s="246"/>
      <c r="L187" s="41"/>
      <c r="M187" s="247" t="s">
        <v>1</v>
      </c>
      <c r="N187" s="248" t="s">
        <v>41</v>
      </c>
      <c r="O187" s="88"/>
      <c r="P187" s="249">
        <f>O187*H187</f>
        <v>0</v>
      </c>
      <c r="Q187" s="249">
        <v>0.00075000000000000002</v>
      </c>
      <c r="R187" s="249">
        <f>Q187*H187</f>
        <v>0.00075000000000000002</v>
      </c>
      <c r="S187" s="249">
        <v>0</v>
      </c>
      <c r="T187" s="250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51" t="s">
        <v>214</v>
      </c>
      <c r="AT187" s="251" t="s">
        <v>175</v>
      </c>
      <c r="AU187" s="251" t="s">
        <v>85</v>
      </c>
      <c r="AY187" s="14" t="s">
        <v>172</v>
      </c>
      <c r="BE187" s="252">
        <f>IF(N187="základní",J187,0)</f>
        <v>0</v>
      </c>
      <c r="BF187" s="252">
        <f>IF(N187="snížená",J187,0)</f>
        <v>0</v>
      </c>
      <c r="BG187" s="252">
        <f>IF(N187="zákl. přenesená",J187,0)</f>
        <v>0</v>
      </c>
      <c r="BH187" s="252">
        <f>IF(N187="sníž. přenesená",J187,0)</f>
        <v>0</v>
      </c>
      <c r="BI187" s="252">
        <f>IF(N187="nulová",J187,0)</f>
        <v>0</v>
      </c>
      <c r="BJ187" s="14" t="s">
        <v>83</v>
      </c>
      <c r="BK187" s="252">
        <f>ROUND(I187*H187,2)</f>
        <v>0</v>
      </c>
      <c r="BL187" s="14" t="s">
        <v>214</v>
      </c>
      <c r="BM187" s="251" t="s">
        <v>1440</v>
      </c>
    </row>
    <row r="188" s="2" customFormat="1" ht="16.5" customHeight="1">
      <c r="A188" s="35"/>
      <c r="B188" s="36"/>
      <c r="C188" s="239" t="s">
        <v>305</v>
      </c>
      <c r="D188" s="239" t="s">
        <v>175</v>
      </c>
      <c r="E188" s="240" t="s">
        <v>318</v>
      </c>
      <c r="F188" s="241" t="s">
        <v>319</v>
      </c>
      <c r="G188" s="242" t="s">
        <v>178</v>
      </c>
      <c r="H188" s="243">
        <v>1</v>
      </c>
      <c r="I188" s="244"/>
      <c r="J188" s="245">
        <f>ROUND(I188*H188,2)</f>
        <v>0</v>
      </c>
      <c r="K188" s="246"/>
      <c r="L188" s="41"/>
      <c r="M188" s="247" t="s">
        <v>1</v>
      </c>
      <c r="N188" s="248" t="s">
        <v>41</v>
      </c>
      <c r="O188" s="88"/>
      <c r="P188" s="249">
        <f>O188*H188</f>
        <v>0</v>
      </c>
      <c r="Q188" s="249">
        <v>0.00024000000000000001</v>
      </c>
      <c r="R188" s="249">
        <f>Q188*H188</f>
        <v>0.00024000000000000001</v>
      </c>
      <c r="S188" s="249">
        <v>0</v>
      </c>
      <c r="T188" s="250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51" t="s">
        <v>214</v>
      </c>
      <c r="AT188" s="251" t="s">
        <v>175</v>
      </c>
      <c r="AU188" s="251" t="s">
        <v>85</v>
      </c>
      <c r="AY188" s="14" t="s">
        <v>172</v>
      </c>
      <c r="BE188" s="252">
        <f>IF(N188="základní",J188,0)</f>
        <v>0</v>
      </c>
      <c r="BF188" s="252">
        <f>IF(N188="snížená",J188,0)</f>
        <v>0</v>
      </c>
      <c r="BG188" s="252">
        <f>IF(N188="zákl. přenesená",J188,0)</f>
        <v>0</v>
      </c>
      <c r="BH188" s="252">
        <f>IF(N188="sníž. přenesená",J188,0)</f>
        <v>0</v>
      </c>
      <c r="BI188" s="252">
        <f>IF(N188="nulová",J188,0)</f>
        <v>0</v>
      </c>
      <c r="BJ188" s="14" t="s">
        <v>83</v>
      </c>
      <c r="BK188" s="252">
        <f>ROUND(I188*H188,2)</f>
        <v>0</v>
      </c>
      <c r="BL188" s="14" t="s">
        <v>214</v>
      </c>
      <c r="BM188" s="251" t="s">
        <v>1441</v>
      </c>
    </row>
    <row r="189" s="2" customFormat="1" ht="24.15" customHeight="1">
      <c r="A189" s="35"/>
      <c r="B189" s="36"/>
      <c r="C189" s="239" t="s">
        <v>309</v>
      </c>
      <c r="D189" s="239" t="s">
        <v>175</v>
      </c>
      <c r="E189" s="240" t="s">
        <v>322</v>
      </c>
      <c r="F189" s="241" t="s">
        <v>323</v>
      </c>
      <c r="G189" s="242" t="s">
        <v>227</v>
      </c>
      <c r="H189" s="264"/>
      <c r="I189" s="244"/>
      <c r="J189" s="245">
        <f>ROUND(I189*H189,2)</f>
        <v>0</v>
      </c>
      <c r="K189" s="246"/>
      <c r="L189" s="41"/>
      <c r="M189" s="247" t="s">
        <v>1</v>
      </c>
      <c r="N189" s="248" t="s">
        <v>41</v>
      </c>
      <c r="O189" s="88"/>
      <c r="P189" s="249">
        <f>O189*H189</f>
        <v>0</v>
      </c>
      <c r="Q189" s="249">
        <v>0</v>
      </c>
      <c r="R189" s="249">
        <f>Q189*H189</f>
        <v>0</v>
      </c>
      <c r="S189" s="249">
        <v>0</v>
      </c>
      <c r="T189" s="250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51" t="s">
        <v>214</v>
      </c>
      <c r="AT189" s="251" t="s">
        <v>175</v>
      </c>
      <c r="AU189" s="251" t="s">
        <v>85</v>
      </c>
      <c r="AY189" s="14" t="s">
        <v>172</v>
      </c>
      <c r="BE189" s="252">
        <f>IF(N189="základní",J189,0)</f>
        <v>0</v>
      </c>
      <c r="BF189" s="252">
        <f>IF(N189="snížená",J189,0)</f>
        <v>0</v>
      </c>
      <c r="BG189" s="252">
        <f>IF(N189="zákl. přenesená",J189,0)</f>
        <v>0</v>
      </c>
      <c r="BH189" s="252">
        <f>IF(N189="sníž. přenesená",J189,0)</f>
        <v>0</v>
      </c>
      <c r="BI189" s="252">
        <f>IF(N189="nulová",J189,0)</f>
        <v>0</v>
      </c>
      <c r="BJ189" s="14" t="s">
        <v>83</v>
      </c>
      <c r="BK189" s="252">
        <f>ROUND(I189*H189,2)</f>
        <v>0</v>
      </c>
      <c r="BL189" s="14" t="s">
        <v>214</v>
      </c>
      <c r="BM189" s="251" t="s">
        <v>324</v>
      </c>
    </row>
    <row r="190" s="2" customFormat="1" ht="24.15" customHeight="1">
      <c r="A190" s="35"/>
      <c r="B190" s="36"/>
      <c r="C190" s="239" t="s">
        <v>313</v>
      </c>
      <c r="D190" s="239" t="s">
        <v>175</v>
      </c>
      <c r="E190" s="240" t="s">
        <v>326</v>
      </c>
      <c r="F190" s="241" t="s">
        <v>327</v>
      </c>
      <c r="G190" s="242" t="s">
        <v>227</v>
      </c>
      <c r="H190" s="264"/>
      <c r="I190" s="244"/>
      <c r="J190" s="245">
        <f>ROUND(I190*H190,2)</f>
        <v>0</v>
      </c>
      <c r="K190" s="246"/>
      <c r="L190" s="41"/>
      <c r="M190" s="247" t="s">
        <v>1</v>
      </c>
      <c r="N190" s="248" t="s">
        <v>41</v>
      </c>
      <c r="O190" s="88"/>
      <c r="P190" s="249">
        <f>O190*H190</f>
        <v>0</v>
      </c>
      <c r="Q190" s="249">
        <v>0</v>
      </c>
      <c r="R190" s="249">
        <f>Q190*H190</f>
        <v>0</v>
      </c>
      <c r="S190" s="249">
        <v>0</v>
      </c>
      <c r="T190" s="250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51" t="s">
        <v>214</v>
      </c>
      <c r="AT190" s="251" t="s">
        <v>175</v>
      </c>
      <c r="AU190" s="251" t="s">
        <v>85</v>
      </c>
      <c r="AY190" s="14" t="s">
        <v>172</v>
      </c>
      <c r="BE190" s="252">
        <f>IF(N190="základní",J190,0)</f>
        <v>0</v>
      </c>
      <c r="BF190" s="252">
        <f>IF(N190="snížená",J190,0)</f>
        <v>0</v>
      </c>
      <c r="BG190" s="252">
        <f>IF(N190="zákl. přenesená",J190,0)</f>
        <v>0</v>
      </c>
      <c r="BH190" s="252">
        <f>IF(N190="sníž. přenesená",J190,0)</f>
        <v>0</v>
      </c>
      <c r="BI190" s="252">
        <f>IF(N190="nulová",J190,0)</f>
        <v>0</v>
      </c>
      <c r="BJ190" s="14" t="s">
        <v>83</v>
      </c>
      <c r="BK190" s="252">
        <f>ROUND(I190*H190,2)</f>
        <v>0</v>
      </c>
      <c r="BL190" s="14" t="s">
        <v>214</v>
      </c>
      <c r="BM190" s="251" t="s">
        <v>328</v>
      </c>
    </row>
    <row r="191" s="12" customFormat="1" ht="22.8" customHeight="1">
      <c r="A191" s="12"/>
      <c r="B191" s="223"/>
      <c r="C191" s="224"/>
      <c r="D191" s="225" t="s">
        <v>75</v>
      </c>
      <c r="E191" s="237" t="s">
        <v>329</v>
      </c>
      <c r="F191" s="237" t="s">
        <v>330</v>
      </c>
      <c r="G191" s="224"/>
      <c r="H191" s="224"/>
      <c r="I191" s="227"/>
      <c r="J191" s="238">
        <f>BK191</f>
        <v>0</v>
      </c>
      <c r="K191" s="224"/>
      <c r="L191" s="229"/>
      <c r="M191" s="230"/>
      <c r="N191" s="231"/>
      <c r="O191" s="231"/>
      <c r="P191" s="232">
        <v>0</v>
      </c>
      <c r="Q191" s="231"/>
      <c r="R191" s="232">
        <v>0</v>
      </c>
      <c r="S191" s="231"/>
      <c r="T191" s="233"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34" t="s">
        <v>85</v>
      </c>
      <c r="AT191" s="235" t="s">
        <v>75</v>
      </c>
      <c r="AU191" s="235" t="s">
        <v>83</v>
      </c>
      <c r="AY191" s="234" t="s">
        <v>172</v>
      </c>
      <c r="BK191" s="236">
        <v>0</v>
      </c>
    </row>
    <row r="192" s="12" customFormat="1" ht="22.8" customHeight="1">
      <c r="A192" s="12"/>
      <c r="B192" s="223"/>
      <c r="C192" s="224"/>
      <c r="D192" s="225" t="s">
        <v>75</v>
      </c>
      <c r="E192" s="237" t="s">
        <v>331</v>
      </c>
      <c r="F192" s="237" t="s">
        <v>332</v>
      </c>
      <c r="G192" s="224"/>
      <c r="H192" s="224"/>
      <c r="I192" s="227"/>
      <c r="J192" s="238">
        <f>BK192</f>
        <v>0</v>
      </c>
      <c r="K192" s="224"/>
      <c r="L192" s="229"/>
      <c r="M192" s="230"/>
      <c r="N192" s="231"/>
      <c r="O192" s="231"/>
      <c r="P192" s="232">
        <f>SUM(P193:P210)</f>
        <v>0</v>
      </c>
      <c r="Q192" s="231"/>
      <c r="R192" s="232">
        <f>SUM(R193:R210)</f>
        <v>0</v>
      </c>
      <c r="S192" s="231"/>
      <c r="T192" s="233">
        <f>SUM(T193:T210)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234" t="s">
        <v>85</v>
      </c>
      <c r="AT192" s="235" t="s">
        <v>75</v>
      </c>
      <c r="AU192" s="235" t="s">
        <v>83</v>
      </c>
      <c r="AY192" s="234" t="s">
        <v>172</v>
      </c>
      <c r="BK192" s="236">
        <f>SUM(BK193:BK210)</f>
        <v>0</v>
      </c>
    </row>
    <row r="193" s="2" customFormat="1" ht="16.5" customHeight="1">
      <c r="A193" s="35"/>
      <c r="B193" s="36"/>
      <c r="C193" s="239" t="s">
        <v>317</v>
      </c>
      <c r="D193" s="239" t="s">
        <v>175</v>
      </c>
      <c r="E193" s="240" t="s">
        <v>334</v>
      </c>
      <c r="F193" s="241" t="s">
        <v>335</v>
      </c>
      <c r="G193" s="242" t="s">
        <v>336</v>
      </c>
      <c r="H193" s="243">
        <v>24</v>
      </c>
      <c r="I193" s="244"/>
      <c r="J193" s="245">
        <f>ROUND(I193*H193,2)</f>
        <v>0</v>
      </c>
      <c r="K193" s="246"/>
      <c r="L193" s="41"/>
      <c r="M193" s="247" t="s">
        <v>1</v>
      </c>
      <c r="N193" s="248" t="s">
        <v>41</v>
      </c>
      <c r="O193" s="88"/>
      <c r="P193" s="249">
        <f>O193*H193</f>
        <v>0</v>
      </c>
      <c r="Q193" s="249">
        <v>0</v>
      </c>
      <c r="R193" s="249">
        <f>Q193*H193</f>
        <v>0</v>
      </c>
      <c r="S193" s="249">
        <v>0</v>
      </c>
      <c r="T193" s="250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51" t="s">
        <v>214</v>
      </c>
      <c r="AT193" s="251" t="s">
        <v>175</v>
      </c>
      <c r="AU193" s="251" t="s">
        <v>85</v>
      </c>
      <c r="AY193" s="14" t="s">
        <v>172</v>
      </c>
      <c r="BE193" s="252">
        <f>IF(N193="základní",J193,0)</f>
        <v>0</v>
      </c>
      <c r="BF193" s="252">
        <f>IF(N193="snížená",J193,0)</f>
        <v>0</v>
      </c>
      <c r="BG193" s="252">
        <f>IF(N193="zákl. přenesená",J193,0)</f>
        <v>0</v>
      </c>
      <c r="BH193" s="252">
        <f>IF(N193="sníž. přenesená",J193,0)</f>
        <v>0</v>
      </c>
      <c r="BI193" s="252">
        <f>IF(N193="nulová",J193,0)</f>
        <v>0</v>
      </c>
      <c r="BJ193" s="14" t="s">
        <v>83</v>
      </c>
      <c r="BK193" s="252">
        <f>ROUND(I193*H193,2)</f>
        <v>0</v>
      </c>
      <c r="BL193" s="14" t="s">
        <v>214</v>
      </c>
      <c r="BM193" s="251" t="s">
        <v>337</v>
      </c>
    </row>
    <row r="194" s="2" customFormat="1" ht="16.5" customHeight="1">
      <c r="A194" s="35"/>
      <c r="B194" s="36"/>
      <c r="C194" s="253" t="s">
        <v>321</v>
      </c>
      <c r="D194" s="253" t="s">
        <v>181</v>
      </c>
      <c r="E194" s="254" t="s">
        <v>1120</v>
      </c>
      <c r="F194" s="255" t="s">
        <v>1121</v>
      </c>
      <c r="G194" s="256" t="s">
        <v>341</v>
      </c>
      <c r="H194" s="257">
        <v>1</v>
      </c>
      <c r="I194" s="258"/>
      <c r="J194" s="259">
        <f>ROUND(I194*H194,2)</f>
        <v>0</v>
      </c>
      <c r="K194" s="260"/>
      <c r="L194" s="261"/>
      <c r="M194" s="262" t="s">
        <v>1</v>
      </c>
      <c r="N194" s="263" t="s">
        <v>41</v>
      </c>
      <c r="O194" s="88"/>
      <c r="P194" s="249">
        <f>O194*H194</f>
        <v>0</v>
      </c>
      <c r="Q194" s="249">
        <v>0</v>
      </c>
      <c r="R194" s="249">
        <f>Q194*H194</f>
        <v>0</v>
      </c>
      <c r="S194" s="249">
        <v>0</v>
      </c>
      <c r="T194" s="250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51" t="s">
        <v>309</v>
      </c>
      <c r="AT194" s="251" t="s">
        <v>181</v>
      </c>
      <c r="AU194" s="251" t="s">
        <v>85</v>
      </c>
      <c r="AY194" s="14" t="s">
        <v>172</v>
      </c>
      <c r="BE194" s="252">
        <f>IF(N194="základní",J194,0)</f>
        <v>0</v>
      </c>
      <c r="BF194" s="252">
        <f>IF(N194="snížená",J194,0)</f>
        <v>0</v>
      </c>
      <c r="BG194" s="252">
        <f>IF(N194="zákl. přenesená",J194,0)</f>
        <v>0</v>
      </c>
      <c r="BH194" s="252">
        <f>IF(N194="sníž. přenesená",J194,0)</f>
        <v>0</v>
      </c>
      <c r="BI194" s="252">
        <f>IF(N194="nulová",J194,0)</f>
        <v>0</v>
      </c>
      <c r="BJ194" s="14" t="s">
        <v>83</v>
      </c>
      <c r="BK194" s="252">
        <f>ROUND(I194*H194,2)</f>
        <v>0</v>
      </c>
      <c r="BL194" s="14" t="s">
        <v>214</v>
      </c>
      <c r="BM194" s="251" t="s">
        <v>1122</v>
      </c>
    </row>
    <row r="195" s="2" customFormat="1" ht="16.5" customHeight="1">
      <c r="A195" s="35"/>
      <c r="B195" s="36"/>
      <c r="C195" s="253" t="s">
        <v>325</v>
      </c>
      <c r="D195" s="253" t="s">
        <v>181</v>
      </c>
      <c r="E195" s="254" t="s">
        <v>1123</v>
      </c>
      <c r="F195" s="255" t="s">
        <v>1124</v>
      </c>
      <c r="G195" s="256" t="s">
        <v>341</v>
      </c>
      <c r="H195" s="257">
        <v>1</v>
      </c>
      <c r="I195" s="258"/>
      <c r="J195" s="259">
        <f>ROUND(I195*H195,2)</f>
        <v>0</v>
      </c>
      <c r="K195" s="260"/>
      <c r="L195" s="261"/>
      <c r="M195" s="262" t="s">
        <v>1</v>
      </c>
      <c r="N195" s="263" t="s">
        <v>41</v>
      </c>
      <c r="O195" s="88"/>
      <c r="P195" s="249">
        <f>O195*H195</f>
        <v>0</v>
      </c>
      <c r="Q195" s="249">
        <v>0</v>
      </c>
      <c r="R195" s="249">
        <f>Q195*H195</f>
        <v>0</v>
      </c>
      <c r="S195" s="249">
        <v>0</v>
      </c>
      <c r="T195" s="250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51" t="s">
        <v>309</v>
      </c>
      <c r="AT195" s="251" t="s">
        <v>181</v>
      </c>
      <c r="AU195" s="251" t="s">
        <v>85</v>
      </c>
      <c r="AY195" s="14" t="s">
        <v>172</v>
      </c>
      <c r="BE195" s="252">
        <f>IF(N195="základní",J195,0)</f>
        <v>0</v>
      </c>
      <c r="BF195" s="252">
        <f>IF(N195="snížená",J195,0)</f>
        <v>0</v>
      </c>
      <c r="BG195" s="252">
        <f>IF(N195="zákl. přenesená",J195,0)</f>
        <v>0</v>
      </c>
      <c r="BH195" s="252">
        <f>IF(N195="sníž. přenesená",J195,0)</f>
        <v>0</v>
      </c>
      <c r="BI195" s="252">
        <f>IF(N195="nulová",J195,0)</f>
        <v>0</v>
      </c>
      <c r="BJ195" s="14" t="s">
        <v>83</v>
      </c>
      <c r="BK195" s="252">
        <f>ROUND(I195*H195,2)</f>
        <v>0</v>
      </c>
      <c r="BL195" s="14" t="s">
        <v>214</v>
      </c>
      <c r="BM195" s="251" t="s">
        <v>1125</v>
      </c>
    </row>
    <row r="196" s="2" customFormat="1" ht="16.5" customHeight="1">
      <c r="A196" s="35"/>
      <c r="B196" s="36"/>
      <c r="C196" s="253" t="s">
        <v>333</v>
      </c>
      <c r="D196" s="253" t="s">
        <v>181</v>
      </c>
      <c r="E196" s="254" t="s">
        <v>1126</v>
      </c>
      <c r="F196" s="255" t="s">
        <v>1127</v>
      </c>
      <c r="G196" s="256" t="s">
        <v>341</v>
      </c>
      <c r="H196" s="257">
        <v>1</v>
      </c>
      <c r="I196" s="258"/>
      <c r="J196" s="259">
        <f>ROUND(I196*H196,2)</f>
        <v>0</v>
      </c>
      <c r="K196" s="260"/>
      <c r="L196" s="261"/>
      <c r="M196" s="262" t="s">
        <v>1</v>
      </c>
      <c r="N196" s="263" t="s">
        <v>41</v>
      </c>
      <c r="O196" s="88"/>
      <c r="P196" s="249">
        <f>O196*H196</f>
        <v>0</v>
      </c>
      <c r="Q196" s="249">
        <v>0</v>
      </c>
      <c r="R196" s="249">
        <f>Q196*H196</f>
        <v>0</v>
      </c>
      <c r="S196" s="249">
        <v>0</v>
      </c>
      <c r="T196" s="250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51" t="s">
        <v>309</v>
      </c>
      <c r="AT196" s="251" t="s">
        <v>181</v>
      </c>
      <c r="AU196" s="251" t="s">
        <v>85</v>
      </c>
      <c r="AY196" s="14" t="s">
        <v>172</v>
      </c>
      <c r="BE196" s="252">
        <f>IF(N196="základní",J196,0)</f>
        <v>0</v>
      </c>
      <c r="BF196" s="252">
        <f>IF(N196="snížená",J196,0)</f>
        <v>0</v>
      </c>
      <c r="BG196" s="252">
        <f>IF(N196="zákl. přenesená",J196,0)</f>
        <v>0</v>
      </c>
      <c r="BH196" s="252">
        <f>IF(N196="sníž. přenesená",J196,0)</f>
        <v>0</v>
      </c>
      <c r="BI196" s="252">
        <f>IF(N196="nulová",J196,0)</f>
        <v>0</v>
      </c>
      <c r="BJ196" s="14" t="s">
        <v>83</v>
      </c>
      <c r="BK196" s="252">
        <f>ROUND(I196*H196,2)</f>
        <v>0</v>
      </c>
      <c r="BL196" s="14" t="s">
        <v>214</v>
      </c>
      <c r="BM196" s="251" t="s">
        <v>1128</v>
      </c>
    </row>
    <row r="197" s="2" customFormat="1" ht="16.5" customHeight="1">
      <c r="A197" s="35"/>
      <c r="B197" s="36"/>
      <c r="C197" s="253" t="s">
        <v>338</v>
      </c>
      <c r="D197" s="253" t="s">
        <v>181</v>
      </c>
      <c r="E197" s="254" t="s">
        <v>1129</v>
      </c>
      <c r="F197" s="255" t="s">
        <v>1130</v>
      </c>
      <c r="G197" s="256" t="s">
        <v>341</v>
      </c>
      <c r="H197" s="257">
        <v>2</v>
      </c>
      <c r="I197" s="258"/>
      <c r="J197" s="259">
        <f>ROUND(I197*H197,2)</f>
        <v>0</v>
      </c>
      <c r="K197" s="260"/>
      <c r="L197" s="261"/>
      <c r="M197" s="262" t="s">
        <v>1</v>
      </c>
      <c r="N197" s="263" t="s">
        <v>41</v>
      </c>
      <c r="O197" s="88"/>
      <c r="P197" s="249">
        <f>O197*H197</f>
        <v>0</v>
      </c>
      <c r="Q197" s="249">
        <v>0</v>
      </c>
      <c r="R197" s="249">
        <f>Q197*H197</f>
        <v>0</v>
      </c>
      <c r="S197" s="249">
        <v>0</v>
      </c>
      <c r="T197" s="250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51" t="s">
        <v>309</v>
      </c>
      <c r="AT197" s="251" t="s">
        <v>181</v>
      </c>
      <c r="AU197" s="251" t="s">
        <v>85</v>
      </c>
      <c r="AY197" s="14" t="s">
        <v>172</v>
      </c>
      <c r="BE197" s="252">
        <f>IF(N197="základní",J197,0)</f>
        <v>0</v>
      </c>
      <c r="BF197" s="252">
        <f>IF(N197="snížená",J197,0)</f>
        <v>0</v>
      </c>
      <c r="BG197" s="252">
        <f>IF(N197="zákl. přenesená",J197,0)</f>
        <v>0</v>
      </c>
      <c r="BH197" s="252">
        <f>IF(N197="sníž. přenesená",J197,0)</f>
        <v>0</v>
      </c>
      <c r="BI197" s="252">
        <f>IF(N197="nulová",J197,0)</f>
        <v>0</v>
      </c>
      <c r="BJ197" s="14" t="s">
        <v>83</v>
      </c>
      <c r="BK197" s="252">
        <f>ROUND(I197*H197,2)</f>
        <v>0</v>
      </c>
      <c r="BL197" s="14" t="s">
        <v>214</v>
      </c>
      <c r="BM197" s="251" t="s">
        <v>1131</v>
      </c>
    </row>
    <row r="198" s="2" customFormat="1" ht="21.75" customHeight="1">
      <c r="A198" s="35"/>
      <c r="B198" s="36"/>
      <c r="C198" s="253" t="s">
        <v>343</v>
      </c>
      <c r="D198" s="253" t="s">
        <v>181</v>
      </c>
      <c r="E198" s="254" t="s">
        <v>1132</v>
      </c>
      <c r="F198" s="255" t="s">
        <v>1133</v>
      </c>
      <c r="G198" s="256" t="s">
        <v>341</v>
      </c>
      <c r="H198" s="257">
        <v>1</v>
      </c>
      <c r="I198" s="258"/>
      <c r="J198" s="259">
        <f>ROUND(I198*H198,2)</f>
        <v>0</v>
      </c>
      <c r="K198" s="260"/>
      <c r="L198" s="261"/>
      <c r="M198" s="262" t="s">
        <v>1</v>
      </c>
      <c r="N198" s="263" t="s">
        <v>41</v>
      </c>
      <c r="O198" s="88"/>
      <c r="P198" s="249">
        <f>O198*H198</f>
        <v>0</v>
      </c>
      <c r="Q198" s="249">
        <v>0</v>
      </c>
      <c r="R198" s="249">
        <f>Q198*H198</f>
        <v>0</v>
      </c>
      <c r="S198" s="249">
        <v>0</v>
      </c>
      <c r="T198" s="250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51" t="s">
        <v>309</v>
      </c>
      <c r="AT198" s="251" t="s">
        <v>181</v>
      </c>
      <c r="AU198" s="251" t="s">
        <v>85</v>
      </c>
      <c r="AY198" s="14" t="s">
        <v>172</v>
      </c>
      <c r="BE198" s="252">
        <f>IF(N198="základní",J198,0)</f>
        <v>0</v>
      </c>
      <c r="BF198" s="252">
        <f>IF(N198="snížená",J198,0)</f>
        <v>0</v>
      </c>
      <c r="BG198" s="252">
        <f>IF(N198="zákl. přenesená",J198,0)</f>
        <v>0</v>
      </c>
      <c r="BH198" s="252">
        <f>IF(N198="sníž. přenesená",J198,0)</f>
        <v>0</v>
      </c>
      <c r="BI198" s="252">
        <f>IF(N198="nulová",J198,0)</f>
        <v>0</v>
      </c>
      <c r="BJ198" s="14" t="s">
        <v>83</v>
      </c>
      <c r="BK198" s="252">
        <f>ROUND(I198*H198,2)</f>
        <v>0</v>
      </c>
      <c r="BL198" s="14" t="s">
        <v>214</v>
      </c>
      <c r="BM198" s="251" t="s">
        <v>1134</v>
      </c>
    </row>
    <row r="199" s="2" customFormat="1" ht="16.5" customHeight="1">
      <c r="A199" s="35"/>
      <c r="B199" s="36"/>
      <c r="C199" s="253" t="s">
        <v>347</v>
      </c>
      <c r="D199" s="253" t="s">
        <v>181</v>
      </c>
      <c r="E199" s="254" t="s">
        <v>1135</v>
      </c>
      <c r="F199" s="255" t="s">
        <v>361</v>
      </c>
      <c r="G199" s="256" t="s">
        <v>341</v>
      </c>
      <c r="H199" s="257">
        <v>4</v>
      </c>
      <c r="I199" s="258"/>
      <c r="J199" s="259">
        <f>ROUND(I199*H199,2)</f>
        <v>0</v>
      </c>
      <c r="K199" s="260"/>
      <c r="L199" s="261"/>
      <c r="M199" s="262" t="s">
        <v>1</v>
      </c>
      <c r="N199" s="263" t="s">
        <v>41</v>
      </c>
      <c r="O199" s="88"/>
      <c r="P199" s="249">
        <f>O199*H199</f>
        <v>0</v>
      </c>
      <c r="Q199" s="249">
        <v>0</v>
      </c>
      <c r="R199" s="249">
        <f>Q199*H199</f>
        <v>0</v>
      </c>
      <c r="S199" s="249">
        <v>0</v>
      </c>
      <c r="T199" s="250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51" t="s">
        <v>309</v>
      </c>
      <c r="AT199" s="251" t="s">
        <v>181</v>
      </c>
      <c r="AU199" s="251" t="s">
        <v>85</v>
      </c>
      <c r="AY199" s="14" t="s">
        <v>172</v>
      </c>
      <c r="BE199" s="252">
        <f>IF(N199="základní",J199,0)</f>
        <v>0</v>
      </c>
      <c r="BF199" s="252">
        <f>IF(N199="snížená",J199,0)</f>
        <v>0</v>
      </c>
      <c r="BG199" s="252">
        <f>IF(N199="zákl. přenesená",J199,0)</f>
        <v>0</v>
      </c>
      <c r="BH199" s="252">
        <f>IF(N199="sníž. přenesená",J199,0)</f>
        <v>0</v>
      </c>
      <c r="BI199" s="252">
        <f>IF(N199="nulová",J199,0)</f>
        <v>0</v>
      </c>
      <c r="BJ199" s="14" t="s">
        <v>83</v>
      </c>
      <c r="BK199" s="252">
        <f>ROUND(I199*H199,2)</f>
        <v>0</v>
      </c>
      <c r="BL199" s="14" t="s">
        <v>214</v>
      </c>
      <c r="BM199" s="251" t="s">
        <v>1136</v>
      </c>
    </row>
    <row r="200" s="2" customFormat="1" ht="16.5" customHeight="1">
      <c r="A200" s="35"/>
      <c r="B200" s="36"/>
      <c r="C200" s="253" t="s">
        <v>351</v>
      </c>
      <c r="D200" s="253" t="s">
        <v>181</v>
      </c>
      <c r="E200" s="254" t="s">
        <v>1137</v>
      </c>
      <c r="F200" s="255" t="s">
        <v>1138</v>
      </c>
      <c r="G200" s="256" t="s">
        <v>341</v>
      </c>
      <c r="H200" s="257">
        <v>2</v>
      </c>
      <c r="I200" s="258"/>
      <c r="J200" s="259">
        <f>ROUND(I200*H200,2)</f>
        <v>0</v>
      </c>
      <c r="K200" s="260"/>
      <c r="L200" s="261"/>
      <c r="M200" s="262" t="s">
        <v>1</v>
      </c>
      <c r="N200" s="263" t="s">
        <v>41</v>
      </c>
      <c r="O200" s="88"/>
      <c r="P200" s="249">
        <f>O200*H200</f>
        <v>0</v>
      </c>
      <c r="Q200" s="249">
        <v>0</v>
      </c>
      <c r="R200" s="249">
        <f>Q200*H200</f>
        <v>0</v>
      </c>
      <c r="S200" s="249">
        <v>0</v>
      </c>
      <c r="T200" s="250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51" t="s">
        <v>309</v>
      </c>
      <c r="AT200" s="251" t="s">
        <v>181</v>
      </c>
      <c r="AU200" s="251" t="s">
        <v>85</v>
      </c>
      <c r="AY200" s="14" t="s">
        <v>172</v>
      </c>
      <c r="BE200" s="252">
        <f>IF(N200="základní",J200,0)</f>
        <v>0</v>
      </c>
      <c r="BF200" s="252">
        <f>IF(N200="snížená",J200,0)</f>
        <v>0</v>
      </c>
      <c r="BG200" s="252">
        <f>IF(N200="zákl. přenesená",J200,0)</f>
        <v>0</v>
      </c>
      <c r="BH200" s="252">
        <f>IF(N200="sníž. přenesená",J200,0)</f>
        <v>0</v>
      </c>
      <c r="BI200" s="252">
        <f>IF(N200="nulová",J200,0)</f>
        <v>0</v>
      </c>
      <c r="BJ200" s="14" t="s">
        <v>83</v>
      </c>
      <c r="BK200" s="252">
        <f>ROUND(I200*H200,2)</f>
        <v>0</v>
      </c>
      <c r="BL200" s="14" t="s">
        <v>214</v>
      </c>
      <c r="BM200" s="251" t="s">
        <v>1139</v>
      </c>
    </row>
    <row r="201" s="2" customFormat="1" ht="16.5" customHeight="1">
      <c r="A201" s="35"/>
      <c r="B201" s="36"/>
      <c r="C201" s="253" t="s">
        <v>355</v>
      </c>
      <c r="D201" s="253" t="s">
        <v>181</v>
      </c>
      <c r="E201" s="254" t="s">
        <v>1140</v>
      </c>
      <c r="F201" s="255" t="s">
        <v>1141</v>
      </c>
      <c r="G201" s="256" t="s">
        <v>341</v>
      </c>
      <c r="H201" s="257">
        <v>4</v>
      </c>
      <c r="I201" s="258"/>
      <c r="J201" s="259">
        <f>ROUND(I201*H201,2)</f>
        <v>0</v>
      </c>
      <c r="K201" s="260"/>
      <c r="L201" s="261"/>
      <c r="M201" s="262" t="s">
        <v>1</v>
      </c>
      <c r="N201" s="263" t="s">
        <v>41</v>
      </c>
      <c r="O201" s="88"/>
      <c r="P201" s="249">
        <f>O201*H201</f>
        <v>0</v>
      </c>
      <c r="Q201" s="249">
        <v>0</v>
      </c>
      <c r="R201" s="249">
        <f>Q201*H201</f>
        <v>0</v>
      </c>
      <c r="S201" s="249">
        <v>0</v>
      </c>
      <c r="T201" s="250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51" t="s">
        <v>309</v>
      </c>
      <c r="AT201" s="251" t="s">
        <v>181</v>
      </c>
      <c r="AU201" s="251" t="s">
        <v>85</v>
      </c>
      <c r="AY201" s="14" t="s">
        <v>172</v>
      </c>
      <c r="BE201" s="252">
        <f>IF(N201="základní",J201,0)</f>
        <v>0</v>
      </c>
      <c r="BF201" s="252">
        <f>IF(N201="snížená",J201,0)</f>
        <v>0</v>
      </c>
      <c r="BG201" s="252">
        <f>IF(N201="zákl. přenesená",J201,0)</f>
        <v>0</v>
      </c>
      <c r="BH201" s="252">
        <f>IF(N201="sníž. přenesená",J201,0)</f>
        <v>0</v>
      </c>
      <c r="BI201" s="252">
        <f>IF(N201="nulová",J201,0)</f>
        <v>0</v>
      </c>
      <c r="BJ201" s="14" t="s">
        <v>83</v>
      </c>
      <c r="BK201" s="252">
        <f>ROUND(I201*H201,2)</f>
        <v>0</v>
      </c>
      <c r="BL201" s="14" t="s">
        <v>214</v>
      </c>
      <c r="BM201" s="251" t="s">
        <v>1142</v>
      </c>
    </row>
    <row r="202" s="2" customFormat="1" ht="16.5" customHeight="1">
      <c r="A202" s="35"/>
      <c r="B202" s="36"/>
      <c r="C202" s="253" t="s">
        <v>359</v>
      </c>
      <c r="D202" s="253" t="s">
        <v>181</v>
      </c>
      <c r="E202" s="254" t="s">
        <v>1143</v>
      </c>
      <c r="F202" s="255" t="s">
        <v>1144</v>
      </c>
      <c r="G202" s="256" t="s">
        <v>341</v>
      </c>
      <c r="H202" s="257">
        <v>1</v>
      </c>
      <c r="I202" s="258"/>
      <c r="J202" s="259">
        <f>ROUND(I202*H202,2)</f>
        <v>0</v>
      </c>
      <c r="K202" s="260"/>
      <c r="L202" s="261"/>
      <c r="M202" s="262" t="s">
        <v>1</v>
      </c>
      <c r="N202" s="263" t="s">
        <v>41</v>
      </c>
      <c r="O202" s="88"/>
      <c r="P202" s="249">
        <f>O202*H202</f>
        <v>0</v>
      </c>
      <c r="Q202" s="249">
        <v>0</v>
      </c>
      <c r="R202" s="249">
        <f>Q202*H202</f>
        <v>0</v>
      </c>
      <c r="S202" s="249">
        <v>0</v>
      </c>
      <c r="T202" s="250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51" t="s">
        <v>309</v>
      </c>
      <c r="AT202" s="251" t="s">
        <v>181</v>
      </c>
      <c r="AU202" s="251" t="s">
        <v>85</v>
      </c>
      <c r="AY202" s="14" t="s">
        <v>172</v>
      </c>
      <c r="BE202" s="252">
        <f>IF(N202="základní",J202,0)</f>
        <v>0</v>
      </c>
      <c r="BF202" s="252">
        <f>IF(N202="snížená",J202,0)</f>
        <v>0</v>
      </c>
      <c r="BG202" s="252">
        <f>IF(N202="zákl. přenesená",J202,0)</f>
        <v>0</v>
      </c>
      <c r="BH202" s="252">
        <f>IF(N202="sníž. přenesená",J202,0)</f>
        <v>0</v>
      </c>
      <c r="BI202" s="252">
        <f>IF(N202="nulová",J202,0)</f>
        <v>0</v>
      </c>
      <c r="BJ202" s="14" t="s">
        <v>83</v>
      </c>
      <c r="BK202" s="252">
        <f>ROUND(I202*H202,2)</f>
        <v>0</v>
      </c>
      <c r="BL202" s="14" t="s">
        <v>214</v>
      </c>
      <c r="BM202" s="251" t="s">
        <v>1145</v>
      </c>
    </row>
    <row r="203" s="2" customFormat="1" ht="16.5" customHeight="1">
      <c r="A203" s="35"/>
      <c r="B203" s="36"/>
      <c r="C203" s="253" t="s">
        <v>363</v>
      </c>
      <c r="D203" s="253" t="s">
        <v>181</v>
      </c>
      <c r="E203" s="254" t="s">
        <v>1146</v>
      </c>
      <c r="F203" s="255" t="s">
        <v>1147</v>
      </c>
      <c r="G203" s="256" t="s">
        <v>341</v>
      </c>
      <c r="H203" s="257">
        <v>1</v>
      </c>
      <c r="I203" s="258"/>
      <c r="J203" s="259">
        <f>ROUND(I203*H203,2)</f>
        <v>0</v>
      </c>
      <c r="K203" s="260"/>
      <c r="L203" s="261"/>
      <c r="M203" s="262" t="s">
        <v>1</v>
      </c>
      <c r="N203" s="263" t="s">
        <v>41</v>
      </c>
      <c r="O203" s="88"/>
      <c r="P203" s="249">
        <f>O203*H203</f>
        <v>0</v>
      </c>
      <c r="Q203" s="249">
        <v>0</v>
      </c>
      <c r="R203" s="249">
        <f>Q203*H203</f>
        <v>0</v>
      </c>
      <c r="S203" s="249">
        <v>0</v>
      </c>
      <c r="T203" s="250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51" t="s">
        <v>309</v>
      </c>
      <c r="AT203" s="251" t="s">
        <v>181</v>
      </c>
      <c r="AU203" s="251" t="s">
        <v>85</v>
      </c>
      <c r="AY203" s="14" t="s">
        <v>172</v>
      </c>
      <c r="BE203" s="252">
        <f>IF(N203="základní",J203,0)</f>
        <v>0</v>
      </c>
      <c r="BF203" s="252">
        <f>IF(N203="snížená",J203,0)</f>
        <v>0</v>
      </c>
      <c r="BG203" s="252">
        <f>IF(N203="zákl. přenesená",J203,0)</f>
        <v>0</v>
      </c>
      <c r="BH203" s="252">
        <f>IF(N203="sníž. přenesená",J203,0)</f>
        <v>0</v>
      </c>
      <c r="BI203" s="252">
        <f>IF(N203="nulová",J203,0)</f>
        <v>0</v>
      </c>
      <c r="BJ203" s="14" t="s">
        <v>83</v>
      </c>
      <c r="BK203" s="252">
        <f>ROUND(I203*H203,2)</f>
        <v>0</v>
      </c>
      <c r="BL203" s="14" t="s">
        <v>214</v>
      </c>
      <c r="BM203" s="251" t="s">
        <v>1148</v>
      </c>
    </row>
    <row r="204" s="2" customFormat="1" ht="16.5" customHeight="1">
      <c r="A204" s="35"/>
      <c r="B204" s="36"/>
      <c r="C204" s="253" t="s">
        <v>367</v>
      </c>
      <c r="D204" s="253" t="s">
        <v>181</v>
      </c>
      <c r="E204" s="254" t="s">
        <v>1149</v>
      </c>
      <c r="F204" s="255" t="s">
        <v>381</v>
      </c>
      <c r="G204" s="256" t="s">
        <v>341</v>
      </c>
      <c r="H204" s="257">
        <v>1</v>
      </c>
      <c r="I204" s="258"/>
      <c r="J204" s="259">
        <f>ROUND(I204*H204,2)</f>
        <v>0</v>
      </c>
      <c r="K204" s="260"/>
      <c r="L204" s="261"/>
      <c r="M204" s="262" t="s">
        <v>1</v>
      </c>
      <c r="N204" s="263" t="s">
        <v>41</v>
      </c>
      <c r="O204" s="88"/>
      <c r="P204" s="249">
        <f>O204*H204</f>
        <v>0</v>
      </c>
      <c r="Q204" s="249">
        <v>0</v>
      </c>
      <c r="R204" s="249">
        <f>Q204*H204</f>
        <v>0</v>
      </c>
      <c r="S204" s="249">
        <v>0</v>
      </c>
      <c r="T204" s="250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51" t="s">
        <v>309</v>
      </c>
      <c r="AT204" s="251" t="s">
        <v>181</v>
      </c>
      <c r="AU204" s="251" t="s">
        <v>85</v>
      </c>
      <c r="AY204" s="14" t="s">
        <v>172</v>
      </c>
      <c r="BE204" s="252">
        <f>IF(N204="základní",J204,0)</f>
        <v>0</v>
      </c>
      <c r="BF204" s="252">
        <f>IF(N204="snížená",J204,0)</f>
        <v>0</v>
      </c>
      <c r="BG204" s="252">
        <f>IF(N204="zákl. přenesená",J204,0)</f>
        <v>0</v>
      </c>
      <c r="BH204" s="252">
        <f>IF(N204="sníž. přenesená",J204,0)</f>
        <v>0</v>
      </c>
      <c r="BI204" s="252">
        <f>IF(N204="nulová",J204,0)</f>
        <v>0</v>
      </c>
      <c r="BJ204" s="14" t="s">
        <v>83</v>
      </c>
      <c r="BK204" s="252">
        <f>ROUND(I204*H204,2)</f>
        <v>0</v>
      </c>
      <c r="BL204" s="14" t="s">
        <v>214</v>
      </c>
      <c r="BM204" s="251" t="s">
        <v>1150</v>
      </c>
    </row>
    <row r="205" s="2" customFormat="1" ht="16.5" customHeight="1">
      <c r="A205" s="35"/>
      <c r="B205" s="36"/>
      <c r="C205" s="253" t="s">
        <v>371</v>
      </c>
      <c r="D205" s="253" t="s">
        <v>181</v>
      </c>
      <c r="E205" s="254" t="s">
        <v>1151</v>
      </c>
      <c r="F205" s="255" t="s">
        <v>1152</v>
      </c>
      <c r="G205" s="256" t="s">
        <v>341</v>
      </c>
      <c r="H205" s="257">
        <v>1</v>
      </c>
      <c r="I205" s="258"/>
      <c r="J205" s="259">
        <f>ROUND(I205*H205,2)</f>
        <v>0</v>
      </c>
      <c r="K205" s="260"/>
      <c r="L205" s="261"/>
      <c r="M205" s="262" t="s">
        <v>1</v>
      </c>
      <c r="N205" s="263" t="s">
        <v>41</v>
      </c>
      <c r="O205" s="88"/>
      <c r="P205" s="249">
        <f>O205*H205</f>
        <v>0</v>
      </c>
      <c r="Q205" s="249">
        <v>0</v>
      </c>
      <c r="R205" s="249">
        <f>Q205*H205</f>
        <v>0</v>
      </c>
      <c r="S205" s="249">
        <v>0</v>
      </c>
      <c r="T205" s="250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51" t="s">
        <v>309</v>
      </c>
      <c r="AT205" s="251" t="s">
        <v>181</v>
      </c>
      <c r="AU205" s="251" t="s">
        <v>85</v>
      </c>
      <c r="AY205" s="14" t="s">
        <v>172</v>
      </c>
      <c r="BE205" s="252">
        <f>IF(N205="základní",J205,0)</f>
        <v>0</v>
      </c>
      <c r="BF205" s="252">
        <f>IF(N205="snížená",J205,0)</f>
        <v>0</v>
      </c>
      <c r="BG205" s="252">
        <f>IF(N205="zákl. přenesená",J205,0)</f>
        <v>0</v>
      </c>
      <c r="BH205" s="252">
        <f>IF(N205="sníž. přenesená",J205,0)</f>
        <v>0</v>
      </c>
      <c r="BI205" s="252">
        <f>IF(N205="nulová",J205,0)</f>
        <v>0</v>
      </c>
      <c r="BJ205" s="14" t="s">
        <v>83</v>
      </c>
      <c r="BK205" s="252">
        <f>ROUND(I205*H205,2)</f>
        <v>0</v>
      </c>
      <c r="BL205" s="14" t="s">
        <v>214</v>
      </c>
      <c r="BM205" s="251" t="s">
        <v>1153</v>
      </c>
    </row>
    <row r="206" s="2" customFormat="1" ht="16.5" customHeight="1">
      <c r="A206" s="35"/>
      <c r="B206" s="36"/>
      <c r="C206" s="253" t="s">
        <v>375</v>
      </c>
      <c r="D206" s="253" t="s">
        <v>181</v>
      </c>
      <c r="E206" s="254" t="s">
        <v>1154</v>
      </c>
      <c r="F206" s="255" t="s">
        <v>1155</v>
      </c>
      <c r="G206" s="256" t="s">
        <v>341</v>
      </c>
      <c r="H206" s="257">
        <v>2</v>
      </c>
      <c r="I206" s="258"/>
      <c r="J206" s="259">
        <f>ROUND(I206*H206,2)</f>
        <v>0</v>
      </c>
      <c r="K206" s="260"/>
      <c r="L206" s="261"/>
      <c r="M206" s="262" t="s">
        <v>1</v>
      </c>
      <c r="N206" s="263" t="s">
        <v>41</v>
      </c>
      <c r="O206" s="88"/>
      <c r="P206" s="249">
        <f>O206*H206</f>
        <v>0</v>
      </c>
      <c r="Q206" s="249">
        <v>0</v>
      </c>
      <c r="R206" s="249">
        <f>Q206*H206</f>
        <v>0</v>
      </c>
      <c r="S206" s="249">
        <v>0</v>
      </c>
      <c r="T206" s="250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51" t="s">
        <v>309</v>
      </c>
      <c r="AT206" s="251" t="s">
        <v>181</v>
      </c>
      <c r="AU206" s="251" t="s">
        <v>85</v>
      </c>
      <c r="AY206" s="14" t="s">
        <v>172</v>
      </c>
      <c r="BE206" s="252">
        <f>IF(N206="základní",J206,0)</f>
        <v>0</v>
      </c>
      <c r="BF206" s="252">
        <f>IF(N206="snížená",J206,0)</f>
        <v>0</v>
      </c>
      <c r="BG206" s="252">
        <f>IF(N206="zákl. přenesená",J206,0)</f>
        <v>0</v>
      </c>
      <c r="BH206" s="252">
        <f>IF(N206="sníž. přenesená",J206,0)</f>
        <v>0</v>
      </c>
      <c r="BI206" s="252">
        <f>IF(N206="nulová",J206,0)</f>
        <v>0</v>
      </c>
      <c r="BJ206" s="14" t="s">
        <v>83</v>
      </c>
      <c r="BK206" s="252">
        <f>ROUND(I206*H206,2)</f>
        <v>0</v>
      </c>
      <c r="BL206" s="14" t="s">
        <v>214</v>
      </c>
      <c r="BM206" s="251" t="s">
        <v>1156</v>
      </c>
    </row>
    <row r="207" s="2" customFormat="1" ht="16.5" customHeight="1">
      <c r="A207" s="35"/>
      <c r="B207" s="36"/>
      <c r="C207" s="253" t="s">
        <v>379</v>
      </c>
      <c r="D207" s="253" t="s">
        <v>181</v>
      </c>
      <c r="E207" s="254" t="s">
        <v>1157</v>
      </c>
      <c r="F207" s="255" t="s">
        <v>1158</v>
      </c>
      <c r="G207" s="256" t="s">
        <v>341</v>
      </c>
      <c r="H207" s="257">
        <v>1</v>
      </c>
      <c r="I207" s="258"/>
      <c r="J207" s="259">
        <f>ROUND(I207*H207,2)</f>
        <v>0</v>
      </c>
      <c r="K207" s="260"/>
      <c r="L207" s="261"/>
      <c r="M207" s="262" t="s">
        <v>1</v>
      </c>
      <c r="N207" s="263" t="s">
        <v>41</v>
      </c>
      <c r="O207" s="88"/>
      <c r="P207" s="249">
        <f>O207*H207</f>
        <v>0</v>
      </c>
      <c r="Q207" s="249">
        <v>0</v>
      </c>
      <c r="R207" s="249">
        <f>Q207*H207</f>
        <v>0</v>
      </c>
      <c r="S207" s="249">
        <v>0</v>
      </c>
      <c r="T207" s="250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51" t="s">
        <v>309</v>
      </c>
      <c r="AT207" s="251" t="s">
        <v>181</v>
      </c>
      <c r="AU207" s="251" t="s">
        <v>85</v>
      </c>
      <c r="AY207" s="14" t="s">
        <v>172</v>
      </c>
      <c r="BE207" s="252">
        <f>IF(N207="základní",J207,0)</f>
        <v>0</v>
      </c>
      <c r="BF207" s="252">
        <f>IF(N207="snížená",J207,0)</f>
        <v>0</v>
      </c>
      <c r="BG207" s="252">
        <f>IF(N207="zákl. přenesená",J207,0)</f>
        <v>0</v>
      </c>
      <c r="BH207" s="252">
        <f>IF(N207="sníž. přenesená",J207,0)</f>
        <v>0</v>
      </c>
      <c r="BI207" s="252">
        <f>IF(N207="nulová",J207,0)</f>
        <v>0</v>
      </c>
      <c r="BJ207" s="14" t="s">
        <v>83</v>
      </c>
      <c r="BK207" s="252">
        <f>ROUND(I207*H207,2)</f>
        <v>0</v>
      </c>
      <c r="BL207" s="14" t="s">
        <v>214</v>
      </c>
      <c r="BM207" s="251" t="s">
        <v>1159</v>
      </c>
    </row>
    <row r="208" s="2" customFormat="1" ht="16.5" customHeight="1">
      <c r="A208" s="35"/>
      <c r="B208" s="36"/>
      <c r="C208" s="239" t="s">
        <v>383</v>
      </c>
      <c r="D208" s="239" t="s">
        <v>175</v>
      </c>
      <c r="E208" s="240" t="s">
        <v>388</v>
      </c>
      <c r="F208" s="241" t="s">
        <v>389</v>
      </c>
      <c r="G208" s="242" t="s">
        <v>336</v>
      </c>
      <c r="H208" s="243">
        <v>16</v>
      </c>
      <c r="I208" s="244"/>
      <c r="J208" s="245">
        <f>ROUND(I208*H208,2)</f>
        <v>0</v>
      </c>
      <c r="K208" s="246"/>
      <c r="L208" s="41"/>
      <c r="M208" s="247" t="s">
        <v>1</v>
      </c>
      <c r="N208" s="248" t="s">
        <v>41</v>
      </c>
      <c r="O208" s="88"/>
      <c r="P208" s="249">
        <f>O208*H208</f>
        <v>0</v>
      </c>
      <c r="Q208" s="249">
        <v>0</v>
      </c>
      <c r="R208" s="249">
        <f>Q208*H208</f>
        <v>0</v>
      </c>
      <c r="S208" s="249">
        <v>0</v>
      </c>
      <c r="T208" s="250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51" t="s">
        <v>214</v>
      </c>
      <c r="AT208" s="251" t="s">
        <v>175</v>
      </c>
      <c r="AU208" s="251" t="s">
        <v>85</v>
      </c>
      <c r="AY208" s="14" t="s">
        <v>172</v>
      </c>
      <c r="BE208" s="252">
        <f>IF(N208="základní",J208,0)</f>
        <v>0</v>
      </c>
      <c r="BF208" s="252">
        <f>IF(N208="snížená",J208,0)</f>
        <v>0</v>
      </c>
      <c r="BG208" s="252">
        <f>IF(N208="zákl. přenesená",J208,0)</f>
        <v>0</v>
      </c>
      <c r="BH208" s="252">
        <f>IF(N208="sníž. přenesená",J208,0)</f>
        <v>0</v>
      </c>
      <c r="BI208" s="252">
        <f>IF(N208="nulová",J208,0)</f>
        <v>0</v>
      </c>
      <c r="BJ208" s="14" t="s">
        <v>83</v>
      </c>
      <c r="BK208" s="252">
        <f>ROUND(I208*H208,2)</f>
        <v>0</v>
      </c>
      <c r="BL208" s="14" t="s">
        <v>214</v>
      </c>
      <c r="BM208" s="251" t="s">
        <v>1160</v>
      </c>
    </row>
    <row r="209" s="2" customFormat="1" ht="21.75" customHeight="1">
      <c r="A209" s="35"/>
      <c r="B209" s="36"/>
      <c r="C209" s="239" t="s">
        <v>387</v>
      </c>
      <c r="D209" s="239" t="s">
        <v>175</v>
      </c>
      <c r="E209" s="240" t="s">
        <v>392</v>
      </c>
      <c r="F209" s="241" t="s">
        <v>393</v>
      </c>
      <c r="G209" s="242" t="s">
        <v>227</v>
      </c>
      <c r="H209" s="264"/>
      <c r="I209" s="244"/>
      <c r="J209" s="245">
        <f>ROUND(I209*H209,2)</f>
        <v>0</v>
      </c>
      <c r="K209" s="246"/>
      <c r="L209" s="41"/>
      <c r="M209" s="247" t="s">
        <v>1</v>
      </c>
      <c r="N209" s="248" t="s">
        <v>41</v>
      </c>
      <c r="O209" s="88"/>
      <c r="P209" s="249">
        <f>O209*H209</f>
        <v>0</v>
      </c>
      <c r="Q209" s="249">
        <v>0</v>
      </c>
      <c r="R209" s="249">
        <f>Q209*H209</f>
        <v>0</v>
      </c>
      <c r="S209" s="249">
        <v>0</v>
      </c>
      <c r="T209" s="250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51" t="s">
        <v>214</v>
      </c>
      <c r="AT209" s="251" t="s">
        <v>175</v>
      </c>
      <c r="AU209" s="251" t="s">
        <v>85</v>
      </c>
      <c r="AY209" s="14" t="s">
        <v>172</v>
      </c>
      <c r="BE209" s="252">
        <f>IF(N209="základní",J209,0)</f>
        <v>0</v>
      </c>
      <c r="BF209" s="252">
        <f>IF(N209="snížená",J209,0)</f>
        <v>0</v>
      </c>
      <c r="BG209" s="252">
        <f>IF(N209="zákl. přenesená",J209,0)</f>
        <v>0</v>
      </c>
      <c r="BH209" s="252">
        <f>IF(N209="sníž. přenesená",J209,0)</f>
        <v>0</v>
      </c>
      <c r="BI209" s="252">
        <f>IF(N209="nulová",J209,0)</f>
        <v>0</v>
      </c>
      <c r="BJ209" s="14" t="s">
        <v>83</v>
      </c>
      <c r="BK209" s="252">
        <f>ROUND(I209*H209,2)</f>
        <v>0</v>
      </c>
      <c r="BL209" s="14" t="s">
        <v>214</v>
      </c>
      <c r="BM209" s="251" t="s">
        <v>394</v>
      </c>
    </row>
    <row r="210" s="2" customFormat="1" ht="24.15" customHeight="1">
      <c r="A210" s="35"/>
      <c r="B210" s="36"/>
      <c r="C210" s="239" t="s">
        <v>391</v>
      </c>
      <c r="D210" s="239" t="s">
        <v>175</v>
      </c>
      <c r="E210" s="240" t="s">
        <v>396</v>
      </c>
      <c r="F210" s="241" t="s">
        <v>397</v>
      </c>
      <c r="G210" s="242" t="s">
        <v>227</v>
      </c>
      <c r="H210" s="264"/>
      <c r="I210" s="244"/>
      <c r="J210" s="245">
        <f>ROUND(I210*H210,2)</f>
        <v>0</v>
      </c>
      <c r="K210" s="246"/>
      <c r="L210" s="41"/>
      <c r="M210" s="247" t="s">
        <v>1</v>
      </c>
      <c r="N210" s="248" t="s">
        <v>41</v>
      </c>
      <c r="O210" s="88"/>
      <c r="P210" s="249">
        <f>O210*H210</f>
        <v>0</v>
      </c>
      <c r="Q210" s="249">
        <v>0</v>
      </c>
      <c r="R210" s="249">
        <f>Q210*H210</f>
        <v>0</v>
      </c>
      <c r="S210" s="249">
        <v>0</v>
      </c>
      <c r="T210" s="250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51" t="s">
        <v>214</v>
      </c>
      <c r="AT210" s="251" t="s">
        <v>175</v>
      </c>
      <c r="AU210" s="251" t="s">
        <v>85</v>
      </c>
      <c r="AY210" s="14" t="s">
        <v>172</v>
      </c>
      <c r="BE210" s="252">
        <f>IF(N210="základní",J210,0)</f>
        <v>0</v>
      </c>
      <c r="BF210" s="252">
        <f>IF(N210="snížená",J210,0)</f>
        <v>0</v>
      </c>
      <c r="BG210" s="252">
        <f>IF(N210="zákl. přenesená",J210,0)</f>
        <v>0</v>
      </c>
      <c r="BH210" s="252">
        <f>IF(N210="sníž. přenesená",J210,0)</f>
        <v>0</v>
      </c>
      <c r="BI210" s="252">
        <f>IF(N210="nulová",J210,0)</f>
        <v>0</v>
      </c>
      <c r="BJ210" s="14" t="s">
        <v>83</v>
      </c>
      <c r="BK210" s="252">
        <f>ROUND(I210*H210,2)</f>
        <v>0</v>
      </c>
      <c r="BL210" s="14" t="s">
        <v>214</v>
      </c>
      <c r="BM210" s="251" t="s">
        <v>398</v>
      </c>
    </row>
    <row r="211" s="12" customFormat="1" ht="22.8" customHeight="1">
      <c r="A211" s="12"/>
      <c r="B211" s="223"/>
      <c r="C211" s="224"/>
      <c r="D211" s="225" t="s">
        <v>75</v>
      </c>
      <c r="E211" s="237" t="s">
        <v>399</v>
      </c>
      <c r="F211" s="237" t="s">
        <v>400</v>
      </c>
      <c r="G211" s="224"/>
      <c r="H211" s="224"/>
      <c r="I211" s="227"/>
      <c r="J211" s="238">
        <f>BK211</f>
        <v>0</v>
      </c>
      <c r="K211" s="224"/>
      <c r="L211" s="229"/>
      <c r="M211" s="230"/>
      <c r="N211" s="231"/>
      <c r="O211" s="231"/>
      <c r="P211" s="232">
        <f>SUM(P212:P216)</f>
        <v>0</v>
      </c>
      <c r="Q211" s="231"/>
      <c r="R211" s="232">
        <f>SUM(R212:R216)</f>
        <v>0.021399999999999999</v>
      </c>
      <c r="S211" s="231"/>
      <c r="T211" s="233">
        <f>SUM(T212:T216)</f>
        <v>0.02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234" t="s">
        <v>85</v>
      </c>
      <c r="AT211" s="235" t="s">
        <v>75</v>
      </c>
      <c r="AU211" s="235" t="s">
        <v>83</v>
      </c>
      <c r="AY211" s="234" t="s">
        <v>172</v>
      </c>
      <c r="BK211" s="236">
        <f>SUM(BK212:BK216)</f>
        <v>0</v>
      </c>
    </row>
    <row r="212" s="2" customFormat="1" ht="21.75" customHeight="1">
      <c r="A212" s="35"/>
      <c r="B212" s="36"/>
      <c r="C212" s="239" t="s">
        <v>395</v>
      </c>
      <c r="D212" s="239" t="s">
        <v>175</v>
      </c>
      <c r="E212" s="240" t="s">
        <v>402</v>
      </c>
      <c r="F212" s="241" t="s">
        <v>403</v>
      </c>
      <c r="G212" s="242" t="s">
        <v>404</v>
      </c>
      <c r="H212" s="243">
        <v>20</v>
      </c>
      <c r="I212" s="244"/>
      <c r="J212" s="245">
        <f>ROUND(I212*H212,2)</f>
        <v>0</v>
      </c>
      <c r="K212" s="246"/>
      <c r="L212" s="41"/>
      <c r="M212" s="247" t="s">
        <v>1</v>
      </c>
      <c r="N212" s="248" t="s">
        <v>41</v>
      </c>
      <c r="O212" s="88"/>
      <c r="P212" s="249">
        <f>O212*H212</f>
        <v>0</v>
      </c>
      <c r="Q212" s="249">
        <v>6.9999999999999994E-05</v>
      </c>
      <c r="R212" s="249">
        <f>Q212*H212</f>
        <v>0.0013999999999999998</v>
      </c>
      <c r="S212" s="249">
        <v>0</v>
      </c>
      <c r="T212" s="250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51" t="s">
        <v>214</v>
      </c>
      <c r="AT212" s="251" t="s">
        <v>175</v>
      </c>
      <c r="AU212" s="251" t="s">
        <v>85</v>
      </c>
      <c r="AY212" s="14" t="s">
        <v>172</v>
      </c>
      <c r="BE212" s="252">
        <f>IF(N212="základní",J212,0)</f>
        <v>0</v>
      </c>
      <c r="BF212" s="252">
        <f>IF(N212="snížená",J212,0)</f>
        <v>0</v>
      </c>
      <c r="BG212" s="252">
        <f>IF(N212="zákl. přenesená",J212,0)</f>
        <v>0</v>
      </c>
      <c r="BH212" s="252">
        <f>IF(N212="sníž. přenesená",J212,0)</f>
        <v>0</v>
      </c>
      <c r="BI212" s="252">
        <f>IF(N212="nulová",J212,0)</f>
        <v>0</v>
      </c>
      <c r="BJ212" s="14" t="s">
        <v>83</v>
      </c>
      <c r="BK212" s="252">
        <f>ROUND(I212*H212,2)</f>
        <v>0</v>
      </c>
      <c r="BL212" s="14" t="s">
        <v>214</v>
      </c>
      <c r="BM212" s="251" t="s">
        <v>405</v>
      </c>
    </row>
    <row r="213" s="2" customFormat="1" ht="24.15" customHeight="1">
      <c r="A213" s="35"/>
      <c r="B213" s="36"/>
      <c r="C213" s="253" t="s">
        <v>401</v>
      </c>
      <c r="D213" s="253" t="s">
        <v>181</v>
      </c>
      <c r="E213" s="254" t="s">
        <v>407</v>
      </c>
      <c r="F213" s="255" t="s">
        <v>408</v>
      </c>
      <c r="G213" s="256" t="s">
        <v>191</v>
      </c>
      <c r="H213" s="257">
        <v>0.02</v>
      </c>
      <c r="I213" s="258"/>
      <c r="J213" s="259">
        <f>ROUND(I213*H213,2)</f>
        <v>0</v>
      </c>
      <c r="K213" s="260"/>
      <c r="L213" s="261"/>
      <c r="M213" s="262" t="s">
        <v>1</v>
      </c>
      <c r="N213" s="263" t="s">
        <v>41</v>
      </c>
      <c r="O213" s="88"/>
      <c r="P213" s="249">
        <f>O213*H213</f>
        <v>0</v>
      </c>
      <c r="Q213" s="249">
        <v>1</v>
      </c>
      <c r="R213" s="249">
        <f>Q213*H213</f>
        <v>0.02</v>
      </c>
      <c r="S213" s="249">
        <v>0</v>
      </c>
      <c r="T213" s="250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51" t="s">
        <v>309</v>
      </c>
      <c r="AT213" s="251" t="s">
        <v>181</v>
      </c>
      <c r="AU213" s="251" t="s">
        <v>85</v>
      </c>
      <c r="AY213" s="14" t="s">
        <v>172</v>
      </c>
      <c r="BE213" s="252">
        <f>IF(N213="základní",J213,0)</f>
        <v>0</v>
      </c>
      <c r="BF213" s="252">
        <f>IF(N213="snížená",J213,0)</f>
        <v>0</v>
      </c>
      <c r="BG213" s="252">
        <f>IF(N213="zákl. přenesená",J213,0)</f>
        <v>0</v>
      </c>
      <c r="BH213" s="252">
        <f>IF(N213="sníž. přenesená",J213,0)</f>
        <v>0</v>
      </c>
      <c r="BI213" s="252">
        <f>IF(N213="nulová",J213,0)</f>
        <v>0</v>
      </c>
      <c r="BJ213" s="14" t="s">
        <v>83</v>
      </c>
      <c r="BK213" s="252">
        <f>ROUND(I213*H213,2)</f>
        <v>0</v>
      </c>
      <c r="BL213" s="14" t="s">
        <v>214</v>
      </c>
      <c r="BM213" s="251" t="s">
        <v>409</v>
      </c>
    </row>
    <row r="214" s="2" customFormat="1" ht="24.15" customHeight="1">
      <c r="A214" s="35"/>
      <c r="B214" s="36"/>
      <c r="C214" s="239" t="s">
        <v>406</v>
      </c>
      <c r="D214" s="239" t="s">
        <v>175</v>
      </c>
      <c r="E214" s="240" t="s">
        <v>411</v>
      </c>
      <c r="F214" s="241" t="s">
        <v>412</v>
      </c>
      <c r="G214" s="242" t="s">
        <v>404</v>
      </c>
      <c r="H214" s="243">
        <v>20</v>
      </c>
      <c r="I214" s="244"/>
      <c r="J214" s="245">
        <f>ROUND(I214*H214,2)</f>
        <v>0</v>
      </c>
      <c r="K214" s="246"/>
      <c r="L214" s="41"/>
      <c r="M214" s="247" t="s">
        <v>1</v>
      </c>
      <c r="N214" s="248" t="s">
        <v>41</v>
      </c>
      <c r="O214" s="88"/>
      <c r="P214" s="249">
        <f>O214*H214</f>
        <v>0</v>
      </c>
      <c r="Q214" s="249">
        <v>0</v>
      </c>
      <c r="R214" s="249">
        <f>Q214*H214</f>
        <v>0</v>
      </c>
      <c r="S214" s="249">
        <v>0.001</v>
      </c>
      <c r="T214" s="250">
        <f>S214*H214</f>
        <v>0.02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51" t="s">
        <v>214</v>
      </c>
      <c r="AT214" s="251" t="s">
        <v>175</v>
      </c>
      <c r="AU214" s="251" t="s">
        <v>85</v>
      </c>
      <c r="AY214" s="14" t="s">
        <v>172</v>
      </c>
      <c r="BE214" s="252">
        <f>IF(N214="základní",J214,0)</f>
        <v>0</v>
      </c>
      <c r="BF214" s="252">
        <f>IF(N214="snížená",J214,0)</f>
        <v>0</v>
      </c>
      <c r="BG214" s="252">
        <f>IF(N214="zákl. přenesená",J214,0)</f>
        <v>0</v>
      </c>
      <c r="BH214" s="252">
        <f>IF(N214="sníž. přenesená",J214,0)</f>
        <v>0</v>
      </c>
      <c r="BI214" s="252">
        <f>IF(N214="nulová",J214,0)</f>
        <v>0</v>
      </c>
      <c r="BJ214" s="14" t="s">
        <v>83</v>
      </c>
      <c r="BK214" s="252">
        <f>ROUND(I214*H214,2)</f>
        <v>0</v>
      </c>
      <c r="BL214" s="14" t="s">
        <v>214</v>
      </c>
      <c r="BM214" s="251" t="s">
        <v>413</v>
      </c>
    </row>
    <row r="215" s="2" customFormat="1" ht="24.15" customHeight="1">
      <c r="A215" s="35"/>
      <c r="B215" s="36"/>
      <c r="C215" s="239" t="s">
        <v>410</v>
      </c>
      <c r="D215" s="239" t="s">
        <v>175</v>
      </c>
      <c r="E215" s="240" t="s">
        <v>415</v>
      </c>
      <c r="F215" s="241" t="s">
        <v>416</v>
      </c>
      <c r="G215" s="242" t="s">
        <v>227</v>
      </c>
      <c r="H215" s="264"/>
      <c r="I215" s="244"/>
      <c r="J215" s="245">
        <f>ROUND(I215*H215,2)</f>
        <v>0</v>
      </c>
      <c r="K215" s="246"/>
      <c r="L215" s="41"/>
      <c r="M215" s="247" t="s">
        <v>1</v>
      </c>
      <c r="N215" s="248" t="s">
        <v>41</v>
      </c>
      <c r="O215" s="88"/>
      <c r="P215" s="249">
        <f>O215*H215</f>
        <v>0</v>
      </c>
      <c r="Q215" s="249">
        <v>0</v>
      </c>
      <c r="R215" s="249">
        <f>Q215*H215</f>
        <v>0</v>
      </c>
      <c r="S215" s="249">
        <v>0</v>
      </c>
      <c r="T215" s="250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51" t="s">
        <v>214</v>
      </c>
      <c r="AT215" s="251" t="s">
        <v>175</v>
      </c>
      <c r="AU215" s="251" t="s">
        <v>85</v>
      </c>
      <c r="AY215" s="14" t="s">
        <v>172</v>
      </c>
      <c r="BE215" s="252">
        <f>IF(N215="základní",J215,0)</f>
        <v>0</v>
      </c>
      <c r="BF215" s="252">
        <f>IF(N215="snížená",J215,0)</f>
        <v>0</v>
      </c>
      <c r="BG215" s="252">
        <f>IF(N215="zákl. přenesená",J215,0)</f>
        <v>0</v>
      </c>
      <c r="BH215" s="252">
        <f>IF(N215="sníž. přenesená",J215,0)</f>
        <v>0</v>
      </c>
      <c r="BI215" s="252">
        <f>IF(N215="nulová",J215,0)</f>
        <v>0</v>
      </c>
      <c r="BJ215" s="14" t="s">
        <v>83</v>
      </c>
      <c r="BK215" s="252">
        <f>ROUND(I215*H215,2)</f>
        <v>0</v>
      </c>
      <c r="BL215" s="14" t="s">
        <v>214</v>
      </c>
      <c r="BM215" s="251" t="s">
        <v>417</v>
      </c>
    </row>
    <row r="216" s="2" customFormat="1" ht="24.15" customHeight="1">
      <c r="A216" s="35"/>
      <c r="B216" s="36"/>
      <c r="C216" s="239" t="s">
        <v>414</v>
      </c>
      <c r="D216" s="239" t="s">
        <v>175</v>
      </c>
      <c r="E216" s="240" t="s">
        <v>419</v>
      </c>
      <c r="F216" s="241" t="s">
        <v>420</v>
      </c>
      <c r="G216" s="242" t="s">
        <v>227</v>
      </c>
      <c r="H216" s="264"/>
      <c r="I216" s="244"/>
      <c r="J216" s="245">
        <f>ROUND(I216*H216,2)</f>
        <v>0</v>
      </c>
      <c r="K216" s="246"/>
      <c r="L216" s="41"/>
      <c r="M216" s="247" t="s">
        <v>1</v>
      </c>
      <c r="N216" s="248" t="s">
        <v>41</v>
      </c>
      <c r="O216" s="88"/>
      <c r="P216" s="249">
        <f>O216*H216</f>
        <v>0</v>
      </c>
      <c r="Q216" s="249">
        <v>0</v>
      </c>
      <c r="R216" s="249">
        <f>Q216*H216</f>
        <v>0</v>
      </c>
      <c r="S216" s="249">
        <v>0</v>
      </c>
      <c r="T216" s="250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51" t="s">
        <v>214</v>
      </c>
      <c r="AT216" s="251" t="s">
        <v>175</v>
      </c>
      <c r="AU216" s="251" t="s">
        <v>85</v>
      </c>
      <c r="AY216" s="14" t="s">
        <v>172</v>
      </c>
      <c r="BE216" s="252">
        <f>IF(N216="základní",J216,0)</f>
        <v>0</v>
      </c>
      <c r="BF216" s="252">
        <f>IF(N216="snížená",J216,0)</f>
        <v>0</v>
      </c>
      <c r="BG216" s="252">
        <f>IF(N216="zákl. přenesená",J216,0)</f>
        <v>0</v>
      </c>
      <c r="BH216" s="252">
        <f>IF(N216="sníž. přenesená",J216,0)</f>
        <v>0</v>
      </c>
      <c r="BI216" s="252">
        <f>IF(N216="nulová",J216,0)</f>
        <v>0</v>
      </c>
      <c r="BJ216" s="14" t="s">
        <v>83</v>
      </c>
      <c r="BK216" s="252">
        <f>ROUND(I216*H216,2)</f>
        <v>0</v>
      </c>
      <c r="BL216" s="14" t="s">
        <v>214</v>
      </c>
      <c r="BM216" s="251" t="s">
        <v>421</v>
      </c>
    </row>
    <row r="217" s="12" customFormat="1" ht="22.8" customHeight="1">
      <c r="A217" s="12"/>
      <c r="B217" s="223"/>
      <c r="C217" s="224"/>
      <c r="D217" s="225" t="s">
        <v>75</v>
      </c>
      <c r="E217" s="237" t="s">
        <v>422</v>
      </c>
      <c r="F217" s="237" t="s">
        <v>423</v>
      </c>
      <c r="G217" s="224"/>
      <c r="H217" s="224"/>
      <c r="I217" s="227"/>
      <c r="J217" s="238">
        <f>BK217</f>
        <v>0</v>
      </c>
      <c r="K217" s="224"/>
      <c r="L217" s="229"/>
      <c r="M217" s="230"/>
      <c r="N217" s="231"/>
      <c r="O217" s="231"/>
      <c r="P217" s="232">
        <f>SUM(P218:P228)</f>
        <v>0</v>
      </c>
      <c r="Q217" s="231"/>
      <c r="R217" s="232">
        <f>SUM(R218:R228)</f>
        <v>0.0017900000000000004</v>
      </c>
      <c r="S217" s="231"/>
      <c r="T217" s="233">
        <f>SUM(T218:T228)</f>
        <v>0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R217" s="234" t="s">
        <v>85</v>
      </c>
      <c r="AT217" s="235" t="s">
        <v>75</v>
      </c>
      <c r="AU217" s="235" t="s">
        <v>83</v>
      </c>
      <c r="AY217" s="234" t="s">
        <v>172</v>
      </c>
      <c r="BK217" s="236">
        <f>SUM(BK218:BK228)</f>
        <v>0</v>
      </c>
    </row>
    <row r="218" s="2" customFormat="1" ht="24.15" customHeight="1">
      <c r="A218" s="35"/>
      <c r="B218" s="36"/>
      <c r="C218" s="239" t="s">
        <v>418</v>
      </c>
      <c r="D218" s="239" t="s">
        <v>175</v>
      </c>
      <c r="E218" s="240" t="s">
        <v>425</v>
      </c>
      <c r="F218" s="241" t="s">
        <v>426</v>
      </c>
      <c r="G218" s="242" t="s">
        <v>427</v>
      </c>
      <c r="H218" s="243">
        <v>1</v>
      </c>
      <c r="I218" s="244"/>
      <c r="J218" s="245">
        <f>ROUND(I218*H218,2)</f>
        <v>0</v>
      </c>
      <c r="K218" s="246"/>
      <c r="L218" s="41"/>
      <c r="M218" s="247" t="s">
        <v>1</v>
      </c>
      <c r="N218" s="248" t="s">
        <v>41</v>
      </c>
      <c r="O218" s="88"/>
      <c r="P218" s="249">
        <f>O218*H218</f>
        <v>0</v>
      </c>
      <c r="Q218" s="249">
        <v>8.0000000000000007E-05</v>
      </c>
      <c r="R218" s="249">
        <f>Q218*H218</f>
        <v>8.0000000000000007E-05</v>
      </c>
      <c r="S218" s="249">
        <v>0</v>
      </c>
      <c r="T218" s="250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51" t="s">
        <v>214</v>
      </c>
      <c r="AT218" s="251" t="s">
        <v>175</v>
      </c>
      <c r="AU218" s="251" t="s">
        <v>85</v>
      </c>
      <c r="AY218" s="14" t="s">
        <v>172</v>
      </c>
      <c r="BE218" s="252">
        <f>IF(N218="základní",J218,0)</f>
        <v>0</v>
      </c>
      <c r="BF218" s="252">
        <f>IF(N218="snížená",J218,0)</f>
        <v>0</v>
      </c>
      <c r="BG218" s="252">
        <f>IF(N218="zákl. přenesená",J218,0)</f>
        <v>0</v>
      </c>
      <c r="BH218" s="252">
        <f>IF(N218="sníž. přenesená",J218,0)</f>
        <v>0</v>
      </c>
      <c r="BI218" s="252">
        <f>IF(N218="nulová",J218,0)</f>
        <v>0</v>
      </c>
      <c r="BJ218" s="14" t="s">
        <v>83</v>
      </c>
      <c r="BK218" s="252">
        <f>ROUND(I218*H218,2)</f>
        <v>0</v>
      </c>
      <c r="BL218" s="14" t="s">
        <v>214</v>
      </c>
      <c r="BM218" s="251" t="s">
        <v>428</v>
      </c>
    </row>
    <row r="219" s="2" customFormat="1" ht="24.15" customHeight="1">
      <c r="A219" s="35"/>
      <c r="B219" s="36"/>
      <c r="C219" s="239" t="s">
        <v>424</v>
      </c>
      <c r="D219" s="239" t="s">
        <v>175</v>
      </c>
      <c r="E219" s="240" t="s">
        <v>430</v>
      </c>
      <c r="F219" s="241" t="s">
        <v>431</v>
      </c>
      <c r="G219" s="242" t="s">
        <v>427</v>
      </c>
      <c r="H219" s="243">
        <v>1</v>
      </c>
      <c r="I219" s="244"/>
      <c r="J219" s="245">
        <f>ROUND(I219*H219,2)</f>
        <v>0</v>
      </c>
      <c r="K219" s="246"/>
      <c r="L219" s="41"/>
      <c r="M219" s="247" t="s">
        <v>1</v>
      </c>
      <c r="N219" s="248" t="s">
        <v>41</v>
      </c>
      <c r="O219" s="88"/>
      <c r="P219" s="249">
        <f>O219*H219</f>
        <v>0</v>
      </c>
      <c r="Q219" s="249">
        <v>0.00013999999999999999</v>
      </c>
      <c r="R219" s="249">
        <f>Q219*H219</f>
        <v>0.00013999999999999999</v>
      </c>
      <c r="S219" s="249">
        <v>0</v>
      </c>
      <c r="T219" s="250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51" t="s">
        <v>214</v>
      </c>
      <c r="AT219" s="251" t="s">
        <v>175</v>
      </c>
      <c r="AU219" s="251" t="s">
        <v>85</v>
      </c>
      <c r="AY219" s="14" t="s">
        <v>172</v>
      </c>
      <c r="BE219" s="252">
        <f>IF(N219="základní",J219,0)</f>
        <v>0</v>
      </c>
      <c r="BF219" s="252">
        <f>IF(N219="snížená",J219,0)</f>
        <v>0</v>
      </c>
      <c r="BG219" s="252">
        <f>IF(N219="zákl. přenesená",J219,0)</f>
        <v>0</v>
      </c>
      <c r="BH219" s="252">
        <f>IF(N219="sníž. přenesená",J219,0)</f>
        <v>0</v>
      </c>
      <c r="BI219" s="252">
        <f>IF(N219="nulová",J219,0)</f>
        <v>0</v>
      </c>
      <c r="BJ219" s="14" t="s">
        <v>83</v>
      </c>
      <c r="BK219" s="252">
        <f>ROUND(I219*H219,2)</f>
        <v>0</v>
      </c>
      <c r="BL219" s="14" t="s">
        <v>214</v>
      </c>
      <c r="BM219" s="251" t="s">
        <v>432</v>
      </c>
    </row>
    <row r="220" s="2" customFormat="1" ht="24.15" customHeight="1">
      <c r="A220" s="35"/>
      <c r="B220" s="36"/>
      <c r="C220" s="239" t="s">
        <v>429</v>
      </c>
      <c r="D220" s="239" t="s">
        <v>175</v>
      </c>
      <c r="E220" s="240" t="s">
        <v>434</v>
      </c>
      <c r="F220" s="241" t="s">
        <v>435</v>
      </c>
      <c r="G220" s="242" t="s">
        <v>427</v>
      </c>
      <c r="H220" s="243">
        <v>1</v>
      </c>
      <c r="I220" s="244"/>
      <c r="J220" s="245">
        <f>ROUND(I220*H220,2)</f>
        <v>0</v>
      </c>
      <c r="K220" s="246"/>
      <c r="L220" s="41"/>
      <c r="M220" s="247" t="s">
        <v>1</v>
      </c>
      <c r="N220" s="248" t="s">
        <v>41</v>
      </c>
      <c r="O220" s="88"/>
      <c r="P220" s="249">
        <f>O220*H220</f>
        <v>0</v>
      </c>
      <c r="Q220" s="249">
        <v>0.00012</v>
      </c>
      <c r="R220" s="249">
        <f>Q220*H220</f>
        <v>0.00012</v>
      </c>
      <c r="S220" s="249">
        <v>0</v>
      </c>
      <c r="T220" s="250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51" t="s">
        <v>214</v>
      </c>
      <c r="AT220" s="251" t="s">
        <v>175</v>
      </c>
      <c r="AU220" s="251" t="s">
        <v>85</v>
      </c>
      <c r="AY220" s="14" t="s">
        <v>172</v>
      </c>
      <c r="BE220" s="252">
        <f>IF(N220="základní",J220,0)</f>
        <v>0</v>
      </c>
      <c r="BF220" s="252">
        <f>IF(N220="snížená",J220,0)</f>
        <v>0</v>
      </c>
      <c r="BG220" s="252">
        <f>IF(N220="zákl. přenesená",J220,0)</f>
        <v>0</v>
      </c>
      <c r="BH220" s="252">
        <f>IF(N220="sníž. přenesená",J220,0)</f>
        <v>0</v>
      </c>
      <c r="BI220" s="252">
        <f>IF(N220="nulová",J220,0)</f>
        <v>0</v>
      </c>
      <c r="BJ220" s="14" t="s">
        <v>83</v>
      </c>
      <c r="BK220" s="252">
        <f>ROUND(I220*H220,2)</f>
        <v>0</v>
      </c>
      <c r="BL220" s="14" t="s">
        <v>214</v>
      </c>
      <c r="BM220" s="251" t="s">
        <v>436</v>
      </c>
    </row>
    <row r="221" s="2" customFormat="1" ht="24.15" customHeight="1">
      <c r="A221" s="35"/>
      <c r="B221" s="36"/>
      <c r="C221" s="239" t="s">
        <v>433</v>
      </c>
      <c r="D221" s="239" t="s">
        <v>175</v>
      </c>
      <c r="E221" s="240" t="s">
        <v>438</v>
      </c>
      <c r="F221" s="241" t="s">
        <v>439</v>
      </c>
      <c r="G221" s="242" t="s">
        <v>213</v>
      </c>
      <c r="H221" s="243">
        <v>5</v>
      </c>
      <c r="I221" s="244"/>
      <c r="J221" s="245">
        <f>ROUND(I221*H221,2)</f>
        <v>0</v>
      </c>
      <c r="K221" s="246"/>
      <c r="L221" s="41"/>
      <c r="M221" s="247" t="s">
        <v>1</v>
      </c>
      <c r="N221" s="248" t="s">
        <v>41</v>
      </c>
      <c r="O221" s="88"/>
      <c r="P221" s="249">
        <f>O221*H221</f>
        <v>0</v>
      </c>
      <c r="Q221" s="249">
        <v>2.0000000000000002E-05</v>
      </c>
      <c r="R221" s="249">
        <f>Q221*H221</f>
        <v>0.00010000000000000001</v>
      </c>
      <c r="S221" s="249">
        <v>0</v>
      </c>
      <c r="T221" s="250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51" t="s">
        <v>214</v>
      </c>
      <c r="AT221" s="251" t="s">
        <v>175</v>
      </c>
      <c r="AU221" s="251" t="s">
        <v>85</v>
      </c>
      <c r="AY221" s="14" t="s">
        <v>172</v>
      </c>
      <c r="BE221" s="252">
        <f>IF(N221="základní",J221,0)</f>
        <v>0</v>
      </c>
      <c r="BF221" s="252">
        <f>IF(N221="snížená",J221,0)</f>
        <v>0</v>
      </c>
      <c r="BG221" s="252">
        <f>IF(N221="zákl. přenesená",J221,0)</f>
        <v>0</v>
      </c>
      <c r="BH221" s="252">
        <f>IF(N221="sníž. přenesená",J221,0)</f>
        <v>0</v>
      </c>
      <c r="BI221" s="252">
        <f>IF(N221="nulová",J221,0)</f>
        <v>0</v>
      </c>
      <c r="BJ221" s="14" t="s">
        <v>83</v>
      </c>
      <c r="BK221" s="252">
        <f>ROUND(I221*H221,2)</f>
        <v>0</v>
      </c>
      <c r="BL221" s="14" t="s">
        <v>214</v>
      </c>
      <c r="BM221" s="251" t="s">
        <v>440</v>
      </c>
    </row>
    <row r="222" s="2" customFormat="1" ht="24.15" customHeight="1">
      <c r="A222" s="35"/>
      <c r="B222" s="36"/>
      <c r="C222" s="239" t="s">
        <v>437</v>
      </c>
      <c r="D222" s="239" t="s">
        <v>175</v>
      </c>
      <c r="E222" s="240" t="s">
        <v>983</v>
      </c>
      <c r="F222" s="241" t="s">
        <v>984</v>
      </c>
      <c r="G222" s="242" t="s">
        <v>213</v>
      </c>
      <c r="H222" s="243">
        <v>7</v>
      </c>
      <c r="I222" s="244"/>
      <c r="J222" s="245">
        <f>ROUND(I222*H222,2)</f>
        <v>0</v>
      </c>
      <c r="K222" s="246"/>
      <c r="L222" s="41"/>
      <c r="M222" s="247" t="s">
        <v>1</v>
      </c>
      <c r="N222" s="248" t="s">
        <v>41</v>
      </c>
      <c r="O222" s="88"/>
      <c r="P222" s="249">
        <f>O222*H222</f>
        <v>0</v>
      </c>
      <c r="Q222" s="249">
        <v>3.0000000000000001E-05</v>
      </c>
      <c r="R222" s="249">
        <f>Q222*H222</f>
        <v>0.00021000000000000001</v>
      </c>
      <c r="S222" s="249">
        <v>0</v>
      </c>
      <c r="T222" s="250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51" t="s">
        <v>214</v>
      </c>
      <c r="AT222" s="251" t="s">
        <v>175</v>
      </c>
      <c r="AU222" s="251" t="s">
        <v>85</v>
      </c>
      <c r="AY222" s="14" t="s">
        <v>172</v>
      </c>
      <c r="BE222" s="252">
        <f>IF(N222="základní",J222,0)</f>
        <v>0</v>
      </c>
      <c r="BF222" s="252">
        <f>IF(N222="snížená",J222,0)</f>
        <v>0</v>
      </c>
      <c r="BG222" s="252">
        <f>IF(N222="zákl. přenesená",J222,0)</f>
        <v>0</v>
      </c>
      <c r="BH222" s="252">
        <f>IF(N222="sníž. přenesená",J222,0)</f>
        <v>0</v>
      </c>
      <c r="BI222" s="252">
        <f>IF(N222="nulová",J222,0)</f>
        <v>0</v>
      </c>
      <c r="BJ222" s="14" t="s">
        <v>83</v>
      </c>
      <c r="BK222" s="252">
        <f>ROUND(I222*H222,2)</f>
        <v>0</v>
      </c>
      <c r="BL222" s="14" t="s">
        <v>214</v>
      </c>
      <c r="BM222" s="251" t="s">
        <v>1161</v>
      </c>
    </row>
    <row r="223" s="2" customFormat="1" ht="24.15" customHeight="1">
      <c r="A223" s="35"/>
      <c r="B223" s="36"/>
      <c r="C223" s="239" t="s">
        <v>441</v>
      </c>
      <c r="D223" s="239" t="s">
        <v>175</v>
      </c>
      <c r="E223" s="240" t="s">
        <v>442</v>
      </c>
      <c r="F223" s="241" t="s">
        <v>443</v>
      </c>
      <c r="G223" s="242" t="s">
        <v>213</v>
      </c>
      <c r="H223" s="243">
        <v>5</v>
      </c>
      <c r="I223" s="244"/>
      <c r="J223" s="245">
        <f>ROUND(I223*H223,2)</f>
        <v>0</v>
      </c>
      <c r="K223" s="246"/>
      <c r="L223" s="41"/>
      <c r="M223" s="247" t="s">
        <v>1</v>
      </c>
      <c r="N223" s="248" t="s">
        <v>41</v>
      </c>
      <c r="O223" s="88"/>
      <c r="P223" s="249">
        <f>O223*H223</f>
        <v>0</v>
      </c>
      <c r="Q223" s="249">
        <v>2.0000000000000002E-05</v>
      </c>
      <c r="R223" s="249">
        <f>Q223*H223</f>
        <v>0.00010000000000000001</v>
      </c>
      <c r="S223" s="249">
        <v>0</v>
      </c>
      <c r="T223" s="250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51" t="s">
        <v>214</v>
      </c>
      <c r="AT223" s="251" t="s">
        <v>175</v>
      </c>
      <c r="AU223" s="251" t="s">
        <v>85</v>
      </c>
      <c r="AY223" s="14" t="s">
        <v>172</v>
      </c>
      <c r="BE223" s="252">
        <f>IF(N223="základní",J223,0)</f>
        <v>0</v>
      </c>
      <c r="BF223" s="252">
        <f>IF(N223="snížená",J223,0)</f>
        <v>0</v>
      </c>
      <c r="BG223" s="252">
        <f>IF(N223="zákl. přenesená",J223,0)</f>
        <v>0</v>
      </c>
      <c r="BH223" s="252">
        <f>IF(N223="sníž. přenesená",J223,0)</f>
        <v>0</v>
      </c>
      <c r="BI223" s="252">
        <f>IF(N223="nulová",J223,0)</f>
        <v>0</v>
      </c>
      <c r="BJ223" s="14" t="s">
        <v>83</v>
      </c>
      <c r="BK223" s="252">
        <f>ROUND(I223*H223,2)</f>
        <v>0</v>
      </c>
      <c r="BL223" s="14" t="s">
        <v>214</v>
      </c>
      <c r="BM223" s="251" t="s">
        <v>444</v>
      </c>
    </row>
    <row r="224" s="2" customFormat="1" ht="24.15" customHeight="1">
      <c r="A224" s="35"/>
      <c r="B224" s="36"/>
      <c r="C224" s="239" t="s">
        <v>445</v>
      </c>
      <c r="D224" s="239" t="s">
        <v>175</v>
      </c>
      <c r="E224" s="240" t="s">
        <v>989</v>
      </c>
      <c r="F224" s="241" t="s">
        <v>990</v>
      </c>
      <c r="G224" s="242" t="s">
        <v>213</v>
      </c>
      <c r="H224" s="243">
        <v>7</v>
      </c>
      <c r="I224" s="244"/>
      <c r="J224" s="245">
        <f>ROUND(I224*H224,2)</f>
        <v>0</v>
      </c>
      <c r="K224" s="246"/>
      <c r="L224" s="41"/>
      <c r="M224" s="247" t="s">
        <v>1</v>
      </c>
      <c r="N224" s="248" t="s">
        <v>41</v>
      </c>
      <c r="O224" s="88"/>
      <c r="P224" s="249">
        <f>O224*H224</f>
        <v>0</v>
      </c>
      <c r="Q224" s="249">
        <v>4.0000000000000003E-05</v>
      </c>
      <c r="R224" s="249">
        <f>Q224*H224</f>
        <v>0.00028000000000000003</v>
      </c>
      <c r="S224" s="249">
        <v>0</v>
      </c>
      <c r="T224" s="250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51" t="s">
        <v>214</v>
      </c>
      <c r="AT224" s="251" t="s">
        <v>175</v>
      </c>
      <c r="AU224" s="251" t="s">
        <v>85</v>
      </c>
      <c r="AY224" s="14" t="s">
        <v>172</v>
      </c>
      <c r="BE224" s="252">
        <f>IF(N224="základní",J224,0)</f>
        <v>0</v>
      </c>
      <c r="BF224" s="252">
        <f>IF(N224="snížená",J224,0)</f>
        <v>0</v>
      </c>
      <c r="BG224" s="252">
        <f>IF(N224="zákl. přenesená",J224,0)</f>
        <v>0</v>
      </c>
      <c r="BH224" s="252">
        <f>IF(N224="sníž. přenesená",J224,0)</f>
        <v>0</v>
      </c>
      <c r="BI224" s="252">
        <f>IF(N224="nulová",J224,0)</f>
        <v>0</v>
      </c>
      <c r="BJ224" s="14" t="s">
        <v>83</v>
      </c>
      <c r="BK224" s="252">
        <f>ROUND(I224*H224,2)</f>
        <v>0</v>
      </c>
      <c r="BL224" s="14" t="s">
        <v>214</v>
      </c>
      <c r="BM224" s="251" t="s">
        <v>1162</v>
      </c>
    </row>
    <row r="225" s="2" customFormat="1" ht="24.15" customHeight="1">
      <c r="A225" s="35"/>
      <c r="B225" s="36"/>
      <c r="C225" s="239" t="s">
        <v>279</v>
      </c>
      <c r="D225" s="239" t="s">
        <v>175</v>
      </c>
      <c r="E225" s="240" t="s">
        <v>446</v>
      </c>
      <c r="F225" s="241" t="s">
        <v>447</v>
      </c>
      <c r="G225" s="242" t="s">
        <v>213</v>
      </c>
      <c r="H225" s="243">
        <v>5</v>
      </c>
      <c r="I225" s="244"/>
      <c r="J225" s="245">
        <f>ROUND(I225*H225,2)</f>
        <v>0</v>
      </c>
      <c r="K225" s="246"/>
      <c r="L225" s="41"/>
      <c r="M225" s="247" t="s">
        <v>1</v>
      </c>
      <c r="N225" s="248" t="s">
        <v>41</v>
      </c>
      <c r="O225" s="88"/>
      <c r="P225" s="249">
        <f>O225*H225</f>
        <v>0</v>
      </c>
      <c r="Q225" s="249">
        <v>2.0000000000000002E-05</v>
      </c>
      <c r="R225" s="249">
        <f>Q225*H225</f>
        <v>0.00010000000000000001</v>
      </c>
      <c r="S225" s="249">
        <v>0</v>
      </c>
      <c r="T225" s="250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51" t="s">
        <v>214</v>
      </c>
      <c r="AT225" s="251" t="s">
        <v>175</v>
      </c>
      <c r="AU225" s="251" t="s">
        <v>85</v>
      </c>
      <c r="AY225" s="14" t="s">
        <v>172</v>
      </c>
      <c r="BE225" s="252">
        <f>IF(N225="základní",J225,0)</f>
        <v>0</v>
      </c>
      <c r="BF225" s="252">
        <f>IF(N225="snížená",J225,0)</f>
        <v>0</v>
      </c>
      <c r="BG225" s="252">
        <f>IF(N225="zákl. přenesená",J225,0)</f>
        <v>0</v>
      </c>
      <c r="BH225" s="252">
        <f>IF(N225="sníž. přenesená",J225,0)</f>
        <v>0</v>
      </c>
      <c r="BI225" s="252">
        <f>IF(N225="nulová",J225,0)</f>
        <v>0</v>
      </c>
      <c r="BJ225" s="14" t="s">
        <v>83</v>
      </c>
      <c r="BK225" s="252">
        <f>ROUND(I225*H225,2)</f>
        <v>0</v>
      </c>
      <c r="BL225" s="14" t="s">
        <v>214</v>
      </c>
      <c r="BM225" s="251" t="s">
        <v>448</v>
      </c>
    </row>
    <row r="226" s="2" customFormat="1" ht="24.15" customHeight="1">
      <c r="A226" s="35"/>
      <c r="B226" s="36"/>
      <c r="C226" s="239" t="s">
        <v>455</v>
      </c>
      <c r="D226" s="239" t="s">
        <v>175</v>
      </c>
      <c r="E226" s="240" t="s">
        <v>995</v>
      </c>
      <c r="F226" s="241" t="s">
        <v>996</v>
      </c>
      <c r="G226" s="242" t="s">
        <v>213</v>
      </c>
      <c r="H226" s="243">
        <v>7</v>
      </c>
      <c r="I226" s="244"/>
      <c r="J226" s="245">
        <f>ROUND(I226*H226,2)</f>
        <v>0</v>
      </c>
      <c r="K226" s="246"/>
      <c r="L226" s="41"/>
      <c r="M226" s="247" t="s">
        <v>1</v>
      </c>
      <c r="N226" s="248" t="s">
        <v>41</v>
      </c>
      <c r="O226" s="88"/>
      <c r="P226" s="249">
        <f>O226*H226</f>
        <v>0</v>
      </c>
      <c r="Q226" s="249">
        <v>4.0000000000000003E-05</v>
      </c>
      <c r="R226" s="249">
        <f>Q226*H226</f>
        <v>0.00028000000000000003</v>
      </c>
      <c r="S226" s="249">
        <v>0</v>
      </c>
      <c r="T226" s="250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251" t="s">
        <v>214</v>
      </c>
      <c r="AT226" s="251" t="s">
        <v>175</v>
      </c>
      <c r="AU226" s="251" t="s">
        <v>85</v>
      </c>
      <c r="AY226" s="14" t="s">
        <v>172</v>
      </c>
      <c r="BE226" s="252">
        <f>IF(N226="základní",J226,0)</f>
        <v>0</v>
      </c>
      <c r="BF226" s="252">
        <f>IF(N226="snížená",J226,0)</f>
        <v>0</v>
      </c>
      <c r="BG226" s="252">
        <f>IF(N226="zákl. přenesená",J226,0)</f>
        <v>0</v>
      </c>
      <c r="BH226" s="252">
        <f>IF(N226="sníž. přenesená",J226,0)</f>
        <v>0</v>
      </c>
      <c r="BI226" s="252">
        <f>IF(N226="nulová",J226,0)</f>
        <v>0</v>
      </c>
      <c r="BJ226" s="14" t="s">
        <v>83</v>
      </c>
      <c r="BK226" s="252">
        <f>ROUND(I226*H226,2)</f>
        <v>0</v>
      </c>
      <c r="BL226" s="14" t="s">
        <v>214</v>
      </c>
      <c r="BM226" s="251" t="s">
        <v>1163</v>
      </c>
    </row>
    <row r="227" s="2" customFormat="1" ht="24.15" customHeight="1">
      <c r="A227" s="35"/>
      <c r="B227" s="36"/>
      <c r="C227" s="239" t="s">
        <v>459</v>
      </c>
      <c r="D227" s="239" t="s">
        <v>175</v>
      </c>
      <c r="E227" s="240" t="s">
        <v>449</v>
      </c>
      <c r="F227" s="241" t="s">
        <v>450</v>
      </c>
      <c r="G227" s="242" t="s">
        <v>213</v>
      </c>
      <c r="H227" s="243">
        <v>5</v>
      </c>
      <c r="I227" s="244"/>
      <c r="J227" s="245">
        <f>ROUND(I227*H227,2)</f>
        <v>0</v>
      </c>
      <c r="K227" s="246"/>
      <c r="L227" s="41"/>
      <c r="M227" s="247" t="s">
        <v>1</v>
      </c>
      <c r="N227" s="248" t="s">
        <v>41</v>
      </c>
      <c r="O227" s="88"/>
      <c r="P227" s="249">
        <f>O227*H227</f>
        <v>0</v>
      </c>
      <c r="Q227" s="249">
        <v>2.0000000000000002E-05</v>
      </c>
      <c r="R227" s="249">
        <f>Q227*H227</f>
        <v>0.00010000000000000001</v>
      </c>
      <c r="S227" s="249">
        <v>0</v>
      </c>
      <c r="T227" s="250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51" t="s">
        <v>214</v>
      </c>
      <c r="AT227" s="251" t="s">
        <v>175</v>
      </c>
      <c r="AU227" s="251" t="s">
        <v>85</v>
      </c>
      <c r="AY227" s="14" t="s">
        <v>172</v>
      </c>
      <c r="BE227" s="252">
        <f>IF(N227="základní",J227,0)</f>
        <v>0</v>
      </c>
      <c r="BF227" s="252">
        <f>IF(N227="snížená",J227,0)</f>
        <v>0</v>
      </c>
      <c r="BG227" s="252">
        <f>IF(N227="zákl. přenesená",J227,0)</f>
        <v>0</v>
      </c>
      <c r="BH227" s="252">
        <f>IF(N227="sníž. přenesená",J227,0)</f>
        <v>0</v>
      </c>
      <c r="BI227" s="252">
        <f>IF(N227="nulová",J227,0)</f>
        <v>0</v>
      </c>
      <c r="BJ227" s="14" t="s">
        <v>83</v>
      </c>
      <c r="BK227" s="252">
        <f>ROUND(I227*H227,2)</f>
        <v>0</v>
      </c>
      <c r="BL227" s="14" t="s">
        <v>214</v>
      </c>
      <c r="BM227" s="251" t="s">
        <v>451</v>
      </c>
    </row>
    <row r="228" s="2" customFormat="1" ht="24.15" customHeight="1">
      <c r="A228" s="35"/>
      <c r="B228" s="36"/>
      <c r="C228" s="239" t="s">
        <v>463</v>
      </c>
      <c r="D228" s="239" t="s">
        <v>175</v>
      </c>
      <c r="E228" s="240" t="s">
        <v>1001</v>
      </c>
      <c r="F228" s="241" t="s">
        <v>1002</v>
      </c>
      <c r="G228" s="242" t="s">
        <v>213</v>
      </c>
      <c r="H228" s="243">
        <v>7</v>
      </c>
      <c r="I228" s="244"/>
      <c r="J228" s="245">
        <f>ROUND(I228*H228,2)</f>
        <v>0</v>
      </c>
      <c r="K228" s="246"/>
      <c r="L228" s="41"/>
      <c r="M228" s="247" t="s">
        <v>1</v>
      </c>
      <c r="N228" s="248" t="s">
        <v>41</v>
      </c>
      <c r="O228" s="88"/>
      <c r="P228" s="249">
        <f>O228*H228</f>
        <v>0</v>
      </c>
      <c r="Q228" s="249">
        <v>4.0000000000000003E-05</v>
      </c>
      <c r="R228" s="249">
        <f>Q228*H228</f>
        <v>0.00028000000000000003</v>
      </c>
      <c r="S228" s="249">
        <v>0</v>
      </c>
      <c r="T228" s="250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51" t="s">
        <v>214</v>
      </c>
      <c r="AT228" s="251" t="s">
        <v>175</v>
      </c>
      <c r="AU228" s="251" t="s">
        <v>85</v>
      </c>
      <c r="AY228" s="14" t="s">
        <v>172</v>
      </c>
      <c r="BE228" s="252">
        <f>IF(N228="základní",J228,0)</f>
        <v>0</v>
      </c>
      <c r="BF228" s="252">
        <f>IF(N228="snížená",J228,0)</f>
        <v>0</v>
      </c>
      <c r="BG228" s="252">
        <f>IF(N228="zákl. přenesená",J228,0)</f>
        <v>0</v>
      </c>
      <c r="BH228" s="252">
        <f>IF(N228="sníž. přenesená",J228,0)</f>
        <v>0</v>
      </c>
      <c r="BI228" s="252">
        <f>IF(N228="nulová",J228,0)</f>
        <v>0</v>
      </c>
      <c r="BJ228" s="14" t="s">
        <v>83</v>
      </c>
      <c r="BK228" s="252">
        <f>ROUND(I228*H228,2)</f>
        <v>0</v>
      </c>
      <c r="BL228" s="14" t="s">
        <v>214</v>
      </c>
      <c r="BM228" s="251" t="s">
        <v>1164</v>
      </c>
    </row>
    <row r="229" s="12" customFormat="1" ht="25.92" customHeight="1">
      <c r="A229" s="12"/>
      <c r="B229" s="223"/>
      <c r="C229" s="224"/>
      <c r="D229" s="225" t="s">
        <v>75</v>
      </c>
      <c r="E229" s="226" t="s">
        <v>181</v>
      </c>
      <c r="F229" s="226" t="s">
        <v>452</v>
      </c>
      <c r="G229" s="224"/>
      <c r="H229" s="224"/>
      <c r="I229" s="227"/>
      <c r="J229" s="228">
        <f>BK229</f>
        <v>0</v>
      </c>
      <c r="K229" s="224"/>
      <c r="L229" s="229"/>
      <c r="M229" s="230"/>
      <c r="N229" s="231"/>
      <c r="O229" s="231"/>
      <c r="P229" s="232">
        <f>P230</f>
        <v>0</v>
      </c>
      <c r="Q229" s="231"/>
      <c r="R229" s="232">
        <f>R230</f>
        <v>0</v>
      </c>
      <c r="S229" s="231"/>
      <c r="T229" s="233">
        <f>T230</f>
        <v>0</v>
      </c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R229" s="234" t="s">
        <v>188</v>
      </c>
      <c r="AT229" s="235" t="s">
        <v>75</v>
      </c>
      <c r="AU229" s="235" t="s">
        <v>76</v>
      </c>
      <c r="AY229" s="234" t="s">
        <v>172</v>
      </c>
      <c r="BK229" s="236">
        <f>BK230</f>
        <v>0</v>
      </c>
    </row>
    <row r="230" s="12" customFormat="1" ht="22.8" customHeight="1">
      <c r="A230" s="12"/>
      <c r="B230" s="223"/>
      <c r="C230" s="224"/>
      <c r="D230" s="225" t="s">
        <v>75</v>
      </c>
      <c r="E230" s="237" t="s">
        <v>453</v>
      </c>
      <c r="F230" s="237" t="s">
        <v>454</v>
      </c>
      <c r="G230" s="224"/>
      <c r="H230" s="224"/>
      <c r="I230" s="227"/>
      <c r="J230" s="238">
        <f>BK230</f>
        <v>0</v>
      </c>
      <c r="K230" s="224"/>
      <c r="L230" s="229"/>
      <c r="M230" s="230"/>
      <c r="N230" s="231"/>
      <c r="O230" s="231"/>
      <c r="P230" s="232">
        <f>SUM(P231:P238)</f>
        <v>0</v>
      </c>
      <c r="Q230" s="231"/>
      <c r="R230" s="232">
        <f>SUM(R231:R238)</f>
        <v>0</v>
      </c>
      <c r="S230" s="231"/>
      <c r="T230" s="233">
        <f>SUM(T231:T238)</f>
        <v>0</v>
      </c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R230" s="234" t="s">
        <v>188</v>
      </c>
      <c r="AT230" s="235" t="s">
        <v>75</v>
      </c>
      <c r="AU230" s="235" t="s">
        <v>83</v>
      </c>
      <c r="AY230" s="234" t="s">
        <v>172</v>
      </c>
      <c r="BK230" s="236">
        <f>SUM(BK231:BK238)</f>
        <v>0</v>
      </c>
    </row>
    <row r="231" s="2" customFormat="1" ht="24.15" customHeight="1">
      <c r="A231" s="35"/>
      <c r="B231" s="36"/>
      <c r="C231" s="239" t="s">
        <v>467</v>
      </c>
      <c r="D231" s="239" t="s">
        <v>175</v>
      </c>
      <c r="E231" s="240" t="s">
        <v>456</v>
      </c>
      <c r="F231" s="241" t="s">
        <v>457</v>
      </c>
      <c r="G231" s="242" t="s">
        <v>178</v>
      </c>
      <c r="H231" s="243">
        <v>1</v>
      </c>
      <c r="I231" s="244"/>
      <c r="J231" s="245">
        <f>ROUND(I231*H231,2)</f>
        <v>0</v>
      </c>
      <c r="K231" s="246"/>
      <c r="L231" s="41"/>
      <c r="M231" s="247" t="s">
        <v>1</v>
      </c>
      <c r="N231" s="248" t="s">
        <v>41</v>
      </c>
      <c r="O231" s="88"/>
      <c r="P231" s="249">
        <f>O231*H231</f>
        <v>0</v>
      </c>
      <c r="Q231" s="249">
        <v>0</v>
      </c>
      <c r="R231" s="249">
        <f>Q231*H231</f>
        <v>0</v>
      </c>
      <c r="S231" s="249">
        <v>0</v>
      </c>
      <c r="T231" s="250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251" t="s">
        <v>279</v>
      </c>
      <c r="AT231" s="251" t="s">
        <v>175</v>
      </c>
      <c r="AU231" s="251" t="s">
        <v>85</v>
      </c>
      <c r="AY231" s="14" t="s">
        <v>172</v>
      </c>
      <c r="BE231" s="252">
        <f>IF(N231="základní",J231,0)</f>
        <v>0</v>
      </c>
      <c r="BF231" s="252">
        <f>IF(N231="snížená",J231,0)</f>
        <v>0</v>
      </c>
      <c r="BG231" s="252">
        <f>IF(N231="zákl. přenesená",J231,0)</f>
        <v>0</v>
      </c>
      <c r="BH231" s="252">
        <f>IF(N231="sníž. přenesená",J231,0)</f>
        <v>0</v>
      </c>
      <c r="BI231" s="252">
        <f>IF(N231="nulová",J231,0)</f>
        <v>0</v>
      </c>
      <c r="BJ231" s="14" t="s">
        <v>83</v>
      </c>
      <c r="BK231" s="252">
        <f>ROUND(I231*H231,2)</f>
        <v>0</v>
      </c>
      <c r="BL231" s="14" t="s">
        <v>279</v>
      </c>
      <c r="BM231" s="251" t="s">
        <v>1442</v>
      </c>
    </row>
    <row r="232" s="2" customFormat="1" ht="24.15" customHeight="1">
      <c r="A232" s="35"/>
      <c r="B232" s="36"/>
      <c r="C232" s="239" t="s">
        <v>471</v>
      </c>
      <c r="D232" s="239" t="s">
        <v>175</v>
      </c>
      <c r="E232" s="240" t="s">
        <v>460</v>
      </c>
      <c r="F232" s="241" t="s">
        <v>461</v>
      </c>
      <c r="G232" s="242" t="s">
        <v>178</v>
      </c>
      <c r="H232" s="243">
        <v>1</v>
      </c>
      <c r="I232" s="244"/>
      <c r="J232" s="245">
        <f>ROUND(I232*H232,2)</f>
        <v>0</v>
      </c>
      <c r="K232" s="246"/>
      <c r="L232" s="41"/>
      <c r="M232" s="247" t="s">
        <v>1</v>
      </c>
      <c r="N232" s="248" t="s">
        <v>41</v>
      </c>
      <c r="O232" s="88"/>
      <c r="P232" s="249">
        <f>O232*H232</f>
        <v>0</v>
      </c>
      <c r="Q232" s="249">
        <v>0</v>
      </c>
      <c r="R232" s="249">
        <f>Q232*H232</f>
        <v>0</v>
      </c>
      <c r="S232" s="249">
        <v>0</v>
      </c>
      <c r="T232" s="250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51" t="s">
        <v>279</v>
      </c>
      <c r="AT232" s="251" t="s">
        <v>175</v>
      </c>
      <c r="AU232" s="251" t="s">
        <v>85</v>
      </c>
      <c r="AY232" s="14" t="s">
        <v>172</v>
      </c>
      <c r="BE232" s="252">
        <f>IF(N232="základní",J232,0)</f>
        <v>0</v>
      </c>
      <c r="BF232" s="252">
        <f>IF(N232="snížená",J232,0)</f>
        <v>0</v>
      </c>
      <c r="BG232" s="252">
        <f>IF(N232="zákl. přenesená",J232,0)</f>
        <v>0</v>
      </c>
      <c r="BH232" s="252">
        <f>IF(N232="sníž. přenesená",J232,0)</f>
        <v>0</v>
      </c>
      <c r="BI232" s="252">
        <f>IF(N232="nulová",J232,0)</f>
        <v>0</v>
      </c>
      <c r="BJ232" s="14" t="s">
        <v>83</v>
      </c>
      <c r="BK232" s="252">
        <f>ROUND(I232*H232,2)</f>
        <v>0</v>
      </c>
      <c r="BL232" s="14" t="s">
        <v>279</v>
      </c>
      <c r="BM232" s="251" t="s">
        <v>1443</v>
      </c>
    </row>
    <row r="233" s="2" customFormat="1" ht="24.15" customHeight="1">
      <c r="A233" s="35"/>
      <c r="B233" s="36"/>
      <c r="C233" s="239" t="s">
        <v>475</v>
      </c>
      <c r="D233" s="239" t="s">
        <v>175</v>
      </c>
      <c r="E233" s="240" t="s">
        <v>464</v>
      </c>
      <c r="F233" s="241" t="s">
        <v>465</v>
      </c>
      <c r="G233" s="242" t="s">
        <v>178</v>
      </c>
      <c r="H233" s="243">
        <v>1</v>
      </c>
      <c r="I233" s="244"/>
      <c r="J233" s="245">
        <f>ROUND(I233*H233,2)</f>
        <v>0</v>
      </c>
      <c r="K233" s="246"/>
      <c r="L233" s="41"/>
      <c r="M233" s="247" t="s">
        <v>1</v>
      </c>
      <c r="N233" s="248" t="s">
        <v>41</v>
      </c>
      <c r="O233" s="88"/>
      <c r="P233" s="249">
        <f>O233*H233</f>
        <v>0</v>
      </c>
      <c r="Q233" s="249">
        <v>0</v>
      </c>
      <c r="R233" s="249">
        <f>Q233*H233</f>
        <v>0</v>
      </c>
      <c r="S233" s="249">
        <v>0</v>
      </c>
      <c r="T233" s="250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51" t="s">
        <v>279</v>
      </c>
      <c r="AT233" s="251" t="s">
        <v>175</v>
      </c>
      <c r="AU233" s="251" t="s">
        <v>85</v>
      </c>
      <c r="AY233" s="14" t="s">
        <v>172</v>
      </c>
      <c r="BE233" s="252">
        <f>IF(N233="základní",J233,0)</f>
        <v>0</v>
      </c>
      <c r="BF233" s="252">
        <f>IF(N233="snížená",J233,0)</f>
        <v>0</v>
      </c>
      <c r="BG233" s="252">
        <f>IF(N233="zákl. přenesená",J233,0)</f>
        <v>0</v>
      </c>
      <c r="BH233" s="252">
        <f>IF(N233="sníž. přenesená",J233,0)</f>
        <v>0</v>
      </c>
      <c r="BI233" s="252">
        <f>IF(N233="nulová",J233,0)</f>
        <v>0</v>
      </c>
      <c r="BJ233" s="14" t="s">
        <v>83</v>
      </c>
      <c r="BK233" s="252">
        <f>ROUND(I233*H233,2)</f>
        <v>0</v>
      </c>
      <c r="BL233" s="14" t="s">
        <v>279</v>
      </c>
      <c r="BM233" s="251" t="s">
        <v>1444</v>
      </c>
    </row>
    <row r="234" s="2" customFormat="1" ht="24.15" customHeight="1">
      <c r="A234" s="35"/>
      <c r="B234" s="36"/>
      <c r="C234" s="239" t="s">
        <v>479</v>
      </c>
      <c r="D234" s="239" t="s">
        <v>175</v>
      </c>
      <c r="E234" s="240" t="s">
        <v>468</v>
      </c>
      <c r="F234" s="241" t="s">
        <v>469</v>
      </c>
      <c r="G234" s="242" t="s">
        <v>178</v>
      </c>
      <c r="H234" s="243">
        <v>1</v>
      </c>
      <c r="I234" s="244"/>
      <c r="J234" s="245">
        <f>ROUND(I234*H234,2)</f>
        <v>0</v>
      </c>
      <c r="K234" s="246"/>
      <c r="L234" s="41"/>
      <c r="M234" s="247" t="s">
        <v>1</v>
      </c>
      <c r="N234" s="248" t="s">
        <v>41</v>
      </c>
      <c r="O234" s="88"/>
      <c r="P234" s="249">
        <f>O234*H234</f>
        <v>0</v>
      </c>
      <c r="Q234" s="249">
        <v>0</v>
      </c>
      <c r="R234" s="249">
        <f>Q234*H234</f>
        <v>0</v>
      </c>
      <c r="S234" s="249">
        <v>0</v>
      </c>
      <c r="T234" s="250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251" t="s">
        <v>279</v>
      </c>
      <c r="AT234" s="251" t="s">
        <v>175</v>
      </c>
      <c r="AU234" s="251" t="s">
        <v>85</v>
      </c>
      <c r="AY234" s="14" t="s">
        <v>172</v>
      </c>
      <c r="BE234" s="252">
        <f>IF(N234="základní",J234,0)</f>
        <v>0</v>
      </c>
      <c r="BF234" s="252">
        <f>IF(N234="snížená",J234,0)</f>
        <v>0</v>
      </c>
      <c r="BG234" s="252">
        <f>IF(N234="zákl. přenesená",J234,0)</f>
        <v>0</v>
      </c>
      <c r="BH234" s="252">
        <f>IF(N234="sníž. přenesená",J234,0)</f>
        <v>0</v>
      </c>
      <c r="BI234" s="252">
        <f>IF(N234="nulová",J234,0)</f>
        <v>0</v>
      </c>
      <c r="BJ234" s="14" t="s">
        <v>83</v>
      </c>
      <c r="BK234" s="252">
        <f>ROUND(I234*H234,2)</f>
        <v>0</v>
      </c>
      <c r="BL234" s="14" t="s">
        <v>279</v>
      </c>
      <c r="BM234" s="251" t="s">
        <v>1445</v>
      </c>
    </row>
    <row r="235" s="2" customFormat="1" ht="24.15" customHeight="1">
      <c r="A235" s="35"/>
      <c r="B235" s="36"/>
      <c r="C235" s="239" t="s">
        <v>484</v>
      </c>
      <c r="D235" s="239" t="s">
        <v>175</v>
      </c>
      <c r="E235" s="240" t="s">
        <v>472</v>
      </c>
      <c r="F235" s="241" t="s">
        <v>473</v>
      </c>
      <c r="G235" s="242" t="s">
        <v>178</v>
      </c>
      <c r="H235" s="243">
        <v>1</v>
      </c>
      <c r="I235" s="244"/>
      <c r="J235" s="245">
        <f>ROUND(I235*H235,2)</f>
        <v>0</v>
      </c>
      <c r="K235" s="246"/>
      <c r="L235" s="41"/>
      <c r="M235" s="247" t="s">
        <v>1</v>
      </c>
      <c r="N235" s="248" t="s">
        <v>41</v>
      </c>
      <c r="O235" s="88"/>
      <c r="P235" s="249">
        <f>O235*H235</f>
        <v>0</v>
      </c>
      <c r="Q235" s="249">
        <v>0</v>
      </c>
      <c r="R235" s="249">
        <f>Q235*H235</f>
        <v>0</v>
      </c>
      <c r="S235" s="249">
        <v>0</v>
      </c>
      <c r="T235" s="250">
        <f>S235*H235</f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251" t="s">
        <v>279</v>
      </c>
      <c r="AT235" s="251" t="s">
        <v>175</v>
      </c>
      <c r="AU235" s="251" t="s">
        <v>85</v>
      </c>
      <c r="AY235" s="14" t="s">
        <v>172</v>
      </c>
      <c r="BE235" s="252">
        <f>IF(N235="základní",J235,0)</f>
        <v>0</v>
      </c>
      <c r="BF235" s="252">
        <f>IF(N235="snížená",J235,0)</f>
        <v>0</v>
      </c>
      <c r="BG235" s="252">
        <f>IF(N235="zákl. přenesená",J235,0)</f>
        <v>0</v>
      </c>
      <c r="BH235" s="252">
        <f>IF(N235="sníž. přenesená",J235,0)</f>
        <v>0</v>
      </c>
      <c r="BI235" s="252">
        <f>IF(N235="nulová",J235,0)</f>
        <v>0</v>
      </c>
      <c r="BJ235" s="14" t="s">
        <v>83</v>
      </c>
      <c r="BK235" s="252">
        <f>ROUND(I235*H235,2)</f>
        <v>0</v>
      </c>
      <c r="BL235" s="14" t="s">
        <v>279</v>
      </c>
      <c r="BM235" s="251" t="s">
        <v>1446</v>
      </c>
    </row>
    <row r="236" s="2" customFormat="1" ht="24.15" customHeight="1">
      <c r="A236" s="35"/>
      <c r="B236" s="36"/>
      <c r="C236" s="239" t="s">
        <v>492</v>
      </c>
      <c r="D236" s="239" t="s">
        <v>175</v>
      </c>
      <c r="E236" s="240" t="s">
        <v>476</v>
      </c>
      <c r="F236" s="241" t="s">
        <v>477</v>
      </c>
      <c r="G236" s="242" t="s">
        <v>178</v>
      </c>
      <c r="H236" s="243">
        <v>1</v>
      </c>
      <c r="I236" s="244"/>
      <c r="J236" s="245">
        <f>ROUND(I236*H236,2)</f>
        <v>0</v>
      </c>
      <c r="K236" s="246"/>
      <c r="L236" s="41"/>
      <c r="M236" s="247" t="s">
        <v>1</v>
      </c>
      <c r="N236" s="248" t="s">
        <v>41</v>
      </c>
      <c r="O236" s="88"/>
      <c r="P236" s="249">
        <f>O236*H236</f>
        <v>0</v>
      </c>
      <c r="Q236" s="249">
        <v>0</v>
      </c>
      <c r="R236" s="249">
        <f>Q236*H236</f>
        <v>0</v>
      </c>
      <c r="S236" s="249">
        <v>0</v>
      </c>
      <c r="T236" s="250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51" t="s">
        <v>279</v>
      </c>
      <c r="AT236" s="251" t="s">
        <v>175</v>
      </c>
      <c r="AU236" s="251" t="s">
        <v>85</v>
      </c>
      <c r="AY236" s="14" t="s">
        <v>172</v>
      </c>
      <c r="BE236" s="252">
        <f>IF(N236="základní",J236,0)</f>
        <v>0</v>
      </c>
      <c r="BF236" s="252">
        <f>IF(N236="snížená",J236,0)</f>
        <v>0</v>
      </c>
      <c r="BG236" s="252">
        <f>IF(N236="zákl. přenesená",J236,0)</f>
        <v>0</v>
      </c>
      <c r="BH236" s="252">
        <f>IF(N236="sníž. přenesená",J236,0)</f>
        <v>0</v>
      </c>
      <c r="BI236" s="252">
        <f>IF(N236="nulová",J236,0)</f>
        <v>0</v>
      </c>
      <c r="BJ236" s="14" t="s">
        <v>83</v>
      </c>
      <c r="BK236" s="252">
        <f>ROUND(I236*H236,2)</f>
        <v>0</v>
      </c>
      <c r="BL236" s="14" t="s">
        <v>279</v>
      </c>
      <c r="BM236" s="251" t="s">
        <v>1447</v>
      </c>
    </row>
    <row r="237" s="2" customFormat="1" ht="24.15" customHeight="1">
      <c r="A237" s="35"/>
      <c r="B237" s="36"/>
      <c r="C237" s="239" t="s">
        <v>497</v>
      </c>
      <c r="D237" s="239" t="s">
        <v>175</v>
      </c>
      <c r="E237" s="240" t="s">
        <v>480</v>
      </c>
      <c r="F237" s="241" t="s">
        <v>481</v>
      </c>
      <c r="G237" s="242" t="s">
        <v>482</v>
      </c>
      <c r="H237" s="243">
        <v>1</v>
      </c>
      <c r="I237" s="244"/>
      <c r="J237" s="245">
        <f>ROUND(I237*H237,2)</f>
        <v>0</v>
      </c>
      <c r="K237" s="246"/>
      <c r="L237" s="41"/>
      <c r="M237" s="247" t="s">
        <v>1</v>
      </c>
      <c r="N237" s="248" t="s">
        <v>41</v>
      </c>
      <c r="O237" s="88"/>
      <c r="P237" s="249">
        <f>O237*H237</f>
        <v>0</v>
      </c>
      <c r="Q237" s="249">
        <v>0</v>
      </c>
      <c r="R237" s="249">
        <f>Q237*H237</f>
        <v>0</v>
      </c>
      <c r="S237" s="249">
        <v>0</v>
      </c>
      <c r="T237" s="250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251" t="s">
        <v>279</v>
      </c>
      <c r="AT237" s="251" t="s">
        <v>175</v>
      </c>
      <c r="AU237" s="251" t="s">
        <v>85</v>
      </c>
      <c r="AY237" s="14" t="s">
        <v>172</v>
      </c>
      <c r="BE237" s="252">
        <f>IF(N237="základní",J237,0)</f>
        <v>0</v>
      </c>
      <c r="BF237" s="252">
        <f>IF(N237="snížená",J237,0)</f>
        <v>0</v>
      </c>
      <c r="BG237" s="252">
        <f>IF(N237="zákl. přenesená",J237,0)</f>
        <v>0</v>
      </c>
      <c r="BH237" s="252">
        <f>IF(N237="sníž. přenesená",J237,0)</f>
        <v>0</v>
      </c>
      <c r="BI237" s="252">
        <f>IF(N237="nulová",J237,0)</f>
        <v>0</v>
      </c>
      <c r="BJ237" s="14" t="s">
        <v>83</v>
      </c>
      <c r="BK237" s="252">
        <f>ROUND(I237*H237,2)</f>
        <v>0</v>
      </c>
      <c r="BL237" s="14" t="s">
        <v>279</v>
      </c>
      <c r="BM237" s="251" t="s">
        <v>1448</v>
      </c>
    </row>
    <row r="238" s="2" customFormat="1" ht="16.5" customHeight="1">
      <c r="A238" s="35"/>
      <c r="B238" s="36"/>
      <c r="C238" s="253" t="s">
        <v>501</v>
      </c>
      <c r="D238" s="253" t="s">
        <v>181</v>
      </c>
      <c r="E238" s="254" t="s">
        <v>485</v>
      </c>
      <c r="F238" s="255" t="s">
        <v>486</v>
      </c>
      <c r="G238" s="256" t="s">
        <v>487</v>
      </c>
      <c r="H238" s="257">
        <v>1</v>
      </c>
      <c r="I238" s="258"/>
      <c r="J238" s="259">
        <f>ROUND(I238*H238,2)</f>
        <v>0</v>
      </c>
      <c r="K238" s="260"/>
      <c r="L238" s="261"/>
      <c r="M238" s="262" t="s">
        <v>1</v>
      </c>
      <c r="N238" s="263" t="s">
        <v>41</v>
      </c>
      <c r="O238" s="88"/>
      <c r="P238" s="249">
        <f>O238*H238</f>
        <v>0</v>
      </c>
      <c r="Q238" s="249">
        <v>0</v>
      </c>
      <c r="R238" s="249">
        <f>Q238*H238</f>
        <v>0</v>
      </c>
      <c r="S238" s="249">
        <v>0</v>
      </c>
      <c r="T238" s="250">
        <f>S238*H238</f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251" t="s">
        <v>488</v>
      </c>
      <c r="AT238" s="251" t="s">
        <v>181</v>
      </c>
      <c r="AU238" s="251" t="s">
        <v>85</v>
      </c>
      <c r="AY238" s="14" t="s">
        <v>172</v>
      </c>
      <c r="BE238" s="252">
        <f>IF(N238="základní",J238,0)</f>
        <v>0</v>
      </c>
      <c r="BF238" s="252">
        <f>IF(N238="snížená",J238,0)</f>
        <v>0</v>
      </c>
      <c r="BG238" s="252">
        <f>IF(N238="zákl. přenesená",J238,0)</f>
        <v>0</v>
      </c>
      <c r="BH238" s="252">
        <f>IF(N238="sníž. přenesená",J238,0)</f>
        <v>0</v>
      </c>
      <c r="BI238" s="252">
        <f>IF(N238="nulová",J238,0)</f>
        <v>0</v>
      </c>
      <c r="BJ238" s="14" t="s">
        <v>83</v>
      </c>
      <c r="BK238" s="252">
        <f>ROUND(I238*H238,2)</f>
        <v>0</v>
      </c>
      <c r="BL238" s="14" t="s">
        <v>279</v>
      </c>
      <c r="BM238" s="251" t="s">
        <v>1449</v>
      </c>
    </row>
    <row r="239" s="12" customFormat="1" ht="25.92" customHeight="1">
      <c r="A239" s="12"/>
      <c r="B239" s="223"/>
      <c r="C239" s="224"/>
      <c r="D239" s="225" t="s">
        <v>75</v>
      </c>
      <c r="E239" s="226" t="s">
        <v>490</v>
      </c>
      <c r="F239" s="226" t="s">
        <v>491</v>
      </c>
      <c r="G239" s="224"/>
      <c r="H239" s="224"/>
      <c r="I239" s="227"/>
      <c r="J239" s="228">
        <f>BK239</f>
        <v>0</v>
      </c>
      <c r="K239" s="224"/>
      <c r="L239" s="229"/>
      <c r="M239" s="230"/>
      <c r="N239" s="231"/>
      <c r="O239" s="231"/>
      <c r="P239" s="232">
        <f>SUM(P240:P242)</f>
        <v>0</v>
      </c>
      <c r="Q239" s="231"/>
      <c r="R239" s="232">
        <f>SUM(R240:R242)</f>
        <v>0</v>
      </c>
      <c r="S239" s="231"/>
      <c r="T239" s="233">
        <f>SUM(T240:T242)</f>
        <v>0</v>
      </c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R239" s="234" t="s">
        <v>179</v>
      </c>
      <c r="AT239" s="235" t="s">
        <v>75</v>
      </c>
      <c r="AU239" s="235" t="s">
        <v>76</v>
      </c>
      <c r="AY239" s="234" t="s">
        <v>172</v>
      </c>
      <c r="BK239" s="236">
        <f>SUM(BK240:BK242)</f>
        <v>0</v>
      </c>
    </row>
    <row r="240" s="2" customFormat="1" ht="16.5" customHeight="1">
      <c r="A240" s="35"/>
      <c r="B240" s="36"/>
      <c r="C240" s="239" t="s">
        <v>508</v>
      </c>
      <c r="D240" s="239" t="s">
        <v>175</v>
      </c>
      <c r="E240" s="240" t="s">
        <v>493</v>
      </c>
      <c r="F240" s="241" t="s">
        <v>494</v>
      </c>
      <c r="G240" s="242" t="s">
        <v>336</v>
      </c>
      <c r="H240" s="243">
        <v>16</v>
      </c>
      <c r="I240" s="244"/>
      <c r="J240" s="245">
        <f>ROUND(I240*H240,2)</f>
        <v>0</v>
      </c>
      <c r="K240" s="246"/>
      <c r="L240" s="41"/>
      <c r="M240" s="247" t="s">
        <v>1</v>
      </c>
      <c r="N240" s="248" t="s">
        <v>41</v>
      </c>
      <c r="O240" s="88"/>
      <c r="P240" s="249">
        <f>O240*H240</f>
        <v>0</v>
      </c>
      <c r="Q240" s="249">
        <v>0</v>
      </c>
      <c r="R240" s="249">
        <f>Q240*H240</f>
        <v>0</v>
      </c>
      <c r="S240" s="249">
        <v>0</v>
      </c>
      <c r="T240" s="250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51" t="s">
        <v>495</v>
      </c>
      <c r="AT240" s="251" t="s">
        <v>175</v>
      </c>
      <c r="AU240" s="251" t="s">
        <v>83</v>
      </c>
      <c r="AY240" s="14" t="s">
        <v>172</v>
      </c>
      <c r="BE240" s="252">
        <f>IF(N240="základní",J240,0)</f>
        <v>0</v>
      </c>
      <c r="BF240" s="252">
        <f>IF(N240="snížená",J240,0)</f>
        <v>0</v>
      </c>
      <c r="BG240" s="252">
        <f>IF(N240="zákl. přenesená",J240,0)</f>
        <v>0</v>
      </c>
      <c r="BH240" s="252">
        <f>IF(N240="sníž. přenesená",J240,0)</f>
        <v>0</v>
      </c>
      <c r="BI240" s="252">
        <f>IF(N240="nulová",J240,0)</f>
        <v>0</v>
      </c>
      <c r="BJ240" s="14" t="s">
        <v>83</v>
      </c>
      <c r="BK240" s="252">
        <f>ROUND(I240*H240,2)</f>
        <v>0</v>
      </c>
      <c r="BL240" s="14" t="s">
        <v>495</v>
      </c>
      <c r="BM240" s="251" t="s">
        <v>496</v>
      </c>
    </row>
    <row r="241" s="2" customFormat="1" ht="21.75" customHeight="1">
      <c r="A241" s="35"/>
      <c r="B241" s="36"/>
      <c r="C241" s="239" t="s">
        <v>512</v>
      </c>
      <c r="D241" s="239" t="s">
        <v>175</v>
      </c>
      <c r="E241" s="240" t="s">
        <v>498</v>
      </c>
      <c r="F241" s="241" t="s">
        <v>499</v>
      </c>
      <c r="G241" s="242" t="s">
        <v>336</v>
      </c>
      <c r="H241" s="243">
        <v>16</v>
      </c>
      <c r="I241" s="244"/>
      <c r="J241" s="245">
        <f>ROUND(I241*H241,2)</f>
        <v>0</v>
      </c>
      <c r="K241" s="246"/>
      <c r="L241" s="41"/>
      <c r="M241" s="247" t="s">
        <v>1</v>
      </c>
      <c r="N241" s="248" t="s">
        <v>41</v>
      </c>
      <c r="O241" s="88"/>
      <c r="P241" s="249">
        <f>O241*H241</f>
        <v>0</v>
      </c>
      <c r="Q241" s="249">
        <v>0</v>
      </c>
      <c r="R241" s="249">
        <f>Q241*H241</f>
        <v>0</v>
      </c>
      <c r="S241" s="249">
        <v>0</v>
      </c>
      <c r="T241" s="250">
        <f>S241*H241</f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251" t="s">
        <v>495</v>
      </c>
      <c r="AT241" s="251" t="s">
        <v>175</v>
      </c>
      <c r="AU241" s="251" t="s">
        <v>83</v>
      </c>
      <c r="AY241" s="14" t="s">
        <v>172</v>
      </c>
      <c r="BE241" s="252">
        <f>IF(N241="základní",J241,0)</f>
        <v>0</v>
      </c>
      <c r="BF241" s="252">
        <f>IF(N241="snížená",J241,0)</f>
        <v>0</v>
      </c>
      <c r="BG241" s="252">
        <f>IF(N241="zákl. přenesená",J241,0)</f>
        <v>0</v>
      </c>
      <c r="BH241" s="252">
        <f>IF(N241="sníž. přenesená",J241,0)</f>
        <v>0</v>
      </c>
      <c r="BI241" s="252">
        <f>IF(N241="nulová",J241,0)</f>
        <v>0</v>
      </c>
      <c r="BJ241" s="14" t="s">
        <v>83</v>
      </c>
      <c r="BK241" s="252">
        <f>ROUND(I241*H241,2)</f>
        <v>0</v>
      </c>
      <c r="BL241" s="14" t="s">
        <v>495</v>
      </c>
      <c r="BM241" s="251" t="s">
        <v>500</v>
      </c>
    </row>
    <row r="242" s="2" customFormat="1" ht="16.5" customHeight="1">
      <c r="A242" s="35"/>
      <c r="B242" s="36"/>
      <c r="C242" s="253" t="s">
        <v>519</v>
      </c>
      <c r="D242" s="253" t="s">
        <v>181</v>
      </c>
      <c r="E242" s="254" t="s">
        <v>502</v>
      </c>
      <c r="F242" s="255" t="s">
        <v>503</v>
      </c>
      <c r="G242" s="256" t="s">
        <v>504</v>
      </c>
      <c r="H242" s="257">
        <v>1</v>
      </c>
      <c r="I242" s="258"/>
      <c r="J242" s="259">
        <f>ROUND(I242*H242,2)</f>
        <v>0</v>
      </c>
      <c r="K242" s="260"/>
      <c r="L242" s="261"/>
      <c r="M242" s="262" t="s">
        <v>1</v>
      </c>
      <c r="N242" s="263" t="s">
        <v>41</v>
      </c>
      <c r="O242" s="88"/>
      <c r="P242" s="249">
        <f>O242*H242</f>
        <v>0</v>
      </c>
      <c r="Q242" s="249">
        <v>0</v>
      </c>
      <c r="R242" s="249">
        <f>Q242*H242</f>
        <v>0</v>
      </c>
      <c r="S242" s="249">
        <v>0</v>
      </c>
      <c r="T242" s="250">
        <f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251" t="s">
        <v>495</v>
      </c>
      <c r="AT242" s="251" t="s">
        <v>181</v>
      </c>
      <c r="AU242" s="251" t="s">
        <v>83</v>
      </c>
      <c r="AY242" s="14" t="s">
        <v>172</v>
      </c>
      <c r="BE242" s="252">
        <f>IF(N242="základní",J242,0)</f>
        <v>0</v>
      </c>
      <c r="BF242" s="252">
        <f>IF(N242="snížená",J242,0)</f>
        <v>0</v>
      </c>
      <c r="BG242" s="252">
        <f>IF(N242="zákl. přenesená",J242,0)</f>
        <v>0</v>
      </c>
      <c r="BH242" s="252">
        <f>IF(N242="sníž. přenesená",J242,0)</f>
        <v>0</v>
      </c>
      <c r="BI242" s="252">
        <f>IF(N242="nulová",J242,0)</f>
        <v>0</v>
      </c>
      <c r="BJ242" s="14" t="s">
        <v>83</v>
      </c>
      <c r="BK242" s="252">
        <f>ROUND(I242*H242,2)</f>
        <v>0</v>
      </c>
      <c r="BL242" s="14" t="s">
        <v>495</v>
      </c>
      <c r="BM242" s="251" t="s">
        <v>505</v>
      </c>
    </row>
    <row r="243" s="12" customFormat="1" ht="25.92" customHeight="1">
      <c r="A243" s="12"/>
      <c r="B243" s="223"/>
      <c r="C243" s="224"/>
      <c r="D243" s="225" t="s">
        <v>75</v>
      </c>
      <c r="E243" s="226" t="s">
        <v>506</v>
      </c>
      <c r="F243" s="226" t="s">
        <v>507</v>
      </c>
      <c r="G243" s="224"/>
      <c r="H243" s="224"/>
      <c r="I243" s="227"/>
      <c r="J243" s="228">
        <f>BK243</f>
        <v>0</v>
      </c>
      <c r="K243" s="224"/>
      <c r="L243" s="229"/>
      <c r="M243" s="230"/>
      <c r="N243" s="231"/>
      <c r="O243" s="231"/>
      <c r="P243" s="232">
        <f>SUM(P244:P245)</f>
        <v>0</v>
      </c>
      <c r="Q243" s="231"/>
      <c r="R243" s="232">
        <f>SUM(R244:R245)</f>
        <v>0</v>
      </c>
      <c r="S243" s="231"/>
      <c r="T243" s="233">
        <f>SUM(T244:T245)</f>
        <v>0</v>
      </c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R243" s="234" t="s">
        <v>179</v>
      </c>
      <c r="AT243" s="235" t="s">
        <v>75</v>
      </c>
      <c r="AU243" s="235" t="s">
        <v>76</v>
      </c>
      <c r="AY243" s="234" t="s">
        <v>172</v>
      </c>
      <c r="BK243" s="236">
        <f>SUM(BK244:BK245)</f>
        <v>0</v>
      </c>
    </row>
    <row r="244" s="2" customFormat="1" ht="16.5" customHeight="1">
      <c r="A244" s="35"/>
      <c r="B244" s="36"/>
      <c r="C244" s="253" t="s">
        <v>526</v>
      </c>
      <c r="D244" s="253" t="s">
        <v>181</v>
      </c>
      <c r="E244" s="254" t="s">
        <v>509</v>
      </c>
      <c r="F244" s="255" t="s">
        <v>510</v>
      </c>
      <c r="G244" s="256" t="s">
        <v>504</v>
      </c>
      <c r="H244" s="257">
        <v>1</v>
      </c>
      <c r="I244" s="258"/>
      <c r="J244" s="259">
        <f>ROUND(I244*H244,2)</f>
        <v>0</v>
      </c>
      <c r="K244" s="260"/>
      <c r="L244" s="261"/>
      <c r="M244" s="262" t="s">
        <v>1</v>
      </c>
      <c r="N244" s="263" t="s">
        <v>41</v>
      </c>
      <c r="O244" s="88"/>
      <c r="P244" s="249">
        <f>O244*H244</f>
        <v>0</v>
      </c>
      <c r="Q244" s="249">
        <v>0</v>
      </c>
      <c r="R244" s="249">
        <f>Q244*H244</f>
        <v>0</v>
      </c>
      <c r="S244" s="249">
        <v>0</v>
      </c>
      <c r="T244" s="250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251" t="s">
        <v>184</v>
      </c>
      <c r="AT244" s="251" t="s">
        <v>181</v>
      </c>
      <c r="AU244" s="251" t="s">
        <v>83</v>
      </c>
      <c r="AY244" s="14" t="s">
        <v>172</v>
      </c>
      <c r="BE244" s="252">
        <f>IF(N244="základní",J244,0)</f>
        <v>0</v>
      </c>
      <c r="BF244" s="252">
        <f>IF(N244="snížená",J244,0)</f>
        <v>0</v>
      </c>
      <c r="BG244" s="252">
        <f>IF(N244="zákl. přenesená",J244,0)</f>
        <v>0</v>
      </c>
      <c r="BH244" s="252">
        <f>IF(N244="sníž. přenesená",J244,0)</f>
        <v>0</v>
      </c>
      <c r="BI244" s="252">
        <f>IF(N244="nulová",J244,0)</f>
        <v>0</v>
      </c>
      <c r="BJ244" s="14" t="s">
        <v>83</v>
      </c>
      <c r="BK244" s="252">
        <f>ROUND(I244*H244,2)</f>
        <v>0</v>
      </c>
      <c r="BL244" s="14" t="s">
        <v>179</v>
      </c>
      <c r="BM244" s="251" t="s">
        <v>511</v>
      </c>
    </row>
    <row r="245" s="2" customFormat="1" ht="16.5" customHeight="1">
      <c r="A245" s="35"/>
      <c r="B245" s="36"/>
      <c r="C245" s="253" t="s">
        <v>529</v>
      </c>
      <c r="D245" s="253" t="s">
        <v>181</v>
      </c>
      <c r="E245" s="254" t="s">
        <v>513</v>
      </c>
      <c r="F245" s="255" t="s">
        <v>514</v>
      </c>
      <c r="G245" s="256" t="s">
        <v>504</v>
      </c>
      <c r="H245" s="257">
        <v>1</v>
      </c>
      <c r="I245" s="258"/>
      <c r="J245" s="259">
        <f>ROUND(I245*H245,2)</f>
        <v>0</v>
      </c>
      <c r="K245" s="260"/>
      <c r="L245" s="261"/>
      <c r="M245" s="262" t="s">
        <v>1</v>
      </c>
      <c r="N245" s="263" t="s">
        <v>41</v>
      </c>
      <c r="O245" s="88"/>
      <c r="P245" s="249">
        <f>O245*H245</f>
        <v>0</v>
      </c>
      <c r="Q245" s="249">
        <v>0</v>
      </c>
      <c r="R245" s="249">
        <f>Q245*H245</f>
        <v>0</v>
      </c>
      <c r="S245" s="249">
        <v>0</v>
      </c>
      <c r="T245" s="250">
        <f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251" t="s">
        <v>184</v>
      </c>
      <c r="AT245" s="251" t="s">
        <v>181</v>
      </c>
      <c r="AU245" s="251" t="s">
        <v>83</v>
      </c>
      <c r="AY245" s="14" t="s">
        <v>172</v>
      </c>
      <c r="BE245" s="252">
        <f>IF(N245="základní",J245,0)</f>
        <v>0</v>
      </c>
      <c r="BF245" s="252">
        <f>IF(N245="snížená",J245,0)</f>
        <v>0</v>
      </c>
      <c r="BG245" s="252">
        <f>IF(N245="zákl. přenesená",J245,0)</f>
        <v>0</v>
      </c>
      <c r="BH245" s="252">
        <f>IF(N245="sníž. přenesená",J245,0)</f>
        <v>0</v>
      </c>
      <c r="BI245" s="252">
        <f>IF(N245="nulová",J245,0)</f>
        <v>0</v>
      </c>
      <c r="BJ245" s="14" t="s">
        <v>83</v>
      </c>
      <c r="BK245" s="252">
        <f>ROUND(I245*H245,2)</f>
        <v>0</v>
      </c>
      <c r="BL245" s="14" t="s">
        <v>179</v>
      </c>
      <c r="BM245" s="251" t="s">
        <v>515</v>
      </c>
    </row>
    <row r="246" s="12" customFormat="1" ht="25.92" customHeight="1">
      <c r="A246" s="12"/>
      <c r="B246" s="223"/>
      <c r="C246" s="224"/>
      <c r="D246" s="225" t="s">
        <v>75</v>
      </c>
      <c r="E246" s="226" t="s">
        <v>149</v>
      </c>
      <c r="F246" s="226" t="s">
        <v>516</v>
      </c>
      <c r="G246" s="224"/>
      <c r="H246" s="224"/>
      <c r="I246" s="227"/>
      <c r="J246" s="228">
        <f>BK246</f>
        <v>0</v>
      </c>
      <c r="K246" s="224"/>
      <c r="L246" s="229"/>
      <c r="M246" s="230"/>
      <c r="N246" s="231"/>
      <c r="O246" s="231"/>
      <c r="P246" s="232">
        <f>P247+P249+P255+P261+P263+P265</f>
        <v>0</v>
      </c>
      <c r="Q246" s="231"/>
      <c r="R246" s="232">
        <f>R247+R249+R255+R261+R263+R265</f>
        <v>0</v>
      </c>
      <c r="S246" s="231"/>
      <c r="T246" s="233">
        <f>T247+T249+T255+T261+T263+T265</f>
        <v>0</v>
      </c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R246" s="234" t="s">
        <v>196</v>
      </c>
      <c r="AT246" s="235" t="s">
        <v>75</v>
      </c>
      <c r="AU246" s="235" t="s">
        <v>76</v>
      </c>
      <c r="AY246" s="234" t="s">
        <v>172</v>
      </c>
      <c r="BK246" s="236">
        <f>BK247+BK249+BK255+BK261+BK263+BK265</f>
        <v>0</v>
      </c>
    </row>
    <row r="247" s="12" customFormat="1" ht="22.8" customHeight="1">
      <c r="A247" s="12"/>
      <c r="B247" s="223"/>
      <c r="C247" s="224"/>
      <c r="D247" s="225" t="s">
        <v>75</v>
      </c>
      <c r="E247" s="237" t="s">
        <v>517</v>
      </c>
      <c r="F247" s="237" t="s">
        <v>518</v>
      </c>
      <c r="G247" s="224"/>
      <c r="H247" s="224"/>
      <c r="I247" s="227"/>
      <c r="J247" s="238">
        <f>BK247</f>
        <v>0</v>
      </c>
      <c r="K247" s="224"/>
      <c r="L247" s="229"/>
      <c r="M247" s="230"/>
      <c r="N247" s="231"/>
      <c r="O247" s="231"/>
      <c r="P247" s="232">
        <f>P248</f>
        <v>0</v>
      </c>
      <c r="Q247" s="231"/>
      <c r="R247" s="232">
        <f>R248</f>
        <v>0</v>
      </c>
      <c r="S247" s="231"/>
      <c r="T247" s="233">
        <f>T248</f>
        <v>0</v>
      </c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R247" s="234" t="s">
        <v>196</v>
      </c>
      <c r="AT247" s="235" t="s">
        <v>75</v>
      </c>
      <c r="AU247" s="235" t="s">
        <v>83</v>
      </c>
      <c r="AY247" s="234" t="s">
        <v>172</v>
      </c>
      <c r="BK247" s="236">
        <f>BK248</f>
        <v>0</v>
      </c>
    </row>
    <row r="248" s="2" customFormat="1" ht="16.5" customHeight="1">
      <c r="A248" s="35"/>
      <c r="B248" s="36"/>
      <c r="C248" s="239" t="s">
        <v>533</v>
      </c>
      <c r="D248" s="239" t="s">
        <v>175</v>
      </c>
      <c r="E248" s="240" t="s">
        <v>520</v>
      </c>
      <c r="F248" s="241" t="s">
        <v>521</v>
      </c>
      <c r="G248" s="242" t="s">
        <v>504</v>
      </c>
      <c r="H248" s="243">
        <v>1</v>
      </c>
      <c r="I248" s="244"/>
      <c r="J248" s="245">
        <f>ROUND(I248*H248,2)</f>
        <v>0</v>
      </c>
      <c r="K248" s="246"/>
      <c r="L248" s="41"/>
      <c r="M248" s="247" t="s">
        <v>1</v>
      </c>
      <c r="N248" s="248" t="s">
        <v>41</v>
      </c>
      <c r="O248" s="88"/>
      <c r="P248" s="249">
        <f>O248*H248</f>
        <v>0</v>
      </c>
      <c r="Q248" s="249">
        <v>0</v>
      </c>
      <c r="R248" s="249">
        <f>Q248*H248</f>
        <v>0</v>
      </c>
      <c r="S248" s="249">
        <v>0</v>
      </c>
      <c r="T248" s="250">
        <f>S248*H248</f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251" t="s">
        <v>523</v>
      </c>
      <c r="AT248" s="251" t="s">
        <v>175</v>
      </c>
      <c r="AU248" s="251" t="s">
        <v>85</v>
      </c>
      <c r="AY248" s="14" t="s">
        <v>172</v>
      </c>
      <c r="BE248" s="252">
        <f>IF(N248="základní",J248,0)</f>
        <v>0</v>
      </c>
      <c r="BF248" s="252">
        <f>IF(N248="snížená",J248,0)</f>
        <v>0</v>
      </c>
      <c r="BG248" s="252">
        <f>IF(N248="zákl. přenesená",J248,0)</f>
        <v>0</v>
      </c>
      <c r="BH248" s="252">
        <f>IF(N248="sníž. přenesená",J248,0)</f>
        <v>0</v>
      </c>
      <c r="BI248" s="252">
        <f>IF(N248="nulová",J248,0)</f>
        <v>0</v>
      </c>
      <c r="BJ248" s="14" t="s">
        <v>83</v>
      </c>
      <c r="BK248" s="252">
        <f>ROUND(I248*H248,2)</f>
        <v>0</v>
      </c>
      <c r="BL248" s="14" t="s">
        <v>523</v>
      </c>
      <c r="BM248" s="251" t="s">
        <v>1450</v>
      </c>
    </row>
    <row r="249" s="12" customFormat="1" ht="22.8" customHeight="1">
      <c r="A249" s="12"/>
      <c r="B249" s="223"/>
      <c r="C249" s="224"/>
      <c r="D249" s="225" t="s">
        <v>75</v>
      </c>
      <c r="E249" s="237" t="s">
        <v>525</v>
      </c>
      <c r="F249" s="237" t="s">
        <v>148</v>
      </c>
      <c r="G249" s="224"/>
      <c r="H249" s="224"/>
      <c r="I249" s="227"/>
      <c r="J249" s="238">
        <f>BK249</f>
        <v>0</v>
      </c>
      <c r="K249" s="224"/>
      <c r="L249" s="229"/>
      <c r="M249" s="230"/>
      <c r="N249" s="231"/>
      <c r="O249" s="231"/>
      <c r="P249" s="232">
        <f>SUM(P250:P254)</f>
        <v>0</v>
      </c>
      <c r="Q249" s="231"/>
      <c r="R249" s="232">
        <f>SUM(R250:R254)</f>
        <v>0</v>
      </c>
      <c r="S249" s="231"/>
      <c r="T249" s="233">
        <f>SUM(T250:T254)</f>
        <v>0</v>
      </c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R249" s="234" t="s">
        <v>196</v>
      </c>
      <c r="AT249" s="235" t="s">
        <v>75</v>
      </c>
      <c r="AU249" s="235" t="s">
        <v>83</v>
      </c>
      <c r="AY249" s="234" t="s">
        <v>172</v>
      </c>
      <c r="BK249" s="236">
        <f>SUM(BK250:BK254)</f>
        <v>0</v>
      </c>
    </row>
    <row r="250" s="2" customFormat="1" ht="16.5" customHeight="1">
      <c r="A250" s="35"/>
      <c r="B250" s="36"/>
      <c r="C250" s="239" t="s">
        <v>537</v>
      </c>
      <c r="D250" s="239" t="s">
        <v>175</v>
      </c>
      <c r="E250" s="240" t="s">
        <v>527</v>
      </c>
      <c r="F250" s="241" t="s">
        <v>148</v>
      </c>
      <c r="G250" s="242" t="s">
        <v>504</v>
      </c>
      <c r="H250" s="243">
        <v>1</v>
      </c>
      <c r="I250" s="244"/>
      <c r="J250" s="245">
        <f>ROUND(I250*H250,2)</f>
        <v>0</v>
      </c>
      <c r="K250" s="246"/>
      <c r="L250" s="41"/>
      <c r="M250" s="247" t="s">
        <v>1</v>
      </c>
      <c r="N250" s="248" t="s">
        <v>41</v>
      </c>
      <c r="O250" s="88"/>
      <c r="P250" s="249">
        <f>O250*H250</f>
        <v>0</v>
      </c>
      <c r="Q250" s="249">
        <v>0</v>
      </c>
      <c r="R250" s="249">
        <f>Q250*H250</f>
        <v>0</v>
      </c>
      <c r="S250" s="249">
        <v>0</v>
      </c>
      <c r="T250" s="250">
        <f>S250*H250</f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251" t="s">
        <v>523</v>
      </c>
      <c r="AT250" s="251" t="s">
        <v>175</v>
      </c>
      <c r="AU250" s="251" t="s">
        <v>85</v>
      </c>
      <c r="AY250" s="14" t="s">
        <v>172</v>
      </c>
      <c r="BE250" s="252">
        <f>IF(N250="základní",J250,0)</f>
        <v>0</v>
      </c>
      <c r="BF250" s="252">
        <f>IF(N250="snížená",J250,0)</f>
        <v>0</v>
      </c>
      <c r="BG250" s="252">
        <f>IF(N250="zákl. přenesená",J250,0)</f>
        <v>0</v>
      </c>
      <c r="BH250" s="252">
        <f>IF(N250="sníž. přenesená",J250,0)</f>
        <v>0</v>
      </c>
      <c r="BI250" s="252">
        <f>IF(N250="nulová",J250,0)</f>
        <v>0</v>
      </c>
      <c r="BJ250" s="14" t="s">
        <v>83</v>
      </c>
      <c r="BK250" s="252">
        <f>ROUND(I250*H250,2)</f>
        <v>0</v>
      </c>
      <c r="BL250" s="14" t="s">
        <v>523</v>
      </c>
      <c r="BM250" s="251" t="s">
        <v>1451</v>
      </c>
    </row>
    <row r="251" s="2" customFormat="1" ht="16.5" customHeight="1">
      <c r="A251" s="35"/>
      <c r="B251" s="36"/>
      <c r="C251" s="239" t="s">
        <v>541</v>
      </c>
      <c r="D251" s="239" t="s">
        <v>175</v>
      </c>
      <c r="E251" s="240" t="s">
        <v>530</v>
      </c>
      <c r="F251" s="241" t="s">
        <v>531</v>
      </c>
      <c r="G251" s="242" t="s">
        <v>504</v>
      </c>
      <c r="H251" s="243">
        <v>1</v>
      </c>
      <c r="I251" s="244"/>
      <c r="J251" s="245">
        <f>ROUND(I251*H251,2)</f>
        <v>0</v>
      </c>
      <c r="K251" s="246"/>
      <c r="L251" s="41"/>
      <c r="M251" s="247" t="s">
        <v>1</v>
      </c>
      <c r="N251" s="248" t="s">
        <v>41</v>
      </c>
      <c r="O251" s="88"/>
      <c r="P251" s="249">
        <f>O251*H251</f>
        <v>0</v>
      </c>
      <c r="Q251" s="249">
        <v>0</v>
      </c>
      <c r="R251" s="249">
        <f>Q251*H251</f>
        <v>0</v>
      </c>
      <c r="S251" s="249">
        <v>0</v>
      </c>
      <c r="T251" s="250">
        <f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251" t="s">
        <v>523</v>
      </c>
      <c r="AT251" s="251" t="s">
        <v>175</v>
      </c>
      <c r="AU251" s="251" t="s">
        <v>85</v>
      </c>
      <c r="AY251" s="14" t="s">
        <v>172</v>
      </c>
      <c r="BE251" s="252">
        <f>IF(N251="základní",J251,0)</f>
        <v>0</v>
      </c>
      <c r="BF251" s="252">
        <f>IF(N251="snížená",J251,0)</f>
        <v>0</v>
      </c>
      <c r="BG251" s="252">
        <f>IF(N251="zákl. přenesená",J251,0)</f>
        <v>0</v>
      </c>
      <c r="BH251" s="252">
        <f>IF(N251="sníž. přenesená",J251,0)</f>
        <v>0</v>
      </c>
      <c r="BI251" s="252">
        <f>IF(N251="nulová",J251,0)</f>
        <v>0</v>
      </c>
      <c r="BJ251" s="14" t="s">
        <v>83</v>
      </c>
      <c r="BK251" s="252">
        <f>ROUND(I251*H251,2)</f>
        <v>0</v>
      </c>
      <c r="BL251" s="14" t="s">
        <v>523</v>
      </c>
      <c r="BM251" s="251" t="s">
        <v>1452</v>
      </c>
    </row>
    <row r="252" s="2" customFormat="1" ht="16.5" customHeight="1">
      <c r="A252" s="35"/>
      <c r="B252" s="36"/>
      <c r="C252" s="239" t="s">
        <v>547</v>
      </c>
      <c r="D252" s="239" t="s">
        <v>175</v>
      </c>
      <c r="E252" s="240" t="s">
        <v>534</v>
      </c>
      <c r="F252" s="241" t="s">
        <v>535</v>
      </c>
      <c r="G252" s="242" t="s">
        <v>504</v>
      </c>
      <c r="H252" s="243">
        <v>1</v>
      </c>
      <c r="I252" s="244"/>
      <c r="J252" s="245">
        <f>ROUND(I252*H252,2)</f>
        <v>0</v>
      </c>
      <c r="K252" s="246"/>
      <c r="L252" s="41"/>
      <c r="M252" s="247" t="s">
        <v>1</v>
      </c>
      <c r="N252" s="248" t="s">
        <v>41</v>
      </c>
      <c r="O252" s="88"/>
      <c r="P252" s="249">
        <f>O252*H252</f>
        <v>0</v>
      </c>
      <c r="Q252" s="249">
        <v>0</v>
      </c>
      <c r="R252" s="249">
        <f>Q252*H252</f>
        <v>0</v>
      </c>
      <c r="S252" s="249">
        <v>0</v>
      </c>
      <c r="T252" s="250">
        <f>S252*H252</f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251" t="s">
        <v>523</v>
      </c>
      <c r="AT252" s="251" t="s">
        <v>175</v>
      </c>
      <c r="AU252" s="251" t="s">
        <v>85</v>
      </c>
      <c r="AY252" s="14" t="s">
        <v>172</v>
      </c>
      <c r="BE252" s="252">
        <f>IF(N252="základní",J252,0)</f>
        <v>0</v>
      </c>
      <c r="BF252" s="252">
        <f>IF(N252="snížená",J252,0)</f>
        <v>0</v>
      </c>
      <c r="BG252" s="252">
        <f>IF(N252="zákl. přenesená",J252,0)</f>
        <v>0</v>
      </c>
      <c r="BH252" s="252">
        <f>IF(N252="sníž. přenesená",J252,0)</f>
        <v>0</v>
      </c>
      <c r="BI252" s="252">
        <f>IF(N252="nulová",J252,0)</f>
        <v>0</v>
      </c>
      <c r="BJ252" s="14" t="s">
        <v>83</v>
      </c>
      <c r="BK252" s="252">
        <f>ROUND(I252*H252,2)</f>
        <v>0</v>
      </c>
      <c r="BL252" s="14" t="s">
        <v>523</v>
      </c>
      <c r="BM252" s="251" t="s">
        <v>1453</v>
      </c>
    </row>
    <row r="253" s="2" customFormat="1" ht="16.5" customHeight="1">
      <c r="A253" s="35"/>
      <c r="B253" s="36"/>
      <c r="C253" s="239" t="s">
        <v>551</v>
      </c>
      <c r="D253" s="239" t="s">
        <v>175</v>
      </c>
      <c r="E253" s="240" t="s">
        <v>538</v>
      </c>
      <c r="F253" s="241" t="s">
        <v>539</v>
      </c>
      <c r="G253" s="242" t="s">
        <v>504</v>
      </c>
      <c r="H253" s="243">
        <v>1</v>
      </c>
      <c r="I253" s="244"/>
      <c r="J253" s="245">
        <f>ROUND(I253*H253,2)</f>
        <v>0</v>
      </c>
      <c r="K253" s="246"/>
      <c r="L253" s="41"/>
      <c r="M253" s="247" t="s">
        <v>1</v>
      </c>
      <c r="N253" s="248" t="s">
        <v>41</v>
      </c>
      <c r="O253" s="88"/>
      <c r="P253" s="249">
        <f>O253*H253</f>
        <v>0</v>
      </c>
      <c r="Q253" s="249">
        <v>0</v>
      </c>
      <c r="R253" s="249">
        <f>Q253*H253</f>
        <v>0</v>
      </c>
      <c r="S253" s="249">
        <v>0</v>
      </c>
      <c r="T253" s="250">
        <f>S253*H253</f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251" t="s">
        <v>523</v>
      </c>
      <c r="AT253" s="251" t="s">
        <v>175</v>
      </c>
      <c r="AU253" s="251" t="s">
        <v>85</v>
      </c>
      <c r="AY253" s="14" t="s">
        <v>172</v>
      </c>
      <c r="BE253" s="252">
        <f>IF(N253="základní",J253,0)</f>
        <v>0</v>
      </c>
      <c r="BF253" s="252">
        <f>IF(N253="snížená",J253,0)</f>
        <v>0</v>
      </c>
      <c r="BG253" s="252">
        <f>IF(N253="zákl. přenesená",J253,0)</f>
        <v>0</v>
      </c>
      <c r="BH253" s="252">
        <f>IF(N253="sníž. přenesená",J253,0)</f>
        <v>0</v>
      </c>
      <c r="BI253" s="252">
        <f>IF(N253="nulová",J253,0)</f>
        <v>0</v>
      </c>
      <c r="BJ253" s="14" t="s">
        <v>83</v>
      </c>
      <c r="BK253" s="252">
        <f>ROUND(I253*H253,2)</f>
        <v>0</v>
      </c>
      <c r="BL253" s="14" t="s">
        <v>523</v>
      </c>
      <c r="BM253" s="251" t="s">
        <v>1454</v>
      </c>
    </row>
    <row r="254" s="2" customFormat="1" ht="16.5" customHeight="1">
      <c r="A254" s="35"/>
      <c r="B254" s="36"/>
      <c r="C254" s="239" t="s">
        <v>555</v>
      </c>
      <c r="D254" s="239" t="s">
        <v>175</v>
      </c>
      <c r="E254" s="240" t="s">
        <v>542</v>
      </c>
      <c r="F254" s="241" t="s">
        <v>543</v>
      </c>
      <c r="G254" s="242" t="s">
        <v>504</v>
      </c>
      <c r="H254" s="243">
        <v>1</v>
      </c>
      <c r="I254" s="244"/>
      <c r="J254" s="245">
        <f>ROUND(I254*H254,2)</f>
        <v>0</v>
      </c>
      <c r="K254" s="246"/>
      <c r="L254" s="41"/>
      <c r="M254" s="247" t="s">
        <v>1</v>
      </c>
      <c r="N254" s="248" t="s">
        <v>41</v>
      </c>
      <c r="O254" s="88"/>
      <c r="P254" s="249">
        <f>O254*H254</f>
        <v>0</v>
      </c>
      <c r="Q254" s="249">
        <v>0</v>
      </c>
      <c r="R254" s="249">
        <f>Q254*H254</f>
        <v>0</v>
      </c>
      <c r="S254" s="249">
        <v>0</v>
      </c>
      <c r="T254" s="250">
        <f>S254*H254</f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251" t="s">
        <v>523</v>
      </c>
      <c r="AT254" s="251" t="s">
        <v>175</v>
      </c>
      <c r="AU254" s="251" t="s">
        <v>85</v>
      </c>
      <c r="AY254" s="14" t="s">
        <v>172</v>
      </c>
      <c r="BE254" s="252">
        <f>IF(N254="základní",J254,0)</f>
        <v>0</v>
      </c>
      <c r="BF254" s="252">
        <f>IF(N254="snížená",J254,0)</f>
        <v>0</v>
      </c>
      <c r="BG254" s="252">
        <f>IF(N254="zákl. přenesená",J254,0)</f>
        <v>0</v>
      </c>
      <c r="BH254" s="252">
        <f>IF(N254="sníž. přenesená",J254,0)</f>
        <v>0</v>
      </c>
      <c r="BI254" s="252">
        <f>IF(N254="nulová",J254,0)</f>
        <v>0</v>
      </c>
      <c r="BJ254" s="14" t="s">
        <v>83</v>
      </c>
      <c r="BK254" s="252">
        <f>ROUND(I254*H254,2)</f>
        <v>0</v>
      </c>
      <c r="BL254" s="14" t="s">
        <v>523</v>
      </c>
      <c r="BM254" s="251" t="s">
        <v>1455</v>
      </c>
    </row>
    <row r="255" s="12" customFormat="1" ht="22.8" customHeight="1">
      <c r="A255" s="12"/>
      <c r="B255" s="223"/>
      <c r="C255" s="224"/>
      <c r="D255" s="225" t="s">
        <v>75</v>
      </c>
      <c r="E255" s="237" t="s">
        <v>545</v>
      </c>
      <c r="F255" s="237" t="s">
        <v>546</v>
      </c>
      <c r="G255" s="224"/>
      <c r="H255" s="224"/>
      <c r="I255" s="227"/>
      <c r="J255" s="238">
        <f>BK255</f>
        <v>0</v>
      </c>
      <c r="K255" s="224"/>
      <c r="L255" s="229"/>
      <c r="M255" s="230"/>
      <c r="N255" s="231"/>
      <c r="O255" s="231"/>
      <c r="P255" s="232">
        <f>SUM(P256:P260)</f>
        <v>0</v>
      </c>
      <c r="Q255" s="231"/>
      <c r="R255" s="232">
        <f>SUM(R256:R260)</f>
        <v>0</v>
      </c>
      <c r="S255" s="231"/>
      <c r="T255" s="233">
        <f>SUM(T256:T260)</f>
        <v>0</v>
      </c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R255" s="234" t="s">
        <v>196</v>
      </c>
      <c r="AT255" s="235" t="s">
        <v>75</v>
      </c>
      <c r="AU255" s="235" t="s">
        <v>83</v>
      </c>
      <c r="AY255" s="234" t="s">
        <v>172</v>
      </c>
      <c r="BK255" s="236">
        <f>SUM(BK256:BK260)</f>
        <v>0</v>
      </c>
    </row>
    <row r="256" s="2" customFormat="1" ht="16.5" customHeight="1">
      <c r="A256" s="35"/>
      <c r="B256" s="36"/>
      <c r="C256" s="239" t="s">
        <v>558</v>
      </c>
      <c r="D256" s="239" t="s">
        <v>175</v>
      </c>
      <c r="E256" s="240" t="s">
        <v>548</v>
      </c>
      <c r="F256" s="241" t="s">
        <v>549</v>
      </c>
      <c r="G256" s="242" t="s">
        <v>504</v>
      </c>
      <c r="H256" s="243">
        <v>1</v>
      </c>
      <c r="I256" s="244"/>
      <c r="J256" s="245">
        <f>ROUND(I256*H256,2)</f>
        <v>0</v>
      </c>
      <c r="K256" s="246"/>
      <c r="L256" s="41"/>
      <c r="M256" s="247" t="s">
        <v>1</v>
      </c>
      <c r="N256" s="248" t="s">
        <v>41</v>
      </c>
      <c r="O256" s="88"/>
      <c r="P256" s="249">
        <f>O256*H256</f>
        <v>0</v>
      </c>
      <c r="Q256" s="249">
        <v>0</v>
      </c>
      <c r="R256" s="249">
        <f>Q256*H256</f>
        <v>0</v>
      </c>
      <c r="S256" s="249">
        <v>0</v>
      </c>
      <c r="T256" s="250">
        <f>S256*H256</f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251" t="s">
        <v>523</v>
      </c>
      <c r="AT256" s="251" t="s">
        <v>175</v>
      </c>
      <c r="AU256" s="251" t="s">
        <v>85</v>
      </c>
      <c r="AY256" s="14" t="s">
        <v>172</v>
      </c>
      <c r="BE256" s="252">
        <f>IF(N256="základní",J256,0)</f>
        <v>0</v>
      </c>
      <c r="BF256" s="252">
        <f>IF(N256="snížená",J256,0)</f>
        <v>0</v>
      </c>
      <c r="BG256" s="252">
        <f>IF(N256="zákl. přenesená",J256,0)</f>
        <v>0</v>
      </c>
      <c r="BH256" s="252">
        <f>IF(N256="sníž. přenesená",J256,0)</f>
        <v>0</v>
      </c>
      <c r="BI256" s="252">
        <f>IF(N256="nulová",J256,0)</f>
        <v>0</v>
      </c>
      <c r="BJ256" s="14" t="s">
        <v>83</v>
      </c>
      <c r="BK256" s="252">
        <f>ROUND(I256*H256,2)</f>
        <v>0</v>
      </c>
      <c r="BL256" s="14" t="s">
        <v>523</v>
      </c>
      <c r="BM256" s="251" t="s">
        <v>1456</v>
      </c>
    </row>
    <row r="257" s="2" customFormat="1" ht="21.75" customHeight="1">
      <c r="A257" s="35"/>
      <c r="B257" s="36"/>
      <c r="C257" s="239" t="s">
        <v>562</v>
      </c>
      <c r="D257" s="239" t="s">
        <v>175</v>
      </c>
      <c r="E257" s="240" t="s">
        <v>552</v>
      </c>
      <c r="F257" s="241" t="s">
        <v>553</v>
      </c>
      <c r="G257" s="242" t="s">
        <v>504</v>
      </c>
      <c r="H257" s="243">
        <v>1</v>
      </c>
      <c r="I257" s="244"/>
      <c r="J257" s="245">
        <f>ROUND(I257*H257,2)</f>
        <v>0</v>
      </c>
      <c r="K257" s="246"/>
      <c r="L257" s="41"/>
      <c r="M257" s="247" t="s">
        <v>1</v>
      </c>
      <c r="N257" s="248" t="s">
        <v>41</v>
      </c>
      <c r="O257" s="88"/>
      <c r="P257" s="249">
        <f>O257*H257</f>
        <v>0</v>
      </c>
      <c r="Q257" s="249">
        <v>0</v>
      </c>
      <c r="R257" s="249">
        <f>Q257*H257</f>
        <v>0</v>
      </c>
      <c r="S257" s="249">
        <v>0</v>
      </c>
      <c r="T257" s="250">
        <f>S257*H257</f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251" t="s">
        <v>523</v>
      </c>
      <c r="AT257" s="251" t="s">
        <v>175</v>
      </c>
      <c r="AU257" s="251" t="s">
        <v>85</v>
      </c>
      <c r="AY257" s="14" t="s">
        <v>172</v>
      </c>
      <c r="BE257" s="252">
        <f>IF(N257="základní",J257,0)</f>
        <v>0</v>
      </c>
      <c r="BF257" s="252">
        <f>IF(N257="snížená",J257,0)</f>
        <v>0</v>
      </c>
      <c r="BG257" s="252">
        <f>IF(N257="zákl. přenesená",J257,0)</f>
        <v>0</v>
      </c>
      <c r="BH257" s="252">
        <f>IF(N257="sníž. přenesená",J257,0)</f>
        <v>0</v>
      </c>
      <c r="BI257" s="252">
        <f>IF(N257="nulová",J257,0)</f>
        <v>0</v>
      </c>
      <c r="BJ257" s="14" t="s">
        <v>83</v>
      </c>
      <c r="BK257" s="252">
        <f>ROUND(I257*H257,2)</f>
        <v>0</v>
      </c>
      <c r="BL257" s="14" t="s">
        <v>523</v>
      </c>
      <c r="BM257" s="251" t="s">
        <v>1457</v>
      </c>
    </row>
    <row r="258" s="2" customFormat="1" ht="16.5" customHeight="1">
      <c r="A258" s="35"/>
      <c r="B258" s="36"/>
      <c r="C258" s="239" t="s">
        <v>567</v>
      </c>
      <c r="D258" s="239" t="s">
        <v>175</v>
      </c>
      <c r="E258" s="240" t="s">
        <v>556</v>
      </c>
      <c r="F258" s="241" t="s">
        <v>154</v>
      </c>
      <c r="G258" s="242" t="s">
        <v>504</v>
      </c>
      <c r="H258" s="243">
        <v>1</v>
      </c>
      <c r="I258" s="244"/>
      <c r="J258" s="245">
        <f>ROUND(I258*H258,2)</f>
        <v>0</v>
      </c>
      <c r="K258" s="246"/>
      <c r="L258" s="41"/>
      <c r="M258" s="247" t="s">
        <v>1</v>
      </c>
      <c r="N258" s="248" t="s">
        <v>41</v>
      </c>
      <c r="O258" s="88"/>
      <c r="P258" s="249">
        <f>O258*H258</f>
        <v>0</v>
      </c>
      <c r="Q258" s="249">
        <v>0</v>
      </c>
      <c r="R258" s="249">
        <f>Q258*H258</f>
        <v>0</v>
      </c>
      <c r="S258" s="249">
        <v>0</v>
      </c>
      <c r="T258" s="250">
        <f>S258*H258</f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251" t="s">
        <v>523</v>
      </c>
      <c r="AT258" s="251" t="s">
        <v>175</v>
      </c>
      <c r="AU258" s="251" t="s">
        <v>85</v>
      </c>
      <c r="AY258" s="14" t="s">
        <v>172</v>
      </c>
      <c r="BE258" s="252">
        <f>IF(N258="základní",J258,0)</f>
        <v>0</v>
      </c>
      <c r="BF258" s="252">
        <f>IF(N258="snížená",J258,0)</f>
        <v>0</v>
      </c>
      <c r="BG258" s="252">
        <f>IF(N258="zákl. přenesená",J258,0)</f>
        <v>0</v>
      </c>
      <c r="BH258" s="252">
        <f>IF(N258="sníž. přenesená",J258,0)</f>
        <v>0</v>
      </c>
      <c r="BI258" s="252">
        <f>IF(N258="nulová",J258,0)</f>
        <v>0</v>
      </c>
      <c r="BJ258" s="14" t="s">
        <v>83</v>
      </c>
      <c r="BK258" s="252">
        <f>ROUND(I258*H258,2)</f>
        <v>0</v>
      </c>
      <c r="BL258" s="14" t="s">
        <v>523</v>
      </c>
      <c r="BM258" s="251" t="s">
        <v>1458</v>
      </c>
    </row>
    <row r="259" s="2" customFormat="1" ht="16.5" customHeight="1">
      <c r="A259" s="35"/>
      <c r="B259" s="36"/>
      <c r="C259" s="239" t="s">
        <v>572</v>
      </c>
      <c r="D259" s="239" t="s">
        <v>175</v>
      </c>
      <c r="E259" s="240" t="s">
        <v>559</v>
      </c>
      <c r="F259" s="241" t="s">
        <v>560</v>
      </c>
      <c r="G259" s="242" t="s">
        <v>504</v>
      </c>
      <c r="H259" s="243">
        <v>1</v>
      </c>
      <c r="I259" s="244"/>
      <c r="J259" s="245">
        <f>ROUND(I259*H259,2)</f>
        <v>0</v>
      </c>
      <c r="K259" s="246"/>
      <c r="L259" s="41"/>
      <c r="M259" s="247" t="s">
        <v>1</v>
      </c>
      <c r="N259" s="248" t="s">
        <v>41</v>
      </c>
      <c r="O259" s="88"/>
      <c r="P259" s="249">
        <f>O259*H259</f>
        <v>0</v>
      </c>
      <c r="Q259" s="249">
        <v>0</v>
      </c>
      <c r="R259" s="249">
        <f>Q259*H259</f>
        <v>0</v>
      </c>
      <c r="S259" s="249">
        <v>0</v>
      </c>
      <c r="T259" s="250">
        <f>S259*H259</f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251" t="s">
        <v>523</v>
      </c>
      <c r="AT259" s="251" t="s">
        <v>175</v>
      </c>
      <c r="AU259" s="251" t="s">
        <v>85</v>
      </c>
      <c r="AY259" s="14" t="s">
        <v>172</v>
      </c>
      <c r="BE259" s="252">
        <f>IF(N259="základní",J259,0)</f>
        <v>0</v>
      </c>
      <c r="BF259" s="252">
        <f>IF(N259="snížená",J259,0)</f>
        <v>0</v>
      </c>
      <c r="BG259" s="252">
        <f>IF(N259="zákl. přenesená",J259,0)</f>
        <v>0</v>
      </c>
      <c r="BH259" s="252">
        <f>IF(N259="sníž. přenesená",J259,0)</f>
        <v>0</v>
      </c>
      <c r="BI259" s="252">
        <f>IF(N259="nulová",J259,0)</f>
        <v>0</v>
      </c>
      <c r="BJ259" s="14" t="s">
        <v>83</v>
      </c>
      <c r="BK259" s="252">
        <f>ROUND(I259*H259,2)</f>
        <v>0</v>
      </c>
      <c r="BL259" s="14" t="s">
        <v>523</v>
      </c>
      <c r="BM259" s="251" t="s">
        <v>1459</v>
      </c>
    </row>
    <row r="260" s="2" customFormat="1" ht="16.5" customHeight="1">
      <c r="A260" s="35"/>
      <c r="B260" s="36"/>
      <c r="C260" s="239" t="s">
        <v>576</v>
      </c>
      <c r="D260" s="239" t="s">
        <v>175</v>
      </c>
      <c r="E260" s="240" t="s">
        <v>563</v>
      </c>
      <c r="F260" s="241" t="s">
        <v>564</v>
      </c>
      <c r="G260" s="242" t="s">
        <v>504</v>
      </c>
      <c r="H260" s="243">
        <v>1</v>
      </c>
      <c r="I260" s="244"/>
      <c r="J260" s="245">
        <f>ROUND(I260*H260,2)</f>
        <v>0</v>
      </c>
      <c r="K260" s="246"/>
      <c r="L260" s="41"/>
      <c r="M260" s="247" t="s">
        <v>1</v>
      </c>
      <c r="N260" s="248" t="s">
        <v>41</v>
      </c>
      <c r="O260" s="88"/>
      <c r="P260" s="249">
        <f>O260*H260</f>
        <v>0</v>
      </c>
      <c r="Q260" s="249">
        <v>0</v>
      </c>
      <c r="R260" s="249">
        <f>Q260*H260</f>
        <v>0</v>
      </c>
      <c r="S260" s="249">
        <v>0</v>
      </c>
      <c r="T260" s="250">
        <f>S260*H260</f>
        <v>0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251" t="s">
        <v>523</v>
      </c>
      <c r="AT260" s="251" t="s">
        <v>175</v>
      </c>
      <c r="AU260" s="251" t="s">
        <v>85</v>
      </c>
      <c r="AY260" s="14" t="s">
        <v>172</v>
      </c>
      <c r="BE260" s="252">
        <f>IF(N260="základní",J260,0)</f>
        <v>0</v>
      </c>
      <c r="BF260" s="252">
        <f>IF(N260="snížená",J260,0)</f>
        <v>0</v>
      </c>
      <c r="BG260" s="252">
        <f>IF(N260="zákl. přenesená",J260,0)</f>
        <v>0</v>
      </c>
      <c r="BH260" s="252">
        <f>IF(N260="sníž. přenesená",J260,0)</f>
        <v>0</v>
      </c>
      <c r="BI260" s="252">
        <f>IF(N260="nulová",J260,0)</f>
        <v>0</v>
      </c>
      <c r="BJ260" s="14" t="s">
        <v>83</v>
      </c>
      <c r="BK260" s="252">
        <f>ROUND(I260*H260,2)</f>
        <v>0</v>
      </c>
      <c r="BL260" s="14" t="s">
        <v>523</v>
      </c>
      <c r="BM260" s="251" t="s">
        <v>1460</v>
      </c>
    </row>
    <row r="261" s="12" customFormat="1" ht="22.8" customHeight="1">
      <c r="A261" s="12"/>
      <c r="B261" s="223"/>
      <c r="C261" s="224"/>
      <c r="D261" s="225" t="s">
        <v>75</v>
      </c>
      <c r="E261" s="237" t="s">
        <v>566</v>
      </c>
      <c r="F261" s="237" t="s">
        <v>151</v>
      </c>
      <c r="G261" s="224"/>
      <c r="H261" s="224"/>
      <c r="I261" s="227"/>
      <c r="J261" s="238">
        <f>BK261</f>
        <v>0</v>
      </c>
      <c r="K261" s="224"/>
      <c r="L261" s="229"/>
      <c r="M261" s="230"/>
      <c r="N261" s="231"/>
      <c r="O261" s="231"/>
      <c r="P261" s="232">
        <f>P262</f>
        <v>0</v>
      </c>
      <c r="Q261" s="231"/>
      <c r="R261" s="232">
        <f>R262</f>
        <v>0</v>
      </c>
      <c r="S261" s="231"/>
      <c r="T261" s="233">
        <f>T262</f>
        <v>0</v>
      </c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R261" s="234" t="s">
        <v>196</v>
      </c>
      <c r="AT261" s="235" t="s">
        <v>75</v>
      </c>
      <c r="AU261" s="235" t="s">
        <v>83</v>
      </c>
      <c r="AY261" s="234" t="s">
        <v>172</v>
      </c>
      <c r="BK261" s="236">
        <f>BK262</f>
        <v>0</v>
      </c>
    </row>
    <row r="262" s="2" customFormat="1" ht="16.5" customHeight="1">
      <c r="A262" s="35"/>
      <c r="B262" s="36"/>
      <c r="C262" s="239" t="s">
        <v>579</v>
      </c>
      <c r="D262" s="239" t="s">
        <v>175</v>
      </c>
      <c r="E262" s="240" t="s">
        <v>568</v>
      </c>
      <c r="F262" s="241" t="s">
        <v>569</v>
      </c>
      <c r="G262" s="242" t="s">
        <v>504</v>
      </c>
      <c r="H262" s="243">
        <v>1</v>
      </c>
      <c r="I262" s="244"/>
      <c r="J262" s="245">
        <f>ROUND(I262*H262,2)</f>
        <v>0</v>
      </c>
      <c r="K262" s="246"/>
      <c r="L262" s="41"/>
      <c r="M262" s="247" t="s">
        <v>1</v>
      </c>
      <c r="N262" s="248" t="s">
        <v>41</v>
      </c>
      <c r="O262" s="88"/>
      <c r="P262" s="249">
        <f>O262*H262</f>
        <v>0</v>
      </c>
      <c r="Q262" s="249">
        <v>0</v>
      </c>
      <c r="R262" s="249">
        <f>Q262*H262</f>
        <v>0</v>
      </c>
      <c r="S262" s="249">
        <v>0</v>
      </c>
      <c r="T262" s="250">
        <f>S262*H262</f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251" t="s">
        <v>523</v>
      </c>
      <c r="AT262" s="251" t="s">
        <v>175</v>
      </c>
      <c r="AU262" s="251" t="s">
        <v>85</v>
      </c>
      <c r="AY262" s="14" t="s">
        <v>172</v>
      </c>
      <c r="BE262" s="252">
        <f>IF(N262="základní",J262,0)</f>
        <v>0</v>
      </c>
      <c r="BF262" s="252">
        <f>IF(N262="snížená",J262,0)</f>
        <v>0</v>
      </c>
      <c r="BG262" s="252">
        <f>IF(N262="zákl. přenesená",J262,0)</f>
        <v>0</v>
      </c>
      <c r="BH262" s="252">
        <f>IF(N262="sníž. přenesená",J262,0)</f>
        <v>0</v>
      </c>
      <c r="BI262" s="252">
        <f>IF(N262="nulová",J262,0)</f>
        <v>0</v>
      </c>
      <c r="BJ262" s="14" t="s">
        <v>83</v>
      </c>
      <c r="BK262" s="252">
        <f>ROUND(I262*H262,2)</f>
        <v>0</v>
      </c>
      <c r="BL262" s="14" t="s">
        <v>523</v>
      </c>
      <c r="BM262" s="251" t="s">
        <v>1461</v>
      </c>
    </row>
    <row r="263" s="12" customFormat="1" ht="22.8" customHeight="1">
      <c r="A263" s="12"/>
      <c r="B263" s="223"/>
      <c r="C263" s="224"/>
      <c r="D263" s="225" t="s">
        <v>75</v>
      </c>
      <c r="E263" s="237" t="s">
        <v>571</v>
      </c>
      <c r="F263" s="237" t="s">
        <v>152</v>
      </c>
      <c r="G263" s="224"/>
      <c r="H263" s="224"/>
      <c r="I263" s="227"/>
      <c r="J263" s="238">
        <f>BK263</f>
        <v>0</v>
      </c>
      <c r="K263" s="224"/>
      <c r="L263" s="229"/>
      <c r="M263" s="230"/>
      <c r="N263" s="231"/>
      <c r="O263" s="231"/>
      <c r="P263" s="232">
        <f>P264</f>
        <v>0</v>
      </c>
      <c r="Q263" s="231"/>
      <c r="R263" s="232">
        <f>R264</f>
        <v>0</v>
      </c>
      <c r="S263" s="231"/>
      <c r="T263" s="233">
        <f>T264</f>
        <v>0</v>
      </c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R263" s="234" t="s">
        <v>196</v>
      </c>
      <c r="AT263" s="235" t="s">
        <v>75</v>
      </c>
      <c r="AU263" s="235" t="s">
        <v>83</v>
      </c>
      <c r="AY263" s="234" t="s">
        <v>172</v>
      </c>
      <c r="BK263" s="236">
        <f>BK264</f>
        <v>0</v>
      </c>
    </row>
    <row r="264" s="2" customFormat="1" ht="16.5" customHeight="1">
      <c r="A264" s="35"/>
      <c r="B264" s="36"/>
      <c r="C264" s="239" t="s">
        <v>867</v>
      </c>
      <c r="D264" s="239" t="s">
        <v>175</v>
      </c>
      <c r="E264" s="240" t="s">
        <v>573</v>
      </c>
      <c r="F264" s="241" t="s">
        <v>152</v>
      </c>
      <c r="G264" s="242" t="s">
        <v>504</v>
      </c>
      <c r="H264" s="243">
        <v>1</v>
      </c>
      <c r="I264" s="244"/>
      <c r="J264" s="245">
        <f>ROUND(I264*H264,2)</f>
        <v>0</v>
      </c>
      <c r="K264" s="246"/>
      <c r="L264" s="41"/>
      <c r="M264" s="247" t="s">
        <v>1</v>
      </c>
      <c r="N264" s="248" t="s">
        <v>41</v>
      </c>
      <c r="O264" s="88"/>
      <c r="P264" s="249">
        <f>O264*H264</f>
        <v>0</v>
      </c>
      <c r="Q264" s="249">
        <v>0</v>
      </c>
      <c r="R264" s="249">
        <f>Q264*H264</f>
        <v>0</v>
      </c>
      <c r="S264" s="249">
        <v>0</v>
      </c>
      <c r="T264" s="250">
        <f>S264*H264</f>
        <v>0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251" t="s">
        <v>523</v>
      </c>
      <c r="AT264" s="251" t="s">
        <v>175</v>
      </c>
      <c r="AU264" s="251" t="s">
        <v>85</v>
      </c>
      <c r="AY264" s="14" t="s">
        <v>172</v>
      </c>
      <c r="BE264" s="252">
        <f>IF(N264="základní",J264,0)</f>
        <v>0</v>
      </c>
      <c r="BF264" s="252">
        <f>IF(N264="snížená",J264,0)</f>
        <v>0</v>
      </c>
      <c r="BG264" s="252">
        <f>IF(N264="zákl. přenesená",J264,0)</f>
        <v>0</v>
      </c>
      <c r="BH264" s="252">
        <f>IF(N264="sníž. přenesená",J264,0)</f>
        <v>0</v>
      </c>
      <c r="BI264" s="252">
        <f>IF(N264="nulová",J264,0)</f>
        <v>0</v>
      </c>
      <c r="BJ264" s="14" t="s">
        <v>83</v>
      </c>
      <c r="BK264" s="252">
        <f>ROUND(I264*H264,2)</f>
        <v>0</v>
      </c>
      <c r="BL264" s="14" t="s">
        <v>523</v>
      </c>
      <c r="BM264" s="251" t="s">
        <v>1462</v>
      </c>
    </row>
    <row r="265" s="12" customFormat="1" ht="22.8" customHeight="1">
      <c r="A265" s="12"/>
      <c r="B265" s="223"/>
      <c r="C265" s="224"/>
      <c r="D265" s="225" t="s">
        <v>75</v>
      </c>
      <c r="E265" s="237" t="s">
        <v>575</v>
      </c>
      <c r="F265" s="237" t="s">
        <v>120</v>
      </c>
      <c r="G265" s="224"/>
      <c r="H265" s="224"/>
      <c r="I265" s="227"/>
      <c r="J265" s="238">
        <f>BK265</f>
        <v>0</v>
      </c>
      <c r="K265" s="224"/>
      <c r="L265" s="229"/>
      <c r="M265" s="230"/>
      <c r="N265" s="231"/>
      <c r="O265" s="231"/>
      <c r="P265" s="232">
        <f>SUM(P266:P267)</f>
        <v>0</v>
      </c>
      <c r="Q265" s="231"/>
      <c r="R265" s="232">
        <f>SUM(R266:R267)</f>
        <v>0</v>
      </c>
      <c r="S265" s="231"/>
      <c r="T265" s="233">
        <f>SUM(T266:T267)</f>
        <v>0</v>
      </c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R265" s="234" t="s">
        <v>196</v>
      </c>
      <c r="AT265" s="235" t="s">
        <v>75</v>
      </c>
      <c r="AU265" s="235" t="s">
        <v>83</v>
      </c>
      <c r="AY265" s="234" t="s">
        <v>172</v>
      </c>
      <c r="BK265" s="236">
        <f>SUM(BK266:BK267)</f>
        <v>0</v>
      </c>
    </row>
    <row r="266" s="2" customFormat="1" ht="16.5" customHeight="1">
      <c r="A266" s="35"/>
      <c r="B266" s="36"/>
      <c r="C266" s="239" t="s">
        <v>871</v>
      </c>
      <c r="D266" s="239" t="s">
        <v>175</v>
      </c>
      <c r="E266" s="240" t="s">
        <v>577</v>
      </c>
      <c r="F266" s="241" t="s">
        <v>120</v>
      </c>
      <c r="G266" s="242" t="s">
        <v>504</v>
      </c>
      <c r="H266" s="243">
        <v>1</v>
      </c>
      <c r="I266" s="244"/>
      <c r="J266" s="245">
        <f>ROUND(I266*H266,2)</f>
        <v>0</v>
      </c>
      <c r="K266" s="246"/>
      <c r="L266" s="41"/>
      <c r="M266" s="247" t="s">
        <v>1</v>
      </c>
      <c r="N266" s="248" t="s">
        <v>41</v>
      </c>
      <c r="O266" s="88"/>
      <c r="P266" s="249">
        <f>O266*H266</f>
        <v>0</v>
      </c>
      <c r="Q266" s="249">
        <v>0</v>
      </c>
      <c r="R266" s="249">
        <f>Q266*H266</f>
        <v>0</v>
      </c>
      <c r="S266" s="249">
        <v>0</v>
      </c>
      <c r="T266" s="250">
        <f>S266*H266</f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251" t="s">
        <v>523</v>
      </c>
      <c r="AT266" s="251" t="s">
        <v>175</v>
      </c>
      <c r="AU266" s="251" t="s">
        <v>85</v>
      </c>
      <c r="AY266" s="14" t="s">
        <v>172</v>
      </c>
      <c r="BE266" s="252">
        <f>IF(N266="základní",J266,0)</f>
        <v>0</v>
      </c>
      <c r="BF266" s="252">
        <f>IF(N266="snížená",J266,0)</f>
        <v>0</v>
      </c>
      <c r="BG266" s="252">
        <f>IF(N266="zákl. přenesená",J266,0)</f>
        <v>0</v>
      </c>
      <c r="BH266" s="252">
        <f>IF(N266="sníž. přenesená",J266,0)</f>
        <v>0</v>
      </c>
      <c r="BI266" s="252">
        <f>IF(N266="nulová",J266,0)</f>
        <v>0</v>
      </c>
      <c r="BJ266" s="14" t="s">
        <v>83</v>
      </c>
      <c r="BK266" s="252">
        <f>ROUND(I266*H266,2)</f>
        <v>0</v>
      </c>
      <c r="BL266" s="14" t="s">
        <v>523</v>
      </c>
      <c r="BM266" s="251" t="s">
        <v>1463</v>
      </c>
    </row>
    <row r="267" s="2" customFormat="1" ht="16.5" customHeight="1">
      <c r="A267" s="35"/>
      <c r="B267" s="36"/>
      <c r="C267" s="239" t="s">
        <v>873</v>
      </c>
      <c r="D267" s="239" t="s">
        <v>175</v>
      </c>
      <c r="E267" s="240" t="s">
        <v>580</v>
      </c>
      <c r="F267" s="241" t="s">
        <v>581</v>
      </c>
      <c r="G267" s="242" t="s">
        <v>504</v>
      </c>
      <c r="H267" s="243">
        <v>1</v>
      </c>
      <c r="I267" s="244"/>
      <c r="J267" s="245">
        <f>ROUND(I267*H267,2)</f>
        <v>0</v>
      </c>
      <c r="K267" s="246"/>
      <c r="L267" s="41"/>
      <c r="M267" s="265" t="s">
        <v>1</v>
      </c>
      <c r="N267" s="266" t="s">
        <v>41</v>
      </c>
      <c r="O267" s="267"/>
      <c r="P267" s="268">
        <f>O267*H267</f>
        <v>0</v>
      </c>
      <c r="Q267" s="268">
        <v>0</v>
      </c>
      <c r="R267" s="268">
        <f>Q267*H267</f>
        <v>0</v>
      </c>
      <c r="S267" s="268">
        <v>0</v>
      </c>
      <c r="T267" s="269">
        <f>S267*H267</f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251" t="s">
        <v>523</v>
      </c>
      <c r="AT267" s="251" t="s">
        <v>175</v>
      </c>
      <c r="AU267" s="251" t="s">
        <v>85</v>
      </c>
      <c r="AY267" s="14" t="s">
        <v>172</v>
      </c>
      <c r="BE267" s="252">
        <f>IF(N267="základní",J267,0)</f>
        <v>0</v>
      </c>
      <c r="BF267" s="252">
        <f>IF(N267="snížená",J267,0)</f>
        <v>0</v>
      </c>
      <c r="BG267" s="252">
        <f>IF(N267="zákl. přenesená",J267,0)</f>
        <v>0</v>
      </c>
      <c r="BH267" s="252">
        <f>IF(N267="sníž. přenesená",J267,0)</f>
        <v>0</v>
      </c>
      <c r="BI267" s="252">
        <f>IF(N267="nulová",J267,0)</f>
        <v>0</v>
      </c>
      <c r="BJ267" s="14" t="s">
        <v>83</v>
      </c>
      <c r="BK267" s="252">
        <f>ROUND(I267*H267,2)</f>
        <v>0</v>
      </c>
      <c r="BL267" s="14" t="s">
        <v>523</v>
      </c>
      <c r="BM267" s="251" t="s">
        <v>1464</v>
      </c>
    </row>
    <row r="268" s="2" customFormat="1" ht="6.96" customHeight="1">
      <c r="A268" s="35"/>
      <c r="B268" s="63"/>
      <c r="C268" s="64"/>
      <c r="D268" s="64"/>
      <c r="E268" s="64"/>
      <c r="F268" s="64"/>
      <c r="G268" s="64"/>
      <c r="H268" s="64"/>
      <c r="I268" s="64"/>
      <c r="J268" s="64"/>
      <c r="K268" s="64"/>
      <c r="L268" s="41"/>
      <c r="M268" s="35"/>
      <c r="O268" s="35"/>
      <c r="P268" s="35"/>
      <c r="Q268" s="35"/>
      <c r="R268" s="35"/>
      <c r="S268" s="35"/>
      <c r="T268" s="35"/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</row>
  </sheetData>
  <sheetProtection sheet="1" autoFilter="0" formatColumns="0" formatRows="0" objects="1" scenarios="1" spinCount="100000" saltValue="2i+H1yxz+RnFk9Rp30UUj9kHG3nHMWwuwXjftdQ6hKIJJ1fLap+g0Zpj5wM/QLYiN6dsQdUaLXKcrrSg25Y6JA==" hashValue="pvRd0nU3IXDgkS2MR0+gQ8AWY6+iJ5YPpZKL6jmn24dAPIYqkcvYLD+S9rhmNJs1SmeWG3W3BPWJ6IIktWhJbw==" algorithmName="SHA-512" password="CC35"/>
  <autoFilter ref="C150:K267"/>
  <mergeCells count="17">
    <mergeCell ref="E7:H7"/>
    <mergeCell ref="E9:H9"/>
    <mergeCell ref="E11:H11"/>
    <mergeCell ref="E20:H20"/>
    <mergeCell ref="E29:H29"/>
    <mergeCell ref="E85:H85"/>
    <mergeCell ref="E87:H87"/>
    <mergeCell ref="E89:H89"/>
    <mergeCell ref="D123:F123"/>
    <mergeCell ref="D124:F124"/>
    <mergeCell ref="D125:F125"/>
    <mergeCell ref="D126:F126"/>
    <mergeCell ref="D127:F127"/>
    <mergeCell ref="E139:H139"/>
    <mergeCell ref="E141:H141"/>
    <mergeCell ref="E143:H14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1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113</v>
      </c>
    </row>
    <row r="3" s="1" customFormat="1" ht="6.96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7"/>
      <c r="AT3" s="14" t="s">
        <v>85</v>
      </c>
    </row>
    <row r="4" s="1" customFormat="1" ht="24.96" customHeight="1">
      <c r="B4" s="17"/>
      <c r="D4" s="145" t="s">
        <v>114</v>
      </c>
      <c r="L4" s="17"/>
      <c r="M4" s="146" t="s">
        <v>10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47" t="s">
        <v>16</v>
      </c>
      <c r="L6" s="17"/>
    </row>
    <row r="7" s="1" customFormat="1" ht="26.25" customHeight="1">
      <c r="B7" s="17"/>
      <c r="E7" s="148" t="str">
        <f>'Rekapitulace stavby'!K6</f>
        <v>Rekonstrukce plynových kotelen č.p. 206, 231, 232, 233, 234, Obec Lubenec</v>
      </c>
      <c r="F7" s="147"/>
      <c r="G7" s="147"/>
      <c r="H7" s="147"/>
      <c r="L7" s="17"/>
    </row>
    <row r="8" s="1" customFormat="1" ht="12" customHeight="1">
      <c r="B8" s="17"/>
      <c r="D8" s="147" t="s">
        <v>115</v>
      </c>
      <c r="L8" s="17"/>
    </row>
    <row r="9" s="2" customFormat="1" ht="16.5" customHeight="1">
      <c r="A9" s="35"/>
      <c r="B9" s="41"/>
      <c r="C9" s="35"/>
      <c r="D9" s="35"/>
      <c r="E9" s="148" t="s">
        <v>1437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 ht="12" customHeight="1">
      <c r="A10" s="35"/>
      <c r="B10" s="41"/>
      <c r="C10" s="35"/>
      <c r="D10" s="147" t="s">
        <v>117</v>
      </c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6.5" customHeight="1">
      <c r="A11" s="35"/>
      <c r="B11" s="41"/>
      <c r="C11" s="35"/>
      <c r="D11" s="35"/>
      <c r="E11" s="149" t="s">
        <v>583</v>
      </c>
      <c r="F11" s="35"/>
      <c r="G11" s="35"/>
      <c r="H11" s="35"/>
      <c r="I11" s="35"/>
      <c r="J11" s="35"/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>
      <c r="A12" s="35"/>
      <c r="B12" s="41"/>
      <c r="C12" s="35"/>
      <c r="D12" s="35"/>
      <c r="E12" s="35"/>
      <c r="F12" s="35"/>
      <c r="G12" s="35"/>
      <c r="H12" s="35"/>
      <c r="I12" s="35"/>
      <c r="J12" s="35"/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2" customHeight="1">
      <c r="A13" s="35"/>
      <c r="B13" s="41"/>
      <c r="C13" s="35"/>
      <c r="D13" s="147" t="s">
        <v>18</v>
      </c>
      <c r="E13" s="35"/>
      <c r="F13" s="138" t="s">
        <v>1</v>
      </c>
      <c r="G13" s="35"/>
      <c r="H13" s="35"/>
      <c r="I13" s="147" t="s">
        <v>19</v>
      </c>
      <c r="J13" s="138" t="s">
        <v>1</v>
      </c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47" t="s">
        <v>20</v>
      </c>
      <c r="E14" s="35"/>
      <c r="F14" s="138" t="s">
        <v>21</v>
      </c>
      <c r="G14" s="35"/>
      <c r="H14" s="35"/>
      <c r="I14" s="147" t="s">
        <v>22</v>
      </c>
      <c r="J14" s="150" t="str">
        <f>'Rekapitulace stavby'!AN8</f>
        <v>28. 3. 2023</v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0.8" customHeight="1">
      <c r="A15" s="35"/>
      <c r="B15" s="41"/>
      <c r="C15" s="35"/>
      <c r="D15" s="35"/>
      <c r="E15" s="35"/>
      <c r="F15" s="35"/>
      <c r="G15" s="35"/>
      <c r="H15" s="35"/>
      <c r="I15" s="35"/>
      <c r="J15" s="35"/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2" customHeight="1">
      <c r="A16" s="35"/>
      <c r="B16" s="41"/>
      <c r="C16" s="35"/>
      <c r="D16" s="147" t="s">
        <v>24</v>
      </c>
      <c r="E16" s="35"/>
      <c r="F16" s="35"/>
      <c r="G16" s="35"/>
      <c r="H16" s="35"/>
      <c r="I16" s="147" t="s">
        <v>25</v>
      </c>
      <c r="J16" s="138" t="s">
        <v>1</v>
      </c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8" customHeight="1">
      <c r="A17" s="35"/>
      <c r="B17" s="41"/>
      <c r="C17" s="35"/>
      <c r="D17" s="35"/>
      <c r="E17" s="138" t="s">
        <v>26</v>
      </c>
      <c r="F17" s="35"/>
      <c r="G17" s="35"/>
      <c r="H17" s="35"/>
      <c r="I17" s="147" t="s">
        <v>27</v>
      </c>
      <c r="J17" s="138" t="s">
        <v>1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6.96" customHeight="1">
      <c r="A18" s="35"/>
      <c r="B18" s="41"/>
      <c r="C18" s="35"/>
      <c r="D18" s="35"/>
      <c r="E18" s="35"/>
      <c r="F18" s="35"/>
      <c r="G18" s="35"/>
      <c r="H18" s="35"/>
      <c r="I18" s="35"/>
      <c r="J18" s="35"/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2" customHeight="1">
      <c r="A19" s="35"/>
      <c r="B19" s="41"/>
      <c r="C19" s="35"/>
      <c r="D19" s="147" t="s">
        <v>28</v>
      </c>
      <c r="E19" s="35"/>
      <c r="F19" s="35"/>
      <c r="G19" s="35"/>
      <c r="H19" s="35"/>
      <c r="I19" s="147" t="s">
        <v>25</v>
      </c>
      <c r="J19" s="30" t="str">
        <f>'Rekapitulace stavby'!AN13</f>
        <v>Vyplň údaj</v>
      </c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8" customHeight="1">
      <c r="A20" s="35"/>
      <c r="B20" s="41"/>
      <c r="C20" s="35"/>
      <c r="D20" s="35"/>
      <c r="E20" s="30" t="str">
        <f>'Rekapitulace stavby'!E14</f>
        <v>Vyplň údaj</v>
      </c>
      <c r="F20" s="138"/>
      <c r="G20" s="138"/>
      <c r="H20" s="138"/>
      <c r="I20" s="147" t="s">
        <v>27</v>
      </c>
      <c r="J20" s="30" t="str">
        <f>'Rekapitulace stavby'!AN14</f>
        <v>Vyplň údaj</v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6.96" customHeight="1">
      <c r="A21" s="35"/>
      <c r="B21" s="41"/>
      <c r="C21" s="35"/>
      <c r="D21" s="35"/>
      <c r="E21" s="35"/>
      <c r="F21" s="35"/>
      <c r="G21" s="35"/>
      <c r="H21" s="35"/>
      <c r="I21" s="35"/>
      <c r="J21" s="35"/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2" customHeight="1">
      <c r="A22" s="35"/>
      <c r="B22" s="41"/>
      <c r="C22" s="35"/>
      <c r="D22" s="147" t="s">
        <v>30</v>
      </c>
      <c r="E22" s="35"/>
      <c r="F22" s="35"/>
      <c r="G22" s="35"/>
      <c r="H22" s="35"/>
      <c r="I22" s="147" t="s">
        <v>25</v>
      </c>
      <c r="J22" s="138" t="s">
        <v>1</v>
      </c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8" customHeight="1">
      <c r="A23" s="35"/>
      <c r="B23" s="41"/>
      <c r="C23" s="35"/>
      <c r="D23" s="35"/>
      <c r="E23" s="138" t="s">
        <v>31</v>
      </c>
      <c r="F23" s="35"/>
      <c r="G23" s="35"/>
      <c r="H23" s="35"/>
      <c r="I23" s="147" t="s">
        <v>27</v>
      </c>
      <c r="J23" s="138" t="s">
        <v>1</v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6.96" customHeight="1">
      <c r="A24" s="35"/>
      <c r="B24" s="41"/>
      <c r="C24" s="35"/>
      <c r="D24" s="35"/>
      <c r="E24" s="35"/>
      <c r="F24" s="35"/>
      <c r="G24" s="35"/>
      <c r="H24" s="35"/>
      <c r="I24" s="35"/>
      <c r="J24" s="35"/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12" customHeight="1">
      <c r="A25" s="35"/>
      <c r="B25" s="41"/>
      <c r="C25" s="35"/>
      <c r="D25" s="147" t="s">
        <v>33</v>
      </c>
      <c r="E25" s="35"/>
      <c r="F25" s="35"/>
      <c r="G25" s="35"/>
      <c r="H25" s="35"/>
      <c r="I25" s="147" t="s">
        <v>25</v>
      </c>
      <c r="J25" s="138" t="s">
        <v>1</v>
      </c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8" customHeight="1">
      <c r="A26" s="35"/>
      <c r="B26" s="41"/>
      <c r="C26" s="35"/>
      <c r="D26" s="35"/>
      <c r="E26" s="138" t="s">
        <v>34</v>
      </c>
      <c r="F26" s="35"/>
      <c r="G26" s="35"/>
      <c r="H26" s="35"/>
      <c r="I26" s="147" t="s">
        <v>27</v>
      </c>
      <c r="J26" s="138" t="s">
        <v>1</v>
      </c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6.96" customHeight="1">
      <c r="A27" s="35"/>
      <c r="B27" s="41"/>
      <c r="C27" s="35"/>
      <c r="D27" s="35"/>
      <c r="E27" s="35"/>
      <c r="F27" s="35"/>
      <c r="G27" s="35"/>
      <c r="H27" s="35"/>
      <c r="I27" s="35"/>
      <c r="J27" s="35"/>
      <c r="K27" s="35"/>
      <c r="L27" s="60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12" customHeight="1">
      <c r="A28" s="35"/>
      <c r="B28" s="41"/>
      <c r="C28" s="35"/>
      <c r="D28" s="147" t="s">
        <v>35</v>
      </c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8" customFormat="1" ht="16.5" customHeight="1">
      <c r="A29" s="151"/>
      <c r="B29" s="152"/>
      <c r="C29" s="151"/>
      <c r="D29" s="151"/>
      <c r="E29" s="153" t="s">
        <v>1</v>
      </c>
      <c r="F29" s="153"/>
      <c r="G29" s="153"/>
      <c r="H29" s="153"/>
      <c r="I29" s="151"/>
      <c r="J29" s="151"/>
      <c r="K29" s="151"/>
      <c r="L29" s="154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</row>
    <row r="30" s="2" customFormat="1" ht="6.96" customHeight="1">
      <c r="A30" s="35"/>
      <c r="B30" s="41"/>
      <c r="C30" s="35"/>
      <c r="D30" s="35"/>
      <c r="E30" s="35"/>
      <c r="F30" s="35"/>
      <c r="G30" s="35"/>
      <c r="H30" s="35"/>
      <c r="I30" s="35"/>
      <c r="J30" s="35"/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55"/>
      <c r="E31" s="155"/>
      <c r="F31" s="155"/>
      <c r="G31" s="155"/>
      <c r="H31" s="155"/>
      <c r="I31" s="155"/>
      <c r="J31" s="155"/>
      <c r="K31" s="155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138" t="s">
        <v>119</v>
      </c>
      <c r="E32" s="35"/>
      <c r="F32" s="35"/>
      <c r="G32" s="35"/>
      <c r="H32" s="35"/>
      <c r="I32" s="35"/>
      <c r="J32" s="156">
        <f>J98</f>
        <v>0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41"/>
      <c r="C33" s="35"/>
      <c r="D33" s="157" t="s">
        <v>120</v>
      </c>
      <c r="E33" s="35"/>
      <c r="F33" s="35"/>
      <c r="G33" s="35"/>
      <c r="H33" s="35"/>
      <c r="I33" s="35"/>
      <c r="J33" s="156">
        <f>J124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25.44" customHeight="1">
      <c r="A34" s="35"/>
      <c r="B34" s="41"/>
      <c r="C34" s="35"/>
      <c r="D34" s="158" t="s">
        <v>36</v>
      </c>
      <c r="E34" s="35"/>
      <c r="F34" s="35"/>
      <c r="G34" s="35"/>
      <c r="H34" s="35"/>
      <c r="I34" s="35"/>
      <c r="J34" s="159">
        <f>ROUND(J32 + J33, 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="2" customFormat="1" ht="6.96" customHeight="1">
      <c r="A35" s="35"/>
      <c r="B35" s="41"/>
      <c r="C35" s="35"/>
      <c r="D35" s="155"/>
      <c r="E35" s="155"/>
      <c r="F35" s="155"/>
      <c r="G35" s="155"/>
      <c r="H35" s="155"/>
      <c r="I35" s="155"/>
      <c r="J35" s="155"/>
      <c r="K35" s="15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14.4" customHeight="1">
      <c r="A36" s="35"/>
      <c r="B36" s="41"/>
      <c r="C36" s="35"/>
      <c r="D36" s="35"/>
      <c r="E36" s="35"/>
      <c r="F36" s="160" t="s">
        <v>38</v>
      </c>
      <c r="G36" s="35"/>
      <c r="H36" s="35"/>
      <c r="I36" s="160" t="s">
        <v>37</v>
      </c>
      <c r="J36" s="160" t="s">
        <v>39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="2" customFormat="1" ht="14.4" customHeight="1">
      <c r="A37" s="35"/>
      <c r="B37" s="41"/>
      <c r="C37" s="35"/>
      <c r="D37" s="161" t="s">
        <v>40</v>
      </c>
      <c r="E37" s="147" t="s">
        <v>41</v>
      </c>
      <c r="F37" s="162">
        <f>ROUND((SUM(BE124:BE131) + SUM(BE153:BE362)),  2)</f>
        <v>0</v>
      </c>
      <c r="G37" s="35"/>
      <c r="H37" s="35"/>
      <c r="I37" s="163">
        <v>0.20999999999999999</v>
      </c>
      <c r="J37" s="162">
        <f>ROUND(((SUM(BE124:BE131) + SUM(BE153:BE362))*I37),  2)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14.4" customHeight="1">
      <c r="A38" s="35"/>
      <c r="B38" s="41"/>
      <c r="C38" s="35"/>
      <c r="D38" s="35"/>
      <c r="E38" s="147" t="s">
        <v>42</v>
      </c>
      <c r="F38" s="162">
        <f>ROUND((SUM(BF124:BF131) + SUM(BF153:BF362)),  2)</f>
        <v>0</v>
      </c>
      <c r="G38" s="35"/>
      <c r="H38" s="35"/>
      <c r="I38" s="163">
        <v>0.14999999999999999</v>
      </c>
      <c r="J38" s="162">
        <f>ROUND(((SUM(BF124:BF131) + SUM(BF153:BF362))*I38),  2)</f>
        <v>0</v>
      </c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47" t="s">
        <v>43</v>
      </c>
      <c r="F39" s="162">
        <f>ROUND((SUM(BG124:BG131) + SUM(BG153:BG362)),  2)</f>
        <v>0</v>
      </c>
      <c r="G39" s="35"/>
      <c r="H39" s="35"/>
      <c r="I39" s="163">
        <v>0.20999999999999999</v>
      </c>
      <c r="J39" s="162">
        <f>0</f>
        <v>0</v>
      </c>
      <c r="K39" s="35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hidden="1" s="2" customFormat="1" ht="14.4" customHeight="1">
      <c r="A40" s="35"/>
      <c r="B40" s="41"/>
      <c r="C40" s="35"/>
      <c r="D40" s="35"/>
      <c r="E40" s="147" t="s">
        <v>44</v>
      </c>
      <c r="F40" s="162">
        <f>ROUND((SUM(BH124:BH131) + SUM(BH153:BH362)),  2)</f>
        <v>0</v>
      </c>
      <c r="G40" s="35"/>
      <c r="H40" s="35"/>
      <c r="I40" s="163">
        <v>0.14999999999999999</v>
      </c>
      <c r="J40" s="162">
        <f>0</f>
        <v>0</v>
      </c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idden="1" s="2" customFormat="1" ht="14.4" customHeight="1">
      <c r="A41" s="35"/>
      <c r="B41" s="41"/>
      <c r="C41" s="35"/>
      <c r="D41" s="35"/>
      <c r="E41" s="147" t="s">
        <v>45</v>
      </c>
      <c r="F41" s="162">
        <f>ROUND((SUM(BI124:BI131) + SUM(BI153:BI362)),  2)</f>
        <v>0</v>
      </c>
      <c r="G41" s="35"/>
      <c r="H41" s="35"/>
      <c r="I41" s="163">
        <v>0</v>
      </c>
      <c r="J41" s="162">
        <f>0</f>
        <v>0</v>
      </c>
      <c r="K41" s="35"/>
      <c r="L41" s="60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="2" customFormat="1" ht="6.96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0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="2" customFormat="1" ht="25.44" customHeight="1">
      <c r="A43" s="35"/>
      <c r="B43" s="41"/>
      <c r="C43" s="164"/>
      <c r="D43" s="165" t="s">
        <v>46</v>
      </c>
      <c r="E43" s="166"/>
      <c r="F43" s="166"/>
      <c r="G43" s="167" t="s">
        <v>47</v>
      </c>
      <c r="H43" s="168" t="s">
        <v>48</v>
      </c>
      <c r="I43" s="166"/>
      <c r="J43" s="169">
        <f>SUM(J34:J41)</f>
        <v>0</v>
      </c>
      <c r="K43" s="170"/>
      <c r="L43" s="60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="2" customFormat="1" ht="14.4" customHeight="1">
      <c r="A44" s="35"/>
      <c r="B44" s="41"/>
      <c r="C44" s="35"/>
      <c r="D44" s="35"/>
      <c r="E44" s="35"/>
      <c r="F44" s="35"/>
      <c r="G44" s="35"/>
      <c r="H44" s="35"/>
      <c r="I44" s="35"/>
      <c r="J44" s="35"/>
      <c r="K44" s="35"/>
      <c r="L44" s="60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0"/>
      <c r="D50" s="171" t="s">
        <v>49</v>
      </c>
      <c r="E50" s="172"/>
      <c r="F50" s="172"/>
      <c r="G50" s="171" t="s">
        <v>50</v>
      </c>
      <c r="H50" s="172"/>
      <c r="I50" s="172"/>
      <c r="J50" s="172"/>
      <c r="K50" s="172"/>
      <c r="L50" s="60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73" t="s">
        <v>51</v>
      </c>
      <c r="E61" s="174"/>
      <c r="F61" s="175" t="s">
        <v>52</v>
      </c>
      <c r="G61" s="173" t="s">
        <v>51</v>
      </c>
      <c r="H61" s="174"/>
      <c r="I61" s="174"/>
      <c r="J61" s="176" t="s">
        <v>52</v>
      </c>
      <c r="K61" s="174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71" t="s">
        <v>53</v>
      </c>
      <c r="E65" s="177"/>
      <c r="F65" s="177"/>
      <c r="G65" s="171" t="s">
        <v>54</v>
      </c>
      <c r="H65" s="177"/>
      <c r="I65" s="177"/>
      <c r="J65" s="177"/>
      <c r="K65" s="177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73" t="s">
        <v>51</v>
      </c>
      <c r="E76" s="174"/>
      <c r="F76" s="175" t="s">
        <v>52</v>
      </c>
      <c r="G76" s="173" t="s">
        <v>51</v>
      </c>
      <c r="H76" s="174"/>
      <c r="I76" s="174"/>
      <c r="J76" s="176" t="s">
        <v>52</v>
      </c>
      <c r="K76" s="174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78"/>
      <c r="C77" s="179"/>
      <c r="D77" s="179"/>
      <c r="E77" s="179"/>
      <c r="F77" s="179"/>
      <c r="G77" s="179"/>
      <c r="H77" s="179"/>
      <c r="I77" s="179"/>
      <c r="J77" s="179"/>
      <c r="K77" s="179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0"/>
      <c r="C81" s="181"/>
      <c r="D81" s="181"/>
      <c r="E81" s="181"/>
      <c r="F81" s="181"/>
      <c r="G81" s="181"/>
      <c r="H81" s="181"/>
      <c r="I81" s="181"/>
      <c r="J81" s="181"/>
      <c r="K81" s="181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121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26.25" customHeight="1">
      <c r="A85" s="35"/>
      <c r="B85" s="36"/>
      <c r="C85" s="37"/>
      <c r="D85" s="37"/>
      <c r="E85" s="182" t="str">
        <f>E7</f>
        <v>Rekonstrukce plynových kotelen č.p. 206, 231, 232, 233, 234, Obec Lubenec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1" customFormat="1" ht="12" customHeight="1">
      <c r="B86" s="18"/>
      <c r="C86" s="29" t="s">
        <v>115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2" customFormat="1" ht="16.5" customHeight="1">
      <c r="A87" s="35"/>
      <c r="B87" s="36"/>
      <c r="C87" s="37"/>
      <c r="D87" s="37"/>
      <c r="E87" s="182" t="s">
        <v>1437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12" customHeight="1">
      <c r="A88" s="35"/>
      <c r="B88" s="36"/>
      <c r="C88" s="29" t="s">
        <v>117</v>
      </c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6.5" customHeight="1">
      <c r="A89" s="35"/>
      <c r="B89" s="36"/>
      <c r="C89" s="37"/>
      <c r="D89" s="37"/>
      <c r="E89" s="73" t="str">
        <f>E11</f>
        <v>D1.4.4 - Zařízení pro vytápění staveb</v>
      </c>
      <c r="F89" s="37"/>
      <c r="G89" s="37"/>
      <c r="H89" s="37"/>
      <c r="I89" s="37"/>
      <c r="J89" s="37"/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2" customHeight="1">
      <c r="A91" s="35"/>
      <c r="B91" s="36"/>
      <c r="C91" s="29" t="s">
        <v>20</v>
      </c>
      <c r="D91" s="37"/>
      <c r="E91" s="37"/>
      <c r="F91" s="24" t="str">
        <f>F14</f>
        <v>Lubenec</v>
      </c>
      <c r="G91" s="37"/>
      <c r="H91" s="37"/>
      <c r="I91" s="29" t="s">
        <v>22</v>
      </c>
      <c r="J91" s="76" t="str">
        <f>IF(J14="","",J14)</f>
        <v>28. 3. 2023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6.96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25.65" customHeight="1">
      <c r="A93" s="35"/>
      <c r="B93" s="36"/>
      <c r="C93" s="29" t="s">
        <v>24</v>
      </c>
      <c r="D93" s="37"/>
      <c r="E93" s="37"/>
      <c r="F93" s="24" t="str">
        <f>E17</f>
        <v>Obec Lubenec</v>
      </c>
      <c r="G93" s="37"/>
      <c r="H93" s="37"/>
      <c r="I93" s="29" t="s">
        <v>30</v>
      </c>
      <c r="J93" s="33" t="str">
        <f>E23</f>
        <v>Petr Wagner, Ing. Václav Remuta</v>
      </c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15.15" customHeight="1">
      <c r="A94" s="35"/>
      <c r="B94" s="36"/>
      <c r="C94" s="29" t="s">
        <v>28</v>
      </c>
      <c r="D94" s="37"/>
      <c r="E94" s="37"/>
      <c r="F94" s="24" t="str">
        <f>IF(E20="","",E20)</f>
        <v>Vyplň údaj</v>
      </c>
      <c r="G94" s="37"/>
      <c r="H94" s="37"/>
      <c r="I94" s="29" t="s">
        <v>33</v>
      </c>
      <c r="J94" s="33" t="str">
        <f>E26</f>
        <v>Petr Wagner</v>
      </c>
      <c r="K94" s="37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9.28" customHeight="1">
      <c r="A96" s="35"/>
      <c r="B96" s="36"/>
      <c r="C96" s="183" t="s">
        <v>122</v>
      </c>
      <c r="D96" s="184"/>
      <c r="E96" s="184"/>
      <c r="F96" s="184"/>
      <c r="G96" s="184"/>
      <c r="H96" s="184"/>
      <c r="I96" s="184"/>
      <c r="J96" s="185" t="s">
        <v>123</v>
      </c>
      <c r="K96" s="184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="2" customFormat="1" ht="10.32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0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22.8" customHeight="1">
      <c r="A98" s="35"/>
      <c r="B98" s="36"/>
      <c r="C98" s="186" t="s">
        <v>124</v>
      </c>
      <c r="D98" s="37"/>
      <c r="E98" s="37"/>
      <c r="F98" s="37"/>
      <c r="G98" s="37"/>
      <c r="H98" s="37"/>
      <c r="I98" s="37"/>
      <c r="J98" s="107">
        <f>J153</f>
        <v>0</v>
      </c>
      <c r="K98" s="37"/>
      <c r="L98" s="60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4" t="s">
        <v>125</v>
      </c>
    </row>
    <row r="99" s="9" customFormat="1" ht="24.96" customHeight="1">
      <c r="A99" s="9"/>
      <c r="B99" s="187"/>
      <c r="C99" s="188"/>
      <c r="D99" s="189" t="s">
        <v>126</v>
      </c>
      <c r="E99" s="190"/>
      <c r="F99" s="190"/>
      <c r="G99" s="190"/>
      <c r="H99" s="190"/>
      <c r="I99" s="190"/>
      <c r="J99" s="191">
        <f>J154</f>
        <v>0</v>
      </c>
      <c r="K99" s="188"/>
      <c r="L99" s="192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193"/>
      <c r="C100" s="130"/>
      <c r="D100" s="194" t="s">
        <v>128</v>
      </c>
      <c r="E100" s="195"/>
      <c r="F100" s="195"/>
      <c r="G100" s="195"/>
      <c r="H100" s="195"/>
      <c r="I100" s="195"/>
      <c r="J100" s="196">
        <f>J155</f>
        <v>0</v>
      </c>
      <c r="K100" s="130"/>
      <c r="L100" s="19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9" customFormat="1" ht="24.96" customHeight="1">
      <c r="A101" s="9"/>
      <c r="B101" s="187"/>
      <c r="C101" s="188"/>
      <c r="D101" s="189" t="s">
        <v>129</v>
      </c>
      <c r="E101" s="190"/>
      <c r="F101" s="190"/>
      <c r="G101" s="190"/>
      <c r="H101" s="190"/>
      <c r="I101" s="190"/>
      <c r="J101" s="191">
        <f>J162</f>
        <v>0</v>
      </c>
      <c r="K101" s="188"/>
      <c r="L101" s="192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193"/>
      <c r="C102" s="130"/>
      <c r="D102" s="194" t="s">
        <v>584</v>
      </c>
      <c r="E102" s="195"/>
      <c r="F102" s="195"/>
      <c r="G102" s="195"/>
      <c r="H102" s="195"/>
      <c r="I102" s="195"/>
      <c r="J102" s="196">
        <f>J163</f>
        <v>0</v>
      </c>
      <c r="K102" s="130"/>
      <c r="L102" s="19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93"/>
      <c r="C103" s="130"/>
      <c r="D103" s="194" t="s">
        <v>585</v>
      </c>
      <c r="E103" s="195"/>
      <c r="F103" s="195"/>
      <c r="G103" s="195"/>
      <c r="H103" s="195"/>
      <c r="I103" s="195"/>
      <c r="J103" s="196">
        <f>J181</f>
        <v>0</v>
      </c>
      <c r="K103" s="130"/>
      <c r="L103" s="19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93"/>
      <c r="C104" s="130"/>
      <c r="D104" s="194" t="s">
        <v>586</v>
      </c>
      <c r="E104" s="195"/>
      <c r="F104" s="195"/>
      <c r="G104" s="195"/>
      <c r="H104" s="195"/>
      <c r="I104" s="195"/>
      <c r="J104" s="196">
        <f>J204</f>
        <v>0</v>
      </c>
      <c r="K104" s="130"/>
      <c r="L104" s="197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93"/>
      <c r="C105" s="130"/>
      <c r="D105" s="194" t="s">
        <v>133</v>
      </c>
      <c r="E105" s="195"/>
      <c r="F105" s="195"/>
      <c r="G105" s="195"/>
      <c r="H105" s="195"/>
      <c r="I105" s="195"/>
      <c r="J105" s="196">
        <f>J210</f>
        <v>0</v>
      </c>
      <c r="K105" s="130"/>
      <c r="L105" s="197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93"/>
      <c r="C106" s="130"/>
      <c r="D106" s="194" t="s">
        <v>587</v>
      </c>
      <c r="E106" s="195"/>
      <c r="F106" s="195"/>
      <c r="G106" s="195"/>
      <c r="H106" s="195"/>
      <c r="I106" s="195"/>
      <c r="J106" s="196">
        <f>J217</f>
        <v>0</v>
      </c>
      <c r="K106" s="130"/>
      <c r="L106" s="197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193"/>
      <c r="C107" s="130"/>
      <c r="D107" s="194" t="s">
        <v>588</v>
      </c>
      <c r="E107" s="195"/>
      <c r="F107" s="195"/>
      <c r="G107" s="195"/>
      <c r="H107" s="195"/>
      <c r="I107" s="195"/>
      <c r="J107" s="196">
        <f>J238</f>
        <v>0</v>
      </c>
      <c r="K107" s="130"/>
      <c r="L107" s="197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193"/>
      <c r="C108" s="130"/>
      <c r="D108" s="194" t="s">
        <v>589</v>
      </c>
      <c r="E108" s="195"/>
      <c r="F108" s="195"/>
      <c r="G108" s="195"/>
      <c r="H108" s="195"/>
      <c r="I108" s="195"/>
      <c r="J108" s="196">
        <f>J251</f>
        <v>0</v>
      </c>
      <c r="K108" s="130"/>
      <c r="L108" s="197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10" customFormat="1" ht="19.92" customHeight="1">
      <c r="A109" s="10"/>
      <c r="B109" s="193"/>
      <c r="C109" s="130"/>
      <c r="D109" s="194" t="s">
        <v>590</v>
      </c>
      <c r="E109" s="195"/>
      <c r="F109" s="195"/>
      <c r="G109" s="195"/>
      <c r="H109" s="195"/>
      <c r="I109" s="195"/>
      <c r="J109" s="196">
        <f>J280</f>
        <v>0</v>
      </c>
      <c r="K109" s="130"/>
      <c r="L109" s="197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10" customFormat="1" ht="19.92" customHeight="1">
      <c r="A110" s="10"/>
      <c r="B110" s="193"/>
      <c r="C110" s="130"/>
      <c r="D110" s="194" t="s">
        <v>591</v>
      </c>
      <c r="E110" s="195"/>
      <c r="F110" s="195"/>
      <c r="G110" s="195"/>
      <c r="H110" s="195"/>
      <c r="I110" s="195"/>
      <c r="J110" s="196">
        <f>J287</f>
        <v>0</v>
      </c>
      <c r="K110" s="130"/>
      <c r="L110" s="197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="10" customFormat="1" ht="19.92" customHeight="1">
      <c r="A111" s="10"/>
      <c r="B111" s="193"/>
      <c r="C111" s="130"/>
      <c r="D111" s="194" t="s">
        <v>134</v>
      </c>
      <c r="E111" s="195"/>
      <c r="F111" s="195"/>
      <c r="G111" s="195"/>
      <c r="H111" s="195"/>
      <c r="I111" s="195"/>
      <c r="J111" s="196">
        <f>J300</f>
        <v>0</v>
      </c>
      <c r="K111" s="130"/>
      <c r="L111" s="197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="10" customFormat="1" ht="19.92" customHeight="1">
      <c r="A112" s="10"/>
      <c r="B112" s="193"/>
      <c r="C112" s="130"/>
      <c r="D112" s="194" t="s">
        <v>135</v>
      </c>
      <c r="E112" s="195"/>
      <c r="F112" s="195"/>
      <c r="G112" s="195"/>
      <c r="H112" s="195"/>
      <c r="I112" s="195"/>
      <c r="J112" s="196">
        <f>J306</f>
        <v>0</v>
      </c>
      <c r="K112" s="130"/>
      <c r="L112" s="197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="9" customFormat="1" ht="24.96" customHeight="1">
      <c r="A113" s="9"/>
      <c r="B113" s="187"/>
      <c r="C113" s="188"/>
      <c r="D113" s="189" t="s">
        <v>592</v>
      </c>
      <c r="E113" s="190"/>
      <c r="F113" s="190"/>
      <c r="G113" s="190"/>
      <c r="H113" s="190"/>
      <c r="I113" s="190"/>
      <c r="J113" s="191">
        <f>J319</f>
        <v>0</v>
      </c>
      <c r="K113" s="188"/>
      <c r="L113" s="192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</row>
    <row r="114" s="9" customFormat="1" ht="24.96" customHeight="1">
      <c r="A114" s="9"/>
      <c r="B114" s="187"/>
      <c r="C114" s="188"/>
      <c r="D114" s="189" t="s">
        <v>138</v>
      </c>
      <c r="E114" s="190"/>
      <c r="F114" s="190"/>
      <c r="G114" s="190"/>
      <c r="H114" s="190"/>
      <c r="I114" s="190"/>
      <c r="J114" s="191">
        <f>J336</f>
        <v>0</v>
      </c>
      <c r="K114" s="188"/>
      <c r="L114" s="192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</row>
    <row r="115" s="9" customFormat="1" ht="24.96" customHeight="1">
      <c r="A115" s="9"/>
      <c r="B115" s="187"/>
      <c r="C115" s="188"/>
      <c r="D115" s="189" t="s">
        <v>140</v>
      </c>
      <c r="E115" s="190"/>
      <c r="F115" s="190"/>
      <c r="G115" s="190"/>
      <c r="H115" s="190"/>
      <c r="I115" s="190"/>
      <c r="J115" s="191">
        <f>J339</f>
        <v>0</v>
      </c>
      <c r="K115" s="188"/>
      <c r="L115" s="192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</row>
    <row r="116" s="10" customFormat="1" ht="19.92" customHeight="1">
      <c r="A116" s="10"/>
      <c r="B116" s="193"/>
      <c r="C116" s="130"/>
      <c r="D116" s="194" t="s">
        <v>141</v>
      </c>
      <c r="E116" s="195"/>
      <c r="F116" s="195"/>
      <c r="G116" s="195"/>
      <c r="H116" s="195"/>
      <c r="I116" s="195"/>
      <c r="J116" s="196">
        <f>J340</f>
        <v>0</v>
      </c>
      <c r="K116" s="130"/>
      <c r="L116" s="197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="10" customFormat="1" ht="19.92" customHeight="1">
      <c r="A117" s="10"/>
      <c r="B117" s="193"/>
      <c r="C117" s="130"/>
      <c r="D117" s="194" t="s">
        <v>142</v>
      </c>
      <c r="E117" s="195"/>
      <c r="F117" s="195"/>
      <c r="G117" s="195"/>
      <c r="H117" s="195"/>
      <c r="I117" s="195"/>
      <c r="J117" s="196">
        <f>J344</f>
        <v>0</v>
      </c>
      <c r="K117" s="130"/>
      <c r="L117" s="197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="10" customFormat="1" ht="19.92" customHeight="1">
      <c r="A118" s="10"/>
      <c r="B118" s="193"/>
      <c r="C118" s="130"/>
      <c r="D118" s="194" t="s">
        <v>143</v>
      </c>
      <c r="E118" s="195"/>
      <c r="F118" s="195"/>
      <c r="G118" s="195"/>
      <c r="H118" s="195"/>
      <c r="I118" s="195"/>
      <c r="J118" s="196">
        <f>J350</f>
        <v>0</v>
      </c>
      <c r="K118" s="130"/>
      <c r="L118" s="197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="10" customFormat="1" ht="19.92" customHeight="1">
      <c r="A119" s="10"/>
      <c r="B119" s="193"/>
      <c r="C119" s="130"/>
      <c r="D119" s="194" t="s">
        <v>144</v>
      </c>
      <c r="E119" s="195"/>
      <c r="F119" s="195"/>
      <c r="G119" s="195"/>
      <c r="H119" s="195"/>
      <c r="I119" s="195"/>
      <c r="J119" s="196">
        <f>J356</f>
        <v>0</v>
      </c>
      <c r="K119" s="130"/>
      <c r="L119" s="197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="10" customFormat="1" ht="19.92" customHeight="1">
      <c r="A120" s="10"/>
      <c r="B120" s="193"/>
      <c r="C120" s="130"/>
      <c r="D120" s="194" t="s">
        <v>145</v>
      </c>
      <c r="E120" s="195"/>
      <c r="F120" s="195"/>
      <c r="G120" s="195"/>
      <c r="H120" s="195"/>
      <c r="I120" s="195"/>
      <c r="J120" s="196">
        <f>J358</f>
        <v>0</v>
      </c>
      <c r="K120" s="130"/>
      <c r="L120" s="197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="10" customFormat="1" ht="19.92" customHeight="1">
      <c r="A121" s="10"/>
      <c r="B121" s="193"/>
      <c r="C121" s="130"/>
      <c r="D121" s="194" t="s">
        <v>146</v>
      </c>
      <c r="E121" s="195"/>
      <c r="F121" s="195"/>
      <c r="G121" s="195"/>
      <c r="H121" s="195"/>
      <c r="I121" s="195"/>
      <c r="J121" s="196">
        <f>J360</f>
        <v>0</v>
      </c>
      <c r="K121" s="130"/>
      <c r="L121" s="197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="2" customFormat="1" ht="21.84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60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6.96" customHeight="1">
      <c r="A123" s="35"/>
      <c r="B123" s="36"/>
      <c r="C123" s="37"/>
      <c r="D123" s="37"/>
      <c r="E123" s="37"/>
      <c r="F123" s="37"/>
      <c r="G123" s="37"/>
      <c r="H123" s="37"/>
      <c r="I123" s="37"/>
      <c r="J123" s="37"/>
      <c r="K123" s="37"/>
      <c r="L123" s="60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29.28" customHeight="1">
      <c r="A124" s="35"/>
      <c r="B124" s="36"/>
      <c r="C124" s="186" t="s">
        <v>147</v>
      </c>
      <c r="D124" s="37"/>
      <c r="E124" s="37"/>
      <c r="F124" s="37"/>
      <c r="G124" s="37"/>
      <c r="H124" s="37"/>
      <c r="I124" s="37"/>
      <c r="J124" s="198">
        <f>ROUND(J125 + J126 + J127 + J128 + J129 + J130,2)</f>
        <v>0</v>
      </c>
      <c r="K124" s="37"/>
      <c r="L124" s="60"/>
      <c r="N124" s="199" t="s">
        <v>40</v>
      </c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2" customFormat="1" ht="18" customHeight="1">
      <c r="A125" s="35"/>
      <c r="B125" s="36"/>
      <c r="C125" s="37"/>
      <c r="D125" s="200" t="s">
        <v>148</v>
      </c>
      <c r="E125" s="201"/>
      <c r="F125" s="201"/>
      <c r="G125" s="37"/>
      <c r="H125" s="37"/>
      <c r="I125" s="37"/>
      <c r="J125" s="202">
        <v>0</v>
      </c>
      <c r="K125" s="37"/>
      <c r="L125" s="203"/>
      <c r="M125" s="204"/>
      <c r="N125" s="205" t="s">
        <v>41</v>
      </c>
      <c r="O125" s="204"/>
      <c r="P125" s="204"/>
      <c r="Q125" s="204"/>
      <c r="R125" s="204"/>
      <c r="S125" s="206"/>
      <c r="T125" s="206"/>
      <c r="U125" s="206"/>
      <c r="V125" s="206"/>
      <c r="W125" s="206"/>
      <c r="X125" s="206"/>
      <c r="Y125" s="206"/>
      <c r="Z125" s="206"/>
      <c r="AA125" s="206"/>
      <c r="AB125" s="206"/>
      <c r="AC125" s="206"/>
      <c r="AD125" s="206"/>
      <c r="AE125" s="206"/>
      <c r="AF125" s="204"/>
      <c r="AG125" s="204"/>
      <c r="AH125" s="204"/>
      <c r="AI125" s="204"/>
      <c r="AJ125" s="204"/>
      <c r="AK125" s="204"/>
      <c r="AL125" s="204"/>
      <c r="AM125" s="204"/>
      <c r="AN125" s="204"/>
      <c r="AO125" s="204"/>
      <c r="AP125" s="204"/>
      <c r="AQ125" s="204"/>
      <c r="AR125" s="204"/>
      <c r="AS125" s="204"/>
      <c r="AT125" s="204"/>
      <c r="AU125" s="204"/>
      <c r="AV125" s="204"/>
      <c r="AW125" s="204"/>
      <c r="AX125" s="204"/>
      <c r="AY125" s="207" t="s">
        <v>149</v>
      </c>
      <c r="AZ125" s="204"/>
      <c r="BA125" s="204"/>
      <c r="BB125" s="204"/>
      <c r="BC125" s="204"/>
      <c r="BD125" s="204"/>
      <c r="BE125" s="208">
        <f>IF(N125="základní",J125,0)</f>
        <v>0</v>
      </c>
      <c r="BF125" s="208">
        <f>IF(N125="snížená",J125,0)</f>
        <v>0</v>
      </c>
      <c r="BG125" s="208">
        <f>IF(N125="zákl. přenesená",J125,0)</f>
        <v>0</v>
      </c>
      <c r="BH125" s="208">
        <f>IF(N125="sníž. přenesená",J125,0)</f>
        <v>0</v>
      </c>
      <c r="BI125" s="208">
        <f>IF(N125="nulová",J125,0)</f>
        <v>0</v>
      </c>
      <c r="BJ125" s="207" t="s">
        <v>83</v>
      </c>
      <c r="BK125" s="204"/>
      <c r="BL125" s="204"/>
      <c r="BM125" s="204"/>
    </row>
    <row r="126" s="2" customFormat="1" ht="18" customHeight="1">
      <c r="A126" s="35"/>
      <c r="B126" s="36"/>
      <c r="C126" s="37"/>
      <c r="D126" s="200" t="s">
        <v>150</v>
      </c>
      <c r="E126" s="201"/>
      <c r="F126" s="201"/>
      <c r="G126" s="37"/>
      <c r="H126" s="37"/>
      <c r="I126" s="37"/>
      <c r="J126" s="202">
        <v>0</v>
      </c>
      <c r="K126" s="37"/>
      <c r="L126" s="203"/>
      <c r="M126" s="204"/>
      <c r="N126" s="205" t="s">
        <v>41</v>
      </c>
      <c r="O126" s="204"/>
      <c r="P126" s="204"/>
      <c r="Q126" s="204"/>
      <c r="R126" s="204"/>
      <c r="S126" s="206"/>
      <c r="T126" s="206"/>
      <c r="U126" s="206"/>
      <c r="V126" s="206"/>
      <c r="W126" s="206"/>
      <c r="X126" s="206"/>
      <c r="Y126" s="206"/>
      <c r="Z126" s="206"/>
      <c r="AA126" s="206"/>
      <c r="AB126" s="206"/>
      <c r="AC126" s="206"/>
      <c r="AD126" s="206"/>
      <c r="AE126" s="206"/>
      <c r="AF126" s="204"/>
      <c r="AG126" s="204"/>
      <c r="AH126" s="204"/>
      <c r="AI126" s="204"/>
      <c r="AJ126" s="204"/>
      <c r="AK126" s="204"/>
      <c r="AL126" s="204"/>
      <c r="AM126" s="204"/>
      <c r="AN126" s="204"/>
      <c r="AO126" s="204"/>
      <c r="AP126" s="204"/>
      <c r="AQ126" s="204"/>
      <c r="AR126" s="204"/>
      <c r="AS126" s="204"/>
      <c r="AT126" s="204"/>
      <c r="AU126" s="204"/>
      <c r="AV126" s="204"/>
      <c r="AW126" s="204"/>
      <c r="AX126" s="204"/>
      <c r="AY126" s="207" t="s">
        <v>149</v>
      </c>
      <c r="AZ126" s="204"/>
      <c r="BA126" s="204"/>
      <c r="BB126" s="204"/>
      <c r="BC126" s="204"/>
      <c r="BD126" s="204"/>
      <c r="BE126" s="208">
        <f>IF(N126="základní",J126,0)</f>
        <v>0</v>
      </c>
      <c r="BF126" s="208">
        <f>IF(N126="snížená",J126,0)</f>
        <v>0</v>
      </c>
      <c r="BG126" s="208">
        <f>IF(N126="zákl. přenesená",J126,0)</f>
        <v>0</v>
      </c>
      <c r="BH126" s="208">
        <f>IF(N126="sníž. přenesená",J126,0)</f>
        <v>0</v>
      </c>
      <c r="BI126" s="208">
        <f>IF(N126="nulová",J126,0)</f>
        <v>0</v>
      </c>
      <c r="BJ126" s="207" t="s">
        <v>83</v>
      </c>
      <c r="BK126" s="204"/>
      <c r="BL126" s="204"/>
      <c r="BM126" s="204"/>
    </row>
    <row r="127" s="2" customFormat="1" ht="18" customHeight="1">
      <c r="A127" s="35"/>
      <c r="B127" s="36"/>
      <c r="C127" s="37"/>
      <c r="D127" s="200" t="s">
        <v>151</v>
      </c>
      <c r="E127" s="201"/>
      <c r="F127" s="201"/>
      <c r="G127" s="37"/>
      <c r="H127" s="37"/>
      <c r="I127" s="37"/>
      <c r="J127" s="202">
        <v>0</v>
      </c>
      <c r="K127" s="37"/>
      <c r="L127" s="203"/>
      <c r="M127" s="204"/>
      <c r="N127" s="205" t="s">
        <v>41</v>
      </c>
      <c r="O127" s="204"/>
      <c r="P127" s="204"/>
      <c r="Q127" s="204"/>
      <c r="R127" s="204"/>
      <c r="S127" s="206"/>
      <c r="T127" s="206"/>
      <c r="U127" s="206"/>
      <c r="V127" s="206"/>
      <c r="W127" s="206"/>
      <c r="X127" s="206"/>
      <c r="Y127" s="206"/>
      <c r="Z127" s="206"/>
      <c r="AA127" s="206"/>
      <c r="AB127" s="206"/>
      <c r="AC127" s="206"/>
      <c r="AD127" s="206"/>
      <c r="AE127" s="206"/>
      <c r="AF127" s="204"/>
      <c r="AG127" s="204"/>
      <c r="AH127" s="204"/>
      <c r="AI127" s="204"/>
      <c r="AJ127" s="204"/>
      <c r="AK127" s="204"/>
      <c r="AL127" s="204"/>
      <c r="AM127" s="204"/>
      <c r="AN127" s="204"/>
      <c r="AO127" s="204"/>
      <c r="AP127" s="204"/>
      <c r="AQ127" s="204"/>
      <c r="AR127" s="204"/>
      <c r="AS127" s="204"/>
      <c r="AT127" s="204"/>
      <c r="AU127" s="204"/>
      <c r="AV127" s="204"/>
      <c r="AW127" s="204"/>
      <c r="AX127" s="204"/>
      <c r="AY127" s="207" t="s">
        <v>149</v>
      </c>
      <c r="AZ127" s="204"/>
      <c r="BA127" s="204"/>
      <c r="BB127" s="204"/>
      <c r="BC127" s="204"/>
      <c r="BD127" s="204"/>
      <c r="BE127" s="208">
        <f>IF(N127="základní",J127,0)</f>
        <v>0</v>
      </c>
      <c r="BF127" s="208">
        <f>IF(N127="snížená",J127,0)</f>
        <v>0</v>
      </c>
      <c r="BG127" s="208">
        <f>IF(N127="zákl. přenesená",J127,0)</f>
        <v>0</v>
      </c>
      <c r="BH127" s="208">
        <f>IF(N127="sníž. přenesená",J127,0)</f>
        <v>0</v>
      </c>
      <c r="BI127" s="208">
        <f>IF(N127="nulová",J127,0)</f>
        <v>0</v>
      </c>
      <c r="BJ127" s="207" t="s">
        <v>83</v>
      </c>
      <c r="BK127" s="204"/>
      <c r="BL127" s="204"/>
      <c r="BM127" s="204"/>
    </row>
    <row r="128" s="2" customFormat="1" ht="18" customHeight="1">
      <c r="A128" s="35"/>
      <c r="B128" s="36"/>
      <c r="C128" s="37"/>
      <c r="D128" s="200" t="s">
        <v>152</v>
      </c>
      <c r="E128" s="201"/>
      <c r="F128" s="201"/>
      <c r="G128" s="37"/>
      <c r="H128" s="37"/>
      <c r="I128" s="37"/>
      <c r="J128" s="202">
        <v>0</v>
      </c>
      <c r="K128" s="37"/>
      <c r="L128" s="203"/>
      <c r="M128" s="204"/>
      <c r="N128" s="205" t="s">
        <v>41</v>
      </c>
      <c r="O128" s="204"/>
      <c r="P128" s="204"/>
      <c r="Q128" s="204"/>
      <c r="R128" s="204"/>
      <c r="S128" s="206"/>
      <c r="T128" s="206"/>
      <c r="U128" s="206"/>
      <c r="V128" s="206"/>
      <c r="W128" s="206"/>
      <c r="X128" s="206"/>
      <c r="Y128" s="206"/>
      <c r="Z128" s="206"/>
      <c r="AA128" s="206"/>
      <c r="AB128" s="206"/>
      <c r="AC128" s="206"/>
      <c r="AD128" s="206"/>
      <c r="AE128" s="206"/>
      <c r="AF128" s="204"/>
      <c r="AG128" s="204"/>
      <c r="AH128" s="204"/>
      <c r="AI128" s="204"/>
      <c r="AJ128" s="204"/>
      <c r="AK128" s="204"/>
      <c r="AL128" s="204"/>
      <c r="AM128" s="204"/>
      <c r="AN128" s="204"/>
      <c r="AO128" s="204"/>
      <c r="AP128" s="204"/>
      <c r="AQ128" s="204"/>
      <c r="AR128" s="204"/>
      <c r="AS128" s="204"/>
      <c r="AT128" s="204"/>
      <c r="AU128" s="204"/>
      <c r="AV128" s="204"/>
      <c r="AW128" s="204"/>
      <c r="AX128" s="204"/>
      <c r="AY128" s="207" t="s">
        <v>149</v>
      </c>
      <c r="AZ128" s="204"/>
      <c r="BA128" s="204"/>
      <c r="BB128" s="204"/>
      <c r="BC128" s="204"/>
      <c r="BD128" s="204"/>
      <c r="BE128" s="208">
        <f>IF(N128="základní",J128,0)</f>
        <v>0</v>
      </c>
      <c r="BF128" s="208">
        <f>IF(N128="snížená",J128,0)</f>
        <v>0</v>
      </c>
      <c r="BG128" s="208">
        <f>IF(N128="zákl. přenesená",J128,0)</f>
        <v>0</v>
      </c>
      <c r="BH128" s="208">
        <f>IF(N128="sníž. přenesená",J128,0)</f>
        <v>0</v>
      </c>
      <c r="BI128" s="208">
        <f>IF(N128="nulová",J128,0)</f>
        <v>0</v>
      </c>
      <c r="BJ128" s="207" t="s">
        <v>83</v>
      </c>
      <c r="BK128" s="204"/>
      <c r="BL128" s="204"/>
      <c r="BM128" s="204"/>
    </row>
    <row r="129" s="2" customFormat="1" ht="18" customHeight="1">
      <c r="A129" s="35"/>
      <c r="B129" s="36"/>
      <c r="C129" s="37"/>
      <c r="D129" s="200" t="s">
        <v>153</v>
      </c>
      <c r="E129" s="201"/>
      <c r="F129" s="201"/>
      <c r="G129" s="37"/>
      <c r="H129" s="37"/>
      <c r="I129" s="37"/>
      <c r="J129" s="202">
        <v>0</v>
      </c>
      <c r="K129" s="37"/>
      <c r="L129" s="203"/>
      <c r="M129" s="204"/>
      <c r="N129" s="205" t="s">
        <v>41</v>
      </c>
      <c r="O129" s="204"/>
      <c r="P129" s="204"/>
      <c r="Q129" s="204"/>
      <c r="R129" s="204"/>
      <c r="S129" s="206"/>
      <c r="T129" s="206"/>
      <c r="U129" s="206"/>
      <c r="V129" s="206"/>
      <c r="W129" s="206"/>
      <c r="X129" s="206"/>
      <c r="Y129" s="206"/>
      <c r="Z129" s="206"/>
      <c r="AA129" s="206"/>
      <c r="AB129" s="206"/>
      <c r="AC129" s="206"/>
      <c r="AD129" s="206"/>
      <c r="AE129" s="206"/>
      <c r="AF129" s="204"/>
      <c r="AG129" s="204"/>
      <c r="AH129" s="204"/>
      <c r="AI129" s="204"/>
      <c r="AJ129" s="204"/>
      <c r="AK129" s="204"/>
      <c r="AL129" s="204"/>
      <c r="AM129" s="204"/>
      <c r="AN129" s="204"/>
      <c r="AO129" s="204"/>
      <c r="AP129" s="204"/>
      <c r="AQ129" s="204"/>
      <c r="AR129" s="204"/>
      <c r="AS129" s="204"/>
      <c r="AT129" s="204"/>
      <c r="AU129" s="204"/>
      <c r="AV129" s="204"/>
      <c r="AW129" s="204"/>
      <c r="AX129" s="204"/>
      <c r="AY129" s="207" t="s">
        <v>149</v>
      </c>
      <c r="AZ129" s="204"/>
      <c r="BA129" s="204"/>
      <c r="BB129" s="204"/>
      <c r="BC129" s="204"/>
      <c r="BD129" s="204"/>
      <c r="BE129" s="208">
        <f>IF(N129="základní",J129,0)</f>
        <v>0</v>
      </c>
      <c r="BF129" s="208">
        <f>IF(N129="snížená",J129,0)</f>
        <v>0</v>
      </c>
      <c r="BG129" s="208">
        <f>IF(N129="zákl. přenesená",J129,0)</f>
        <v>0</v>
      </c>
      <c r="BH129" s="208">
        <f>IF(N129="sníž. přenesená",J129,0)</f>
        <v>0</v>
      </c>
      <c r="BI129" s="208">
        <f>IF(N129="nulová",J129,0)</f>
        <v>0</v>
      </c>
      <c r="BJ129" s="207" t="s">
        <v>83</v>
      </c>
      <c r="BK129" s="204"/>
      <c r="BL129" s="204"/>
      <c r="BM129" s="204"/>
    </row>
    <row r="130" s="2" customFormat="1" ht="18" customHeight="1">
      <c r="A130" s="35"/>
      <c r="B130" s="36"/>
      <c r="C130" s="37"/>
      <c r="D130" s="201" t="s">
        <v>154</v>
      </c>
      <c r="E130" s="37"/>
      <c r="F130" s="37"/>
      <c r="G130" s="37"/>
      <c r="H130" s="37"/>
      <c r="I130" s="37"/>
      <c r="J130" s="202">
        <f>ROUND(J32*T130,2)</f>
        <v>0</v>
      </c>
      <c r="K130" s="37"/>
      <c r="L130" s="203"/>
      <c r="M130" s="204"/>
      <c r="N130" s="205" t="s">
        <v>41</v>
      </c>
      <c r="O130" s="204"/>
      <c r="P130" s="204"/>
      <c r="Q130" s="204"/>
      <c r="R130" s="204"/>
      <c r="S130" s="206"/>
      <c r="T130" s="206"/>
      <c r="U130" s="206"/>
      <c r="V130" s="206"/>
      <c r="W130" s="206"/>
      <c r="X130" s="206"/>
      <c r="Y130" s="206"/>
      <c r="Z130" s="206"/>
      <c r="AA130" s="206"/>
      <c r="AB130" s="206"/>
      <c r="AC130" s="206"/>
      <c r="AD130" s="206"/>
      <c r="AE130" s="206"/>
      <c r="AF130" s="204"/>
      <c r="AG130" s="204"/>
      <c r="AH130" s="204"/>
      <c r="AI130" s="204"/>
      <c r="AJ130" s="204"/>
      <c r="AK130" s="204"/>
      <c r="AL130" s="204"/>
      <c r="AM130" s="204"/>
      <c r="AN130" s="204"/>
      <c r="AO130" s="204"/>
      <c r="AP130" s="204"/>
      <c r="AQ130" s="204"/>
      <c r="AR130" s="204"/>
      <c r="AS130" s="204"/>
      <c r="AT130" s="204"/>
      <c r="AU130" s="204"/>
      <c r="AV130" s="204"/>
      <c r="AW130" s="204"/>
      <c r="AX130" s="204"/>
      <c r="AY130" s="207" t="s">
        <v>155</v>
      </c>
      <c r="AZ130" s="204"/>
      <c r="BA130" s="204"/>
      <c r="BB130" s="204"/>
      <c r="BC130" s="204"/>
      <c r="BD130" s="204"/>
      <c r="BE130" s="208">
        <f>IF(N130="základní",J130,0)</f>
        <v>0</v>
      </c>
      <c r="BF130" s="208">
        <f>IF(N130="snížená",J130,0)</f>
        <v>0</v>
      </c>
      <c r="BG130" s="208">
        <f>IF(N130="zákl. přenesená",J130,0)</f>
        <v>0</v>
      </c>
      <c r="BH130" s="208">
        <f>IF(N130="sníž. přenesená",J130,0)</f>
        <v>0</v>
      </c>
      <c r="BI130" s="208">
        <f>IF(N130="nulová",J130,0)</f>
        <v>0</v>
      </c>
      <c r="BJ130" s="207" t="s">
        <v>83</v>
      </c>
      <c r="BK130" s="204"/>
      <c r="BL130" s="204"/>
      <c r="BM130" s="204"/>
    </row>
    <row r="131" s="2" customFormat="1">
      <c r="A131" s="35"/>
      <c r="B131" s="36"/>
      <c r="C131" s="37"/>
      <c r="D131" s="37"/>
      <c r="E131" s="37"/>
      <c r="F131" s="37"/>
      <c r="G131" s="37"/>
      <c r="H131" s="37"/>
      <c r="I131" s="37"/>
      <c r="J131" s="37"/>
      <c r="K131" s="37"/>
      <c r="L131" s="60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="2" customFormat="1" ht="29.28" customHeight="1">
      <c r="A132" s="35"/>
      <c r="B132" s="36"/>
      <c r="C132" s="209" t="s">
        <v>156</v>
      </c>
      <c r="D132" s="184"/>
      <c r="E132" s="184"/>
      <c r="F132" s="184"/>
      <c r="G132" s="184"/>
      <c r="H132" s="184"/>
      <c r="I132" s="184"/>
      <c r="J132" s="210">
        <f>ROUND(J98+J124,2)</f>
        <v>0</v>
      </c>
      <c r="K132" s="184"/>
      <c r="L132" s="60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</row>
    <row r="133" s="2" customFormat="1" ht="6.96" customHeight="1">
      <c r="A133" s="35"/>
      <c r="B133" s="63"/>
      <c r="C133" s="64"/>
      <c r="D133" s="64"/>
      <c r="E133" s="64"/>
      <c r="F133" s="64"/>
      <c r="G133" s="64"/>
      <c r="H133" s="64"/>
      <c r="I133" s="64"/>
      <c r="J133" s="64"/>
      <c r="K133" s="64"/>
      <c r="L133" s="60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</row>
    <row r="137" s="2" customFormat="1" ht="6.96" customHeight="1">
      <c r="A137" s="35"/>
      <c r="B137" s="65"/>
      <c r="C137" s="66"/>
      <c r="D137" s="66"/>
      <c r="E137" s="66"/>
      <c r="F137" s="66"/>
      <c r="G137" s="66"/>
      <c r="H137" s="66"/>
      <c r="I137" s="66"/>
      <c r="J137" s="66"/>
      <c r="K137" s="66"/>
      <c r="L137" s="60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</row>
    <row r="138" s="2" customFormat="1" ht="24.96" customHeight="1">
      <c r="A138" s="35"/>
      <c r="B138" s="36"/>
      <c r="C138" s="20" t="s">
        <v>157</v>
      </c>
      <c r="D138" s="37"/>
      <c r="E138" s="37"/>
      <c r="F138" s="37"/>
      <c r="G138" s="37"/>
      <c r="H138" s="37"/>
      <c r="I138" s="37"/>
      <c r="J138" s="37"/>
      <c r="K138" s="37"/>
      <c r="L138" s="60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</row>
    <row r="139" s="2" customFormat="1" ht="6.96" customHeight="1">
      <c r="A139" s="35"/>
      <c r="B139" s="36"/>
      <c r="C139" s="37"/>
      <c r="D139" s="37"/>
      <c r="E139" s="37"/>
      <c r="F139" s="37"/>
      <c r="G139" s="37"/>
      <c r="H139" s="37"/>
      <c r="I139" s="37"/>
      <c r="J139" s="37"/>
      <c r="K139" s="37"/>
      <c r="L139" s="60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</row>
    <row r="140" s="2" customFormat="1" ht="12" customHeight="1">
      <c r="A140" s="35"/>
      <c r="B140" s="36"/>
      <c r="C140" s="29" t="s">
        <v>16</v>
      </c>
      <c r="D140" s="37"/>
      <c r="E140" s="37"/>
      <c r="F140" s="37"/>
      <c r="G140" s="37"/>
      <c r="H140" s="37"/>
      <c r="I140" s="37"/>
      <c r="J140" s="37"/>
      <c r="K140" s="37"/>
      <c r="L140" s="60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</row>
    <row r="141" s="2" customFormat="1" ht="26.25" customHeight="1">
      <c r="A141" s="35"/>
      <c r="B141" s="36"/>
      <c r="C141" s="37"/>
      <c r="D141" s="37"/>
      <c r="E141" s="182" t="str">
        <f>E7</f>
        <v>Rekonstrukce plynových kotelen č.p. 206, 231, 232, 233, 234, Obec Lubenec</v>
      </c>
      <c r="F141" s="29"/>
      <c r="G141" s="29"/>
      <c r="H141" s="29"/>
      <c r="I141" s="37"/>
      <c r="J141" s="37"/>
      <c r="K141" s="37"/>
      <c r="L141" s="60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</row>
    <row r="142" s="1" customFormat="1" ht="12" customHeight="1">
      <c r="B142" s="18"/>
      <c r="C142" s="29" t="s">
        <v>115</v>
      </c>
      <c r="D142" s="19"/>
      <c r="E142" s="19"/>
      <c r="F142" s="19"/>
      <c r="G142" s="19"/>
      <c r="H142" s="19"/>
      <c r="I142" s="19"/>
      <c r="J142" s="19"/>
      <c r="K142" s="19"/>
      <c r="L142" s="17"/>
    </row>
    <row r="143" s="2" customFormat="1" ht="16.5" customHeight="1">
      <c r="A143" s="35"/>
      <c r="B143" s="36"/>
      <c r="C143" s="37"/>
      <c r="D143" s="37"/>
      <c r="E143" s="182" t="s">
        <v>1437</v>
      </c>
      <c r="F143" s="37"/>
      <c r="G143" s="37"/>
      <c r="H143" s="37"/>
      <c r="I143" s="37"/>
      <c r="J143" s="37"/>
      <c r="K143" s="37"/>
      <c r="L143" s="60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</row>
    <row r="144" s="2" customFormat="1" ht="12" customHeight="1">
      <c r="A144" s="35"/>
      <c r="B144" s="36"/>
      <c r="C144" s="29" t="s">
        <v>117</v>
      </c>
      <c r="D144" s="37"/>
      <c r="E144" s="37"/>
      <c r="F144" s="37"/>
      <c r="G144" s="37"/>
      <c r="H144" s="37"/>
      <c r="I144" s="37"/>
      <c r="J144" s="37"/>
      <c r="K144" s="37"/>
      <c r="L144" s="60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</row>
    <row r="145" s="2" customFormat="1" ht="16.5" customHeight="1">
      <c r="A145" s="35"/>
      <c r="B145" s="36"/>
      <c r="C145" s="37"/>
      <c r="D145" s="37"/>
      <c r="E145" s="73" t="str">
        <f>E11</f>
        <v>D1.4.4 - Zařízení pro vytápění staveb</v>
      </c>
      <c r="F145" s="37"/>
      <c r="G145" s="37"/>
      <c r="H145" s="37"/>
      <c r="I145" s="37"/>
      <c r="J145" s="37"/>
      <c r="K145" s="37"/>
      <c r="L145" s="60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</row>
    <row r="146" s="2" customFormat="1" ht="6.96" customHeight="1">
      <c r="A146" s="35"/>
      <c r="B146" s="36"/>
      <c r="C146" s="37"/>
      <c r="D146" s="37"/>
      <c r="E146" s="37"/>
      <c r="F146" s="37"/>
      <c r="G146" s="37"/>
      <c r="H146" s="37"/>
      <c r="I146" s="37"/>
      <c r="J146" s="37"/>
      <c r="K146" s="37"/>
      <c r="L146" s="60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</row>
    <row r="147" s="2" customFormat="1" ht="12" customHeight="1">
      <c r="A147" s="35"/>
      <c r="B147" s="36"/>
      <c r="C147" s="29" t="s">
        <v>20</v>
      </c>
      <c r="D147" s="37"/>
      <c r="E147" s="37"/>
      <c r="F147" s="24" t="str">
        <f>F14</f>
        <v>Lubenec</v>
      </c>
      <c r="G147" s="37"/>
      <c r="H147" s="37"/>
      <c r="I147" s="29" t="s">
        <v>22</v>
      </c>
      <c r="J147" s="76" t="str">
        <f>IF(J14="","",J14)</f>
        <v>28. 3. 2023</v>
      </c>
      <c r="K147" s="37"/>
      <c r="L147" s="60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</row>
    <row r="148" s="2" customFormat="1" ht="6.96" customHeight="1">
      <c r="A148" s="35"/>
      <c r="B148" s="36"/>
      <c r="C148" s="37"/>
      <c r="D148" s="37"/>
      <c r="E148" s="37"/>
      <c r="F148" s="37"/>
      <c r="G148" s="37"/>
      <c r="H148" s="37"/>
      <c r="I148" s="37"/>
      <c r="J148" s="37"/>
      <c r="K148" s="37"/>
      <c r="L148" s="60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</row>
    <row r="149" s="2" customFormat="1" ht="25.65" customHeight="1">
      <c r="A149" s="35"/>
      <c r="B149" s="36"/>
      <c r="C149" s="29" t="s">
        <v>24</v>
      </c>
      <c r="D149" s="37"/>
      <c r="E149" s="37"/>
      <c r="F149" s="24" t="str">
        <f>E17</f>
        <v>Obec Lubenec</v>
      </c>
      <c r="G149" s="37"/>
      <c r="H149" s="37"/>
      <c r="I149" s="29" t="s">
        <v>30</v>
      </c>
      <c r="J149" s="33" t="str">
        <f>E23</f>
        <v>Petr Wagner, Ing. Václav Remuta</v>
      </c>
      <c r="K149" s="37"/>
      <c r="L149" s="60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</row>
    <row r="150" s="2" customFormat="1" ht="15.15" customHeight="1">
      <c r="A150" s="35"/>
      <c r="B150" s="36"/>
      <c r="C150" s="29" t="s">
        <v>28</v>
      </c>
      <c r="D150" s="37"/>
      <c r="E150" s="37"/>
      <c r="F150" s="24" t="str">
        <f>IF(E20="","",E20)</f>
        <v>Vyplň údaj</v>
      </c>
      <c r="G150" s="37"/>
      <c r="H150" s="37"/>
      <c r="I150" s="29" t="s">
        <v>33</v>
      </c>
      <c r="J150" s="33" t="str">
        <f>E26</f>
        <v>Petr Wagner</v>
      </c>
      <c r="K150" s="37"/>
      <c r="L150" s="60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</row>
    <row r="151" s="2" customFormat="1" ht="10.32" customHeight="1">
      <c r="A151" s="35"/>
      <c r="B151" s="36"/>
      <c r="C151" s="37"/>
      <c r="D151" s="37"/>
      <c r="E151" s="37"/>
      <c r="F151" s="37"/>
      <c r="G151" s="37"/>
      <c r="H151" s="37"/>
      <c r="I151" s="37"/>
      <c r="J151" s="37"/>
      <c r="K151" s="37"/>
      <c r="L151" s="60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</row>
    <row r="152" s="11" customFormat="1" ht="29.28" customHeight="1">
      <c r="A152" s="211"/>
      <c r="B152" s="212"/>
      <c r="C152" s="213" t="s">
        <v>158</v>
      </c>
      <c r="D152" s="214" t="s">
        <v>61</v>
      </c>
      <c r="E152" s="214" t="s">
        <v>57</v>
      </c>
      <c r="F152" s="214" t="s">
        <v>58</v>
      </c>
      <c r="G152" s="214" t="s">
        <v>159</v>
      </c>
      <c r="H152" s="214" t="s">
        <v>160</v>
      </c>
      <c r="I152" s="214" t="s">
        <v>161</v>
      </c>
      <c r="J152" s="215" t="s">
        <v>123</v>
      </c>
      <c r="K152" s="216" t="s">
        <v>162</v>
      </c>
      <c r="L152" s="217"/>
      <c r="M152" s="97" t="s">
        <v>1</v>
      </c>
      <c r="N152" s="98" t="s">
        <v>40</v>
      </c>
      <c r="O152" s="98" t="s">
        <v>163</v>
      </c>
      <c r="P152" s="98" t="s">
        <v>164</v>
      </c>
      <c r="Q152" s="98" t="s">
        <v>165</v>
      </c>
      <c r="R152" s="98" t="s">
        <v>166</v>
      </c>
      <c r="S152" s="98" t="s">
        <v>167</v>
      </c>
      <c r="T152" s="99" t="s">
        <v>168</v>
      </c>
      <c r="U152" s="211"/>
      <c r="V152" s="211"/>
      <c r="W152" s="211"/>
      <c r="X152" s="211"/>
      <c r="Y152" s="211"/>
      <c r="Z152" s="211"/>
      <c r="AA152" s="211"/>
      <c r="AB152" s="211"/>
      <c r="AC152" s="211"/>
      <c r="AD152" s="211"/>
      <c r="AE152" s="211"/>
    </row>
    <row r="153" s="2" customFormat="1" ht="22.8" customHeight="1">
      <c r="A153" s="35"/>
      <c r="B153" s="36"/>
      <c r="C153" s="104" t="s">
        <v>169</v>
      </c>
      <c r="D153" s="37"/>
      <c r="E153" s="37"/>
      <c r="F153" s="37"/>
      <c r="G153" s="37"/>
      <c r="H153" s="37"/>
      <c r="I153" s="37"/>
      <c r="J153" s="218">
        <f>BK153</f>
        <v>0</v>
      </c>
      <c r="K153" s="37"/>
      <c r="L153" s="41"/>
      <c r="M153" s="100"/>
      <c r="N153" s="219"/>
      <c r="O153" s="101"/>
      <c r="P153" s="220">
        <f>P154+P162+P319+P336+P339</f>
        <v>0</v>
      </c>
      <c r="Q153" s="101"/>
      <c r="R153" s="220">
        <f>R154+R162+R319+R336+R339</f>
        <v>1.0090874612</v>
      </c>
      <c r="S153" s="101"/>
      <c r="T153" s="221">
        <f>T154+T162+T319+T336+T339</f>
        <v>2.6442700000000001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T153" s="14" t="s">
        <v>75</v>
      </c>
      <c r="AU153" s="14" t="s">
        <v>125</v>
      </c>
      <c r="BK153" s="222">
        <f>BK154+BK162+BK319+BK336+BK339</f>
        <v>0</v>
      </c>
    </row>
    <row r="154" s="12" customFormat="1" ht="25.92" customHeight="1">
      <c r="A154" s="12"/>
      <c r="B154" s="223"/>
      <c r="C154" s="224"/>
      <c r="D154" s="225" t="s">
        <v>75</v>
      </c>
      <c r="E154" s="226" t="s">
        <v>170</v>
      </c>
      <c r="F154" s="226" t="s">
        <v>171</v>
      </c>
      <c r="G154" s="224"/>
      <c r="H154" s="224"/>
      <c r="I154" s="227"/>
      <c r="J154" s="228">
        <f>BK154</f>
        <v>0</v>
      </c>
      <c r="K154" s="224"/>
      <c r="L154" s="229"/>
      <c r="M154" s="230"/>
      <c r="N154" s="231"/>
      <c r="O154" s="231"/>
      <c r="P154" s="232">
        <f>P155</f>
        <v>0</v>
      </c>
      <c r="Q154" s="231"/>
      <c r="R154" s="232">
        <f>R155</f>
        <v>0</v>
      </c>
      <c r="S154" s="231"/>
      <c r="T154" s="233">
        <f>T155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34" t="s">
        <v>83</v>
      </c>
      <c r="AT154" s="235" t="s">
        <v>75</v>
      </c>
      <c r="AU154" s="235" t="s">
        <v>76</v>
      </c>
      <c r="AY154" s="234" t="s">
        <v>172</v>
      </c>
      <c r="BK154" s="236">
        <f>BK155</f>
        <v>0</v>
      </c>
    </row>
    <row r="155" s="12" customFormat="1" ht="22.8" customHeight="1">
      <c r="A155" s="12"/>
      <c r="B155" s="223"/>
      <c r="C155" s="224"/>
      <c r="D155" s="225" t="s">
        <v>75</v>
      </c>
      <c r="E155" s="237" t="s">
        <v>186</v>
      </c>
      <c r="F155" s="237" t="s">
        <v>187</v>
      </c>
      <c r="G155" s="224"/>
      <c r="H155" s="224"/>
      <c r="I155" s="227"/>
      <c r="J155" s="238">
        <f>BK155</f>
        <v>0</v>
      </c>
      <c r="K155" s="224"/>
      <c r="L155" s="229"/>
      <c r="M155" s="230"/>
      <c r="N155" s="231"/>
      <c r="O155" s="231"/>
      <c r="P155" s="232">
        <f>SUM(P156:P161)</f>
        <v>0</v>
      </c>
      <c r="Q155" s="231"/>
      <c r="R155" s="232">
        <f>SUM(R156:R161)</f>
        <v>0</v>
      </c>
      <c r="S155" s="231"/>
      <c r="T155" s="233">
        <f>SUM(T156:T161)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34" t="s">
        <v>83</v>
      </c>
      <c r="AT155" s="235" t="s">
        <v>75</v>
      </c>
      <c r="AU155" s="235" t="s">
        <v>83</v>
      </c>
      <c r="AY155" s="234" t="s">
        <v>172</v>
      </c>
      <c r="BK155" s="236">
        <f>SUM(BK156:BK161)</f>
        <v>0</v>
      </c>
    </row>
    <row r="156" s="2" customFormat="1" ht="33" customHeight="1">
      <c r="A156" s="35"/>
      <c r="B156" s="36"/>
      <c r="C156" s="239" t="s">
        <v>83</v>
      </c>
      <c r="D156" s="239" t="s">
        <v>175</v>
      </c>
      <c r="E156" s="240" t="s">
        <v>189</v>
      </c>
      <c r="F156" s="241" t="s">
        <v>190</v>
      </c>
      <c r="G156" s="242" t="s">
        <v>191</v>
      </c>
      <c r="H156" s="243">
        <v>2.6440000000000001</v>
      </c>
      <c r="I156" s="244"/>
      <c r="J156" s="245">
        <f>ROUND(I156*H156,2)</f>
        <v>0</v>
      </c>
      <c r="K156" s="246"/>
      <c r="L156" s="41"/>
      <c r="M156" s="247" t="s">
        <v>1</v>
      </c>
      <c r="N156" s="248" t="s">
        <v>41</v>
      </c>
      <c r="O156" s="88"/>
      <c r="P156" s="249">
        <f>O156*H156</f>
        <v>0</v>
      </c>
      <c r="Q156" s="249">
        <v>0</v>
      </c>
      <c r="R156" s="249">
        <f>Q156*H156</f>
        <v>0</v>
      </c>
      <c r="S156" s="249">
        <v>0</v>
      </c>
      <c r="T156" s="250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51" t="s">
        <v>179</v>
      </c>
      <c r="AT156" s="251" t="s">
        <v>175</v>
      </c>
      <c r="AU156" s="251" t="s">
        <v>85</v>
      </c>
      <c r="AY156" s="14" t="s">
        <v>172</v>
      </c>
      <c r="BE156" s="252">
        <f>IF(N156="základní",J156,0)</f>
        <v>0</v>
      </c>
      <c r="BF156" s="252">
        <f>IF(N156="snížená",J156,0)</f>
        <v>0</v>
      </c>
      <c r="BG156" s="252">
        <f>IF(N156="zákl. přenesená",J156,0)</f>
        <v>0</v>
      </c>
      <c r="BH156" s="252">
        <f>IF(N156="sníž. přenesená",J156,0)</f>
        <v>0</v>
      </c>
      <c r="BI156" s="252">
        <f>IF(N156="nulová",J156,0)</f>
        <v>0</v>
      </c>
      <c r="BJ156" s="14" t="s">
        <v>83</v>
      </c>
      <c r="BK156" s="252">
        <f>ROUND(I156*H156,2)</f>
        <v>0</v>
      </c>
      <c r="BL156" s="14" t="s">
        <v>179</v>
      </c>
      <c r="BM156" s="251" t="s">
        <v>593</v>
      </c>
    </row>
    <row r="157" s="2" customFormat="1" ht="33" customHeight="1">
      <c r="A157" s="35"/>
      <c r="B157" s="36"/>
      <c r="C157" s="239" t="s">
        <v>85</v>
      </c>
      <c r="D157" s="239" t="s">
        <v>175</v>
      </c>
      <c r="E157" s="240" t="s">
        <v>193</v>
      </c>
      <c r="F157" s="241" t="s">
        <v>194</v>
      </c>
      <c r="G157" s="242" t="s">
        <v>191</v>
      </c>
      <c r="H157" s="243">
        <v>13.220000000000001</v>
      </c>
      <c r="I157" s="244"/>
      <c r="J157" s="245">
        <f>ROUND(I157*H157,2)</f>
        <v>0</v>
      </c>
      <c r="K157" s="246"/>
      <c r="L157" s="41"/>
      <c r="M157" s="247" t="s">
        <v>1</v>
      </c>
      <c r="N157" s="248" t="s">
        <v>41</v>
      </c>
      <c r="O157" s="88"/>
      <c r="P157" s="249">
        <f>O157*H157</f>
        <v>0</v>
      </c>
      <c r="Q157" s="249">
        <v>0</v>
      </c>
      <c r="R157" s="249">
        <f>Q157*H157</f>
        <v>0</v>
      </c>
      <c r="S157" s="249">
        <v>0</v>
      </c>
      <c r="T157" s="250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51" t="s">
        <v>179</v>
      </c>
      <c r="AT157" s="251" t="s">
        <v>175</v>
      </c>
      <c r="AU157" s="251" t="s">
        <v>85</v>
      </c>
      <c r="AY157" s="14" t="s">
        <v>172</v>
      </c>
      <c r="BE157" s="252">
        <f>IF(N157="základní",J157,0)</f>
        <v>0</v>
      </c>
      <c r="BF157" s="252">
        <f>IF(N157="snížená",J157,0)</f>
        <v>0</v>
      </c>
      <c r="BG157" s="252">
        <f>IF(N157="zákl. přenesená",J157,0)</f>
        <v>0</v>
      </c>
      <c r="BH157" s="252">
        <f>IF(N157="sníž. přenesená",J157,0)</f>
        <v>0</v>
      </c>
      <c r="BI157" s="252">
        <f>IF(N157="nulová",J157,0)</f>
        <v>0</v>
      </c>
      <c r="BJ157" s="14" t="s">
        <v>83</v>
      </c>
      <c r="BK157" s="252">
        <f>ROUND(I157*H157,2)</f>
        <v>0</v>
      </c>
      <c r="BL157" s="14" t="s">
        <v>179</v>
      </c>
      <c r="BM157" s="251" t="s">
        <v>594</v>
      </c>
    </row>
    <row r="158" s="2" customFormat="1" ht="16.5" customHeight="1">
      <c r="A158" s="35"/>
      <c r="B158" s="36"/>
      <c r="C158" s="239" t="s">
        <v>188</v>
      </c>
      <c r="D158" s="239" t="s">
        <v>175</v>
      </c>
      <c r="E158" s="240" t="s">
        <v>204</v>
      </c>
      <c r="F158" s="241" t="s">
        <v>205</v>
      </c>
      <c r="G158" s="242" t="s">
        <v>191</v>
      </c>
      <c r="H158" s="243">
        <v>2.6440000000000001</v>
      </c>
      <c r="I158" s="244"/>
      <c r="J158" s="245">
        <f>ROUND(I158*H158,2)</f>
        <v>0</v>
      </c>
      <c r="K158" s="246"/>
      <c r="L158" s="41"/>
      <c r="M158" s="247" t="s">
        <v>1</v>
      </c>
      <c r="N158" s="248" t="s">
        <v>41</v>
      </c>
      <c r="O158" s="88"/>
      <c r="P158" s="249">
        <f>O158*H158</f>
        <v>0</v>
      </c>
      <c r="Q158" s="249">
        <v>0</v>
      </c>
      <c r="R158" s="249">
        <f>Q158*H158</f>
        <v>0</v>
      </c>
      <c r="S158" s="249">
        <v>0</v>
      </c>
      <c r="T158" s="250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51" t="s">
        <v>179</v>
      </c>
      <c r="AT158" s="251" t="s">
        <v>175</v>
      </c>
      <c r="AU158" s="251" t="s">
        <v>85</v>
      </c>
      <c r="AY158" s="14" t="s">
        <v>172</v>
      </c>
      <c r="BE158" s="252">
        <f>IF(N158="základní",J158,0)</f>
        <v>0</v>
      </c>
      <c r="BF158" s="252">
        <f>IF(N158="snížená",J158,0)</f>
        <v>0</v>
      </c>
      <c r="BG158" s="252">
        <f>IF(N158="zákl. přenesená",J158,0)</f>
        <v>0</v>
      </c>
      <c r="BH158" s="252">
        <f>IF(N158="sníž. přenesená",J158,0)</f>
        <v>0</v>
      </c>
      <c r="BI158" s="252">
        <f>IF(N158="nulová",J158,0)</f>
        <v>0</v>
      </c>
      <c r="BJ158" s="14" t="s">
        <v>83</v>
      </c>
      <c r="BK158" s="252">
        <f>ROUND(I158*H158,2)</f>
        <v>0</v>
      </c>
      <c r="BL158" s="14" t="s">
        <v>179</v>
      </c>
      <c r="BM158" s="251" t="s">
        <v>595</v>
      </c>
    </row>
    <row r="159" s="2" customFormat="1" ht="24.15" customHeight="1">
      <c r="A159" s="35"/>
      <c r="B159" s="36"/>
      <c r="C159" s="239" t="s">
        <v>179</v>
      </c>
      <c r="D159" s="239" t="s">
        <v>175</v>
      </c>
      <c r="E159" s="240" t="s">
        <v>197</v>
      </c>
      <c r="F159" s="241" t="s">
        <v>198</v>
      </c>
      <c r="G159" s="242" t="s">
        <v>191</v>
      </c>
      <c r="H159" s="243">
        <v>2.6440000000000001</v>
      </c>
      <c r="I159" s="244"/>
      <c r="J159" s="245">
        <f>ROUND(I159*H159,2)</f>
        <v>0</v>
      </c>
      <c r="K159" s="246"/>
      <c r="L159" s="41"/>
      <c r="M159" s="247" t="s">
        <v>1</v>
      </c>
      <c r="N159" s="248" t="s">
        <v>41</v>
      </c>
      <c r="O159" s="88"/>
      <c r="P159" s="249">
        <f>O159*H159</f>
        <v>0</v>
      </c>
      <c r="Q159" s="249">
        <v>0</v>
      </c>
      <c r="R159" s="249">
        <f>Q159*H159</f>
        <v>0</v>
      </c>
      <c r="S159" s="249">
        <v>0</v>
      </c>
      <c r="T159" s="250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51" t="s">
        <v>179</v>
      </c>
      <c r="AT159" s="251" t="s">
        <v>175</v>
      </c>
      <c r="AU159" s="251" t="s">
        <v>85</v>
      </c>
      <c r="AY159" s="14" t="s">
        <v>172</v>
      </c>
      <c r="BE159" s="252">
        <f>IF(N159="základní",J159,0)</f>
        <v>0</v>
      </c>
      <c r="BF159" s="252">
        <f>IF(N159="snížená",J159,0)</f>
        <v>0</v>
      </c>
      <c r="BG159" s="252">
        <f>IF(N159="zákl. přenesená",J159,0)</f>
        <v>0</v>
      </c>
      <c r="BH159" s="252">
        <f>IF(N159="sníž. přenesená",J159,0)</f>
        <v>0</v>
      </c>
      <c r="BI159" s="252">
        <f>IF(N159="nulová",J159,0)</f>
        <v>0</v>
      </c>
      <c r="BJ159" s="14" t="s">
        <v>83</v>
      </c>
      <c r="BK159" s="252">
        <f>ROUND(I159*H159,2)</f>
        <v>0</v>
      </c>
      <c r="BL159" s="14" t="s">
        <v>179</v>
      </c>
      <c r="BM159" s="251" t="s">
        <v>596</v>
      </c>
    </row>
    <row r="160" s="2" customFormat="1" ht="24.15" customHeight="1">
      <c r="A160" s="35"/>
      <c r="B160" s="36"/>
      <c r="C160" s="239" t="s">
        <v>196</v>
      </c>
      <c r="D160" s="239" t="s">
        <v>175</v>
      </c>
      <c r="E160" s="240" t="s">
        <v>200</v>
      </c>
      <c r="F160" s="241" t="s">
        <v>201</v>
      </c>
      <c r="G160" s="242" t="s">
        <v>191</v>
      </c>
      <c r="H160" s="243">
        <v>79.319999999999993</v>
      </c>
      <c r="I160" s="244"/>
      <c r="J160" s="245">
        <f>ROUND(I160*H160,2)</f>
        <v>0</v>
      </c>
      <c r="K160" s="246"/>
      <c r="L160" s="41"/>
      <c r="M160" s="247" t="s">
        <v>1</v>
      </c>
      <c r="N160" s="248" t="s">
        <v>41</v>
      </c>
      <c r="O160" s="88"/>
      <c r="P160" s="249">
        <f>O160*H160</f>
        <v>0</v>
      </c>
      <c r="Q160" s="249">
        <v>0</v>
      </c>
      <c r="R160" s="249">
        <f>Q160*H160</f>
        <v>0</v>
      </c>
      <c r="S160" s="249">
        <v>0</v>
      </c>
      <c r="T160" s="250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51" t="s">
        <v>179</v>
      </c>
      <c r="AT160" s="251" t="s">
        <v>175</v>
      </c>
      <c r="AU160" s="251" t="s">
        <v>85</v>
      </c>
      <c r="AY160" s="14" t="s">
        <v>172</v>
      </c>
      <c r="BE160" s="252">
        <f>IF(N160="základní",J160,0)</f>
        <v>0</v>
      </c>
      <c r="BF160" s="252">
        <f>IF(N160="snížená",J160,0)</f>
        <v>0</v>
      </c>
      <c r="BG160" s="252">
        <f>IF(N160="zákl. přenesená",J160,0)</f>
        <v>0</v>
      </c>
      <c r="BH160" s="252">
        <f>IF(N160="sníž. přenesená",J160,0)</f>
        <v>0</v>
      </c>
      <c r="BI160" s="252">
        <f>IF(N160="nulová",J160,0)</f>
        <v>0</v>
      </c>
      <c r="BJ160" s="14" t="s">
        <v>83</v>
      </c>
      <c r="BK160" s="252">
        <f>ROUND(I160*H160,2)</f>
        <v>0</v>
      </c>
      <c r="BL160" s="14" t="s">
        <v>179</v>
      </c>
      <c r="BM160" s="251" t="s">
        <v>597</v>
      </c>
    </row>
    <row r="161" s="2" customFormat="1" ht="33" customHeight="1">
      <c r="A161" s="35"/>
      <c r="B161" s="36"/>
      <c r="C161" s="239" t="s">
        <v>173</v>
      </c>
      <c r="D161" s="239" t="s">
        <v>175</v>
      </c>
      <c r="E161" s="240" t="s">
        <v>598</v>
      </c>
      <c r="F161" s="241" t="s">
        <v>599</v>
      </c>
      <c r="G161" s="242" t="s">
        <v>191</v>
      </c>
      <c r="H161" s="243">
        <v>0.11799999999999999</v>
      </c>
      <c r="I161" s="244"/>
      <c r="J161" s="245">
        <f>ROUND(I161*H161,2)</f>
        <v>0</v>
      </c>
      <c r="K161" s="246"/>
      <c r="L161" s="41"/>
      <c r="M161" s="247" t="s">
        <v>1</v>
      </c>
      <c r="N161" s="248" t="s">
        <v>41</v>
      </c>
      <c r="O161" s="88"/>
      <c r="P161" s="249">
        <f>O161*H161</f>
        <v>0</v>
      </c>
      <c r="Q161" s="249">
        <v>0</v>
      </c>
      <c r="R161" s="249">
        <f>Q161*H161</f>
        <v>0</v>
      </c>
      <c r="S161" s="249">
        <v>0</v>
      </c>
      <c r="T161" s="250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51" t="s">
        <v>179</v>
      </c>
      <c r="AT161" s="251" t="s">
        <v>175</v>
      </c>
      <c r="AU161" s="251" t="s">
        <v>85</v>
      </c>
      <c r="AY161" s="14" t="s">
        <v>172</v>
      </c>
      <c r="BE161" s="252">
        <f>IF(N161="základní",J161,0)</f>
        <v>0</v>
      </c>
      <c r="BF161" s="252">
        <f>IF(N161="snížená",J161,0)</f>
        <v>0</v>
      </c>
      <c r="BG161" s="252">
        <f>IF(N161="zákl. přenesená",J161,0)</f>
        <v>0</v>
      </c>
      <c r="BH161" s="252">
        <f>IF(N161="sníž. přenesená",J161,0)</f>
        <v>0</v>
      </c>
      <c r="BI161" s="252">
        <f>IF(N161="nulová",J161,0)</f>
        <v>0</v>
      </c>
      <c r="BJ161" s="14" t="s">
        <v>83</v>
      </c>
      <c r="BK161" s="252">
        <f>ROUND(I161*H161,2)</f>
        <v>0</v>
      </c>
      <c r="BL161" s="14" t="s">
        <v>179</v>
      </c>
      <c r="BM161" s="251" t="s">
        <v>600</v>
      </c>
    </row>
    <row r="162" s="12" customFormat="1" ht="25.92" customHeight="1">
      <c r="A162" s="12"/>
      <c r="B162" s="223"/>
      <c r="C162" s="224"/>
      <c r="D162" s="225" t="s">
        <v>75</v>
      </c>
      <c r="E162" s="226" t="s">
        <v>207</v>
      </c>
      <c r="F162" s="226" t="s">
        <v>208</v>
      </c>
      <c r="G162" s="224"/>
      <c r="H162" s="224"/>
      <c r="I162" s="227"/>
      <c r="J162" s="228">
        <f>BK162</f>
        <v>0</v>
      </c>
      <c r="K162" s="224"/>
      <c r="L162" s="229"/>
      <c r="M162" s="230"/>
      <c r="N162" s="231"/>
      <c r="O162" s="231"/>
      <c r="P162" s="232">
        <f>P163+P181+P204+P210+P217+P238+P251+P280+P287+P300+P306</f>
        <v>0</v>
      </c>
      <c r="Q162" s="231"/>
      <c r="R162" s="232">
        <f>R163+R181+R204+R210+R217+R238+R251+R280+R287+R300+R306</f>
        <v>0.98410746120000014</v>
      </c>
      <c r="S162" s="231"/>
      <c r="T162" s="233">
        <f>T163+T181+T204+T210+T217+T238+T251+T280+T287+T300+T306</f>
        <v>2.6442700000000001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34" t="s">
        <v>85</v>
      </c>
      <c r="AT162" s="235" t="s">
        <v>75</v>
      </c>
      <c r="AU162" s="235" t="s">
        <v>76</v>
      </c>
      <c r="AY162" s="234" t="s">
        <v>172</v>
      </c>
      <c r="BK162" s="236">
        <f>BK163+BK181+BK204+BK210+BK217+BK238+BK251+BK280+BK287+BK300+BK306</f>
        <v>0</v>
      </c>
    </row>
    <row r="163" s="12" customFormat="1" ht="22.8" customHeight="1">
      <c r="A163" s="12"/>
      <c r="B163" s="223"/>
      <c r="C163" s="224"/>
      <c r="D163" s="225" t="s">
        <v>75</v>
      </c>
      <c r="E163" s="237" t="s">
        <v>601</v>
      </c>
      <c r="F163" s="237" t="s">
        <v>602</v>
      </c>
      <c r="G163" s="224"/>
      <c r="H163" s="224"/>
      <c r="I163" s="227"/>
      <c r="J163" s="238">
        <f>BK163</f>
        <v>0</v>
      </c>
      <c r="K163" s="224"/>
      <c r="L163" s="229"/>
      <c r="M163" s="230"/>
      <c r="N163" s="231"/>
      <c r="O163" s="231"/>
      <c r="P163" s="232">
        <f>SUM(P164:P180)</f>
        <v>0</v>
      </c>
      <c r="Q163" s="231"/>
      <c r="R163" s="232">
        <f>SUM(R164:R180)</f>
        <v>0.117835285</v>
      </c>
      <c r="S163" s="231"/>
      <c r="T163" s="233">
        <f>SUM(T164:T180)</f>
        <v>0.33726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34" t="s">
        <v>85</v>
      </c>
      <c r="AT163" s="235" t="s">
        <v>75</v>
      </c>
      <c r="AU163" s="235" t="s">
        <v>83</v>
      </c>
      <c r="AY163" s="234" t="s">
        <v>172</v>
      </c>
      <c r="BK163" s="236">
        <f>SUM(BK164:BK180)</f>
        <v>0</v>
      </c>
    </row>
    <row r="164" s="2" customFormat="1" ht="33" customHeight="1">
      <c r="A164" s="35"/>
      <c r="B164" s="36"/>
      <c r="C164" s="239" t="s">
        <v>203</v>
      </c>
      <c r="D164" s="239" t="s">
        <v>175</v>
      </c>
      <c r="E164" s="240" t="s">
        <v>603</v>
      </c>
      <c r="F164" s="241" t="s">
        <v>604</v>
      </c>
      <c r="G164" s="242" t="s">
        <v>213</v>
      </c>
      <c r="H164" s="243">
        <v>13</v>
      </c>
      <c r="I164" s="244"/>
      <c r="J164" s="245">
        <f>ROUND(I164*H164,2)</f>
        <v>0</v>
      </c>
      <c r="K164" s="246"/>
      <c r="L164" s="41"/>
      <c r="M164" s="247" t="s">
        <v>1</v>
      </c>
      <c r="N164" s="248" t="s">
        <v>41</v>
      </c>
      <c r="O164" s="88"/>
      <c r="P164" s="249">
        <f>O164*H164</f>
        <v>0</v>
      </c>
      <c r="Q164" s="249">
        <v>0</v>
      </c>
      <c r="R164" s="249">
        <f>Q164*H164</f>
        <v>0</v>
      </c>
      <c r="S164" s="249">
        <v>0.0055799999999999999</v>
      </c>
      <c r="T164" s="250">
        <f>S164*H164</f>
        <v>0.072539999999999993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51" t="s">
        <v>214</v>
      </c>
      <c r="AT164" s="251" t="s">
        <v>175</v>
      </c>
      <c r="AU164" s="251" t="s">
        <v>85</v>
      </c>
      <c r="AY164" s="14" t="s">
        <v>172</v>
      </c>
      <c r="BE164" s="252">
        <f>IF(N164="základní",J164,0)</f>
        <v>0</v>
      </c>
      <c r="BF164" s="252">
        <f>IF(N164="snížená",J164,0)</f>
        <v>0</v>
      </c>
      <c r="BG164" s="252">
        <f>IF(N164="zákl. přenesená",J164,0)</f>
        <v>0</v>
      </c>
      <c r="BH164" s="252">
        <f>IF(N164="sníž. přenesená",J164,0)</f>
        <v>0</v>
      </c>
      <c r="BI164" s="252">
        <f>IF(N164="nulová",J164,0)</f>
        <v>0</v>
      </c>
      <c r="BJ164" s="14" t="s">
        <v>83</v>
      </c>
      <c r="BK164" s="252">
        <f>ROUND(I164*H164,2)</f>
        <v>0</v>
      </c>
      <c r="BL164" s="14" t="s">
        <v>214</v>
      </c>
      <c r="BM164" s="251" t="s">
        <v>605</v>
      </c>
    </row>
    <row r="165" s="2" customFormat="1" ht="33" customHeight="1">
      <c r="A165" s="35"/>
      <c r="B165" s="36"/>
      <c r="C165" s="239" t="s">
        <v>184</v>
      </c>
      <c r="D165" s="239" t="s">
        <v>175</v>
      </c>
      <c r="E165" s="240" t="s">
        <v>606</v>
      </c>
      <c r="F165" s="241" t="s">
        <v>607</v>
      </c>
      <c r="G165" s="242" t="s">
        <v>213</v>
      </c>
      <c r="H165" s="243">
        <v>12</v>
      </c>
      <c r="I165" s="244"/>
      <c r="J165" s="245">
        <f>ROUND(I165*H165,2)</f>
        <v>0</v>
      </c>
      <c r="K165" s="246"/>
      <c r="L165" s="41"/>
      <c r="M165" s="247" t="s">
        <v>1</v>
      </c>
      <c r="N165" s="248" t="s">
        <v>41</v>
      </c>
      <c r="O165" s="88"/>
      <c r="P165" s="249">
        <f>O165*H165</f>
        <v>0</v>
      </c>
      <c r="Q165" s="249">
        <v>0</v>
      </c>
      <c r="R165" s="249">
        <f>Q165*H165</f>
        <v>0</v>
      </c>
      <c r="S165" s="249">
        <v>0.0076299999999999996</v>
      </c>
      <c r="T165" s="250">
        <f>S165*H165</f>
        <v>0.091560000000000002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51" t="s">
        <v>214</v>
      </c>
      <c r="AT165" s="251" t="s">
        <v>175</v>
      </c>
      <c r="AU165" s="251" t="s">
        <v>85</v>
      </c>
      <c r="AY165" s="14" t="s">
        <v>172</v>
      </c>
      <c r="BE165" s="252">
        <f>IF(N165="základní",J165,0)</f>
        <v>0</v>
      </c>
      <c r="BF165" s="252">
        <f>IF(N165="snížená",J165,0)</f>
        <v>0</v>
      </c>
      <c r="BG165" s="252">
        <f>IF(N165="zákl. přenesená",J165,0)</f>
        <v>0</v>
      </c>
      <c r="BH165" s="252">
        <f>IF(N165="sníž. přenesená",J165,0)</f>
        <v>0</v>
      </c>
      <c r="BI165" s="252">
        <f>IF(N165="nulová",J165,0)</f>
        <v>0</v>
      </c>
      <c r="BJ165" s="14" t="s">
        <v>83</v>
      </c>
      <c r="BK165" s="252">
        <f>ROUND(I165*H165,2)</f>
        <v>0</v>
      </c>
      <c r="BL165" s="14" t="s">
        <v>214</v>
      </c>
      <c r="BM165" s="251" t="s">
        <v>608</v>
      </c>
    </row>
    <row r="166" s="2" customFormat="1" ht="33" customHeight="1">
      <c r="A166" s="35"/>
      <c r="B166" s="36"/>
      <c r="C166" s="239" t="s">
        <v>216</v>
      </c>
      <c r="D166" s="239" t="s">
        <v>175</v>
      </c>
      <c r="E166" s="240" t="s">
        <v>609</v>
      </c>
      <c r="F166" s="241" t="s">
        <v>610</v>
      </c>
      <c r="G166" s="242" t="s">
        <v>213</v>
      </c>
      <c r="H166" s="243">
        <v>13</v>
      </c>
      <c r="I166" s="244"/>
      <c r="J166" s="245">
        <f>ROUND(I166*H166,2)</f>
        <v>0</v>
      </c>
      <c r="K166" s="246"/>
      <c r="L166" s="41"/>
      <c r="M166" s="247" t="s">
        <v>1</v>
      </c>
      <c r="N166" s="248" t="s">
        <v>41</v>
      </c>
      <c r="O166" s="88"/>
      <c r="P166" s="249">
        <f>O166*H166</f>
        <v>0</v>
      </c>
      <c r="Q166" s="249">
        <v>0</v>
      </c>
      <c r="R166" s="249">
        <f>Q166*H166</f>
        <v>0</v>
      </c>
      <c r="S166" s="249">
        <v>0.0057600000000000004</v>
      </c>
      <c r="T166" s="250">
        <f>S166*H166</f>
        <v>0.074880000000000002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51" t="s">
        <v>214</v>
      </c>
      <c r="AT166" s="251" t="s">
        <v>175</v>
      </c>
      <c r="AU166" s="251" t="s">
        <v>85</v>
      </c>
      <c r="AY166" s="14" t="s">
        <v>172</v>
      </c>
      <c r="BE166" s="252">
        <f>IF(N166="základní",J166,0)</f>
        <v>0</v>
      </c>
      <c r="BF166" s="252">
        <f>IF(N166="snížená",J166,0)</f>
        <v>0</v>
      </c>
      <c r="BG166" s="252">
        <f>IF(N166="zákl. přenesená",J166,0)</f>
        <v>0</v>
      </c>
      <c r="BH166" s="252">
        <f>IF(N166="sníž. přenesená",J166,0)</f>
        <v>0</v>
      </c>
      <c r="BI166" s="252">
        <f>IF(N166="nulová",J166,0)</f>
        <v>0</v>
      </c>
      <c r="BJ166" s="14" t="s">
        <v>83</v>
      </c>
      <c r="BK166" s="252">
        <f>ROUND(I166*H166,2)</f>
        <v>0</v>
      </c>
      <c r="BL166" s="14" t="s">
        <v>214</v>
      </c>
      <c r="BM166" s="251" t="s">
        <v>611</v>
      </c>
    </row>
    <row r="167" s="2" customFormat="1" ht="33" customHeight="1">
      <c r="A167" s="35"/>
      <c r="B167" s="36"/>
      <c r="C167" s="239" t="s">
        <v>220</v>
      </c>
      <c r="D167" s="239" t="s">
        <v>175</v>
      </c>
      <c r="E167" s="240" t="s">
        <v>612</v>
      </c>
      <c r="F167" s="241" t="s">
        <v>613</v>
      </c>
      <c r="G167" s="242" t="s">
        <v>213</v>
      </c>
      <c r="H167" s="243">
        <v>12</v>
      </c>
      <c r="I167" s="244"/>
      <c r="J167" s="245">
        <f>ROUND(I167*H167,2)</f>
        <v>0</v>
      </c>
      <c r="K167" s="246"/>
      <c r="L167" s="41"/>
      <c r="M167" s="247" t="s">
        <v>1</v>
      </c>
      <c r="N167" s="248" t="s">
        <v>41</v>
      </c>
      <c r="O167" s="88"/>
      <c r="P167" s="249">
        <f>O167*H167</f>
        <v>0</v>
      </c>
      <c r="Q167" s="249">
        <v>0</v>
      </c>
      <c r="R167" s="249">
        <f>Q167*H167</f>
        <v>0</v>
      </c>
      <c r="S167" s="249">
        <v>0.0081899999999999994</v>
      </c>
      <c r="T167" s="250">
        <f>S167*H167</f>
        <v>0.098279999999999992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51" t="s">
        <v>214</v>
      </c>
      <c r="AT167" s="251" t="s">
        <v>175</v>
      </c>
      <c r="AU167" s="251" t="s">
        <v>85</v>
      </c>
      <c r="AY167" s="14" t="s">
        <v>172</v>
      </c>
      <c r="BE167" s="252">
        <f>IF(N167="základní",J167,0)</f>
        <v>0</v>
      </c>
      <c r="BF167" s="252">
        <f>IF(N167="snížená",J167,0)</f>
        <v>0</v>
      </c>
      <c r="BG167" s="252">
        <f>IF(N167="zákl. přenesená",J167,0)</f>
        <v>0</v>
      </c>
      <c r="BH167" s="252">
        <f>IF(N167="sníž. přenesená",J167,0)</f>
        <v>0</v>
      </c>
      <c r="BI167" s="252">
        <f>IF(N167="nulová",J167,0)</f>
        <v>0</v>
      </c>
      <c r="BJ167" s="14" t="s">
        <v>83</v>
      </c>
      <c r="BK167" s="252">
        <f>ROUND(I167*H167,2)</f>
        <v>0</v>
      </c>
      <c r="BL167" s="14" t="s">
        <v>214</v>
      </c>
      <c r="BM167" s="251" t="s">
        <v>614</v>
      </c>
    </row>
    <row r="168" s="2" customFormat="1" ht="33" customHeight="1">
      <c r="A168" s="35"/>
      <c r="B168" s="36"/>
      <c r="C168" s="239" t="s">
        <v>224</v>
      </c>
      <c r="D168" s="239" t="s">
        <v>175</v>
      </c>
      <c r="E168" s="240" t="s">
        <v>615</v>
      </c>
      <c r="F168" s="241" t="s">
        <v>616</v>
      </c>
      <c r="G168" s="242" t="s">
        <v>213</v>
      </c>
      <c r="H168" s="243">
        <v>13</v>
      </c>
      <c r="I168" s="244"/>
      <c r="J168" s="245">
        <f>ROUND(I168*H168,2)</f>
        <v>0</v>
      </c>
      <c r="K168" s="246"/>
      <c r="L168" s="41"/>
      <c r="M168" s="247" t="s">
        <v>1</v>
      </c>
      <c r="N168" s="248" t="s">
        <v>41</v>
      </c>
      <c r="O168" s="88"/>
      <c r="P168" s="249">
        <f>O168*H168</f>
        <v>0</v>
      </c>
      <c r="Q168" s="249">
        <v>9.3330000000000003E-05</v>
      </c>
      <c r="R168" s="249">
        <f>Q168*H168</f>
        <v>0.0012132900000000001</v>
      </c>
      <c r="S168" s="249">
        <v>0</v>
      </c>
      <c r="T168" s="250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51" t="s">
        <v>214</v>
      </c>
      <c r="AT168" s="251" t="s">
        <v>175</v>
      </c>
      <c r="AU168" s="251" t="s">
        <v>85</v>
      </c>
      <c r="AY168" s="14" t="s">
        <v>172</v>
      </c>
      <c r="BE168" s="252">
        <f>IF(N168="základní",J168,0)</f>
        <v>0</v>
      </c>
      <c r="BF168" s="252">
        <f>IF(N168="snížená",J168,0)</f>
        <v>0</v>
      </c>
      <c r="BG168" s="252">
        <f>IF(N168="zákl. přenesená",J168,0)</f>
        <v>0</v>
      </c>
      <c r="BH168" s="252">
        <f>IF(N168="sníž. přenesená",J168,0)</f>
        <v>0</v>
      </c>
      <c r="BI168" s="252">
        <f>IF(N168="nulová",J168,0)</f>
        <v>0</v>
      </c>
      <c r="BJ168" s="14" t="s">
        <v>83</v>
      </c>
      <c r="BK168" s="252">
        <f>ROUND(I168*H168,2)</f>
        <v>0</v>
      </c>
      <c r="BL168" s="14" t="s">
        <v>214</v>
      </c>
      <c r="BM168" s="251" t="s">
        <v>617</v>
      </c>
    </row>
    <row r="169" s="2" customFormat="1" ht="33" customHeight="1">
      <c r="A169" s="35"/>
      <c r="B169" s="36"/>
      <c r="C169" s="239" t="s">
        <v>229</v>
      </c>
      <c r="D169" s="239" t="s">
        <v>175</v>
      </c>
      <c r="E169" s="240" t="s">
        <v>618</v>
      </c>
      <c r="F169" s="241" t="s">
        <v>619</v>
      </c>
      <c r="G169" s="242" t="s">
        <v>213</v>
      </c>
      <c r="H169" s="243">
        <v>12</v>
      </c>
      <c r="I169" s="244"/>
      <c r="J169" s="245">
        <f>ROUND(I169*H169,2)</f>
        <v>0</v>
      </c>
      <c r="K169" s="246"/>
      <c r="L169" s="41"/>
      <c r="M169" s="247" t="s">
        <v>1</v>
      </c>
      <c r="N169" s="248" t="s">
        <v>41</v>
      </c>
      <c r="O169" s="88"/>
      <c r="P169" s="249">
        <f>O169*H169</f>
        <v>0</v>
      </c>
      <c r="Q169" s="249">
        <v>0.00016794</v>
      </c>
      <c r="R169" s="249">
        <f>Q169*H169</f>
        <v>0.0020152799999999999</v>
      </c>
      <c r="S169" s="249">
        <v>0</v>
      </c>
      <c r="T169" s="250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51" t="s">
        <v>214</v>
      </c>
      <c r="AT169" s="251" t="s">
        <v>175</v>
      </c>
      <c r="AU169" s="251" t="s">
        <v>85</v>
      </c>
      <c r="AY169" s="14" t="s">
        <v>172</v>
      </c>
      <c r="BE169" s="252">
        <f>IF(N169="základní",J169,0)</f>
        <v>0</v>
      </c>
      <c r="BF169" s="252">
        <f>IF(N169="snížená",J169,0)</f>
        <v>0</v>
      </c>
      <c r="BG169" s="252">
        <f>IF(N169="zákl. přenesená",J169,0)</f>
        <v>0</v>
      </c>
      <c r="BH169" s="252">
        <f>IF(N169="sníž. přenesená",J169,0)</f>
        <v>0</v>
      </c>
      <c r="BI169" s="252">
        <f>IF(N169="nulová",J169,0)</f>
        <v>0</v>
      </c>
      <c r="BJ169" s="14" t="s">
        <v>83</v>
      </c>
      <c r="BK169" s="252">
        <f>ROUND(I169*H169,2)</f>
        <v>0</v>
      </c>
      <c r="BL169" s="14" t="s">
        <v>214</v>
      </c>
      <c r="BM169" s="251" t="s">
        <v>620</v>
      </c>
    </row>
    <row r="170" s="2" customFormat="1" ht="33" customHeight="1">
      <c r="A170" s="35"/>
      <c r="B170" s="36"/>
      <c r="C170" s="239" t="s">
        <v>235</v>
      </c>
      <c r="D170" s="239" t="s">
        <v>175</v>
      </c>
      <c r="E170" s="240" t="s">
        <v>621</v>
      </c>
      <c r="F170" s="241" t="s">
        <v>622</v>
      </c>
      <c r="G170" s="242" t="s">
        <v>213</v>
      </c>
      <c r="H170" s="243">
        <v>13</v>
      </c>
      <c r="I170" s="244"/>
      <c r="J170" s="245">
        <f>ROUND(I170*H170,2)</f>
        <v>0</v>
      </c>
      <c r="K170" s="246"/>
      <c r="L170" s="41"/>
      <c r="M170" s="247" t="s">
        <v>1</v>
      </c>
      <c r="N170" s="248" t="s">
        <v>41</v>
      </c>
      <c r="O170" s="88"/>
      <c r="P170" s="249">
        <f>O170*H170</f>
        <v>0</v>
      </c>
      <c r="Q170" s="249">
        <v>0.00013999499999999999</v>
      </c>
      <c r="R170" s="249">
        <f>Q170*H170</f>
        <v>0.001819935</v>
      </c>
      <c r="S170" s="249">
        <v>0</v>
      </c>
      <c r="T170" s="250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51" t="s">
        <v>214</v>
      </c>
      <c r="AT170" s="251" t="s">
        <v>175</v>
      </c>
      <c r="AU170" s="251" t="s">
        <v>85</v>
      </c>
      <c r="AY170" s="14" t="s">
        <v>172</v>
      </c>
      <c r="BE170" s="252">
        <f>IF(N170="základní",J170,0)</f>
        <v>0</v>
      </c>
      <c r="BF170" s="252">
        <f>IF(N170="snížená",J170,0)</f>
        <v>0</v>
      </c>
      <c r="BG170" s="252">
        <f>IF(N170="zákl. přenesená",J170,0)</f>
        <v>0</v>
      </c>
      <c r="BH170" s="252">
        <f>IF(N170="sníž. přenesená",J170,0)</f>
        <v>0</v>
      </c>
      <c r="BI170" s="252">
        <f>IF(N170="nulová",J170,0)</f>
        <v>0</v>
      </c>
      <c r="BJ170" s="14" t="s">
        <v>83</v>
      </c>
      <c r="BK170" s="252">
        <f>ROUND(I170*H170,2)</f>
        <v>0</v>
      </c>
      <c r="BL170" s="14" t="s">
        <v>214</v>
      </c>
      <c r="BM170" s="251" t="s">
        <v>623</v>
      </c>
    </row>
    <row r="171" s="2" customFormat="1" ht="33" customHeight="1">
      <c r="A171" s="35"/>
      <c r="B171" s="36"/>
      <c r="C171" s="239" t="s">
        <v>239</v>
      </c>
      <c r="D171" s="239" t="s">
        <v>175</v>
      </c>
      <c r="E171" s="240" t="s">
        <v>624</v>
      </c>
      <c r="F171" s="241" t="s">
        <v>625</v>
      </c>
      <c r="G171" s="242" t="s">
        <v>213</v>
      </c>
      <c r="H171" s="243">
        <v>12</v>
      </c>
      <c r="I171" s="244"/>
      <c r="J171" s="245">
        <f>ROUND(I171*H171,2)</f>
        <v>0</v>
      </c>
      <c r="K171" s="246"/>
      <c r="L171" s="41"/>
      <c r="M171" s="247" t="s">
        <v>1</v>
      </c>
      <c r="N171" s="248" t="s">
        <v>41</v>
      </c>
      <c r="O171" s="88"/>
      <c r="P171" s="249">
        <f>O171*H171</f>
        <v>0</v>
      </c>
      <c r="Q171" s="249">
        <v>0.00025190999999999999</v>
      </c>
      <c r="R171" s="249">
        <f>Q171*H171</f>
        <v>0.0030229200000000001</v>
      </c>
      <c r="S171" s="249">
        <v>0</v>
      </c>
      <c r="T171" s="250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51" t="s">
        <v>214</v>
      </c>
      <c r="AT171" s="251" t="s">
        <v>175</v>
      </c>
      <c r="AU171" s="251" t="s">
        <v>85</v>
      </c>
      <c r="AY171" s="14" t="s">
        <v>172</v>
      </c>
      <c r="BE171" s="252">
        <f>IF(N171="základní",J171,0)</f>
        <v>0</v>
      </c>
      <c r="BF171" s="252">
        <f>IF(N171="snížená",J171,0)</f>
        <v>0</v>
      </c>
      <c r="BG171" s="252">
        <f>IF(N171="zákl. přenesená",J171,0)</f>
        <v>0</v>
      </c>
      <c r="BH171" s="252">
        <f>IF(N171="sníž. přenesená",J171,0)</f>
        <v>0</v>
      </c>
      <c r="BI171" s="252">
        <f>IF(N171="nulová",J171,0)</f>
        <v>0</v>
      </c>
      <c r="BJ171" s="14" t="s">
        <v>83</v>
      </c>
      <c r="BK171" s="252">
        <f>ROUND(I171*H171,2)</f>
        <v>0</v>
      </c>
      <c r="BL171" s="14" t="s">
        <v>214</v>
      </c>
      <c r="BM171" s="251" t="s">
        <v>626</v>
      </c>
    </row>
    <row r="172" s="2" customFormat="1" ht="24.15" customHeight="1">
      <c r="A172" s="35"/>
      <c r="B172" s="36"/>
      <c r="C172" s="253" t="s">
        <v>8</v>
      </c>
      <c r="D172" s="253" t="s">
        <v>181</v>
      </c>
      <c r="E172" s="254" t="s">
        <v>627</v>
      </c>
      <c r="F172" s="255" t="s">
        <v>628</v>
      </c>
      <c r="G172" s="256" t="s">
        <v>213</v>
      </c>
      <c r="H172" s="257">
        <v>2.2999999999999998</v>
      </c>
      <c r="I172" s="258"/>
      <c r="J172" s="259">
        <f>ROUND(I172*H172,2)</f>
        <v>0</v>
      </c>
      <c r="K172" s="260"/>
      <c r="L172" s="261"/>
      <c r="M172" s="262" t="s">
        <v>1</v>
      </c>
      <c r="N172" s="263" t="s">
        <v>41</v>
      </c>
      <c r="O172" s="88"/>
      <c r="P172" s="249">
        <f>O172*H172</f>
        <v>0</v>
      </c>
      <c r="Q172" s="249">
        <v>0.00032000000000000003</v>
      </c>
      <c r="R172" s="249">
        <f>Q172*H172</f>
        <v>0.000736</v>
      </c>
      <c r="S172" s="249">
        <v>0</v>
      </c>
      <c r="T172" s="250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51" t="s">
        <v>309</v>
      </c>
      <c r="AT172" s="251" t="s">
        <v>181</v>
      </c>
      <c r="AU172" s="251" t="s">
        <v>85</v>
      </c>
      <c r="AY172" s="14" t="s">
        <v>172</v>
      </c>
      <c r="BE172" s="252">
        <f>IF(N172="základní",J172,0)</f>
        <v>0</v>
      </c>
      <c r="BF172" s="252">
        <f>IF(N172="snížená",J172,0)</f>
        <v>0</v>
      </c>
      <c r="BG172" s="252">
        <f>IF(N172="zákl. přenesená",J172,0)</f>
        <v>0</v>
      </c>
      <c r="BH172" s="252">
        <f>IF(N172="sníž. přenesená",J172,0)</f>
        <v>0</v>
      </c>
      <c r="BI172" s="252">
        <f>IF(N172="nulová",J172,0)</f>
        <v>0</v>
      </c>
      <c r="BJ172" s="14" t="s">
        <v>83</v>
      </c>
      <c r="BK172" s="252">
        <f>ROUND(I172*H172,2)</f>
        <v>0</v>
      </c>
      <c r="BL172" s="14" t="s">
        <v>214</v>
      </c>
      <c r="BM172" s="251" t="s">
        <v>629</v>
      </c>
    </row>
    <row r="173" s="2" customFormat="1" ht="24.15" customHeight="1">
      <c r="A173" s="35"/>
      <c r="B173" s="36"/>
      <c r="C173" s="253" t="s">
        <v>214</v>
      </c>
      <c r="D173" s="253" t="s">
        <v>181</v>
      </c>
      <c r="E173" s="254" t="s">
        <v>1188</v>
      </c>
      <c r="F173" s="255" t="s">
        <v>1189</v>
      </c>
      <c r="G173" s="256" t="s">
        <v>213</v>
      </c>
      <c r="H173" s="257">
        <v>27.600000000000001</v>
      </c>
      <c r="I173" s="258"/>
      <c r="J173" s="259">
        <f>ROUND(I173*H173,2)</f>
        <v>0</v>
      </c>
      <c r="K173" s="260"/>
      <c r="L173" s="261"/>
      <c r="M173" s="262" t="s">
        <v>1</v>
      </c>
      <c r="N173" s="263" t="s">
        <v>41</v>
      </c>
      <c r="O173" s="88"/>
      <c r="P173" s="249">
        <f>O173*H173</f>
        <v>0</v>
      </c>
      <c r="Q173" s="249">
        <v>0.00072000000000000005</v>
      </c>
      <c r="R173" s="249">
        <f>Q173*H173</f>
        <v>0.019872000000000001</v>
      </c>
      <c r="S173" s="249">
        <v>0</v>
      </c>
      <c r="T173" s="250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51" t="s">
        <v>309</v>
      </c>
      <c r="AT173" s="251" t="s">
        <v>181</v>
      </c>
      <c r="AU173" s="251" t="s">
        <v>85</v>
      </c>
      <c r="AY173" s="14" t="s">
        <v>172</v>
      </c>
      <c r="BE173" s="252">
        <f>IF(N173="základní",J173,0)</f>
        <v>0</v>
      </c>
      <c r="BF173" s="252">
        <f>IF(N173="snížená",J173,0)</f>
        <v>0</v>
      </c>
      <c r="BG173" s="252">
        <f>IF(N173="zákl. přenesená",J173,0)</f>
        <v>0</v>
      </c>
      <c r="BH173" s="252">
        <f>IF(N173="sníž. přenesená",J173,0)</f>
        <v>0</v>
      </c>
      <c r="BI173" s="252">
        <f>IF(N173="nulová",J173,0)</f>
        <v>0</v>
      </c>
      <c r="BJ173" s="14" t="s">
        <v>83</v>
      </c>
      <c r="BK173" s="252">
        <f>ROUND(I173*H173,2)</f>
        <v>0</v>
      </c>
      <c r="BL173" s="14" t="s">
        <v>214</v>
      </c>
      <c r="BM173" s="251" t="s">
        <v>1190</v>
      </c>
    </row>
    <row r="174" s="2" customFormat="1" ht="24.15" customHeight="1">
      <c r="A174" s="35"/>
      <c r="B174" s="36"/>
      <c r="C174" s="253" t="s">
        <v>249</v>
      </c>
      <c r="D174" s="253" t="s">
        <v>181</v>
      </c>
      <c r="E174" s="254" t="s">
        <v>1191</v>
      </c>
      <c r="F174" s="255" t="s">
        <v>1192</v>
      </c>
      <c r="G174" s="256" t="s">
        <v>213</v>
      </c>
      <c r="H174" s="257">
        <v>16.100000000000001</v>
      </c>
      <c r="I174" s="258"/>
      <c r="J174" s="259">
        <f>ROUND(I174*H174,2)</f>
        <v>0</v>
      </c>
      <c r="K174" s="260"/>
      <c r="L174" s="261"/>
      <c r="M174" s="262" t="s">
        <v>1</v>
      </c>
      <c r="N174" s="263" t="s">
        <v>41</v>
      </c>
      <c r="O174" s="88"/>
      <c r="P174" s="249">
        <f>O174*H174</f>
        <v>0</v>
      </c>
      <c r="Q174" s="249">
        <v>0.00139</v>
      </c>
      <c r="R174" s="249">
        <f>Q174*H174</f>
        <v>0.022379000000000003</v>
      </c>
      <c r="S174" s="249">
        <v>0</v>
      </c>
      <c r="T174" s="250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51" t="s">
        <v>309</v>
      </c>
      <c r="AT174" s="251" t="s">
        <v>181</v>
      </c>
      <c r="AU174" s="251" t="s">
        <v>85</v>
      </c>
      <c r="AY174" s="14" t="s">
        <v>172</v>
      </c>
      <c r="BE174" s="252">
        <f>IF(N174="základní",J174,0)</f>
        <v>0</v>
      </c>
      <c r="BF174" s="252">
        <f>IF(N174="snížená",J174,0)</f>
        <v>0</v>
      </c>
      <c r="BG174" s="252">
        <f>IF(N174="zákl. přenesená",J174,0)</f>
        <v>0</v>
      </c>
      <c r="BH174" s="252">
        <f>IF(N174="sníž. přenesená",J174,0)</f>
        <v>0</v>
      </c>
      <c r="BI174" s="252">
        <f>IF(N174="nulová",J174,0)</f>
        <v>0</v>
      </c>
      <c r="BJ174" s="14" t="s">
        <v>83</v>
      </c>
      <c r="BK174" s="252">
        <f>ROUND(I174*H174,2)</f>
        <v>0</v>
      </c>
      <c r="BL174" s="14" t="s">
        <v>214</v>
      </c>
      <c r="BM174" s="251" t="s">
        <v>1193</v>
      </c>
    </row>
    <row r="175" s="2" customFormat="1" ht="24.15" customHeight="1">
      <c r="A175" s="35"/>
      <c r="B175" s="36"/>
      <c r="C175" s="253" t="s">
        <v>253</v>
      </c>
      <c r="D175" s="253" t="s">
        <v>181</v>
      </c>
      <c r="E175" s="254" t="s">
        <v>630</v>
      </c>
      <c r="F175" s="255" t="s">
        <v>631</v>
      </c>
      <c r="G175" s="256" t="s">
        <v>213</v>
      </c>
      <c r="H175" s="257">
        <v>11.5</v>
      </c>
      <c r="I175" s="258"/>
      <c r="J175" s="259">
        <f>ROUND(I175*H175,2)</f>
        <v>0</v>
      </c>
      <c r="K175" s="260"/>
      <c r="L175" s="261"/>
      <c r="M175" s="262" t="s">
        <v>1</v>
      </c>
      <c r="N175" s="263" t="s">
        <v>41</v>
      </c>
      <c r="O175" s="88"/>
      <c r="P175" s="249">
        <f>O175*H175</f>
        <v>0</v>
      </c>
      <c r="Q175" s="249">
        <v>0.0012099999999999999</v>
      </c>
      <c r="R175" s="249">
        <f>Q175*H175</f>
        <v>0.013914999999999999</v>
      </c>
      <c r="S175" s="249">
        <v>0</v>
      </c>
      <c r="T175" s="250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51" t="s">
        <v>309</v>
      </c>
      <c r="AT175" s="251" t="s">
        <v>181</v>
      </c>
      <c r="AU175" s="251" t="s">
        <v>85</v>
      </c>
      <c r="AY175" s="14" t="s">
        <v>172</v>
      </c>
      <c r="BE175" s="252">
        <f>IF(N175="základní",J175,0)</f>
        <v>0</v>
      </c>
      <c r="BF175" s="252">
        <f>IF(N175="snížená",J175,0)</f>
        <v>0</v>
      </c>
      <c r="BG175" s="252">
        <f>IF(N175="zákl. přenesená",J175,0)</f>
        <v>0</v>
      </c>
      <c r="BH175" s="252">
        <f>IF(N175="sníž. přenesená",J175,0)</f>
        <v>0</v>
      </c>
      <c r="BI175" s="252">
        <f>IF(N175="nulová",J175,0)</f>
        <v>0</v>
      </c>
      <c r="BJ175" s="14" t="s">
        <v>83</v>
      </c>
      <c r="BK175" s="252">
        <f>ROUND(I175*H175,2)</f>
        <v>0</v>
      </c>
      <c r="BL175" s="14" t="s">
        <v>214</v>
      </c>
      <c r="BM175" s="251" t="s">
        <v>632</v>
      </c>
    </row>
    <row r="176" s="2" customFormat="1" ht="24.15" customHeight="1">
      <c r="A176" s="35"/>
      <c r="B176" s="36"/>
      <c r="C176" s="239" t="s">
        <v>257</v>
      </c>
      <c r="D176" s="239" t="s">
        <v>175</v>
      </c>
      <c r="E176" s="240" t="s">
        <v>633</v>
      </c>
      <c r="F176" s="241" t="s">
        <v>634</v>
      </c>
      <c r="G176" s="242" t="s">
        <v>427</v>
      </c>
      <c r="H176" s="243">
        <v>10</v>
      </c>
      <c r="I176" s="244"/>
      <c r="J176" s="245">
        <f>ROUND(I176*H176,2)</f>
        <v>0</v>
      </c>
      <c r="K176" s="246"/>
      <c r="L176" s="41"/>
      <c r="M176" s="247" t="s">
        <v>1</v>
      </c>
      <c r="N176" s="248" t="s">
        <v>41</v>
      </c>
      <c r="O176" s="88"/>
      <c r="P176" s="249">
        <f>O176*H176</f>
        <v>0</v>
      </c>
      <c r="Q176" s="249">
        <v>0.00097368599999999997</v>
      </c>
      <c r="R176" s="249">
        <f>Q176*H176</f>
        <v>0.00973686</v>
      </c>
      <c r="S176" s="249">
        <v>0</v>
      </c>
      <c r="T176" s="250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51" t="s">
        <v>214</v>
      </c>
      <c r="AT176" s="251" t="s">
        <v>175</v>
      </c>
      <c r="AU176" s="251" t="s">
        <v>85</v>
      </c>
      <c r="AY176" s="14" t="s">
        <v>172</v>
      </c>
      <c r="BE176" s="252">
        <f>IF(N176="základní",J176,0)</f>
        <v>0</v>
      </c>
      <c r="BF176" s="252">
        <f>IF(N176="snížená",J176,0)</f>
        <v>0</v>
      </c>
      <c r="BG176" s="252">
        <f>IF(N176="zákl. přenesená",J176,0)</f>
        <v>0</v>
      </c>
      <c r="BH176" s="252">
        <f>IF(N176="sníž. přenesená",J176,0)</f>
        <v>0</v>
      </c>
      <c r="BI176" s="252">
        <f>IF(N176="nulová",J176,0)</f>
        <v>0</v>
      </c>
      <c r="BJ176" s="14" t="s">
        <v>83</v>
      </c>
      <c r="BK176" s="252">
        <f>ROUND(I176*H176,2)</f>
        <v>0</v>
      </c>
      <c r="BL176" s="14" t="s">
        <v>214</v>
      </c>
      <c r="BM176" s="251" t="s">
        <v>635</v>
      </c>
    </row>
    <row r="177" s="2" customFormat="1" ht="24.15" customHeight="1">
      <c r="A177" s="35"/>
      <c r="B177" s="36"/>
      <c r="C177" s="253" t="s">
        <v>261</v>
      </c>
      <c r="D177" s="253" t="s">
        <v>181</v>
      </c>
      <c r="E177" s="254" t="s">
        <v>636</v>
      </c>
      <c r="F177" s="255" t="s">
        <v>637</v>
      </c>
      <c r="G177" s="256" t="s">
        <v>427</v>
      </c>
      <c r="H177" s="257">
        <v>11.5</v>
      </c>
      <c r="I177" s="258"/>
      <c r="J177" s="259">
        <f>ROUND(I177*H177,2)</f>
        <v>0</v>
      </c>
      <c r="K177" s="260"/>
      <c r="L177" s="261"/>
      <c r="M177" s="262" t="s">
        <v>1</v>
      </c>
      <c r="N177" s="263" t="s">
        <v>41</v>
      </c>
      <c r="O177" s="88"/>
      <c r="P177" s="249">
        <f>O177*H177</f>
        <v>0</v>
      </c>
      <c r="Q177" s="249">
        <v>0.0027499999999999998</v>
      </c>
      <c r="R177" s="249">
        <f>Q177*H177</f>
        <v>0.031625</v>
      </c>
      <c r="S177" s="249">
        <v>0</v>
      </c>
      <c r="T177" s="250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51" t="s">
        <v>309</v>
      </c>
      <c r="AT177" s="251" t="s">
        <v>181</v>
      </c>
      <c r="AU177" s="251" t="s">
        <v>85</v>
      </c>
      <c r="AY177" s="14" t="s">
        <v>172</v>
      </c>
      <c r="BE177" s="252">
        <f>IF(N177="základní",J177,0)</f>
        <v>0</v>
      </c>
      <c r="BF177" s="252">
        <f>IF(N177="snížená",J177,0)</f>
        <v>0</v>
      </c>
      <c r="BG177" s="252">
        <f>IF(N177="zákl. přenesená",J177,0)</f>
        <v>0</v>
      </c>
      <c r="BH177" s="252">
        <f>IF(N177="sníž. přenesená",J177,0)</f>
        <v>0</v>
      </c>
      <c r="BI177" s="252">
        <f>IF(N177="nulová",J177,0)</f>
        <v>0</v>
      </c>
      <c r="BJ177" s="14" t="s">
        <v>83</v>
      </c>
      <c r="BK177" s="252">
        <f>ROUND(I177*H177,2)</f>
        <v>0</v>
      </c>
      <c r="BL177" s="14" t="s">
        <v>214</v>
      </c>
      <c r="BM177" s="251" t="s">
        <v>638</v>
      </c>
    </row>
    <row r="178" s="2" customFormat="1" ht="24.15" customHeight="1">
      <c r="A178" s="35"/>
      <c r="B178" s="36"/>
      <c r="C178" s="253" t="s">
        <v>7</v>
      </c>
      <c r="D178" s="253" t="s">
        <v>181</v>
      </c>
      <c r="E178" s="254" t="s">
        <v>639</v>
      </c>
      <c r="F178" s="255" t="s">
        <v>640</v>
      </c>
      <c r="G178" s="256" t="s">
        <v>427</v>
      </c>
      <c r="H178" s="257">
        <v>11.5</v>
      </c>
      <c r="I178" s="258"/>
      <c r="J178" s="259">
        <f>ROUND(I178*H178,2)</f>
        <v>0</v>
      </c>
      <c r="K178" s="260"/>
      <c r="L178" s="261"/>
      <c r="M178" s="262" t="s">
        <v>1</v>
      </c>
      <c r="N178" s="263" t="s">
        <v>41</v>
      </c>
      <c r="O178" s="88"/>
      <c r="P178" s="249">
        <f>O178*H178</f>
        <v>0</v>
      </c>
      <c r="Q178" s="249">
        <v>0.001</v>
      </c>
      <c r="R178" s="249">
        <f>Q178*H178</f>
        <v>0.0115</v>
      </c>
      <c r="S178" s="249">
        <v>0</v>
      </c>
      <c r="T178" s="250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51" t="s">
        <v>309</v>
      </c>
      <c r="AT178" s="251" t="s">
        <v>181</v>
      </c>
      <c r="AU178" s="251" t="s">
        <v>85</v>
      </c>
      <c r="AY178" s="14" t="s">
        <v>172</v>
      </c>
      <c r="BE178" s="252">
        <f>IF(N178="základní",J178,0)</f>
        <v>0</v>
      </c>
      <c r="BF178" s="252">
        <f>IF(N178="snížená",J178,0)</f>
        <v>0</v>
      </c>
      <c r="BG178" s="252">
        <f>IF(N178="zákl. přenesená",J178,0)</f>
        <v>0</v>
      </c>
      <c r="BH178" s="252">
        <f>IF(N178="sníž. přenesená",J178,0)</f>
        <v>0</v>
      </c>
      <c r="BI178" s="252">
        <f>IF(N178="nulová",J178,0)</f>
        <v>0</v>
      </c>
      <c r="BJ178" s="14" t="s">
        <v>83</v>
      </c>
      <c r="BK178" s="252">
        <f>ROUND(I178*H178,2)</f>
        <v>0</v>
      </c>
      <c r="BL178" s="14" t="s">
        <v>214</v>
      </c>
      <c r="BM178" s="251" t="s">
        <v>641</v>
      </c>
    </row>
    <row r="179" s="2" customFormat="1" ht="24.15" customHeight="1">
      <c r="A179" s="35"/>
      <c r="B179" s="36"/>
      <c r="C179" s="239" t="s">
        <v>268</v>
      </c>
      <c r="D179" s="239" t="s">
        <v>175</v>
      </c>
      <c r="E179" s="240" t="s">
        <v>642</v>
      </c>
      <c r="F179" s="241" t="s">
        <v>643</v>
      </c>
      <c r="G179" s="242" t="s">
        <v>227</v>
      </c>
      <c r="H179" s="264"/>
      <c r="I179" s="244"/>
      <c r="J179" s="245">
        <f>ROUND(I179*H179,2)</f>
        <v>0</v>
      </c>
      <c r="K179" s="246"/>
      <c r="L179" s="41"/>
      <c r="M179" s="247" t="s">
        <v>1</v>
      </c>
      <c r="N179" s="248" t="s">
        <v>41</v>
      </c>
      <c r="O179" s="88"/>
      <c r="P179" s="249">
        <f>O179*H179</f>
        <v>0</v>
      </c>
      <c r="Q179" s="249">
        <v>0</v>
      </c>
      <c r="R179" s="249">
        <f>Q179*H179</f>
        <v>0</v>
      </c>
      <c r="S179" s="249">
        <v>0</v>
      </c>
      <c r="T179" s="250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51" t="s">
        <v>214</v>
      </c>
      <c r="AT179" s="251" t="s">
        <v>175</v>
      </c>
      <c r="AU179" s="251" t="s">
        <v>85</v>
      </c>
      <c r="AY179" s="14" t="s">
        <v>172</v>
      </c>
      <c r="BE179" s="252">
        <f>IF(N179="základní",J179,0)</f>
        <v>0</v>
      </c>
      <c r="BF179" s="252">
        <f>IF(N179="snížená",J179,0)</f>
        <v>0</v>
      </c>
      <c r="BG179" s="252">
        <f>IF(N179="zákl. přenesená",J179,0)</f>
        <v>0</v>
      </c>
      <c r="BH179" s="252">
        <f>IF(N179="sníž. přenesená",J179,0)</f>
        <v>0</v>
      </c>
      <c r="BI179" s="252">
        <f>IF(N179="nulová",J179,0)</f>
        <v>0</v>
      </c>
      <c r="BJ179" s="14" t="s">
        <v>83</v>
      </c>
      <c r="BK179" s="252">
        <f>ROUND(I179*H179,2)</f>
        <v>0</v>
      </c>
      <c r="BL179" s="14" t="s">
        <v>214</v>
      </c>
      <c r="BM179" s="251" t="s">
        <v>644</v>
      </c>
    </row>
    <row r="180" s="2" customFormat="1" ht="24.15" customHeight="1">
      <c r="A180" s="35"/>
      <c r="B180" s="36"/>
      <c r="C180" s="239" t="s">
        <v>272</v>
      </c>
      <c r="D180" s="239" t="s">
        <v>175</v>
      </c>
      <c r="E180" s="240" t="s">
        <v>645</v>
      </c>
      <c r="F180" s="241" t="s">
        <v>646</v>
      </c>
      <c r="G180" s="242" t="s">
        <v>227</v>
      </c>
      <c r="H180" s="264"/>
      <c r="I180" s="244"/>
      <c r="J180" s="245">
        <f>ROUND(I180*H180,2)</f>
        <v>0</v>
      </c>
      <c r="K180" s="246"/>
      <c r="L180" s="41"/>
      <c r="M180" s="247" t="s">
        <v>1</v>
      </c>
      <c r="N180" s="248" t="s">
        <v>41</v>
      </c>
      <c r="O180" s="88"/>
      <c r="P180" s="249">
        <f>O180*H180</f>
        <v>0</v>
      </c>
      <c r="Q180" s="249">
        <v>0</v>
      </c>
      <c r="R180" s="249">
        <f>Q180*H180</f>
        <v>0</v>
      </c>
      <c r="S180" s="249">
        <v>0</v>
      </c>
      <c r="T180" s="250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51" t="s">
        <v>214</v>
      </c>
      <c r="AT180" s="251" t="s">
        <v>175</v>
      </c>
      <c r="AU180" s="251" t="s">
        <v>85</v>
      </c>
      <c r="AY180" s="14" t="s">
        <v>172</v>
      </c>
      <c r="BE180" s="252">
        <f>IF(N180="základní",J180,0)</f>
        <v>0</v>
      </c>
      <c r="BF180" s="252">
        <f>IF(N180="snížená",J180,0)</f>
        <v>0</v>
      </c>
      <c r="BG180" s="252">
        <f>IF(N180="zákl. přenesená",J180,0)</f>
        <v>0</v>
      </c>
      <c r="BH180" s="252">
        <f>IF(N180="sníž. přenesená",J180,0)</f>
        <v>0</v>
      </c>
      <c r="BI180" s="252">
        <f>IF(N180="nulová",J180,0)</f>
        <v>0</v>
      </c>
      <c r="BJ180" s="14" t="s">
        <v>83</v>
      </c>
      <c r="BK180" s="252">
        <f>ROUND(I180*H180,2)</f>
        <v>0</v>
      </c>
      <c r="BL180" s="14" t="s">
        <v>214</v>
      </c>
      <c r="BM180" s="251" t="s">
        <v>647</v>
      </c>
    </row>
    <row r="181" s="12" customFormat="1" ht="22.8" customHeight="1">
      <c r="A181" s="12"/>
      <c r="B181" s="223"/>
      <c r="C181" s="224"/>
      <c r="D181" s="225" t="s">
        <v>75</v>
      </c>
      <c r="E181" s="237" t="s">
        <v>648</v>
      </c>
      <c r="F181" s="237" t="s">
        <v>649</v>
      </c>
      <c r="G181" s="224"/>
      <c r="H181" s="224"/>
      <c r="I181" s="227"/>
      <c r="J181" s="238">
        <f>BK181</f>
        <v>0</v>
      </c>
      <c r="K181" s="224"/>
      <c r="L181" s="229"/>
      <c r="M181" s="230"/>
      <c r="N181" s="231"/>
      <c r="O181" s="231"/>
      <c r="P181" s="232">
        <f>SUM(P182:P203)</f>
        <v>0</v>
      </c>
      <c r="Q181" s="231"/>
      <c r="R181" s="232">
        <f>SUM(R182:R203)</f>
        <v>0.053180459999999992</v>
      </c>
      <c r="S181" s="231"/>
      <c r="T181" s="233">
        <f>SUM(T182:T203)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234" t="s">
        <v>85</v>
      </c>
      <c r="AT181" s="235" t="s">
        <v>75</v>
      </c>
      <c r="AU181" s="235" t="s">
        <v>83</v>
      </c>
      <c r="AY181" s="234" t="s">
        <v>172</v>
      </c>
      <c r="BK181" s="236">
        <f>SUM(BK182:BK203)</f>
        <v>0</v>
      </c>
    </row>
    <row r="182" s="2" customFormat="1" ht="21.75" customHeight="1">
      <c r="A182" s="35"/>
      <c r="B182" s="36"/>
      <c r="C182" s="239" t="s">
        <v>276</v>
      </c>
      <c r="D182" s="239" t="s">
        <v>175</v>
      </c>
      <c r="E182" s="240" t="s">
        <v>650</v>
      </c>
      <c r="F182" s="241" t="s">
        <v>651</v>
      </c>
      <c r="G182" s="242" t="s">
        <v>178</v>
      </c>
      <c r="H182" s="243">
        <v>4</v>
      </c>
      <c r="I182" s="244"/>
      <c r="J182" s="245">
        <f>ROUND(I182*H182,2)</f>
        <v>0</v>
      </c>
      <c r="K182" s="246"/>
      <c r="L182" s="41"/>
      <c r="M182" s="247" t="s">
        <v>1</v>
      </c>
      <c r="N182" s="248" t="s">
        <v>41</v>
      </c>
      <c r="O182" s="88"/>
      <c r="P182" s="249">
        <f>O182*H182</f>
        <v>0</v>
      </c>
      <c r="Q182" s="249">
        <v>0</v>
      </c>
      <c r="R182" s="249">
        <f>Q182*H182</f>
        <v>0</v>
      </c>
      <c r="S182" s="249">
        <v>0</v>
      </c>
      <c r="T182" s="250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51" t="s">
        <v>214</v>
      </c>
      <c r="AT182" s="251" t="s">
        <v>175</v>
      </c>
      <c r="AU182" s="251" t="s">
        <v>85</v>
      </c>
      <c r="AY182" s="14" t="s">
        <v>172</v>
      </c>
      <c r="BE182" s="252">
        <f>IF(N182="základní",J182,0)</f>
        <v>0</v>
      </c>
      <c r="BF182" s="252">
        <f>IF(N182="snížená",J182,0)</f>
        <v>0</v>
      </c>
      <c r="BG182" s="252">
        <f>IF(N182="zákl. přenesená",J182,0)</f>
        <v>0</v>
      </c>
      <c r="BH182" s="252">
        <f>IF(N182="sníž. přenesená",J182,0)</f>
        <v>0</v>
      </c>
      <c r="BI182" s="252">
        <f>IF(N182="nulová",J182,0)</f>
        <v>0</v>
      </c>
      <c r="BJ182" s="14" t="s">
        <v>83</v>
      </c>
      <c r="BK182" s="252">
        <f>ROUND(I182*H182,2)</f>
        <v>0</v>
      </c>
      <c r="BL182" s="14" t="s">
        <v>214</v>
      </c>
      <c r="BM182" s="251" t="s">
        <v>652</v>
      </c>
    </row>
    <row r="183" s="2" customFormat="1" ht="24.15" customHeight="1">
      <c r="A183" s="35"/>
      <c r="B183" s="36"/>
      <c r="C183" s="239" t="s">
        <v>281</v>
      </c>
      <c r="D183" s="239" t="s">
        <v>175</v>
      </c>
      <c r="E183" s="240" t="s">
        <v>653</v>
      </c>
      <c r="F183" s="241" t="s">
        <v>654</v>
      </c>
      <c r="G183" s="242" t="s">
        <v>178</v>
      </c>
      <c r="H183" s="243">
        <v>4</v>
      </c>
      <c r="I183" s="244"/>
      <c r="J183" s="245">
        <f>ROUND(I183*H183,2)</f>
        <v>0</v>
      </c>
      <c r="K183" s="246"/>
      <c r="L183" s="41"/>
      <c r="M183" s="247" t="s">
        <v>1</v>
      </c>
      <c r="N183" s="248" t="s">
        <v>41</v>
      </c>
      <c r="O183" s="88"/>
      <c r="P183" s="249">
        <f>O183*H183</f>
        <v>0</v>
      </c>
      <c r="Q183" s="249">
        <v>0</v>
      </c>
      <c r="R183" s="249">
        <f>Q183*H183</f>
        <v>0</v>
      </c>
      <c r="S183" s="249">
        <v>0</v>
      </c>
      <c r="T183" s="250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51" t="s">
        <v>214</v>
      </c>
      <c r="AT183" s="251" t="s">
        <v>175</v>
      </c>
      <c r="AU183" s="251" t="s">
        <v>85</v>
      </c>
      <c r="AY183" s="14" t="s">
        <v>172</v>
      </c>
      <c r="BE183" s="252">
        <f>IF(N183="základní",J183,0)</f>
        <v>0</v>
      </c>
      <c r="BF183" s="252">
        <f>IF(N183="snížená",J183,0)</f>
        <v>0</v>
      </c>
      <c r="BG183" s="252">
        <f>IF(N183="zákl. přenesená",J183,0)</f>
        <v>0</v>
      </c>
      <c r="BH183" s="252">
        <f>IF(N183="sníž. přenesená",J183,0)</f>
        <v>0</v>
      </c>
      <c r="BI183" s="252">
        <f>IF(N183="nulová",J183,0)</f>
        <v>0</v>
      </c>
      <c r="BJ183" s="14" t="s">
        <v>83</v>
      </c>
      <c r="BK183" s="252">
        <f>ROUND(I183*H183,2)</f>
        <v>0</v>
      </c>
      <c r="BL183" s="14" t="s">
        <v>214</v>
      </c>
      <c r="BM183" s="251" t="s">
        <v>655</v>
      </c>
    </row>
    <row r="184" s="2" customFormat="1" ht="24.15" customHeight="1">
      <c r="A184" s="35"/>
      <c r="B184" s="36"/>
      <c r="C184" s="239" t="s">
        <v>285</v>
      </c>
      <c r="D184" s="239" t="s">
        <v>175</v>
      </c>
      <c r="E184" s="240" t="s">
        <v>656</v>
      </c>
      <c r="F184" s="241" t="s">
        <v>657</v>
      </c>
      <c r="G184" s="242" t="s">
        <v>213</v>
      </c>
      <c r="H184" s="243">
        <v>16</v>
      </c>
      <c r="I184" s="244"/>
      <c r="J184" s="245">
        <f>ROUND(I184*H184,2)</f>
        <v>0</v>
      </c>
      <c r="K184" s="246"/>
      <c r="L184" s="41"/>
      <c r="M184" s="247" t="s">
        <v>1</v>
      </c>
      <c r="N184" s="248" t="s">
        <v>41</v>
      </c>
      <c r="O184" s="88"/>
      <c r="P184" s="249">
        <f>O184*H184</f>
        <v>0</v>
      </c>
      <c r="Q184" s="249">
        <v>0.00084230000000000004</v>
      </c>
      <c r="R184" s="249">
        <f>Q184*H184</f>
        <v>0.013476800000000001</v>
      </c>
      <c r="S184" s="249">
        <v>0</v>
      </c>
      <c r="T184" s="250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51" t="s">
        <v>214</v>
      </c>
      <c r="AT184" s="251" t="s">
        <v>175</v>
      </c>
      <c r="AU184" s="251" t="s">
        <v>85</v>
      </c>
      <c r="AY184" s="14" t="s">
        <v>172</v>
      </c>
      <c r="BE184" s="252">
        <f>IF(N184="základní",J184,0)</f>
        <v>0</v>
      </c>
      <c r="BF184" s="252">
        <f>IF(N184="snížená",J184,0)</f>
        <v>0</v>
      </c>
      <c r="BG184" s="252">
        <f>IF(N184="zákl. přenesená",J184,0)</f>
        <v>0</v>
      </c>
      <c r="BH184" s="252">
        <f>IF(N184="sníž. přenesená",J184,0)</f>
        <v>0</v>
      </c>
      <c r="BI184" s="252">
        <f>IF(N184="nulová",J184,0)</f>
        <v>0</v>
      </c>
      <c r="BJ184" s="14" t="s">
        <v>83</v>
      </c>
      <c r="BK184" s="252">
        <f>ROUND(I184*H184,2)</f>
        <v>0</v>
      </c>
      <c r="BL184" s="14" t="s">
        <v>214</v>
      </c>
      <c r="BM184" s="251" t="s">
        <v>658</v>
      </c>
    </row>
    <row r="185" s="2" customFormat="1" ht="24.15" customHeight="1">
      <c r="A185" s="35"/>
      <c r="B185" s="36"/>
      <c r="C185" s="239" t="s">
        <v>289</v>
      </c>
      <c r="D185" s="239" t="s">
        <v>175</v>
      </c>
      <c r="E185" s="240" t="s">
        <v>1290</v>
      </c>
      <c r="F185" s="241" t="s">
        <v>1291</v>
      </c>
      <c r="G185" s="242" t="s">
        <v>213</v>
      </c>
      <c r="H185" s="243">
        <v>2</v>
      </c>
      <c r="I185" s="244"/>
      <c r="J185" s="245">
        <f>ROUND(I185*H185,2)</f>
        <v>0</v>
      </c>
      <c r="K185" s="246"/>
      <c r="L185" s="41"/>
      <c r="M185" s="247" t="s">
        <v>1</v>
      </c>
      <c r="N185" s="248" t="s">
        <v>41</v>
      </c>
      <c r="O185" s="88"/>
      <c r="P185" s="249">
        <f>O185*H185</f>
        <v>0</v>
      </c>
      <c r="Q185" s="249">
        <v>0.0014400000000000001</v>
      </c>
      <c r="R185" s="249">
        <f>Q185*H185</f>
        <v>0.0028800000000000002</v>
      </c>
      <c r="S185" s="249">
        <v>0</v>
      </c>
      <c r="T185" s="250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51" t="s">
        <v>214</v>
      </c>
      <c r="AT185" s="251" t="s">
        <v>175</v>
      </c>
      <c r="AU185" s="251" t="s">
        <v>85</v>
      </c>
      <c r="AY185" s="14" t="s">
        <v>172</v>
      </c>
      <c r="BE185" s="252">
        <f>IF(N185="základní",J185,0)</f>
        <v>0</v>
      </c>
      <c r="BF185" s="252">
        <f>IF(N185="snížená",J185,0)</f>
        <v>0</v>
      </c>
      <c r="BG185" s="252">
        <f>IF(N185="zákl. přenesená",J185,0)</f>
        <v>0</v>
      </c>
      <c r="BH185" s="252">
        <f>IF(N185="sníž. přenesená",J185,0)</f>
        <v>0</v>
      </c>
      <c r="BI185" s="252">
        <f>IF(N185="nulová",J185,0)</f>
        <v>0</v>
      </c>
      <c r="BJ185" s="14" t="s">
        <v>83</v>
      </c>
      <c r="BK185" s="252">
        <f>ROUND(I185*H185,2)</f>
        <v>0</v>
      </c>
      <c r="BL185" s="14" t="s">
        <v>214</v>
      </c>
      <c r="BM185" s="251" t="s">
        <v>1292</v>
      </c>
    </row>
    <row r="186" s="2" customFormat="1" ht="24.15" customHeight="1">
      <c r="A186" s="35"/>
      <c r="B186" s="36"/>
      <c r="C186" s="239" t="s">
        <v>293</v>
      </c>
      <c r="D186" s="239" t="s">
        <v>175</v>
      </c>
      <c r="E186" s="240" t="s">
        <v>1293</v>
      </c>
      <c r="F186" s="241" t="s">
        <v>1294</v>
      </c>
      <c r="G186" s="242" t="s">
        <v>213</v>
      </c>
      <c r="H186" s="243">
        <v>6</v>
      </c>
      <c r="I186" s="244"/>
      <c r="J186" s="245">
        <f>ROUND(I186*H186,2)</f>
        <v>0</v>
      </c>
      <c r="K186" s="246"/>
      <c r="L186" s="41"/>
      <c r="M186" s="247" t="s">
        <v>1</v>
      </c>
      <c r="N186" s="248" t="s">
        <v>41</v>
      </c>
      <c r="O186" s="88"/>
      <c r="P186" s="249">
        <f>O186*H186</f>
        <v>0</v>
      </c>
      <c r="Q186" s="249">
        <v>0.00281</v>
      </c>
      <c r="R186" s="249">
        <f>Q186*H186</f>
        <v>0.01686</v>
      </c>
      <c r="S186" s="249">
        <v>0</v>
      </c>
      <c r="T186" s="250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51" t="s">
        <v>214</v>
      </c>
      <c r="AT186" s="251" t="s">
        <v>175</v>
      </c>
      <c r="AU186" s="251" t="s">
        <v>85</v>
      </c>
      <c r="AY186" s="14" t="s">
        <v>172</v>
      </c>
      <c r="BE186" s="252">
        <f>IF(N186="základní",J186,0)</f>
        <v>0</v>
      </c>
      <c r="BF186" s="252">
        <f>IF(N186="snížená",J186,0)</f>
        <v>0</v>
      </c>
      <c r="BG186" s="252">
        <f>IF(N186="zákl. přenesená",J186,0)</f>
        <v>0</v>
      </c>
      <c r="BH186" s="252">
        <f>IF(N186="sníž. přenesená",J186,0)</f>
        <v>0</v>
      </c>
      <c r="BI186" s="252">
        <f>IF(N186="nulová",J186,0)</f>
        <v>0</v>
      </c>
      <c r="BJ186" s="14" t="s">
        <v>83</v>
      </c>
      <c r="BK186" s="252">
        <f>ROUND(I186*H186,2)</f>
        <v>0</v>
      </c>
      <c r="BL186" s="14" t="s">
        <v>214</v>
      </c>
      <c r="BM186" s="251" t="s">
        <v>1295</v>
      </c>
    </row>
    <row r="187" s="2" customFormat="1" ht="37.8" customHeight="1">
      <c r="A187" s="35"/>
      <c r="B187" s="36"/>
      <c r="C187" s="239" t="s">
        <v>297</v>
      </c>
      <c r="D187" s="239" t="s">
        <v>175</v>
      </c>
      <c r="E187" s="240" t="s">
        <v>659</v>
      </c>
      <c r="F187" s="241" t="s">
        <v>660</v>
      </c>
      <c r="G187" s="242" t="s">
        <v>213</v>
      </c>
      <c r="H187" s="243">
        <v>16</v>
      </c>
      <c r="I187" s="244"/>
      <c r="J187" s="245">
        <f>ROUND(I187*H187,2)</f>
        <v>0</v>
      </c>
      <c r="K187" s="246"/>
      <c r="L187" s="41"/>
      <c r="M187" s="247" t="s">
        <v>1</v>
      </c>
      <c r="N187" s="248" t="s">
        <v>41</v>
      </c>
      <c r="O187" s="88"/>
      <c r="P187" s="249">
        <f>O187*H187</f>
        <v>0</v>
      </c>
      <c r="Q187" s="249">
        <v>4.206E-05</v>
      </c>
      <c r="R187" s="249">
        <f>Q187*H187</f>
        <v>0.00067296000000000001</v>
      </c>
      <c r="S187" s="249">
        <v>0</v>
      </c>
      <c r="T187" s="250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51" t="s">
        <v>214</v>
      </c>
      <c r="AT187" s="251" t="s">
        <v>175</v>
      </c>
      <c r="AU187" s="251" t="s">
        <v>85</v>
      </c>
      <c r="AY187" s="14" t="s">
        <v>172</v>
      </c>
      <c r="BE187" s="252">
        <f>IF(N187="základní",J187,0)</f>
        <v>0</v>
      </c>
      <c r="BF187" s="252">
        <f>IF(N187="snížená",J187,0)</f>
        <v>0</v>
      </c>
      <c r="BG187" s="252">
        <f>IF(N187="zákl. přenesená",J187,0)</f>
        <v>0</v>
      </c>
      <c r="BH187" s="252">
        <f>IF(N187="sníž. přenesená",J187,0)</f>
        <v>0</v>
      </c>
      <c r="BI187" s="252">
        <f>IF(N187="nulová",J187,0)</f>
        <v>0</v>
      </c>
      <c r="BJ187" s="14" t="s">
        <v>83</v>
      </c>
      <c r="BK187" s="252">
        <f>ROUND(I187*H187,2)</f>
        <v>0</v>
      </c>
      <c r="BL187" s="14" t="s">
        <v>214</v>
      </c>
      <c r="BM187" s="251" t="s">
        <v>661</v>
      </c>
    </row>
    <row r="188" s="2" customFormat="1" ht="37.8" customHeight="1">
      <c r="A188" s="35"/>
      <c r="B188" s="36"/>
      <c r="C188" s="239" t="s">
        <v>301</v>
      </c>
      <c r="D188" s="239" t="s">
        <v>175</v>
      </c>
      <c r="E188" s="240" t="s">
        <v>1296</v>
      </c>
      <c r="F188" s="241" t="s">
        <v>1297</v>
      </c>
      <c r="G188" s="242" t="s">
        <v>213</v>
      </c>
      <c r="H188" s="243">
        <v>8</v>
      </c>
      <c r="I188" s="244"/>
      <c r="J188" s="245">
        <f>ROUND(I188*H188,2)</f>
        <v>0</v>
      </c>
      <c r="K188" s="246"/>
      <c r="L188" s="41"/>
      <c r="M188" s="247" t="s">
        <v>1</v>
      </c>
      <c r="N188" s="248" t="s">
        <v>41</v>
      </c>
      <c r="O188" s="88"/>
      <c r="P188" s="249">
        <f>O188*H188</f>
        <v>0</v>
      </c>
      <c r="Q188" s="249">
        <v>0.00024000000000000001</v>
      </c>
      <c r="R188" s="249">
        <f>Q188*H188</f>
        <v>0.0019200000000000001</v>
      </c>
      <c r="S188" s="249">
        <v>0</v>
      </c>
      <c r="T188" s="250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51" t="s">
        <v>214</v>
      </c>
      <c r="AT188" s="251" t="s">
        <v>175</v>
      </c>
      <c r="AU188" s="251" t="s">
        <v>85</v>
      </c>
      <c r="AY188" s="14" t="s">
        <v>172</v>
      </c>
      <c r="BE188" s="252">
        <f>IF(N188="základní",J188,0)</f>
        <v>0</v>
      </c>
      <c r="BF188" s="252">
        <f>IF(N188="snížená",J188,0)</f>
        <v>0</v>
      </c>
      <c r="BG188" s="252">
        <f>IF(N188="zákl. přenesená",J188,0)</f>
        <v>0</v>
      </c>
      <c r="BH188" s="252">
        <f>IF(N188="sníž. přenesená",J188,0)</f>
        <v>0</v>
      </c>
      <c r="BI188" s="252">
        <f>IF(N188="nulová",J188,0)</f>
        <v>0</v>
      </c>
      <c r="BJ188" s="14" t="s">
        <v>83</v>
      </c>
      <c r="BK188" s="252">
        <f>ROUND(I188*H188,2)</f>
        <v>0</v>
      </c>
      <c r="BL188" s="14" t="s">
        <v>214</v>
      </c>
      <c r="BM188" s="251" t="s">
        <v>1298</v>
      </c>
    </row>
    <row r="189" s="2" customFormat="1" ht="24.15" customHeight="1">
      <c r="A189" s="35"/>
      <c r="B189" s="36"/>
      <c r="C189" s="239" t="s">
        <v>305</v>
      </c>
      <c r="D189" s="239" t="s">
        <v>175</v>
      </c>
      <c r="E189" s="240" t="s">
        <v>662</v>
      </c>
      <c r="F189" s="241" t="s">
        <v>663</v>
      </c>
      <c r="G189" s="242" t="s">
        <v>178</v>
      </c>
      <c r="H189" s="243">
        <v>2</v>
      </c>
      <c r="I189" s="244"/>
      <c r="J189" s="245">
        <f>ROUND(I189*H189,2)</f>
        <v>0</v>
      </c>
      <c r="K189" s="246"/>
      <c r="L189" s="41"/>
      <c r="M189" s="247" t="s">
        <v>1</v>
      </c>
      <c r="N189" s="248" t="s">
        <v>41</v>
      </c>
      <c r="O189" s="88"/>
      <c r="P189" s="249">
        <f>O189*H189</f>
        <v>0</v>
      </c>
      <c r="Q189" s="249">
        <v>0</v>
      </c>
      <c r="R189" s="249">
        <f>Q189*H189</f>
        <v>0</v>
      </c>
      <c r="S189" s="249">
        <v>0</v>
      </c>
      <c r="T189" s="250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51" t="s">
        <v>214</v>
      </c>
      <c r="AT189" s="251" t="s">
        <v>175</v>
      </c>
      <c r="AU189" s="251" t="s">
        <v>85</v>
      </c>
      <c r="AY189" s="14" t="s">
        <v>172</v>
      </c>
      <c r="BE189" s="252">
        <f>IF(N189="základní",J189,0)</f>
        <v>0</v>
      </c>
      <c r="BF189" s="252">
        <f>IF(N189="snížená",J189,0)</f>
        <v>0</v>
      </c>
      <c r="BG189" s="252">
        <f>IF(N189="zákl. přenesená",J189,0)</f>
        <v>0</v>
      </c>
      <c r="BH189" s="252">
        <f>IF(N189="sníž. přenesená",J189,0)</f>
        <v>0</v>
      </c>
      <c r="BI189" s="252">
        <f>IF(N189="nulová",J189,0)</f>
        <v>0</v>
      </c>
      <c r="BJ189" s="14" t="s">
        <v>83</v>
      </c>
      <c r="BK189" s="252">
        <f>ROUND(I189*H189,2)</f>
        <v>0</v>
      </c>
      <c r="BL189" s="14" t="s">
        <v>214</v>
      </c>
      <c r="BM189" s="251" t="s">
        <v>664</v>
      </c>
    </row>
    <row r="190" s="2" customFormat="1" ht="24.15" customHeight="1">
      <c r="A190" s="35"/>
      <c r="B190" s="36"/>
      <c r="C190" s="239" t="s">
        <v>309</v>
      </c>
      <c r="D190" s="239" t="s">
        <v>175</v>
      </c>
      <c r="E190" s="240" t="s">
        <v>1299</v>
      </c>
      <c r="F190" s="241" t="s">
        <v>1300</v>
      </c>
      <c r="G190" s="242" t="s">
        <v>178</v>
      </c>
      <c r="H190" s="243">
        <v>1</v>
      </c>
      <c r="I190" s="244"/>
      <c r="J190" s="245">
        <f>ROUND(I190*H190,2)</f>
        <v>0</v>
      </c>
      <c r="K190" s="246"/>
      <c r="L190" s="41"/>
      <c r="M190" s="247" t="s">
        <v>1</v>
      </c>
      <c r="N190" s="248" t="s">
        <v>41</v>
      </c>
      <c r="O190" s="88"/>
      <c r="P190" s="249">
        <f>O190*H190</f>
        <v>0</v>
      </c>
      <c r="Q190" s="249">
        <v>0.00022000000000000001</v>
      </c>
      <c r="R190" s="249">
        <f>Q190*H190</f>
        <v>0.00022000000000000001</v>
      </c>
      <c r="S190" s="249">
        <v>0</v>
      </c>
      <c r="T190" s="250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51" t="s">
        <v>214</v>
      </c>
      <c r="AT190" s="251" t="s">
        <v>175</v>
      </c>
      <c r="AU190" s="251" t="s">
        <v>85</v>
      </c>
      <c r="AY190" s="14" t="s">
        <v>172</v>
      </c>
      <c r="BE190" s="252">
        <f>IF(N190="základní",J190,0)</f>
        <v>0</v>
      </c>
      <c r="BF190" s="252">
        <f>IF(N190="snížená",J190,0)</f>
        <v>0</v>
      </c>
      <c r="BG190" s="252">
        <f>IF(N190="zákl. přenesená",J190,0)</f>
        <v>0</v>
      </c>
      <c r="BH190" s="252">
        <f>IF(N190="sníž. přenesená",J190,0)</f>
        <v>0</v>
      </c>
      <c r="BI190" s="252">
        <f>IF(N190="nulová",J190,0)</f>
        <v>0</v>
      </c>
      <c r="BJ190" s="14" t="s">
        <v>83</v>
      </c>
      <c r="BK190" s="252">
        <f>ROUND(I190*H190,2)</f>
        <v>0</v>
      </c>
      <c r="BL190" s="14" t="s">
        <v>214</v>
      </c>
      <c r="BM190" s="251" t="s">
        <v>1301</v>
      </c>
    </row>
    <row r="191" s="2" customFormat="1" ht="21.75" customHeight="1">
      <c r="A191" s="35"/>
      <c r="B191" s="36"/>
      <c r="C191" s="239" t="s">
        <v>313</v>
      </c>
      <c r="D191" s="239" t="s">
        <v>175</v>
      </c>
      <c r="E191" s="240" t="s">
        <v>665</v>
      </c>
      <c r="F191" s="241" t="s">
        <v>666</v>
      </c>
      <c r="G191" s="242" t="s">
        <v>178</v>
      </c>
      <c r="H191" s="243">
        <v>1</v>
      </c>
      <c r="I191" s="244"/>
      <c r="J191" s="245">
        <f>ROUND(I191*H191,2)</f>
        <v>0</v>
      </c>
      <c r="K191" s="246"/>
      <c r="L191" s="41"/>
      <c r="M191" s="247" t="s">
        <v>1</v>
      </c>
      <c r="N191" s="248" t="s">
        <v>41</v>
      </c>
      <c r="O191" s="88"/>
      <c r="P191" s="249">
        <f>O191*H191</f>
        <v>0</v>
      </c>
      <c r="Q191" s="249">
        <v>0.00011957</v>
      </c>
      <c r="R191" s="249">
        <f>Q191*H191</f>
        <v>0.00011957</v>
      </c>
      <c r="S191" s="249">
        <v>0</v>
      </c>
      <c r="T191" s="250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51" t="s">
        <v>214</v>
      </c>
      <c r="AT191" s="251" t="s">
        <v>175</v>
      </c>
      <c r="AU191" s="251" t="s">
        <v>85</v>
      </c>
      <c r="AY191" s="14" t="s">
        <v>172</v>
      </c>
      <c r="BE191" s="252">
        <f>IF(N191="základní",J191,0)</f>
        <v>0</v>
      </c>
      <c r="BF191" s="252">
        <f>IF(N191="snížená",J191,0)</f>
        <v>0</v>
      </c>
      <c r="BG191" s="252">
        <f>IF(N191="zákl. přenesená",J191,0)</f>
        <v>0</v>
      </c>
      <c r="BH191" s="252">
        <f>IF(N191="sníž. přenesená",J191,0)</f>
        <v>0</v>
      </c>
      <c r="BI191" s="252">
        <f>IF(N191="nulová",J191,0)</f>
        <v>0</v>
      </c>
      <c r="BJ191" s="14" t="s">
        <v>83</v>
      </c>
      <c r="BK191" s="252">
        <f>ROUND(I191*H191,2)</f>
        <v>0</v>
      </c>
      <c r="BL191" s="14" t="s">
        <v>214</v>
      </c>
      <c r="BM191" s="251" t="s">
        <v>667</v>
      </c>
    </row>
    <row r="192" s="2" customFormat="1" ht="24.15" customHeight="1">
      <c r="A192" s="35"/>
      <c r="B192" s="36"/>
      <c r="C192" s="239" t="s">
        <v>317</v>
      </c>
      <c r="D192" s="239" t="s">
        <v>175</v>
      </c>
      <c r="E192" s="240" t="s">
        <v>1302</v>
      </c>
      <c r="F192" s="241" t="s">
        <v>1303</v>
      </c>
      <c r="G192" s="242" t="s">
        <v>178</v>
      </c>
      <c r="H192" s="243">
        <v>1</v>
      </c>
      <c r="I192" s="244"/>
      <c r="J192" s="245">
        <f>ROUND(I192*H192,2)</f>
        <v>0</v>
      </c>
      <c r="K192" s="246"/>
      <c r="L192" s="41"/>
      <c r="M192" s="247" t="s">
        <v>1</v>
      </c>
      <c r="N192" s="248" t="s">
        <v>41</v>
      </c>
      <c r="O192" s="88"/>
      <c r="P192" s="249">
        <f>O192*H192</f>
        <v>0</v>
      </c>
      <c r="Q192" s="249">
        <v>0.00051999999999999995</v>
      </c>
      <c r="R192" s="249">
        <f>Q192*H192</f>
        <v>0.00051999999999999995</v>
      </c>
      <c r="S192" s="249">
        <v>0</v>
      </c>
      <c r="T192" s="250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51" t="s">
        <v>214</v>
      </c>
      <c r="AT192" s="251" t="s">
        <v>175</v>
      </c>
      <c r="AU192" s="251" t="s">
        <v>85</v>
      </c>
      <c r="AY192" s="14" t="s">
        <v>172</v>
      </c>
      <c r="BE192" s="252">
        <f>IF(N192="základní",J192,0)</f>
        <v>0</v>
      </c>
      <c r="BF192" s="252">
        <f>IF(N192="snížená",J192,0)</f>
        <v>0</v>
      </c>
      <c r="BG192" s="252">
        <f>IF(N192="zákl. přenesená",J192,0)</f>
        <v>0</v>
      </c>
      <c r="BH192" s="252">
        <f>IF(N192="sníž. přenesená",J192,0)</f>
        <v>0</v>
      </c>
      <c r="BI192" s="252">
        <f>IF(N192="nulová",J192,0)</f>
        <v>0</v>
      </c>
      <c r="BJ192" s="14" t="s">
        <v>83</v>
      </c>
      <c r="BK192" s="252">
        <f>ROUND(I192*H192,2)</f>
        <v>0</v>
      </c>
      <c r="BL192" s="14" t="s">
        <v>214</v>
      </c>
      <c r="BM192" s="251" t="s">
        <v>1304</v>
      </c>
    </row>
    <row r="193" s="2" customFormat="1" ht="24.15" customHeight="1">
      <c r="A193" s="35"/>
      <c r="B193" s="36"/>
      <c r="C193" s="239" t="s">
        <v>321</v>
      </c>
      <c r="D193" s="239" t="s">
        <v>175</v>
      </c>
      <c r="E193" s="240" t="s">
        <v>1305</v>
      </c>
      <c r="F193" s="241" t="s">
        <v>1306</v>
      </c>
      <c r="G193" s="242" t="s">
        <v>178</v>
      </c>
      <c r="H193" s="243">
        <v>1</v>
      </c>
      <c r="I193" s="244"/>
      <c r="J193" s="245">
        <f>ROUND(I193*H193,2)</f>
        <v>0</v>
      </c>
      <c r="K193" s="246"/>
      <c r="L193" s="41"/>
      <c r="M193" s="247" t="s">
        <v>1</v>
      </c>
      <c r="N193" s="248" t="s">
        <v>41</v>
      </c>
      <c r="O193" s="88"/>
      <c r="P193" s="249">
        <f>O193*H193</f>
        <v>0</v>
      </c>
      <c r="Q193" s="249">
        <v>0.00081999999999999998</v>
      </c>
      <c r="R193" s="249">
        <f>Q193*H193</f>
        <v>0.00081999999999999998</v>
      </c>
      <c r="S193" s="249">
        <v>0</v>
      </c>
      <c r="T193" s="250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51" t="s">
        <v>214</v>
      </c>
      <c r="AT193" s="251" t="s">
        <v>175</v>
      </c>
      <c r="AU193" s="251" t="s">
        <v>85</v>
      </c>
      <c r="AY193" s="14" t="s">
        <v>172</v>
      </c>
      <c r="BE193" s="252">
        <f>IF(N193="základní",J193,0)</f>
        <v>0</v>
      </c>
      <c r="BF193" s="252">
        <f>IF(N193="snížená",J193,0)</f>
        <v>0</v>
      </c>
      <c r="BG193" s="252">
        <f>IF(N193="zákl. přenesená",J193,0)</f>
        <v>0</v>
      </c>
      <c r="BH193" s="252">
        <f>IF(N193="sníž. přenesená",J193,0)</f>
        <v>0</v>
      </c>
      <c r="BI193" s="252">
        <f>IF(N193="nulová",J193,0)</f>
        <v>0</v>
      </c>
      <c r="BJ193" s="14" t="s">
        <v>83</v>
      </c>
      <c r="BK193" s="252">
        <f>ROUND(I193*H193,2)</f>
        <v>0</v>
      </c>
      <c r="BL193" s="14" t="s">
        <v>214</v>
      </c>
      <c r="BM193" s="251" t="s">
        <v>1307</v>
      </c>
    </row>
    <row r="194" s="2" customFormat="1" ht="16.5" customHeight="1">
      <c r="A194" s="35"/>
      <c r="B194" s="36"/>
      <c r="C194" s="239" t="s">
        <v>325</v>
      </c>
      <c r="D194" s="239" t="s">
        <v>175</v>
      </c>
      <c r="E194" s="240" t="s">
        <v>1308</v>
      </c>
      <c r="F194" s="241" t="s">
        <v>1309</v>
      </c>
      <c r="G194" s="242" t="s">
        <v>178</v>
      </c>
      <c r="H194" s="243">
        <v>1</v>
      </c>
      <c r="I194" s="244"/>
      <c r="J194" s="245">
        <f>ROUND(I194*H194,2)</f>
        <v>0</v>
      </c>
      <c r="K194" s="246"/>
      <c r="L194" s="41"/>
      <c r="M194" s="247" t="s">
        <v>1</v>
      </c>
      <c r="N194" s="248" t="s">
        <v>41</v>
      </c>
      <c r="O194" s="88"/>
      <c r="P194" s="249">
        <f>O194*H194</f>
        <v>0</v>
      </c>
      <c r="Q194" s="249">
        <v>0.00076999999999999996</v>
      </c>
      <c r="R194" s="249">
        <f>Q194*H194</f>
        <v>0.00076999999999999996</v>
      </c>
      <c r="S194" s="249">
        <v>0</v>
      </c>
      <c r="T194" s="250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51" t="s">
        <v>214</v>
      </c>
      <c r="AT194" s="251" t="s">
        <v>175</v>
      </c>
      <c r="AU194" s="251" t="s">
        <v>85</v>
      </c>
      <c r="AY194" s="14" t="s">
        <v>172</v>
      </c>
      <c r="BE194" s="252">
        <f>IF(N194="základní",J194,0)</f>
        <v>0</v>
      </c>
      <c r="BF194" s="252">
        <f>IF(N194="snížená",J194,0)</f>
        <v>0</v>
      </c>
      <c r="BG194" s="252">
        <f>IF(N194="zákl. přenesená",J194,0)</f>
        <v>0</v>
      </c>
      <c r="BH194" s="252">
        <f>IF(N194="sníž. přenesená",J194,0)</f>
        <v>0</v>
      </c>
      <c r="BI194" s="252">
        <f>IF(N194="nulová",J194,0)</f>
        <v>0</v>
      </c>
      <c r="BJ194" s="14" t="s">
        <v>83</v>
      </c>
      <c r="BK194" s="252">
        <f>ROUND(I194*H194,2)</f>
        <v>0</v>
      </c>
      <c r="BL194" s="14" t="s">
        <v>214</v>
      </c>
      <c r="BM194" s="251" t="s">
        <v>1310</v>
      </c>
    </row>
    <row r="195" s="2" customFormat="1" ht="21.75" customHeight="1">
      <c r="A195" s="35"/>
      <c r="B195" s="36"/>
      <c r="C195" s="239" t="s">
        <v>333</v>
      </c>
      <c r="D195" s="239" t="s">
        <v>175</v>
      </c>
      <c r="E195" s="240" t="s">
        <v>668</v>
      </c>
      <c r="F195" s="241" t="s">
        <v>669</v>
      </c>
      <c r="G195" s="242" t="s">
        <v>178</v>
      </c>
      <c r="H195" s="243">
        <v>3</v>
      </c>
      <c r="I195" s="244"/>
      <c r="J195" s="245">
        <f>ROUND(I195*H195,2)</f>
        <v>0</v>
      </c>
      <c r="K195" s="246"/>
      <c r="L195" s="41"/>
      <c r="M195" s="247" t="s">
        <v>1</v>
      </c>
      <c r="N195" s="248" t="s">
        <v>41</v>
      </c>
      <c r="O195" s="88"/>
      <c r="P195" s="249">
        <f>O195*H195</f>
        <v>0</v>
      </c>
      <c r="Q195" s="249">
        <v>0.00020956999999999999</v>
      </c>
      <c r="R195" s="249">
        <f>Q195*H195</f>
        <v>0.00062870999999999999</v>
      </c>
      <c r="S195" s="249">
        <v>0</v>
      </c>
      <c r="T195" s="250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51" t="s">
        <v>214</v>
      </c>
      <c r="AT195" s="251" t="s">
        <v>175</v>
      </c>
      <c r="AU195" s="251" t="s">
        <v>85</v>
      </c>
      <c r="AY195" s="14" t="s">
        <v>172</v>
      </c>
      <c r="BE195" s="252">
        <f>IF(N195="základní",J195,0)</f>
        <v>0</v>
      </c>
      <c r="BF195" s="252">
        <f>IF(N195="snížená",J195,0)</f>
        <v>0</v>
      </c>
      <c r="BG195" s="252">
        <f>IF(N195="zákl. přenesená",J195,0)</f>
        <v>0</v>
      </c>
      <c r="BH195" s="252">
        <f>IF(N195="sníž. přenesená",J195,0)</f>
        <v>0</v>
      </c>
      <c r="BI195" s="252">
        <f>IF(N195="nulová",J195,0)</f>
        <v>0</v>
      </c>
      <c r="BJ195" s="14" t="s">
        <v>83</v>
      </c>
      <c r="BK195" s="252">
        <f>ROUND(I195*H195,2)</f>
        <v>0</v>
      </c>
      <c r="BL195" s="14" t="s">
        <v>214</v>
      </c>
      <c r="BM195" s="251" t="s">
        <v>670</v>
      </c>
    </row>
    <row r="196" s="2" customFormat="1" ht="21.75" customHeight="1">
      <c r="A196" s="35"/>
      <c r="B196" s="36"/>
      <c r="C196" s="239" t="s">
        <v>338</v>
      </c>
      <c r="D196" s="239" t="s">
        <v>175</v>
      </c>
      <c r="E196" s="240" t="s">
        <v>1311</v>
      </c>
      <c r="F196" s="241" t="s">
        <v>1312</v>
      </c>
      <c r="G196" s="242" t="s">
        <v>178</v>
      </c>
      <c r="H196" s="243">
        <v>2</v>
      </c>
      <c r="I196" s="244"/>
      <c r="J196" s="245">
        <f>ROUND(I196*H196,2)</f>
        <v>0</v>
      </c>
      <c r="K196" s="246"/>
      <c r="L196" s="41"/>
      <c r="M196" s="247" t="s">
        <v>1</v>
      </c>
      <c r="N196" s="248" t="s">
        <v>41</v>
      </c>
      <c r="O196" s="88"/>
      <c r="P196" s="249">
        <f>O196*H196</f>
        <v>0</v>
      </c>
      <c r="Q196" s="249">
        <v>0.00050000000000000001</v>
      </c>
      <c r="R196" s="249">
        <f>Q196*H196</f>
        <v>0.001</v>
      </c>
      <c r="S196" s="249">
        <v>0</v>
      </c>
      <c r="T196" s="250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51" t="s">
        <v>214</v>
      </c>
      <c r="AT196" s="251" t="s">
        <v>175</v>
      </c>
      <c r="AU196" s="251" t="s">
        <v>85</v>
      </c>
      <c r="AY196" s="14" t="s">
        <v>172</v>
      </c>
      <c r="BE196" s="252">
        <f>IF(N196="základní",J196,0)</f>
        <v>0</v>
      </c>
      <c r="BF196" s="252">
        <f>IF(N196="snížená",J196,0)</f>
        <v>0</v>
      </c>
      <c r="BG196" s="252">
        <f>IF(N196="zákl. přenesená",J196,0)</f>
        <v>0</v>
      </c>
      <c r="BH196" s="252">
        <f>IF(N196="sníž. přenesená",J196,0)</f>
        <v>0</v>
      </c>
      <c r="BI196" s="252">
        <f>IF(N196="nulová",J196,0)</f>
        <v>0</v>
      </c>
      <c r="BJ196" s="14" t="s">
        <v>83</v>
      </c>
      <c r="BK196" s="252">
        <f>ROUND(I196*H196,2)</f>
        <v>0</v>
      </c>
      <c r="BL196" s="14" t="s">
        <v>214</v>
      </c>
      <c r="BM196" s="251" t="s">
        <v>1313</v>
      </c>
    </row>
    <row r="197" s="2" customFormat="1" ht="21.75" customHeight="1">
      <c r="A197" s="35"/>
      <c r="B197" s="36"/>
      <c r="C197" s="239" t="s">
        <v>343</v>
      </c>
      <c r="D197" s="239" t="s">
        <v>175</v>
      </c>
      <c r="E197" s="240" t="s">
        <v>1314</v>
      </c>
      <c r="F197" s="241" t="s">
        <v>1315</v>
      </c>
      <c r="G197" s="242" t="s">
        <v>178</v>
      </c>
      <c r="H197" s="243">
        <v>2</v>
      </c>
      <c r="I197" s="244"/>
      <c r="J197" s="245">
        <f>ROUND(I197*H197,2)</f>
        <v>0</v>
      </c>
      <c r="K197" s="246"/>
      <c r="L197" s="41"/>
      <c r="M197" s="247" t="s">
        <v>1</v>
      </c>
      <c r="N197" s="248" t="s">
        <v>41</v>
      </c>
      <c r="O197" s="88"/>
      <c r="P197" s="249">
        <f>O197*H197</f>
        <v>0</v>
      </c>
      <c r="Q197" s="249">
        <v>0.00069999999999999999</v>
      </c>
      <c r="R197" s="249">
        <f>Q197*H197</f>
        <v>0.0014</v>
      </c>
      <c r="S197" s="249">
        <v>0</v>
      </c>
      <c r="T197" s="250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51" t="s">
        <v>214</v>
      </c>
      <c r="AT197" s="251" t="s">
        <v>175</v>
      </c>
      <c r="AU197" s="251" t="s">
        <v>85</v>
      </c>
      <c r="AY197" s="14" t="s">
        <v>172</v>
      </c>
      <c r="BE197" s="252">
        <f>IF(N197="základní",J197,0)</f>
        <v>0</v>
      </c>
      <c r="BF197" s="252">
        <f>IF(N197="snížená",J197,0)</f>
        <v>0</v>
      </c>
      <c r="BG197" s="252">
        <f>IF(N197="zákl. přenesená",J197,0)</f>
        <v>0</v>
      </c>
      <c r="BH197" s="252">
        <f>IF(N197="sníž. přenesená",J197,0)</f>
        <v>0</v>
      </c>
      <c r="BI197" s="252">
        <f>IF(N197="nulová",J197,0)</f>
        <v>0</v>
      </c>
      <c r="BJ197" s="14" t="s">
        <v>83</v>
      </c>
      <c r="BK197" s="252">
        <f>ROUND(I197*H197,2)</f>
        <v>0</v>
      </c>
      <c r="BL197" s="14" t="s">
        <v>214</v>
      </c>
      <c r="BM197" s="251" t="s">
        <v>1316</v>
      </c>
    </row>
    <row r="198" s="2" customFormat="1" ht="33" customHeight="1">
      <c r="A198" s="35"/>
      <c r="B198" s="36"/>
      <c r="C198" s="239" t="s">
        <v>347</v>
      </c>
      <c r="D198" s="239" t="s">
        <v>175</v>
      </c>
      <c r="E198" s="240" t="s">
        <v>671</v>
      </c>
      <c r="F198" s="241" t="s">
        <v>672</v>
      </c>
      <c r="G198" s="242" t="s">
        <v>178</v>
      </c>
      <c r="H198" s="243">
        <v>1</v>
      </c>
      <c r="I198" s="244"/>
      <c r="J198" s="245">
        <f>ROUND(I198*H198,2)</f>
        <v>0</v>
      </c>
      <c r="K198" s="246"/>
      <c r="L198" s="41"/>
      <c r="M198" s="247" t="s">
        <v>1</v>
      </c>
      <c r="N198" s="248" t="s">
        <v>41</v>
      </c>
      <c r="O198" s="88"/>
      <c r="P198" s="249">
        <f>O198*H198</f>
        <v>0</v>
      </c>
      <c r="Q198" s="249">
        <v>0.00199957</v>
      </c>
      <c r="R198" s="249">
        <f>Q198*H198</f>
        <v>0.00199957</v>
      </c>
      <c r="S198" s="249">
        <v>0</v>
      </c>
      <c r="T198" s="250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51" t="s">
        <v>214</v>
      </c>
      <c r="AT198" s="251" t="s">
        <v>175</v>
      </c>
      <c r="AU198" s="251" t="s">
        <v>85</v>
      </c>
      <c r="AY198" s="14" t="s">
        <v>172</v>
      </c>
      <c r="BE198" s="252">
        <f>IF(N198="základní",J198,0)</f>
        <v>0</v>
      </c>
      <c r="BF198" s="252">
        <f>IF(N198="snížená",J198,0)</f>
        <v>0</v>
      </c>
      <c r="BG198" s="252">
        <f>IF(N198="zákl. přenesená",J198,0)</f>
        <v>0</v>
      </c>
      <c r="BH198" s="252">
        <f>IF(N198="sníž. přenesená",J198,0)</f>
        <v>0</v>
      </c>
      <c r="BI198" s="252">
        <f>IF(N198="nulová",J198,0)</f>
        <v>0</v>
      </c>
      <c r="BJ198" s="14" t="s">
        <v>83</v>
      </c>
      <c r="BK198" s="252">
        <f>ROUND(I198*H198,2)</f>
        <v>0</v>
      </c>
      <c r="BL198" s="14" t="s">
        <v>214</v>
      </c>
      <c r="BM198" s="251" t="s">
        <v>673</v>
      </c>
    </row>
    <row r="199" s="2" customFormat="1" ht="24.15" customHeight="1">
      <c r="A199" s="35"/>
      <c r="B199" s="36"/>
      <c r="C199" s="239" t="s">
        <v>351</v>
      </c>
      <c r="D199" s="239" t="s">
        <v>175</v>
      </c>
      <c r="E199" s="240" t="s">
        <v>674</v>
      </c>
      <c r="F199" s="241" t="s">
        <v>675</v>
      </c>
      <c r="G199" s="242" t="s">
        <v>178</v>
      </c>
      <c r="H199" s="243">
        <v>1</v>
      </c>
      <c r="I199" s="244"/>
      <c r="J199" s="245">
        <f>ROUND(I199*H199,2)</f>
        <v>0</v>
      </c>
      <c r="K199" s="246"/>
      <c r="L199" s="41"/>
      <c r="M199" s="247" t="s">
        <v>1</v>
      </c>
      <c r="N199" s="248" t="s">
        <v>41</v>
      </c>
      <c r="O199" s="88"/>
      <c r="P199" s="249">
        <f>O199*H199</f>
        <v>0</v>
      </c>
      <c r="Q199" s="249">
        <v>0.00014956999999999999</v>
      </c>
      <c r="R199" s="249">
        <f>Q199*H199</f>
        <v>0.00014956999999999999</v>
      </c>
      <c r="S199" s="249">
        <v>0</v>
      </c>
      <c r="T199" s="250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51" t="s">
        <v>214</v>
      </c>
      <c r="AT199" s="251" t="s">
        <v>175</v>
      </c>
      <c r="AU199" s="251" t="s">
        <v>85</v>
      </c>
      <c r="AY199" s="14" t="s">
        <v>172</v>
      </c>
      <c r="BE199" s="252">
        <f>IF(N199="základní",J199,0)</f>
        <v>0</v>
      </c>
      <c r="BF199" s="252">
        <f>IF(N199="snížená",J199,0)</f>
        <v>0</v>
      </c>
      <c r="BG199" s="252">
        <f>IF(N199="zákl. přenesená",J199,0)</f>
        <v>0</v>
      </c>
      <c r="BH199" s="252">
        <f>IF(N199="sníž. přenesená",J199,0)</f>
        <v>0</v>
      </c>
      <c r="BI199" s="252">
        <f>IF(N199="nulová",J199,0)</f>
        <v>0</v>
      </c>
      <c r="BJ199" s="14" t="s">
        <v>83</v>
      </c>
      <c r="BK199" s="252">
        <f>ROUND(I199*H199,2)</f>
        <v>0</v>
      </c>
      <c r="BL199" s="14" t="s">
        <v>214</v>
      </c>
      <c r="BM199" s="251" t="s">
        <v>676</v>
      </c>
    </row>
    <row r="200" s="2" customFormat="1" ht="24.15" customHeight="1">
      <c r="A200" s="35"/>
      <c r="B200" s="36"/>
      <c r="C200" s="239" t="s">
        <v>355</v>
      </c>
      <c r="D200" s="239" t="s">
        <v>175</v>
      </c>
      <c r="E200" s="240" t="s">
        <v>677</v>
      </c>
      <c r="F200" s="241" t="s">
        <v>678</v>
      </c>
      <c r="G200" s="242" t="s">
        <v>213</v>
      </c>
      <c r="H200" s="243">
        <v>24</v>
      </c>
      <c r="I200" s="244"/>
      <c r="J200" s="245">
        <f>ROUND(I200*H200,2)</f>
        <v>0</v>
      </c>
      <c r="K200" s="246"/>
      <c r="L200" s="41"/>
      <c r="M200" s="247" t="s">
        <v>1</v>
      </c>
      <c r="N200" s="248" t="s">
        <v>41</v>
      </c>
      <c r="O200" s="88"/>
      <c r="P200" s="249">
        <f>O200*H200</f>
        <v>0</v>
      </c>
      <c r="Q200" s="249">
        <v>0.00039596999999999999</v>
      </c>
      <c r="R200" s="249">
        <f>Q200*H200</f>
        <v>0.0095032799999999994</v>
      </c>
      <c r="S200" s="249">
        <v>0</v>
      </c>
      <c r="T200" s="250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51" t="s">
        <v>214</v>
      </c>
      <c r="AT200" s="251" t="s">
        <v>175</v>
      </c>
      <c r="AU200" s="251" t="s">
        <v>85</v>
      </c>
      <c r="AY200" s="14" t="s">
        <v>172</v>
      </c>
      <c r="BE200" s="252">
        <f>IF(N200="základní",J200,0)</f>
        <v>0</v>
      </c>
      <c r="BF200" s="252">
        <f>IF(N200="snížená",J200,0)</f>
        <v>0</v>
      </c>
      <c r="BG200" s="252">
        <f>IF(N200="zákl. přenesená",J200,0)</f>
        <v>0</v>
      </c>
      <c r="BH200" s="252">
        <f>IF(N200="sníž. přenesená",J200,0)</f>
        <v>0</v>
      </c>
      <c r="BI200" s="252">
        <f>IF(N200="nulová",J200,0)</f>
        <v>0</v>
      </c>
      <c r="BJ200" s="14" t="s">
        <v>83</v>
      </c>
      <c r="BK200" s="252">
        <f>ROUND(I200*H200,2)</f>
        <v>0</v>
      </c>
      <c r="BL200" s="14" t="s">
        <v>214</v>
      </c>
      <c r="BM200" s="251" t="s">
        <v>679</v>
      </c>
    </row>
    <row r="201" s="2" customFormat="1" ht="21.75" customHeight="1">
      <c r="A201" s="35"/>
      <c r="B201" s="36"/>
      <c r="C201" s="239" t="s">
        <v>359</v>
      </c>
      <c r="D201" s="239" t="s">
        <v>175</v>
      </c>
      <c r="E201" s="240" t="s">
        <v>680</v>
      </c>
      <c r="F201" s="241" t="s">
        <v>681</v>
      </c>
      <c r="G201" s="242" t="s">
        <v>213</v>
      </c>
      <c r="H201" s="243">
        <v>24</v>
      </c>
      <c r="I201" s="244"/>
      <c r="J201" s="245">
        <f>ROUND(I201*H201,2)</f>
        <v>0</v>
      </c>
      <c r="K201" s="246"/>
      <c r="L201" s="41"/>
      <c r="M201" s="247" t="s">
        <v>1</v>
      </c>
      <c r="N201" s="248" t="s">
        <v>41</v>
      </c>
      <c r="O201" s="88"/>
      <c r="P201" s="249">
        <f>O201*H201</f>
        <v>0</v>
      </c>
      <c r="Q201" s="249">
        <v>1.0000000000000001E-05</v>
      </c>
      <c r="R201" s="249">
        <f>Q201*H201</f>
        <v>0.00024000000000000003</v>
      </c>
      <c r="S201" s="249">
        <v>0</v>
      </c>
      <c r="T201" s="250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51" t="s">
        <v>214</v>
      </c>
      <c r="AT201" s="251" t="s">
        <v>175</v>
      </c>
      <c r="AU201" s="251" t="s">
        <v>85</v>
      </c>
      <c r="AY201" s="14" t="s">
        <v>172</v>
      </c>
      <c r="BE201" s="252">
        <f>IF(N201="základní",J201,0)</f>
        <v>0</v>
      </c>
      <c r="BF201" s="252">
        <f>IF(N201="snížená",J201,0)</f>
        <v>0</v>
      </c>
      <c r="BG201" s="252">
        <f>IF(N201="zákl. přenesená",J201,0)</f>
        <v>0</v>
      </c>
      <c r="BH201" s="252">
        <f>IF(N201="sníž. přenesená",J201,0)</f>
        <v>0</v>
      </c>
      <c r="BI201" s="252">
        <f>IF(N201="nulová",J201,0)</f>
        <v>0</v>
      </c>
      <c r="BJ201" s="14" t="s">
        <v>83</v>
      </c>
      <c r="BK201" s="252">
        <f>ROUND(I201*H201,2)</f>
        <v>0</v>
      </c>
      <c r="BL201" s="14" t="s">
        <v>214</v>
      </c>
      <c r="BM201" s="251" t="s">
        <v>682</v>
      </c>
    </row>
    <row r="202" s="2" customFormat="1" ht="24.15" customHeight="1">
      <c r="A202" s="35"/>
      <c r="B202" s="36"/>
      <c r="C202" s="239" t="s">
        <v>363</v>
      </c>
      <c r="D202" s="239" t="s">
        <v>175</v>
      </c>
      <c r="E202" s="240" t="s">
        <v>683</v>
      </c>
      <c r="F202" s="241" t="s">
        <v>684</v>
      </c>
      <c r="G202" s="242" t="s">
        <v>227</v>
      </c>
      <c r="H202" s="264"/>
      <c r="I202" s="244"/>
      <c r="J202" s="245">
        <f>ROUND(I202*H202,2)</f>
        <v>0</v>
      </c>
      <c r="K202" s="246"/>
      <c r="L202" s="41"/>
      <c r="M202" s="247" t="s">
        <v>1</v>
      </c>
      <c r="N202" s="248" t="s">
        <v>41</v>
      </c>
      <c r="O202" s="88"/>
      <c r="P202" s="249">
        <f>O202*H202</f>
        <v>0</v>
      </c>
      <c r="Q202" s="249">
        <v>0</v>
      </c>
      <c r="R202" s="249">
        <f>Q202*H202</f>
        <v>0</v>
      </c>
      <c r="S202" s="249">
        <v>0</v>
      </c>
      <c r="T202" s="250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51" t="s">
        <v>214</v>
      </c>
      <c r="AT202" s="251" t="s">
        <v>175</v>
      </c>
      <c r="AU202" s="251" t="s">
        <v>85</v>
      </c>
      <c r="AY202" s="14" t="s">
        <v>172</v>
      </c>
      <c r="BE202" s="252">
        <f>IF(N202="základní",J202,0)</f>
        <v>0</v>
      </c>
      <c r="BF202" s="252">
        <f>IF(N202="snížená",J202,0)</f>
        <v>0</v>
      </c>
      <c r="BG202" s="252">
        <f>IF(N202="zákl. přenesená",J202,0)</f>
        <v>0</v>
      </c>
      <c r="BH202" s="252">
        <f>IF(N202="sníž. přenesená",J202,0)</f>
        <v>0</v>
      </c>
      <c r="BI202" s="252">
        <f>IF(N202="nulová",J202,0)</f>
        <v>0</v>
      </c>
      <c r="BJ202" s="14" t="s">
        <v>83</v>
      </c>
      <c r="BK202" s="252">
        <f>ROUND(I202*H202,2)</f>
        <v>0</v>
      </c>
      <c r="BL202" s="14" t="s">
        <v>214</v>
      </c>
      <c r="BM202" s="251" t="s">
        <v>685</v>
      </c>
    </row>
    <row r="203" s="2" customFormat="1" ht="24.15" customHeight="1">
      <c r="A203" s="35"/>
      <c r="B203" s="36"/>
      <c r="C203" s="239" t="s">
        <v>367</v>
      </c>
      <c r="D203" s="239" t="s">
        <v>175</v>
      </c>
      <c r="E203" s="240" t="s">
        <v>686</v>
      </c>
      <c r="F203" s="241" t="s">
        <v>687</v>
      </c>
      <c r="G203" s="242" t="s">
        <v>227</v>
      </c>
      <c r="H203" s="264"/>
      <c r="I203" s="244"/>
      <c r="J203" s="245">
        <f>ROUND(I203*H203,2)</f>
        <v>0</v>
      </c>
      <c r="K203" s="246"/>
      <c r="L203" s="41"/>
      <c r="M203" s="247" t="s">
        <v>1</v>
      </c>
      <c r="N203" s="248" t="s">
        <v>41</v>
      </c>
      <c r="O203" s="88"/>
      <c r="P203" s="249">
        <f>O203*H203</f>
        <v>0</v>
      </c>
      <c r="Q203" s="249">
        <v>0</v>
      </c>
      <c r="R203" s="249">
        <f>Q203*H203</f>
        <v>0</v>
      </c>
      <c r="S203" s="249">
        <v>0</v>
      </c>
      <c r="T203" s="250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51" t="s">
        <v>214</v>
      </c>
      <c r="AT203" s="251" t="s">
        <v>175</v>
      </c>
      <c r="AU203" s="251" t="s">
        <v>85</v>
      </c>
      <c r="AY203" s="14" t="s">
        <v>172</v>
      </c>
      <c r="BE203" s="252">
        <f>IF(N203="základní",J203,0)</f>
        <v>0</v>
      </c>
      <c r="BF203" s="252">
        <f>IF(N203="snížená",J203,0)</f>
        <v>0</v>
      </c>
      <c r="BG203" s="252">
        <f>IF(N203="zákl. přenesená",J203,0)</f>
        <v>0</v>
      </c>
      <c r="BH203" s="252">
        <f>IF(N203="sníž. přenesená",J203,0)</f>
        <v>0</v>
      </c>
      <c r="BI203" s="252">
        <f>IF(N203="nulová",J203,0)</f>
        <v>0</v>
      </c>
      <c r="BJ203" s="14" t="s">
        <v>83</v>
      </c>
      <c r="BK203" s="252">
        <f>ROUND(I203*H203,2)</f>
        <v>0</v>
      </c>
      <c r="BL203" s="14" t="s">
        <v>214</v>
      </c>
      <c r="BM203" s="251" t="s">
        <v>688</v>
      </c>
    </row>
    <row r="204" s="12" customFormat="1" ht="22.8" customHeight="1">
      <c r="A204" s="12"/>
      <c r="B204" s="223"/>
      <c r="C204" s="224"/>
      <c r="D204" s="225" t="s">
        <v>75</v>
      </c>
      <c r="E204" s="237" t="s">
        <v>689</v>
      </c>
      <c r="F204" s="237" t="s">
        <v>690</v>
      </c>
      <c r="G204" s="224"/>
      <c r="H204" s="224"/>
      <c r="I204" s="227"/>
      <c r="J204" s="238">
        <f>BK204</f>
        <v>0</v>
      </c>
      <c r="K204" s="224"/>
      <c r="L204" s="229"/>
      <c r="M204" s="230"/>
      <c r="N204" s="231"/>
      <c r="O204" s="231"/>
      <c r="P204" s="232">
        <f>SUM(P205:P209)</f>
        <v>0</v>
      </c>
      <c r="Q204" s="231"/>
      <c r="R204" s="232">
        <f>SUM(R205:R209)</f>
        <v>0.0074995699999999997</v>
      </c>
      <c r="S204" s="231"/>
      <c r="T204" s="233">
        <f>SUM(T205:T209)</f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234" t="s">
        <v>85</v>
      </c>
      <c r="AT204" s="235" t="s">
        <v>75</v>
      </c>
      <c r="AU204" s="235" t="s">
        <v>83</v>
      </c>
      <c r="AY204" s="234" t="s">
        <v>172</v>
      </c>
      <c r="BK204" s="236">
        <f>SUM(BK205:BK209)</f>
        <v>0</v>
      </c>
    </row>
    <row r="205" s="2" customFormat="1" ht="21.75" customHeight="1">
      <c r="A205" s="35"/>
      <c r="B205" s="36"/>
      <c r="C205" s="239" t="s">
        <v>371</v>
      </c>
      <c r="D205" s="239" t="s">
        <v>175</v>
      </c>
      <c r="E205" s="240" t="s">
        <v>691</v>
      </c>
      <c r="F205" s="241" t="s">
        <v>692</v>
      </c>
      <c r="G205" s="242" t="s">
        <v>178</v>
      </c>
      <c r="H205" s="243">
        <v>1</v>
      </c>
      <c r="I205" s="244"/>
      <c r="J205" s="245">
        <f>ROUND(I205*H205,2)</f>
        <v>0</v>
      </c>
      <c r="K205" s="246"/>
      <c r="L205" s="41"/>
      <c r="M205" s="247" t="s">
        <v>1</v>
      </c>
      <c r="N205" s="248" t="s">
        <v>41</v>
      </c>
      <c r="O205" s="88"/>
      <c r="P205" s="249">
        <f>O205*H205</f>
        <v>0</v>
      </c>
      <c r="Q205" s="249">
        <v>1.9570000000000001E-05</v>
      </c>
      <c r="R205" s="249">
        <f>Q205*H205</f>
        <v>1.9570000000000001E-05</v>
      </c>
      <c r="S205" s="249">
        <v>0</v>
      </c>
      <c r="T205" s="250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51" t="s">
        <v>214</v>
      </c>
      <c r="AT205" s="251" t="s">
        <v>175</v>
      </c>
      <c r="AU205" s="251" t="s">
        <v>85</v>
      </c>
      <c r="AY205" s="14" t="s">
        <v>172</v>
      </c>
      <c r="BE205" s="252">
        <f>IF(N205="základní",J205,0)</f>
        <v>0</v>
      </c>
      <c r="BF205" s="252">
        <f>IF(N205="snížená",J205,0)</f>
        <v>0</v>
      </c>
      <c r="BG205" s="252">
        <f>IF(N205="zákl. přenesená",J205,0)</f>
        <v>0</v>
      </c>
      <c r="BH205" s="252">
        <f>IF(N205="sníž. přenesená",J205,0)</f>
        <v>0</v>
      </c>
      <c r="BI205" s="252">
        <f>IF(N205="nulová",J205,0)</f>
        <v>0</v>
      </c>
      <c r="BJ205" s="14" t="s">
        <v>83</v>
      </c>
      <c r="BK205" s="252">
        <f>ROUND(I205*H205,2)</f>
        <v>0</v>
      </c>
      <c r="BL205" s="14" t="s">
        <v>214</v>
      </c>
      <c r="BM205" s="251" t="s">
        <v>693</v>
      </c>
    </row>
    <row r="206" s="2" customFormat="1" ht="16.5" customHeight="1">
      <c r="A206" s="35"/>
      <c r="B206" s="36"/>
      <c r="C206" s="253" t="s">
        <v>375</v>
      </c>
      <c r="D206" s="253" t="s">
        <v>181</v>
      </c>
      <c r="E206" s="254" t="s">
        <v>694</v>
      </c>
      <c r="F206" s="255" t="s">
        <v>695</v>
      </c>
      <c r="G206" s="256" t="s">
        <v>504</v>
      </c>
      <c r="H206" s="257">
        <v>1</v>
      </c>
      <c r="I206" s="258"/>
      <c r="J206" s="259">
        <f>ROUND(I206*H206,2)</f>
        <v>0</v>
      </c>
      <c r="K206" s="260"/>
      <c r="L206" s="261"/>
      <c r="M206" s="262" t="s">
        <v>1</v>
      </c>
      <c r="N206" s="263" t="s">
        <v>41</v>
      </c>
      <c r="O206" s="88"/>
      <c r="P206" s="249">
        <f>O206*H206</f>
        <v>0</v>
      </c>
      <c r="Q206" s="249">
        <v>0</v>
      </c>
      <c r="R206" s="249">
        <f>Q206*H206</f>
        <v>0</v>
      </c>
      <c r="S206" s="249">
        <v>0</v>
      </c>
      <c r="T206" s="250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51" t="s">
        <v>309</v>
      </c>
      <c r="AT206" s="251" t="s">
        <v>181</v>
      </c>
      <c r="AU206" s="251" t="s">
        <v>85</v>
      </c>
      <c r="AY206" s="14" t="s">
        <v>172</v>
      </c>
      <c r="BE206" s="252">
        <f>IF(N206="základní",J206,0)</f>
        <v>0</v>
      </c>
      <c r="BF206" s="252">
        <f>IF(N206="snížená",J206,0)</f>
        <v>0</v>
      </c>
      <c r="BG206" s="252">
        <f>IF(N206="zákl. přenesená",J206,0)</f>
        <v>0</v>
      </c>
      <c r="BH206" s="252">
        <f>IF(N206="sníž. přenesená",J206,0)</f>
        <v>0</v>
      </c>
      <c r="BI206" s="252">
        <f>IF(N206="nulová",J206,0)</f>
        <v>0</v>
      </c>
      <c r="BJ206" s="14" t="s">
        <v>83</v>
      </c>
      <c r="BK206" s="252">
        <f>ROUND(I206*H206,2)</f>
        <v>0</v>
      </c>
      <c r="BL206" s="14" t="s">
        <v>214</v>
      </c>
      <c r="BM206" s="251" t="s">
        <v>696</v>
      </c>
    </row>
    <row r="207" s="2" customFormat="1" ht="37.8" customHeight="1">
      <c r="A207" s="35"/>
      <c r="B207" s="36"/>
      <c r="C207" s="239" t="s">
        <v>379</v>
      </c>
      <c r="D207" s="239" t="s">
        <v>175</v>
      </c>
      <c r="E207" s="240" t="s">
        <v>1317</v>
      </c>
      <c r="F207" s="241" t="s">
        <v>1318</v>
      </c>
      <c r="G207" s="242" t="s">
        <v>504</v>
      </c>
      <c r="H207" s="243">
        <v>1</v>
      </c>
      <c r="I207" s="244"/>
      <c r="J207" s="245">
        <f>ROUND(I207*H207,2)</f>
        <v>0</v>
      </c>
      <c r="K207" s="246"/>
      <c r="L207" s="41"/>
      <c r="M207" s="247" t="s">
        <v>1</v>
      </c>
      <c r="N207" s="248" t="s">
        <v>41</v>
      </c>
      <c r="O207" s="88"/>
      <c r="P207" s="249">
        <f>O207*H207</f>
        <v>0</v>
      </c>
      <c r="Q207" s="249">
        <v>0.0074799999999999997</v>
      </c>
      <c r="R207" s="249">
        <f>Q207*H207</f>
        <v>0.0074799999999999997</v>
      </c>
      <c r="S207" s="249">
        <v>0</v>
      </c>
      <c r="T207" s="250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51" t="s">
        <v>214</v>
      </c>
      <c r="AT207" s="251" t="s">
        <v>175</v>
      </c>
      <c r="AU207" s="251" t="s">
        <v>85</v>
      </c>
      <c r="AY207" s="14" t="s">
        <v>172</v>
      </c>
      <c r="BE207" s="252">
        <f>IF(N207="základní",J207,0)</f>
        <v>0</v>
      </c>
      <c r="BF207" s="252">
        <f>IF(N207="snížená",J207,0)</f>
        <v>0</v>
      </c>
      <c r="BG207" s="252">
        <f>IF(N207="zákl. přenesená",J207,0)</f>
        <v>0</v>
      </c>
      <c r="BH207" s="252">
        <f>IF(N207="sníž. přenesená",J207,0)</f>
        <v>0</v>
      </c>
      <c r="BI207" s="252">
        <f>IF(N207="nulová",J207,0)</f>
        <v>0</v>
      </c>
      <c r="BJ207" s="14" t="s">
        <v>83</v>
      </c>
      <c r="BK207" s="252">
        <f>ROUND(I207*H207,2)</f>
        <v>0</v>
      </c>
      <c r="BL207" s="14" t="s">
        <v>214</v>
      </c>
      <c r="BM207" s="251" t="s">
        <v>1319</v>
      </c>
    </row>
    <row r="208" s="2" customFormat="1" ht="24.15" customHeight="1">
      <c r="A208" s="35"/>
      <c r="B208" s="36"/>
      <c r="C208" s="239" t="s">
        <v>383</v>
      </c>
      <c r="D208" s="239" t="s">
        <v>175</v>
      </c>
      <c r="E208" s="240" t="s">
        <v>697</v>
      </c>
      <c r="F208" s="241" t="s">
        <v>698</v>
      </c>
      <c r="G208" s="242" t="s">
        <v>227</v>
      </c>
      <c r="H208" s="264"/>
      <c r="I208" s="244"/>
      <c r="J208" s="245">
        <f>ROUND(I208*H208,2)</f>
        <v>0</v>
      </c>
      <c r="K208" s="246"/>
      <c r="L208" s="41"/>
      <c r="M208" s="247" t="s">
        <v>1</v>
      </c>
      <c r="N208" s="248" t="s">
        <v>41</v>
      </c>
      <c r="O208" s="88"/>
      <c r="P208" s="249">
        <f>O208*H208</f>
        <v>0</v>
      </c>
      <c r="Q208" s="249">
        <v>0</v>
      </c>
      <c r="R208" s="249">
        <f>Q208*H208</f>
        <v>0</v>
      </c>
      <c r="S208" s="249">
        <v>0</v>
      </c>
      <c r="T208" s="250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51" t="s">
        <v>214</v>
      </c>
      <c r="AT208" s="251" t="s">
        <v>175</v>
      </c>
      <c r="AU208" s="251" t="s">
        <v>85</v>
      </c>
      <c r="AY208" s="14" t="s">
        <v>172</v>
      </c>
      <c r="BE208" s="252">
        <f>IF(N208="základní",J208,0)</f>
        <v>0</v>
      </c>
      <c r="BF208" s="252">
        <f>IF(N208="snížená",J208,0)</f>
        <v>0</v>
      </c>
      <c r="BG208" s="252">
        <f>IF(N208="zákl. přenesená",J208,0)</f>
        <v>0</v>
      </c>
      <c r="BH208" s="252">
        <f>IF(N208="sníž. přenesená",J208,0)</f>
        <v>0</v>
      </c>
      <c r="BI208" s="252">
        <f>IF(N208="nulová",J208,0)</f>
        <v>0</v>
      </c>
      <c r="BJ208" s="14" t="s">
        <v>83</v>
      </c>
      <c r="BK208" s="252">
        <f>ROUND(I208*H208,2)</f>
        <v>0</v>
      </c>
      <c r="BL208" s="14" t="s">
        <v>214</v>
      </c>
      <c r="BM208" s="251" t="s">
        <v>699</v>
      </c>
    </row>
    <row r="209" s="2" customFormat="1" ht="24.15" customHeight="1">
      <c r="A209" s="35"/>
      <c r="B209" s="36"/>
      <c r="C209" s="239" t="s">
        <v>387</v>
      </c>
      <c r="D209" s="239" t="s">
        <v>175</v>
      </c>
      <c r="E209" s="240" t="s">
        <v>700</v>
      </c>
      <c r="F209" s="241" t="s">
        <v>701</v>
      </c>
      <c r="G209" s="242" t="s">
        <v>227</v>
      </c>
      <c r="H209" s="264"/>
      <c r="I209" s="244"/>
      <c r="J209" s="245">
        <f>ROUND(I209*H209,2)</f>
        <v>0</v>
      </c>
      <c r="K209" s="246"/>
      <c r="L209" s="41"/>
      <c r="M209" s="247" t="s">
        <v>1</v>
      </c>
      <c r="N209" s="248" t="s">
        <v>41</v>
      </c>
      <c r="O209" s="88"/>
      <c r="P209" s="249">
        <f>O209*H209</f>
        <v>0</v>
      </c>
      <c r="Q209" s="249">
        <v>0</v>
      </c>
      <c r="R209" s="249">
        <f>Q209*H209</f>
        <v>0</v>
      </c>
      <c r="S209" s="249">
        <v>0</v>
      </c>
      <c r="T209" s="250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51" t="s">
        <v>214</v>
      </c>
      <c r="AT209" s="251" t="s">
        <v>175</v>
      </c>
      <c r="AU209" s="251" t="s">
        <v>85</v>
      </c>
      <c r="AY209" s="14" t="s">
        <v>172</v>
      </c>
      <c r="BE209" s="252">
        <f>IF(N209="základní",J209,0)</f>
        <v>0</v>
      </c>
      <c r="BF209" s="252">
        <f>IF(N209="snížená",J209,0)</f>
        <v>0</v>
      </c>
      <c r="BG209" s="252">
        <f>IF(N209="zákl. přenesená",J209,0)</f>
        <v>0</v>
      </c>
      <c r="BH209" s="252">
        <f>IF(N209="sníž. přenesená",J209,0)</f>
        <v>0</v>
      </c>
      <c r="BI209" s="252">
        <f>IF(N209="nulová",J209,0)</f>
        <v>0</v>
      </c>
      <c r="BJ209" s="14" t="s">
        <v>83</v>
      </c>
      <c r="BK209" s="252">
        <f>ROUND(I209*H209,2)</f>
        <v>0</v>
      </c>
      <c r="BL209" s="14" t="s">
        <v>214</v>
      </c>
      <c r="BM209" s="251" t="s">
        <v>702</v>
      </c>
    </row>
    <row r="210" s="12" customFormat="1" ht="22.8" customHeight="1">
      <c r="A210" s="12"/>
      <c r="B210" s="223"/>
      <c r="C210" s="224"/>
      <c r="D210" s="225" t="s">
        <v>75</v>
      </c>
      <c r="E210" s="237" t="s">
        <v>331</v>
      </c>
      <c r="F210" s="237" t="s">
        <v>332</v>
      </c>
      <c r="G210" s="224"/>
      <c r="H210" s="224"/>
      <c r="I210" s="227"/>
      <c r="J210" s="238">
        <f>BK210</f>
        <v>0</v>
      </c>
      <c r="K210" s="224"/>
      <c r="L210" s="229"/>
      <c r="M210" s="230"/>
      <c r="N210" s="231"/>
      <c r="O210" s="231"/>
      <c r="P210" s="232">
        <f>SUM(P211:P216)</f>
        <v>0</v>
      </c>
      <c r="Q210" s="231"/>
      <c r="R210" s="232">
        <f>SUM(R211:R216)</f>
        <v>0.029192399999999997</v>
      </c>
      <c r="S210" s="231"/>
      <c r="T210" s="233">
        <f>SUM(T211:T216)</f>
        <v>1.0687500000000001</v>
      </c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R210" s="234" t="s">
        <v>85</v>
      </c>
      <c r="AT210" s="235" t="s">
        <v>75</v>
      </c>
      <c r="AU210" s="235" t="s">
        <v>83</v>
      </c>
      <c r="AY210" s="234" t="s">
        <v>172</v>
      </c>
      <c r="BK210" s="236">
        <f>SUM(BK211:BK216)</f>
        <v>0</v>
      </c>
    </row>
    <row r="211" s="2" customFormat="1" ht="24.15" customHeight="1">
      <c r="A211" s="35"/>
      <c r="B211" s="36"/>
      <c r="C211" s="239" t="s">
        <v>391</v>
      </c>
      <c r="D211" s="239" t="s">
        <v>175</v>
      </c>
      <c r="E211" s="240" t="s">
        <v>703</v>
      </c>
      <c r="F211" s="241" t="s">
        <v>704</v>
      </c>
      <c r="G211" s="242" t="s">
        <v>178</v>
      </c>
      <c r="H211" s="243">
        <v>3</v>
      </c>
      <c r="I211" s="244"/>
      <c r="J211" s="245">
        <f>ROUND(I211*H211,2)</f>
        <v>0</v>
      </c>
      <c r="K211" s="246"/>
      <c r="L211" s="41"/>
      <c r="M211" s="247" t="s">
        <v>1</v>
      </c>
      <c r="N211" s="248" t="s">
        <v>41</v>
      </c>
      <c r="O211" s="88"/>
      <c r="P211" s="249">
        <f>O211*H211</f>
        <v>0</v>
      </c>
      <c r="Q211" s="249">
        <v>0.00017255999999999999</v>
      </c>
      <c r="R211" s="249">
        <f>Q211*H211</f>
        <v>0.00051767999999999996</v>
      </c>
      <c r="S211" s="249">
        <v>0.35625000000000001</v>
      </c>
      <c r="T211" s="250">
        <f>S211*H211</f>
        <v>1.0687500000000001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51" t="s">
        <v>214</v>
      </c>
      <c r="AT211" s="251" t="s">
        <v>175</v>
      </c>
      <c r="AU211" s="251" t="s">
        <v>85</v>
      </c>
      <c r="AY211" s="14" t="s">
        <v>172</v>
      </c>
      <c r="BE211" s="252">
        <f>IF(N211="základní",J211,0)</f>
        <v>0</v>
      </c>
      <c r="BF211" s="252">
        <f>IF(N211="snížená",J211,0)</f>
        <v>0</v>
      </c>
      <c r="BG211" s="252">
        <f>IF(N211="zákl. přenesená",J211,0)</f>
        <v>0</v>
      </c>
      <c r="BH211" s="252">
        <f>IF(N211="sníž. přenesená",J211,0)</f>
        <v>0</v>
      </c>
      <c r="BI211" s="252">
        <f>IF(N211="nulová",J211,0)</f>
        <v>0</v>
      </c>
      <c r="BJ211" s="14" t="s">
        <v>83</v>
      </c>
      <c r="BK211" s="252">
        <f>ROUND(I211*H211,2)</f>
        <v>0</v>
      </c>
      <c r="BL211" s="14" t="s">
        <v>214</v>
      </c>
      <c r="BM211" s="251" t="s">
        <v>705</v>
      </c>
    </row>
    <row r="212" s="2" customFormat="1" ht="24.15" customHeight="1">
      <c r="A212" s="35"/>
      <c r="B212" s="36"/>
      <c r="C212" s="239" t="s">
        <v>395</v>
      </c>
      <c r="D212" s="239" t="s">
        <v>175</v>
      </c>
      <c r="E212" s="240" t="s">
        <v>706</v>
      </c>
      <c r="F212" s="241" t="s">
        <v>707</v>
      </c>
      <c r="G212" s="242" t="s">
        <v>178</v>
      </c>
      <c r="H212" s="243">
        <v>3</v>
      </c>
      <c r="I212" s="244"/>
      <c r="J212" s="245">
        <f>ROUND(I212*H212,2)</f>
        <v>0</v>
      </c>
      <c r="K212" s="246"/>
      <c r="L212" s="41"/>
      <c r="M212" s="247" t="s">
        <v>1</v>
      </c>
      <c r="N212" s="248" t="s">
        <v>41</v>
      </c>
      <c r="O212" s="88"/>
      <c r="P212" s="249">
        <f>O212*H212</f>
        <v>0</v>
      </c>
      <c r="Q212" s="249">
        <v>0.0078969999999999995</v>
      </c>
      <c r="R212" s="249">
        <f>Q212*H212</f>
        <v>0.023690999999999997</v>
      </c>
      <c r="S212" s="249">
        <v>0</v>
      </c>
      <c r="T212" s="250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51" t="s">
        <v>214</v>
      </c>
      <c r="AT212" s="251" t="s">
        <v>175</v>
      </c>
      <c r="AU212" s="251" t="s">
        <v>85</v>
      </c>
      <c r="AY212" s="14" t="s">
        <v>172</v>
      </c>
      <c r="BE212" s="252">
        <f>IF(N212="základní",J212,0)</f>
        <v>0</v>
      </c>
      <c r="BF212" s="252">
        <f>IF(N212="snížená",J212,0)</f>
        <v>0</v>
      </c>
      <c r="BG212" s="252">
        <f>IF(N212="zákl. přenesená",J212,0)</f>
        <v>0</v>
      </c>
      <c r="BH212" s="252">
        <f>IF(N212="sníž. přenesená",J212,0)</f>
        <v>0</v>
      </c>
      <c r="BI212" s="252">
        <f>IF(N212="nulová",J212,0)</f>
        <v>0</v>
      </c>
      <c r="BJ212" s="14" t="s">
        <v>83</v>
      </c>
      <c r="BK212" s="252">
        <f>ROUND(I212*H212,2)</f>
        <v>0</v>
      </c>
      <c r="BL212" s="14" t="s">
        <v>214</v>
      </c>
      <c r="BM212" s="251" t="s">
        <v>708</v>
      </c>
    </row>
    <row r="213" s="2" customFormat="1" ht="24.15" customHeight="1">
      <c r="A213" s="35"/>
      <c r="B213" s="36"/>
      <c r="C213" s="239" t="s">
        <v>401</v>
      </c>
      <c r="D213" s="239" t="s">
        <v>175</v>
      </c>
      <c r="E213" s="240" t="s">
        <v>709</v>
      </c>
      <c r="F213" s="241" t="s">
        <v>710</v>
      </c>
      <c r="G213" s="242" t="s">
        <v>504</v>
      </c>
      <c r="H213" s="243">
        <v>2</v>
      </c>
      <c r="I213" s="244"/>
      <c r="J213" s="245">
        <f>ROUND(I213*H213,2)</f>
        <v>0</v>
      </c>
      <c r="K213" s="246"/>
      <c r="L213" s="41"/>
      <c r="M213" s="247" t="s">
        <v>1</v>
      </c>
      <c r="N213" s="248" t="s">
        <v>41</v>
      </c>
      <c r="O213" s="88"/>
      <c r="P213" s="249">
        <f>O213*H213</f>
        <v>0</v>
      </c>
      <c r="Q213" s="249">
        <v>0.0024918599999999998</v>
      </c>
      <c r="R213" s="249">
        <f>Q213*H213</f>
        <v>0.0049837199999999996</v>
      </c>
      <c r="S213" s="249">
        <v>0</v>
      </c>
      <c r="T213" s="250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51" t="s">
        <v>214</v>
      </c>
      <c r="AT213" s="251" t="s">
        <v>175</v>
      </c>
      <c r="AU213" s="251" t="s">
        <v>85</v>
      </c>
      <c r="AY213" s="14" t="s">
        <v>172</v>
      </c>
      <c r="BE213" s="252">
        <f>IF(N213="základní",J213,0)</f>
        <v>0</v>
      </c>
      <c r="BF213" s="252">
        <f>IF(N213="snížená",J213,0)</f>
        <v>0</v>
      </c>
      <c r="BG213" s="252">
        <f>IF(N213="zákl. přenesená",J213,0)</f>
        <v>0</v>
      </c>
      <c r="BH213" s="252">
        <f>IF(N213="sníž. přenesená",J213,0)</f>
        <v>0</v>
      </c>
      <c r="BI213" s="252">
        <f>IF(N213="nulová",J213,0)</f>
        <v>0</v>
      </c>
      <c r="BJ213" s="14" t="s">
        <v>83</v>
      </c>
      <c r="BK213" s="252">
        <f>ROUND(I213*H213,2)</f>
        <v>0</v>
      </c>
      <c r="BL213" s="14" t="s">
        <v>214</v>
      </c>
      <c r="BM213" s="251" t="s">
        <v>711</v>
      </c>
    </row>
    <row r="214" s="2" customFormat="1" ht="24.15" customHeight="1">
      <c r="A214" s="35"/>
      <c r="B214" s="36"/>
      <c r="C214" s="253" t="s">
        <v>406</v>
      </c>
      <c r="D214" s="253" t="s">
        <v>181</v>
      </c>
      <c r="E214" s="254" t="s">
        <v>712</v>
      </c>
      <c r="F214" s="255" t="s">
        <v>713</v>
      </c>
      <c r="G214" s="256" t="s">
        <v>504</v>
      </c>
      <c r="H214" s="257">
        <v>2</v>
      </c>
      <c r="I214" s="258"/>
      <c r="J214" s="259">
        <f>ROUND(I214*H214,2)</f>
        <v>0</v>
      </c>
      <c r="K214" s="260"/>
      <c r="L214" s="261"/>
      <c r="M214" s="262" t="s">
        <v>1</v>
      </c>
      <c r="N214" s="263" t="s">
        <v>41</v>
      </c>
      <c r="O214" s="88"/>
      <c r="P214" s="249">
        <f>O214*H214</f>
        <v>0</v>
      </c>
      <c r="Q214" s="249">
        <v>0</v>
      </c>
      <c r="R214" s="249">
        <f>Q214*H214</f>
        <v>0</v>
      </c>
      <c r="S214" s="249">
        <v>0</v>
      </c>
      <c r="T214" s="250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51" t="s">
        <v>309</v>
      </c>
      <c r="AT214" s="251" t="s">
        <v>181</v>
      </c>
      <c r="AU214" s="251" t="s">
        <v>85</v>
      </c>
      <c r="AY214" s="14" t="s">
        <v>172</v>
      </c>
      <c r="BE214" s="252">
        <f>IF(N214="základní",J214,0)</f>
        <v>0</v>
      </c>
      <c r="BF214" s="252">
        <f>IF(N214="snížená",J214,0)</f>
        <v>0</v>
      </c>
      <c r="BG214" s="252">
        <f>IF(N214="zákl. přenesená",J214,0)</f>
        <v>0</v>
      </c>
      <c r="BH214" s="252">
        <f>IF(N214="sníž. přenesená",J214,0)</f>
        <v>0</v>
      </c>
      <c r="BI214" s="252">
        <f>IF(N214="nulová",J214,0)</f>
        <v>0</v>
      </c>
      <c r="BJ214" s="14" t="s">
        <v>83</v>
      </c>
      <c r="BK214" s="252">
        <f>ROUND(I214*H214,2)</f>
        <v>0</v>
      </c>
      <c r="BL214" s="14" t="s">
        <v>214</v>
      </c>
      <c r="BM214" s="251" t="s">
        <v>714</v>
      </c>
    </row>
    <row r="215" s="2" customFormat="1" ht="21.75" customHeight="1">
      <c r="A215" s="35"/>
      <c r="B215" s="36"/>
      <c r="C215" s="239" t="s">
        <v>410</v>
      </c>
      <c r="D215" s="239" t="s">
        <v>175</v>
      </c>
      <c r="E215" s="240" t="s">
        <v>392</v>
      </c>
      <c r="F215" s="241" t="s">
        <v>393</v>
      </c>
      <c r="G215" s="242" t="s">
        <v>227</v>
      </c>
      <c r="H215" s="264"/>
      <c r="I215" s="244"/>
      <c r="J215" s="245">
        <f>ROUND(I215*H215,2)</f>
        <v>0</v>
      </c>
      <c r="K215" s="246"/>
      <c r="L215" s="41"/>
      <c r="M215" s="247" t="s">
        <v>1</v>
      </c>
      <c r="N215" s="248" t="s">
        <v>41</v>
      </c>
      <c r="O215" s="88"/>
      <c r="P215" s="249">
        <f>O215*H215</f>
        <v>0</v>
      </c>
      <c r="Q215" s="249">
        <v>0</v>
      </c>
      <c r="R215" s="249">
        <f>Q215*H215</f>
        <v>0</v>
      </c>
      <c r="S215" s="249">
        <v>0</v>
      </c>
      <c r="T215" s="250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51" t="s">
        <v>214</v>
      </c>
      <c r="AT215" s="251" t="s">
        <v>175</v>
      </c>
      <c r="AU215" s="251" t="s">
        <v>85</v>
      </c>
      <c r="AY215" s="14" t="s">
        <v>172</v>
      </c>
      <c r="BE215" s="252">
        <f>IF(N215="základní",J215,0)</f>
        <v>0</v>
      </c>
      <c r="BF215" s="252">
        <f>IF(N215="snížená",J215,0)</f>
        <v>0</v>
      </c>
      <c r="BG215" s="252">
        <f>IF(N215="zákl. přenesená",J215,0)</f>
        <v>0</v>
      </c>
      <c r="BH215" s="252">
        <f>IF(N215="sníž. přenesená",J215,0)</f>
        <v>0</v>
      </c>
      <c r="BI215" s="252">
        <f>IF(N215="nulová",J215,0)</f>
        <v>0</v>
      </c>
      <c r="BJ215" s="14" t="s">
        <v>83</v>
      </c>
      <c r="BK215" s="252">
        <f>ROUND(I215*H215,2)</f>
        <v>0</v>
      </c>
      <c r="BL215" s="14" t="s">
        <v>214</v>
      </c>
      <c r="BM215" s="251" t="s">
        <v>715</v>
      </c>
    </row>
    <row r="216" s="2" customFormat="1" ht="24.15" customHeight="1">
      <c r="A216" s="35"/>
      <c r="B216" s="36"/>
      <c r="C216" s="239" t="s">
        <v>414</v>
      </c>
      <c r="D216" s="239" t="s">
        <v>175</v>
      </c>
      <c r="E216" s="240" t="s">
        <v>396</v>
      </c>
      <c r="F216" s="241" t="s">
        <v>397</v>
      </c>
      <c r="G216" s="242" t="s">
        <v>227</v>
      </c>
      <c r="H216" s="264"/>
      <c r="I216" s="244"/>
      <c r="J216" s="245">
        <f>ROUND(I216*H216,2)</f>
        <v>0</v>
      </c>
      <c r="K216" s="246"/>
      <c r="L216" s="41"/>
      <c r="M216" s="247" t="s">
        <v>1</v>
      </c>
      <c r="N216" s="248" t="s">
        <v>41</v>
      </c>
      <c r="O216" s="88"/>
      <c r="P216" s="249">
        <f>O216*H216</f>
        <v>0</v>
      </c>
      <c r="Q216" s="249">
        <v>0</v>
      </c>
      <c r="R216" s="249">
        <f>Q216*H216</f>
        <v>0</v>
      </c>
      <c r="S216" s="249">
        <v>0</v>
      </c>
      <c r="T216" s="250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51" t="s">
        <v>214</v>
      </c>
      <c r="AT216" s="251" t="s">
        <v>175</v>
      </c>
      <c r="AU216" s="251" t="s">
        <v>85</v>
      </c>
      <c r="AY216" s="14" t="s">
        <v>172</v>
      </c>
      <c r="BE216" s="252">
        <f>IF(N216="základní",J216,0)</f>
        <v>0</v>
      </c>
      <c r="BF216" s="252">
        <f>IF(N216="snížená",J216,0)</f>
        <v>0</v>
      </c>
      <c r="BG216" s="252">
        <f>IF(N216="zákl. přenesená",J216,0)</f>
        <v>0</v>
      </c>
      <c r="BH216" s="252">
        <f>IF(N216="sníž. přenesená",J216,0)</f>
        <v>0</v>
      </c>
      <c r="BI216" s="252">
        <f>IF(N216="nulová",J216,0)</f>
        <v>0</v>
      </c>
      <c r="BJ216" s="14" t="s">
        <v>83</v>
      </c>
      <c r="BK216" s="252">
        <f>ROUND(I216*H216,2)</f>
        <v>0</v>
      </c>
      <c r="BL216" s="14" t="s">
        <v>214</v>
      </c>
      <c r="BM216" s="251" t="s">
        <v>716</v>
      </c>
    </row>
    <row r="217" s="12" customFormat="1" ht="22.8" customHeight="1">
      <c r="A217" s="12"/>
      <c r="B217" s="223"/>
      <c r="C217" s="224"/>
      <c r="D217" s="225" t="s">
        <v>75</v>
      </c>
      <c r="E217" s="237" t="s">
        <v>717</v>
      </c>
      <c r="F217" s="237" t="s">
        <v>718</v>
      </c>
      <c r="G217" s="224"/>
      <c r="H217" s="224"/>
      <c r="I217" s="227"/>
      <c r="J217" s="238">
        <f>BK217</f>
        <v>0</v>
      </c>
      <c r="K217" s="224"/>
      <c r="L217" s="229"/>
      <c r="M217" s="230"/>
      <c r="N217" s="231"/>
      <c r="O217" s="231"/>
      <c r="P217" s="232">
        <f>SUM(P218:P237)</f>
        <v>0</v>
      </c>
      <c r="Q217" s="231"/>
      <c r="R217" s="232">
        <f>SUM(R218:R237)</f>
        <v>0.24614728360000004</v>
      </c>
      <c r="S217" s="231"/>
      <c r="T217" s="233">
        <f>SUM(T218:T237)</f>
        <v>0.60436000000000001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R217" s="234" t="s">
        <v>85</v>
      </c>
      <c r="AT217" s="235" t="s">
        <v>75</v>
      </c>
      <c r="AU217" s="235" t="s">
        <v>83</v>
      </c>
      <c r="AY217" s="234" t="s">
        <v>172</v>
      </c>
      <c r="BK217" s="236">
        <f>SUM(BK218:BK237)</f>
        <v>0</v>
      </c>
    </row>
    <row r="218" s="2" customFormat="1" ht="33" customHeight="1">
      <c r="A218" s="35"/>
      <c r="B218" s="36"/>
      <c r="C218" s="239" t="s">
        <v>418</v>
      </c>
      <c r="D218" s="239" t="s">
        <v>175</v>
      </c>
      <c r="E218" s="240" t="s">
        <v>1320</v>
      </c>
      <c r="F218" s="241" t="s">
        <v>1321</v>
      </c>
      <c r="G218" s="242" t="s">
        <v>504</v>
      </c>
      <c r="H218" s="243">
        <v>1</v>
      </c>
      <c r="I218" s="244"/>
      <c r="J218" s="245">
        <f>ROUND(I218*H218,2)</f>
        <v>0</v>
      </c>
      <c r="K218" s="246"/>
      <c r="L218" s="41"/>
      <c r="M218" s="247" t="s">
        <v>1</v>
      </c>
      <c r="N218" s="248" t="s">
        <v>41</v>
      </c>
      <c r="O218" s="88"/>
      <c r="P218" s="249">
        <f>O218*H218</f>
        <v>0</v>
      </c>
      <c r="Q218" s="249">
        <v>0.15307000000000001</v>
      </c>
      <c r="R218" s="249">
        <f>Q218*H218</f>
        <v>0.15307000000000001</v>
      </c>
      <c r="S218" s="249">
        <v>0</v>
      </c>
      <c r="T218" s="250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51" t="s">
        <v>214</v>
      </c>
      <c r="AT218" s="251" t="s">
        <v>175</v>
      </c>
      <c r="AU218" s="251" t="s">
        <v>85</v>
      </c>
      <c r="AY218" s="14" t="s">
        <v>172</v>
      </c>
      <c r="BE218" s="252">
        <f>IF(N218="základní",J218,0)</f>
        <v>0</v>
      </c>
      <c r="BF218" s="252">
        <f>IF(N218="snížená",J218,0)</f>
        <v>0</v>
      </c>
      <c r="BG218" s="252">
        <f>IF(N218="zákl. přenesená",J218,0)</f>
        <v>0</v>
      </c>
      <c r="BH218" s="252">
        <f>IF(N218="sníž. přenesená",J218,0)</f>
        <v>0</v>
      </c>
      <c r="BI218" s="252">
        <f>IF(N218="nulová",J218,0)</f>
        <v>0</v>
      </c>
      <c r="BJ218" s="14" t="s">
        <v>83</v>
      </c>
      <c r="BK218" s="252">
        <f>ROUND(I218*H218,2)</f>
        <v>0</v>
      </c>
      <c r="BL218" s="14" t="s">
        <v>214</v>
      </c>
      <c r="BM218" s="251" t="s">
        <v>1322</v>
      </c>
    </row>
    <row r="219" s="2" customFormat="1" ht="24.15" customHeight="1">
      <c r="A219" s="35"/>
      <c r="B219" s="36"/>
      <c r="C219" s="239" t="s">
        <v>424</v>
      </c>
      <c r="D219" s="239" t="s">
        <v>175</v>
      </c>
      <c r="E219" s="240" t="s">
        <v>1323</v>
      </c>
      <c r="F219" s="241" t="s">
        <v>1324</v>
      </c>
      <c r="G219" s="242" t="s">
        <v>178</v>
      </c>
      <c r="H219" s="243">
        <v>1</v>
      </c>
      <c r="I219" s="244"/>
      <c r="J219" s="245">
        <f>ROUND(I219*H219,2)</f>
        <v>0</v>
      </c>
      <c r="K219" s="246"/>
      <c r="L219" s="41"/>
      <c r="M219" s="247" t="s">
        <v>1</v>
      </c>
      <c r="N219" s="248" t="s">
        <v>41</v>
      </c>
      <c r="O219" s="88"/>
      <c r="P219" s="249">
        <f>O219*H219</f>
        <v>0</v>
      </c>
      <c r="Q219" s="249">
        <v>0</v>
      </c>
      <c r="R219" s="249">
        <f>Q219*H219</f>
        <v>0</v>
      </c>
      <c r="S219" s="249">
        <v>0.51195999999999997</v>
      </c>
      <c r="T219" s="250">
        <f>S219*H219</f>
        <v>0.51195999999999997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51" t="s">
        <v>214</v>
      </c>
      <c r="AT219" s="251" t="s">
        <v>175</v>
      </c>
      <c r="AU219" s="251" t="s">
        <v>85</v>
      </c>
      <c r="AY219" s="14" t="s">
        <v>172</v>
      </c>
      <c r="BE219" s="252">
        <f>IF(N219="základní",J219,0)</f>
        <v>0</v>
      </c>
      <c r="BF219" s="252">
        <f>IF(N219="snížená",J219,0)</f>
        <v>0</v>
      </c>
      <c r="BG219" s="252">
        <f>IF(N219="zákl. přenesená",J219,0)</f>
        <v>0</v>
      </c>
      <c r="BH219" s="252">
        <f>IF(N219="sníž. přenesená",J219,0)</f>
        <v>0</v>
      </c>
      <c r="BI219" s="252">
        <f>IF(N219="nulová",J219,0)</f>
        <v>0</v>
      </c>
      <c r="BJ219" s="14" t="s">
        <v>83</v>
      </c>
      <c r="BK219" s="252">
        <f>ROUND(I219*H219,2)</f>
        <v>0</v>
      </c>
      <c r="BL219" s="14" t="s">
        <v>214</v>
      </c>
      <c r="BM219" s="251" t="s">
        <v>1325</v>
      </c>
    </row>
    <row r="220" s="2" customFormat="1" ht="21.75" customHeight="1">
      <c r="A220" s="35"/>
      <c r="B220" s="36"/>
      <c r="C220" s="239" t="s">
        <v>429</v>
      </c>
      <c r="D220" s="239" t="s">
        <v>175</v>
      </c>
      <c r="E220" s="240" t="s">
        <v>1326</v>
      </c>
      <c r="F220" s="241" t="s">
        <v>1327</v>
      </c>
      <c r="G220" s="242" t="s">
        <v>178</v>
      </c>
      <c r="H220" s="243">
        <v>1</v>
      </c>
      <c r="I220" s="244"/>
      <c r="J220" s="245">
        <f>ROUND(I220*H220,2)</f>
        <v>0</v>
      </c>
      <c r="K220" s="246"/>
      <c r="L220" s="41"/>
      <c r="M220" s="247" t="s">
        <v>1</v>
      </c>
      <c r="N220" s="248" t="s">
        <v>41</v>
      </c>
      <c r="O220" s="88"/>
      <c r="P220" s="249">
        <f>O220*H220</f>
        <v>0</v>
      </c>
      <c r="Q220" s="249">
        <v>0.0049399999999999999</v>
      </c>
      <c r="R220" s="249">
        <f>Q220*H220</f>
        <v>0.0049399999999999999</v>
      </c>
      <c r="S220" s="249">
        <v>0</v>
      </c>
      <c r="T220" s="250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51" t="s">
        <v>214</v>
      </c>
      <c r="AT220" s="251" t="s">
        <v>175</v>
      </c>
      <c r="AU220" s="251" t="s">
        <v>85</v>
      </c>
      <c r="AY220" s="14" t="s">
        <v>172</v>
      </c>
      <c r="BE220" s="252">
        <f>IF(N220="základní",J220,0)</f>
        <v>0</v>
      </c>
      <c r="BF220" s="252">
        <f>IF(N220="snížená",J220,0)</f>
        <v>0</v>
      </c>
      <c r="BG220" s="252">
        <f>IF(N220="zákl. přenesená",J220,0)</f>
        <v>0</v>
      </c>
      <c r="BH220" s="252">
        <f>IF(N220="sníž. přenesená",J220,0)</f>
        <v>0</v>
      </c>
      <c r="BI220" s="252">
        <f>IF(N220="nulová",J220,0)</f>
        <v>0</v>
      </c>
      <c r="BJ220" s="14" t="s">
        <v>83</v>
      </c>
      <c r="BK220" s="252">
        <f>ROUND(I220*H220,2)</f>
        <v>0</v>
      </c>
      <c r="BL220" s="14" t="s">
        <v>214</v>
      </c>
      <c r="BM220" s="251" t="s">
        <v>1328</v>
      </c>
    </row>
    <row r="221" s="2" customFormat="1" ht="16.5" customHeight="1">
      <c r="A221" s="35"/>
      <c r="B221" s="36"/>
      <c r="C221" s="239" t="s">
        <v>433</v>
      </c>
      <c r="D221" s="239" t="s">
        <v>175</v>
      </c>
      <c r="E221" s="240" t="s">
        <v>1329</v>
      </c>
      <c r="F221" s="241" t="s">
        <v>1330</v>
      </c>
      <c r="G221" s="242" t="s">
        <v>178</v>
      </c>
      <c r="H221" s="243">
        <v>1</v>
      </c>
      <c r="I221" s="244"/>
      <c r="J221" s="245">
        <f>ROUND(I221*H221,2)</f>
        <v>0</v>
      </c>
      <c r="K221" s="246"/>
      <c r="L221" s="41"/>
      <c r="M221" s="247" t="s">
        <v>1</v>
      </c>
      <c r="N221" s="248" t="s">
        <v>41</v>
      </c>
      <c r="O221" s="88"/>
      <c r="P221" s="249">
        <f>O221*H221</f>
        <v>0</v>
      </c>
      <c r="Q221" s="249">
        <v>0</v>
      </c>
      <c r="R221" s="249">
        <f>Q221*H221</f>
        <v>0</v>
      </c>
      <c r="S221" s="249">
        <v>0</v>
      </c>
      <c r="T221" s="250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51" t="s">
        <v>214</v>
      </c>
      <c r="AT221" s="251" t="s">
        <v>175</v>
      </c>
      <c r="AU221" s="251" t="s">
        <v>85</v>
      </c>
      <c r="AY221" s="14" t="s">
        <v>172</v>
      </c>
      <c r="BE221" s="252">
        <f>IF(N221="základní",J221,0)</f>
        <v>0</v>
      </c>
      <c r="BF221" s="252">
        <f>IF(N221="snížená",J221,0)</f>
        <v>0</v>
      </c>
      <c r="BG221" s="252">
        <f>IF(N221="zákl. přenesená",J221,0)</f>
        <v>0</v>
      </c>
      <c r="BH221" s="252">
        <f>IF(N221="sníž. přenesená",J221,0)</f>
        <v>0</v>
      </c>
      <c r="BI221" s="252">
        <f>IF(N221="nulová",J221,0)</f>
        <v>0</v>
      </c>
      <c r="BJ221" s="14" t="s">
        <v>83</v>
      </c>
      <c r="BK221" s="252">
        <f>ROUND(I221*H221,2)</f>
        <v>0</v>
      </c>
      <c r="BL221" s="14" t="s">
        <v>214</v>
      </c>
      <c r="BM221" s="251" t="s">
        <v>1331</v>
      </c>
    </row>
    <row r="222" s="2" customFormat="1" ht="24.15" customHeight="1">
      <c r="A222" s="35"/>
      <c r="B222" s="36"/>
      <c r="C222" s="239" t="s">
        <v>437</v>
      </c>
      <c r="D222" s="239" t="s">
        <v>175</v>
      </c>
      <c r="E222" s="240" t="s">
        <v>1194</v>
      </c>
      <c r="F222" s="241" t="s">
        <v>1195</v>
      </c>
      <c r="G222" s="242" t="s">
        <v>178</v>
      </c>
      <c r="H222" s="243">
        <v>1</v>
      </c>
      <c r="I222" s="244"/>
      <c r="J222" s="245">
        <f>ROUND(I222*H222,2)</f>
        <v>0</v>
      </c>
      <c r="K222" s="246"/>
      <c r="L222" s="41"/>
      <c r="M222" s="247" t="s">
        <v>1</v>
      </c>
      <c r="N222" s="248" t="s">
        <v>41</v>
      </c>
      <c r="O222" s="88"/>
      <c r="P222" s="249">
        <f>O222*H222</f>
        <v>0</v>
      </c>
      <c r="Q222" s="249">
        <v>0</v>
      </c>
      <c r="R222" s="249">
        <f>Q222*H222</f>
        <v>0</v>
      </c>
      <c r="S222" s="249">
        <v>0.022200000000000001</v>
      </c>
      <c r="T222" s="250">
        <f>S222*H222</f>
        <v>0.022200000000000001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51" t="s">
        <v>214</v>
      </c>
      <c r="AT222" s="251" t="s">
        <v>175</v>
      </c>
      <c r="AU222" s="251" t="s">
        <v>85</v>
      </c>
      <c r="AY222" s="14" t="s">
        <v>172</v>
      </c>
      <c r="BE222" s="252">
        <f>IF(N222="základní",J222,0)</f>
        <v>0</v>
      </c>
      <c r="BF222" s="252">
        <f>IF(N222="snížená",J222,0)</f>
        <v>0</v>
      </c>
      <c r="BG222" s="252">
        <f>IF(N222="zákl. přenesená",J222,0)</f>
        <v>0</v>
      </c>
      <c r="BH222" s="252">
        <f>IF(N222="sníž. přenesená",J222,0)</f>
        <v>0</v>
      </c>
      <c r="BI222" s="252">
        <f>IF(N222="nulová",J222,0)</f>
        <v>0</v>
      </c>
      <c r="BJ222" s="14" t="s">
        <v>83</v>
      </c>
      <c r="BK222" s="252">
        <f>ROUND(I222*H222,2)</f>
        <v>0</v>
      </c>
      <c r="BL222" s="14" t="s">
        <v>214</v>
      </c>
      <c r="BM222" s="251" t="s">
        <v>1196</v>
      </c>
    </row>
    <row r="223" s="2" customFormat="1" ht="33" customHeight="1">
      <c r="A223" s="35"/>
      <c r="B223" s="36"/>
      <c r="C223" s="239" t="s">
        <v>441</v>
      </c>
      <c r="D223" s="239" t="s">
        <v>175</v>
      </c>
      <c r="E223" s="240" t="s">
        <v>1197</v>
      </c>
      <c r="F223" s="241" t="s">
        <v>1198</v>
      </c>
      <c r="G223" s="242" t="s">
        <v>178</v>
      </c>
      <c r="H223" s="243">
        <v>1</v>
      </c>
      <c r="I223" s="244"/>
      <c r="J223" s="245">
        <f>ROUND(I223*H223,2)</f>
        <v>0</v>
      </c>
      <c r="K223" s="246"/>
      <c r="L223" s="41"/>
      <c r="M223" s="247" t="s">
        <v>1</v>
      </c>
      <c r="N223" s="248" t="s">
        <v>41</v>
      </c>
      <c r="O223" s="88"/>
      <c r="P223" s="249">
        <f>O223*H223</f>
        <v>0</v>
      </c>
      <c r="Q223" s="249">
        <v>0</v>
      </c>
      <c r="R223" s="249">
        <f>Q223*H223</f>
        <v>0</v>
      </c>
      <c r="S223" s="249">
        <v>0.022200000000000001</v>
      </c>
      <c r="T223" s="250">
        <f>S223*H223</f>
        <v>0.022200000000000001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51" t="s">
        <v>214</v>
      </c>
      <c r="AT223" s="251" t="s">
        <v>175</v>
      </c>
      <c r="AU223" s="251" t="s">
        <v>85</v>
      </c>
      <c r="AY223" s="14" t="s">
        <v>172</v>
      </c>
      <c r="BE223" s="252">
        <f>IF(N223="základní",J223,0)</f>
        <v>0</v>
      </c>
      <c r="BF223" s="252">
        <f>IF(N223="snížená",J223,0)</f>
        <v>0</v>
      </c>
      <c r="BG223" s="252">
        <f>IF(N223="zákl. přenesená",J223,0)</f>
        <v>0</v>
      </c>
      <c r="BH223" s="252">
        <f>IF(N223="sníž. přenesená",J223,0)</f>
        <v>0</v>
      </c>
      <c r="BI223" s="252">
        <f>IF(N223="nulová",J223,0)</f>
        <v>0</v>
      </c>
      <c r="BJ223" s="14" t="s">
        <v>83</v>
      </c>
      <c r="BK223" s="252">
        <f>ROUND(I223*H223,2)</f>
        <v>0</v>
      </c>
      <c r="BL223" s="14" t="s">
        <v>214</v>
      </c>
      <c r="BM223" s="251" t="s">
        <v>1199</v>
      </c>
    </row>
    <row r="224" s="2" customFormat="1" ht="24.15" customHeight="1">
      <c r="A224" s="35"/>
      <c r="B224" s="36"/>
      <c r="C224" s="239" t="s">
        <v>445</v>
      </c>
      <c r="D224" s="239" t="s">
        <v>175</v>
      </c>
      <c r="E224" s="240" t="s">
        <v>1200</v>
      </c>
      <c r="F224" s="241" t="s">
        <v>1201</v>
      </c>
      <c r="G224" s="242" t="s">
        <v>178</v>
      </c>
      <c r="H224" s="243">
        <v>1</v>
      </c>
      <c r="I224" s="244"/>
      <c r="J224" s="245">
        <f>ROUND(I224*H224,2)</f>
        <v>0</v>
      </c>
      <c r="K224" s="246"/>
      <c r="L224" s="41"/>
      <c r="M224" s="247" t="s">
        <v>1</v>
      </c>
      <c r="N224" s="248" t="s">
        <v>41</v>
      </c>
      <c r="O224" s="88"/>
      <c r="P224" s="249">
        <f>O224*H224</f>
        <v>0</v>
      </c>
      <c r="Q224" s="249">
        <v>0</v>
      </c>
      <c r="R224" s="249">
        <f>Q224*H224</f>
        <v>0</v>
      </c>
      <c r="S224" s="249">
        <v>0.048000000000000001</v>
      </c>
      <c r="T224" s="250">
        <f>S224*H224</f>
        <v>0.048000000000000001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51" t="s">
        <v>214</v>
      </c>
      <c r="AT224" s="251" t="s">
        <v>175</v>
      </c>
      <c r="AU224" s="251" t="s">
        <v>85</v>
      </c>
      <c r="AY224" s="14" t="s">
        <v>172</v>
      </c>
      <c r="BE224" s="252">
        <f>IF(N224="základní",J224,0)</f>
        <v>0</v>
      </c>
      <c r="BF224" s="252">
        <f>IF(N224="snížená",J224,0)</f>
        <v>0</v>
      </c>
      <c r="BG224" s="252">
        <f>IF(N224="zákl. přenesená",J224,0)</f>
        <v>0</v>
      </c>
      <c r="BH224" s="252">
        <f>IF(N224="sníž. přenesená",J224,0)</f>
        <v>0</v>
      </c>
      <c r="BI224" s="252">
        <f>IF(N224="nulová",J224,0)</f>
        <v>0</v>
      </c>
      <c r="BJ224" s="14" t="s">
        <v>83</v>
      </c>
      <c r="BK224" s="252">
        <f>ROUND(I224*H224,2)</f>
        <v>0</v>
      </c>
      <c r="BL224" s="14" t="s">
        <v>214</v>
      </c>
      <c r="BM224" s="251" t="s">
        <v>1202</v>
      </c>
    </row>
    <row r="225" s="2" customFormat="1" ht="24.15" customHeight="1">
      <c r="A225" s="35"/>
      <c r="B225" s="36"/>
      <c r="C225" s="239" t="s">
        <v>279</v>
      </c>
      <c r="D225" s="239" t="s">
        <v>175</v>
      </c>
      <c r="E225" s="240" t="s">
        <v>1203</v>
      </c>
      <c r="F225" s="241" t="s">
        <v>1204</v>
      </c>
      <c r="G225" s="242" t="s">
        <v>178</v>
      </c>
      <c r="H225" s="243">
        <v>1</v>
      </c>
      <c r="I225" s="244"/>
      <c r="J225" s="245">
        <f>ROUND(I225*H225,2)</f>
        <v>0</v>
      </c>
      <c r="K225" s="246"/>
      <c r="L225" s="41"/>
      <c r="M225" s="247" t="s">
        <v>1</v>
      </c>
      <c r="N225" s="248" t="s">
        <v>41</v>
      </c>
      <c r="O225" s="88"/>
      <c r="P225" s="249">
        <f>O225*H225</f>
        <v>0</v>
      </c>
      <c r="Q225" s="249">
        <v>0.037510000000000002</v>
      </c>
      <c r="R225" s="249">
        <f>Q225*H225</f>
        <v>0.037510000000000002</v>
      </c>
      <c r="S225" s="249">
        <v>0</v>
      </c>
      <c r="T225" s="250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51" t="s">
        <v>214</v>
      </c>
      <c r="AT225" s="251" t="s">
        <v>175</v>
      </c>
      <c r="AU225" s="251" t="s">
        <v>85</v>
      </c>
      <c r="AY225" s="14" t="s">
        <v>172</v>
      </c>
      <c r="BE225" s="252">
        <f>IF(N225="základní",J225,0)</f>
        <v>0</v>
      </c>
      <c r="BF225" s="252">
        <f>IF(N225="snížená",J225,0)</f>
        <v>0</v>
      </c>
      <c r="BG225" s="252">
        <f>IF(N225="zákl. přenesená",J225,0)</f>
        <v>0</v>
      </c>
      <c r="BH225" s="252">
        <f>IF(N225="sníž. přenesená",J225,0)</f>
        <v>0</v>
      </c>
      <c r="BI225" s="252">
        <f>IF(N225="nulová",J225,0)</f>
        <v>0</v>
      </c>
      <c r="BJ225" s="14" t="s">
        <v>83</v>
      </c>
      <c r="BK225" s="252">
        <f>ROUND(I225*H225,2)</f>
        <v>0</v>
      </c>
      <c r="BL225" s="14" t="s">
        <v>214</v>
      </c>
      <c r="BM225" s="251" t="s">
        <v>1205</v>
      </c>
    </row>
    <row r="226" s="2" customFormat="1" ht="24.15" customHeight="1">
      <c r="A226" s="35"/>
      <c r="B226" s="36"/>
      <c r="C226" s="239" t="s">
        <v>455</v>
      </c>
      <c r="D226" s="239" t="s">
        <v>175</v>
      </c>
      <c r="E226" s="240" t="s">
        <v>731</v>
      </c>
      <c r="F226" s="241" t="s">
        <v>732</v>
      </c>
      <c r="G226" s="242" t="s">
        <v>178</v>
      </c>
      <c r="H226" s="243">
        <v>1</v>
      </c>
      <c r="I226" s="244"/>
      <c r="J226" s="245">
        <f>ROUND(I226*H226,2)</f>
        <v>0</v>
      </c>
      <c r="K226" s="246"/>
      <c r="L226" s="41"/>
      <c r="M226" s="247" t="s">
        <v>1</v>
      </c>
      <c r="N226" s="248" t="s">
        <v>41</v>
      </c>
      <c r="O226" s="88"/>
      <c r="P226" s="249">
        <f>O226*H226</f>
        <v>0</v>
      </c>
      <c r="Q226" s="249">
        <v>0</v>
      </c>
      <c r="R226" s="249">
        <f>Q226*H226</f>
        <v>0</v>
      </c>
      <c r="S226" s="249">
        <v>0</v>
      </c>
      <c r="T226" s="250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251" t="s">
        <v>214</v>
      </c>
      <c r="AT226" s="251" t="s">
        <v>175</v>
      </c>
      <c r="AU226" s="251" t="s">
        <v>85</v>
      </c>
      <c r="AY226" s="14" t="s">
        <v>172</v>
      </c>
      <c r="BE226" s="252">
        <f>IF(N226="základní",J226,0)</f>
        <v>0</v>
      </c>
      <c r="BF226" s="252">
        <f>IF(N226="snížená",J226,0)</f>
        <v>0</v>
      </c>
      <c r="BG226" s="252">
        <f>IF(N226="zákl. přenesená",J226,0)</f>
        <v>0</v>
      </c>
      <c r="BH226" s="252">
        <f>IF(N226="sníž. přenesená",J226,0)</f>
        <v>0</v>
      </c>
      <c r="BI226" s="252">
        <f>IF(N226="nulová",J226,0)</f>
        <v>0</v>
      </c>
      <c r="BJ226" s="14" t="s">
        <v>83</v>
      </c>
      <c r="BK226" s="252">
        <f>ROUND(I226*H226,2)</f>
        <v>0</v>
      </c>
      <c r="BL226" s="14" t="s">
        <v>214</v>
      </c>
      <c r="BM226" s="251" t="s">
        <v>733</v>
      </c>
    </row>
    <row r="227" s="2" customFormat="1" ht="37.8" customHeight="1">
      <c r="A227" s="35"/>
      <c r="B227" s="36"/>
      <c r="C227" s="239" t="s">
        <v>459</v>
      </c>
      <c r="D227" s="239" t="s">
        <v>175</v>
      </c>
      <c r="E227" s="240" t="s">
        <v>1206</v>
      </c>
      <c r="F227" s="241" t="s">
        <v>1207</v>
      </c>
      <c r="G227" s="242" t="s">
        <v>504</v>
      </c>
      <c r="H227" s="243">
        <v>1</v>
      </c>
      <c r="I227" s="244"/>
      <c r="J227" s="245">
        <f>ROUND(I227*H227,2)</f>
        <v>0</v>
      </c>
      <c r="K227" s="246"/>
      <c r="L227" s="41"/>
      <c r="M227" s="247" t="s">
        <v>1</v>
      </c>
      <c r="N227" s="248" t="s">
        <v>41</v>
      </c>
      <c r="O227" s="88"/>
      <c r="P227" s="249">
        <f>O227*H227</f>
        <v>0</v>
      </c>
      <c r="Q227" s="249">
        <v>0.02307</v>
      </c>
      <c r="R227" s="249">
        <f>Q227*H227</f>
        <v>0.02307</v>
      </c>
      <c r="S227" s="249">
        <v>0</v>
      </c>
      <c r="T227" s="250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51" t="s">
        <v>214</v>
      </c>
      <c r="AT227" s="251" t="s">
        <v>175</v>
      </c>
      <c r="AU227" s="251" t="s">
        <v>85</v>
      </c>
      <c r="AY227" s="14" t="s">
        <v>172</v>
      </c>
      <c r="BE227" s="252">
        <f>IF(N227="základní",J227,0)</f>
        <v>0</v>
      </c>
      <c r="BF227" s="252">
        <f>IF(N227="snížená",J227,0)</f>
        <v>0</v>
      </c>
      <c r="BG227" s="252">
        <f>IF(N227="zákl. přenesená",J227,0)</f>
        <v>0</v>
      </c>
      <c r="BH227" s="252">
        <f>IF(N227="sníž. přenesená",J227,0)</f>
        <v>0</v>
      </c>
      <c r="BI227" s="252">
        <f>IF(N227="nulová",J227,0)</f>
        <v>0</v>
      </c>
      <c r="BJ227" s="14" t="s">
        <v>83</v>
      </c>
      <c r="BK227" s="252">
        <f>ROUND(I227*H227,2)</f>
        <v>0</v>
      </c>
      <c r="BL227" s="14" t="s">
        <v>214</v>
      </c>
      <c r="BM227" s="251" t="s">
        <v>1208</v>
      </c>
    </row>
    <row r="228" s="2" customFormat="1" ht="16.5" customHeight="1">
      <c r="A228" s="35"/>
      <c r="B228" s="36"/>
      <c r="C228" s="239" t="s">
        <v>463</v>
      </c>
      <c r="D228" s="239" t="s">
        <v>175</v>
      </c>
      <c r="E228" s="240" t="s">
        <v>737</v>
      </c>
      <c r="F228" s="241" t="s">
        <v>738</v>
      </c>
      <c r="G228" s="242" t="s">
        <v>178</v>
      </c>
      <c r="H228" s="243">
        <v>1</v>
      </c>
      <c r="I228" s="244"/>
      <c r="J228" s="245">
        <f>ROUND(I228*H228,2)</f>
        <v>0</v>
      </c>
      <c r="K228" s="246"/>
      <c r="L228" s="41"/>
      <c r="M228" s="247" t="s">
        <v>1</v>
      </c>
      <c r="N228" s="248" t="s">
        <v>41</v>
      </c>
      <c r="O228" s="88"/>
      <c r="P228" s="249">
        <f>O228*H228</f>
        <v>0</v>
      </c>
      <c r="Q228" s="249">
        <v>9.9850800000000003E-05</v>
      </c>
      <c r="R228" s="249">
        <f>Q228*H228</f>
        <v>9.9850800000000003E-05</v>
      </c>
      <c r="S228" s="249">
        <v>0</v>
      </c>
      <c r="T228" s="250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51" t="s">
        <v>214</v>
      </c>
      <c r="AT228" s="251" t="s">
        <v>175</v>
      </c>
      <c r="AU228" s="251" t="s">
        <v>85</v>
      </c>
      <c r="AY228" s="14" t="s">
        <v>172</v>
      </c>
      <c r="BE228" s="252">
        <f>IF(N228="základní",J228,0)</f>
        <v>0</v>
      </c>
      <c r="BF228" s="252">
        <f>IF(N228="snížená",J228,0)</f>
        <v>0</v>
      </c>
      <c r="BG228" s="252">
        <f>IF(N228="zákl. přenesená",J228,0)</f>
        <v>0</v>
      </c>
      <c r="BH228" s="252">
        <f>IF(N228="sníž. přenesená",J228,0)</f>
        <v>0</v>
      </c>
      <c r="BI228" s="252">
        <f>IF(N228="nulová",J228,0)</f>
        <v>0</v>
      </c>
      <c r="BJ228" s="14" t="s">
        <v>83</v>
      </c>
      <c r="BK228" s="252">
        <f>ROUND(I228*H228,2)</f>
        <v>0</v>
      </c>
      <c r="BL228" s="14" t="s">
        <v>214</v>
      </c>
      <c r="BM228" s="251" t="s">
        <v>739</v>
      </c>
    </row>
    <row r="229" s="2" customFormat="1" ht="16.5" customHeight="1">
      <c r="A229" s="35"/>
      <c r="B229" s="36"/>
      <c r="C229" s="253" t="s">
        <v>467</v>
      </c>
      <c r="D229" s="253" t="s">
        <v>181</v>
      </c>
      <c r="E229" s="254" t="s">
        <v>740</v>
      </c>
      <c r="F229" s="255" t="s">
        <v>741</v>
      </c>
      <c r="G229" s="256" t="s">
        <v>178</v>
      </c>
      <c r="H229" s="257">
        <v>1</v>
      </c>
      <c r="I229" s="258"/>
      <c r="J229" s="259">
        <f>ROUND(I229*H229,2)</f>
        <v>0</v>
      </c>
      <c r="K229" s="260"/>
      <c r="L229" s="261"/>
      <c r="M229" s="262" t="s">
        <v>1</v>
      </c>
      <c r="N229" s="263" t="s">
        <v>41</v>
      </c>
      <c r="O229" s="88"/>
      <c r="P229" s="249">
        <f>O229*H229</f>
        <v>0</v>
      </c>
      <c r="Q229" s="249">
        <v>0.00050000000000000001</v>
      </c>
      <c r="R229" s="249">
        <f>Q229*H229</f>
        <v>0.00050000000000000001</v>
      </c>
      <c r="S229" s="249">
        <v>0</v>
      </c>
      <c r="T229" s="250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251" t="s">
        <v>309</v>
      </c>
      <c r="AT229" s="251" t="s">
        <v>181</v>
      </c>
      <c r="AU229" s="251" t="s">
        <v>85</v>
      </c>
      <c r="AY229" s="14" t="s">
        <v>172</v>
      </c>
      <c r="BE229" s="252">
        <f>IF(N229="základní",J229,0)</f>
        <v>0</v>
      </c>
      <c r="BF229" s="252">
        <f>IF(N229="snížená",J229,0)</f>
        <v>0</v>
      </c>
      <c r="BG229" s="252">
        <f>IF(N229="zákl. přenesená",J229,0)</f>
        <v>0</v>
      </c>
      <c r="BH229" s="252">
        <f>IF(N229="sníž. přenesená",J229,0)</f>
        <v>0</v>
      </c>
      <c r="BI229" s="252">
        <f>IF(N229="nulová",J229,0)</f>
        <v>0</v>
      </c>
      <c r="BJ229" s="14" t="s">
        <v>83</v>
      </c>
      <c r="BK229" s="252">
        <f>ROUND(I229*H229,2)</f>
        <v>0</v>
      </c>
      <c r="BL229" s="14" t="s">
        <v>214</v>
      </c>
      <c r="BM229" s="251" t="s">
        <v>742</v>
      </c>
    </row>
    <row r="230" s="2" customFormat="1" ht="24.15" customHeight="1">
      <c r="A230" s="35"/>
      <c r="B230" s="36"/>
      <c r="C230" s="239" t="s">
        <v>471</v>
      </c>
      <c r="D230" s="239" t="s">
        <v>175</v>
      </c>
      <c r="E230" s="240" t="s">
        <v>749</v>
      </c>
      <c r="F230" s="241" t="s">
        <v>750</v>
      </c>
      <c r="G230" s="242" t="s">
        <v>504</v>
      </c>
      <c r="H230" s="243">
        <v>4</v>
      </c>
      <c r="I230" s="244"/>
      <c r="J230" s="245">
        <f>ROUND(I230*H230,2)</f>
        <v>0</v>
      </c>
      <c r="K230" s="246"/>
      <c r="L230" s="41"/>
      <c r="M230" s="247" t="s">
        <v>1</v>
      </c>
      <c r="N230" s="248" t="s">
        <v>41</v>
      </c>
      <c r="O230" s="88"/>
      <c r="P230" s="249">
        <f>O230*H230</f>
        <v>0</v>
      </c>
      <c r="Q230" s="249">
        <v>0.0006843582</v>
      </c>
      <c r="R230" s="249">
        <f>Q230*H230</f>
        <v>0.0027374328</v>
      </c>
      <c r="S230" s="249">
        <v>0</v>
      </c>
      <c r="T230" s="250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251" t="s">
        <v>214</v>
      </c>
      <c r="AT230" s="251" t="s">
        <v>175</v>
      </c>
      <c r="AU230" s="251" t="s">
        <v>85</v>
      </c>
      <c r="AY230" s="14" t="s">
        <v>172</v>
      </c>
      <c r="BE230" s="252">
        <f>IF(N230="základní",J230,0)</f>
        <v>0</v>
      </c>
      <c r="BF230" s="252">
        <f>IF(N230="snížená",J230,0)</f>
        <v>0</v>
      </c>
      <c r="BG230" s="252">
        <f>IF(N230="zákl. přenesená",J230,0)</f>
        <v>0</v>
      </c>
      <c r="BH230" s="252">
        <f>IF(N230="sníž. přenesená",J230,0)</f>
        <v>0</v>
      </c>
      <c r="BI230" s="252">
        <f>IF(N230="nulová",J230,0)</f>
        <v>0</v>
      </c>
      <c r="BJ230" s="14" t="s">
        <v>83</v>
      </c>
      <c r="BK230" s="252">
        <f>ROUND(I230*H230,2)</f>
        <v>0</v>
      </c>
      <c r="BL230" s="14" t="s">
        <v>214</v>
      </c>
      <c r="BM230" s="251" t="s">
        <v>751</v>
      </c>
    </row>
    <row r="231" s="2" customFormat="1" ht="16.5" customHeight="1">
      <c r="A231" s="35"/>
      <c r="B231" s="36"/>
      <c r="C231" s="253" t="s">
        <v>475</v>
      </c>
      <c r="D231" s="253" t="s">
        <v>181</v>
      </c>
      <c r="E231" s="254" t="s">
        <v>752</v>
      </c>
      <c r="F231" s="255" t="s">
        <v>753</v>
      </c>
      <c r="G231" s="256" t="s">
        <v>178</v>
      </c>
      <c r="H231" s="257">
        <v>2</v>
      </c>
      <c r="I231" s="258"/>
      <c r="J231" s="259">
        <f>ROUND(I231*H231,2)</f>
        <v>0</v>
      </c>
      <c r="K231" s="260"/>
      <c r="L231" s="261"/>
      <c r="M231" s="262" t="s">
        <v>1</v>
      </c>
      <c r="N231" s="263" t="s">
        <v>41</v>
      </c>
      <c r="O231" s="88"/>
      <c r="P231" s="249">
        <f>O231*H231</f>
        <v>0</v>
      </c>
      <c r="Q231" s="249">
        <v>0.0052700000000000004</v>
      </c>
      <c r="R231" s="249">
        <f>Q231*H231</f>
        <v>0.010540000000000001</v>
      </c>
      <c r="S231" s="249">
        <v>0</v>
      </c>
      <c r="T231" s="250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251" t="s">
        <v>309</v>
      </c>
      <c r="AT231" s="251" t="s">
        <v>181</v>
      </c>
      <c r="AU231" s="251" t="s">
        <v>85</v>
      </c>
      <c r="AY231" s="14" t="s">
        <v>172</v>
      </c>
      <c r="BE231" s="252">
        <f>IF(N231="základní",J231,0)</f>
        <v>0</v>
      </c>
      <c r="BF231" s="252">
        <f>IF(N231="snížená",J231,0)</f>
        <v>0</v>
      </c>
      <c r="BG231" s="252">
        <f>IF(N231="zákl. přenesená",J231,0)</f>
        <v>0</v>
      </c>
      <c r="BH231" s="252">
        <f>IF(N231="sníž. přenesená",J231,0)</f>
        <v>0</v>
      </c>
      <c r="BI231" s="252">
        <f>IF(N231="nulová",J231,0)</f>
        <v>0</v>
      </c>
      <c r="BJ231" s="14" t="s">
        <v>83</v>
      </c>
      <c r="BK231" s="252">
        <f>ROUND(I231*H231,2)</f>
        <v>0</v>
      </c>
      <c r="BL231" s="14" t="s">
        <v>214</v>
      </c>
      <c r="BM231" s="251" t="s">
        <v>754</v>
      </c>
    </row>
    <row r="232" s="2" customFormat="1" ht="16.5" customHeight="1">
      <c r="A232" s="35"/>
      <c r="B232" s="36"/>
      <c r="C232" s="253" t="s">
        <v>479</v>
      </c>
      <c r="D232" s="253" t="s">
        <v>181</v>
      </c>
      <c r="E232" s="254" t="s">
        <v>755</v>
      </c>
      <c r="F232" s="255" t="s">
        <v>756</v>
      </c>
      <c r="G232" s="256" t="s">
        <v>178</v>
      </c>
      <c r="H232" s="257">
        <v>1</v>
      </c>
      <c r="I232" s="258"/>
      <c r="J232" s="259">
        <f>ROUND(I232*H232,2)</f>
        <v>0</v>
      </c>
      <c r="K232" s="260"/>
      <c r="L232" s="261"/>
      <c r="M232" s="262" t="s">
        <v>1</v>
      </c>
      <c r="N232" s="263" t="s">
        <v>41</v>
      </c>
      <c r="O232" s="88"/>
      <c r="P232" s="249">
        <f>O232*H232</f>
        <v>0</v>
      </c>
      <c r="Q232" s="249">
        <v>0.0054000000000000003</v>
      </c>
      <c r="R232" s="249">
        <f>Q232*H232</f>
        <v>0.0054000000000000003</v>
      </c>
      <c r="S232" s="249">
        <v>0</v>
      </c>
      <c r="T232" s="250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51" t="s">
        <v>309</v>
      </c>
      <c r="AT232" s="251" t="s">
        <v>181</v>
      </c>
      <c r="AU232" s="251" t="s">
        <v>85</v>
      </c>
      <c r="AY232" s="14" t="s">
        <v>172</v>
      </c>
      <c r="BE232" s="252">
        <f>IF(N232="základní",J232,0)</f>
        <v>0</v>
      </c>
      <c r="BF232" s="252">
        <f>IF(N232="snížená",J232,0)</f>
        <v>0</v>
      </c>
      <c r="BG232" s="252">
        <f>IF(N232="zákl. přenesená",J232,0)</f>
        <v>0</v>
      </c>
      <c r="BH232" s="252">
        <f>IF(N232="sníž. přenesená",J232,0)</f>
        <v>0</v>
      </c>
      <c r="BI232" s="252">
        <f>IF(N232="nulová",J232,0)</f>
        <v>0</v>
      </c>
      <c r="BJ232" s="14" t="s">
        <v>83</v>
      </c>
      <c r="BK232" s="252">
        <f>ROUND(I232*H232,2)</f>
        <v>0</v>
      </c>
      <c r="BL232" s="14" t="s">
        <v>214</v>
      </c>
      <c r="BM232" s="251" t="s">
        <v>757</v>
      </c>
    </row>
    <row r="233" s="2" customFormat="1" ht="16.5" customHeight="1">
      <c r="A233" s="35"/>
      <c r="B233" s="36"/>
      <c r="C233" s="253" t="s">
        <v>484</v>
      </c>
      <c r="D233" s="253" t="s">
        <v>181</v>
      </c>
      <c r="E233" s="254" t="s">
        <v>1209</v>
      </c>
      <c r="F233" s="255" t="s">
        <v>1210</v>
      </c>
      <c r="G233" s="256" t="s">
        <v>178</v>
      </c>
      <c r="H233" s="257">
        <v>1</v>
      </c>
      <c r="I233" s="258"/>
      <c r="J233" s="259">
        <f>ROUND(I233*H233,2)</f>
        <v>0</v>
      </c>
      <c r="K233" s="260"/>
      <c r="L233" s="261"/>
      <c r="M233" s="262" t="s">
        <v>1</v>
      </c>
      <c r="N233" s="263" t="s">
        <v>41</v>
      </c>
      <c r="O233" s="88"/>
      <c r="P233" s="249">
        <f>O233*H233</f>
        <v>0</v>
      </c>
      <c r="Q233" s="249">
        <v>0.0050000000000000001</v>
      </c>
      <c r="R233" s="249">
        <f>Q233*H233</f>
        <v>0.0050000000000000001</v>
      </c>
      <c r="S233" s="249">
        <v>0</v>
      </c>
      <c r="T233" s="250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51" t="s">
        <v>309</v>
      </c>
      <c r="AT233" s="251" t="s">
        <v>181</v>
      </c>
      <c r="AU233" s="251" t="s">
        <v>85</v>
      </c>
      <c r="AY233" s="14" t="s">
        <v>172</v>
      </c>
      <c r="BE233" s="252">
        <f>IF(N233="základní",J233,0)</f>
        <v>0</v>
      </c>
      <c r="BF233" s="252">
        <f>IF(N233="snížená",J233,0)</f>
        <v>0</v>
      </c>
      <c r="BG233" s="252">
        <f>IF(N233="zákl. přenesená",J233,0)</f>
        <v>0</v>
      </c>
      <c r="BH233" s="252">
        <f>IF(N233="sníž. přenesená",J233,0)</f>
        <v>0</v>
      </c>
      <c r="BI233" s="252">
        <f>IF(N233="nulová",J233,0)</f>
        <v>0</v>
      </c>
      <c r="BJ233" s="14" t="s">
        <v>83</v>
      </c>
      <c r="BK233" s="252">
        <f>ROUND(I233*H233,2)</f>
        <v>0</v>
      </c>
      <c r="BL233" s="14" t="s">
        <v>214</v>
      </c>
      <c r="BM233" s="251" t="s">
        <v>1211</v>
      </c>
    </row>
    <row r="234" s="2" customFormat="1" ht="16.5" customHeight="1">
      <c r="A234" s="35"/>
      <c r="B234" s="36"/>
      <c r="C234" s="239" t="s">
        <v>492</v>
      </c>
      <c r="D234" s="239" t="s">
        <v>175</v>
      </c>
      <c r="E234" s="240" t="s">
        <v>743</v>
      </c>
      <c r="F234" s="241" t="s">
        <v>744</v>
      </c>
      <c r="G234" s="242" t="s">
        <v>178</v>
      </c>
      <c r="H234" s="243">
        <v>8</v>
      </c>
      <c r="I234" s="244"/>
      <c r="J234" s="245">
        <f>ROUND(I234*H234,2)</f>
        <v>0</v>
      </c>
      <c r="K234" s="246"/>
      <c r="L234" s="41"/>
      <c r="M234" s="247" t="s">
        <v>1</v>
      </c>
      <c r="N234" s="248" t="s">
        <v>41</v>
      </c>
      <c r="O234" s="88"/>
      <c r="P234" s="249">
        <f>O234*H234</f>
        <v>0</v>
      </c>
      <c r="Q234" s="249">
        <v>0.00013999999999999999</v>
      </c>
      <c r="R234" s="249">
        <f>Q234*H234</f>
        <v>0.0011199999999999999</v>
      </c>
      <c r="S234" s="249">
        <v>0</v>
      </c>
      <c r="T234" s="250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251" t="s">
        <v>214</v>
      </c>
      <c r="AT234" s="251" t="s">
        <v>175</v>
      </c>
      <c r="AU234" s="251" t="s">
        <v>85</v>
      </c>
      <c r="AY234" s="14" t="s">
        <v>172</v>
      </c>
      <c r="BE234" s="252">
        <f>IF(N234="základní",J234,0)</f>
        <v>0</v>
      </c>
      <c r="BF234" s="252">
        <f>IF(N234="snížená",J234,0)</f>
        <v>0</v>
      </c>
      <c r="BG234" s="252">
        <f>IF(N234="zákl. přenesená",J234,0)</f>
        <v>0</v>
      </c>
      <c r="BH234" s="252">
        <f>IF(N234="sníž. přenesená",J234,0)</f>
        <v>0</v>
      </c>
      <c r="BI234" s="252">
        <f>IF(N234="nulová",J234,0)</f>
        <v>0</v>
      </c>
      <c r="BJ234" s="14" t="s">
        <v>83</v>
      </c>
      <c r="BK234" s="252">
        <f>ROUND(I234*H234,2)</f>
        <v>0</v>
      </c>
      <c r="BL234" s="14" t="s">
        <v>214</v>
      </c>
      <c r="BM234" s="251" t="s">
        <v>1465</v>
      </c>
    </row>
    <row r="235" s="2" customFormat="1" ht="24.15" customHeight="1">
      <c r="A235" s="35"/>
      <c r="B235" s="36"/>
      <c r="C235" s="253" t="s">
        <v>497</v>
      </c>
      <c r="D235" s="253" t="s">
        <v>181</v>
      </c>
      <c r="E235" s="254" t="s">
        <v>746</v>
      </c>
      <c r="F235" s="255" t="s">
        <v>747</v>
      </c>
      <c r="G235" s="256" t="s">
        <v>178</v>
      </c>
      <c r="H235" s="257">
        <v>8</v>
      </c>
      <c r="I235" s="258"/>
      <c r="J235" s="259">
        <f>ROUND(I235*H235,2)</f>
        <v>0</v>
      </c>
      <c r="K235" s="260"/>
      <c r="L235" s="261"/>
      <c r="M235" s="262" t="s">
        <v>1</v>
      </c>
      <c r="N235" s="263" t="s">
        <v>41</v>
      </c>
      <c r="O235" s="88"/>
      <c r="P235" s="249">
        <f>O235*H235</f>
        <v>0</v>
      </c>
      <c r="Q235" s="249">
        <v>0.00027</v>
      </c>
      <c r="R235" s="249">
        <f>Q235*H235</f>
        <v>0.00216</v>
      </c>
      <c r="S235" s="249">
        <v>0</v>
      </c>
      <c r="T235" s="250">
        <f>S235*H235</f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251" t="s">
        <v>309</v>
      </c>
      <c r="AT235" s="251" t="s">
        <v>181</v>
      </c>
      <c r="AU235" s="251" t="s">
        <v>85</v>
      </c>
      <c r="AY235" s="14" t="s">
        <v>172</v>
      </c>
      <c r="BE235" s="252">
        <f>IF(N235="základní",J235,0)</f>
        <v>0</v>
      </c>
      <c r="BF235" s="252">
        <f>IF(N235="snížená",J235,0)</f>
        <v>0</v>
      </c>
      <c r="BG235" s="252">
        <f>IF(N235="zákl. přenesená",J235,0)</f>
        <v>0</v>
      </c>
      <c r="BH235" s="252">
        <f>IF(N235="sníž. přenesená",J235,0)</f>
        <v>0</v>
      </c>
      <c r="BI235" s="252">
        <f>IF(N235="nulová",J235,0)</f>
        <v>0</v>
      </c>
      <c r="BJ235" s="14" t="s">
        <v>83</v>
      </c>
      <c r="BK235" s="252">
        <f>ROUND(I235*H235,2)</f>
        <v>0</v>
      </c>
      <c r="BL235" s="14" t="s">
        <v>214</v>
      </c>
      <c r="BM235" s="251" t="s">
        <v>1466</v>
      </c>
    </row>
    <row r="236" s="2" customFormat="1" ht="24.15" customHeight="1">
      <c r="A236" s="35"/>
      <c r="B236" s="36"/>
      <c r="C236" s="239" t="s">
        <v>501</v>
      </c>
      <c r="D236" s="239" t="s">
        <v>175</v>
      </c>
      <c r="E236" s="240" t="s">
        <v>761</v>
      </c>
      <c r="F236" s="241" t="s">
        <v>762</v>
      </c>
      <c r="G236" s="242" t="s">
        <v>227</v>
      </c>
      <c r="H236" s="264"/>
      <c r="I236" s="244"/>
      <c r="J236" s="245">
        <f>ROUND(I236*H236,2)</f>
        <v>0</v>
      </c>
      <c r="K236" s="246"/>
      <c r="L236" s="41"/>
      <c r="M236" s="247" t="s">
        <v>1</v>
      </c>
      <c r="N236" s="248" t="s">
        <v>41</v>
      </c>
      <c r="O236" s="88"/>
      <c r="P236" s="249">
        <f>O236*H236</f>
        <v>0</v>
      </c>
      <c r="Q236" s="249">
        <v>0</v>
      </c>
      <c r="R236" s="249">
        <f>Q236*H236</f>
        <v>0</v>
      </c>
      <c r="S236" s="249">
        <v>0</v>
      </c>
      <c r="T236" s="250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51" t="s">
        <v>214</v>
      </c>
      <c r="AT236" s="251" t="s">
        <v>175</v>
      </c>
      <c r="AU236" s="251" t="s">
        <v>85</v>
      </c>
      <c r="AY236" s="14" t="s">
        <v>172</v>
      </c>
      <c r="BE236" s="252">
        <f>IF(N236="základní",J236,0)</f>
        <v>0</v>
      </c>
      <c r="BF236" s="252">
        <f>IF(N236="snížená",J236,0)</f>
        <v>0</v>
      </c>
      <c r="BG236" s="252">
        <f>IF(N236="zákl. přenesená",J236,0)</f>
        <v>0</v>
      </c>
      <c r="BH236" s="252">
        <f>IF(N236="sníž. přenesená",J236,0)</f>
        <v>0</v>
      </c>
      <c r="BI236" s="252">
        <f>IF(N236="nulová",J236,0)</f>
        <v>0</v>
      </c>
      <c r="BJ236" s="14" t="s">
        <v>83</v>
      </c>
      <c r="BK236" s="252">
        <f>ROUND(I236*H236,2)</f>
        <v>0</v>
      </c>
      <c r="BL236" s="14" t="s">
        <v>214</v>
      </c>
      <c r="BM236" s="251" t="s">
        <v>763</v>
      </c>
    </row>
    <row r="237" s="2" customFormat="1" ht="24.15" customHeight="1">
      <c r="A237" s="35"/>
      <c r="B237" s="36"/>
      <c r="C237" s="239" t="s">
        <v>508</v>
      </c>
      <c r="D237" s="239" t="s">
        <v>175</v>
      </c>
      <c r="E237" s="240" t="s">
        <v>764</v>
      </c>
      <c r="F237" s="241" t="s">
        <v>765</v>
      </c>
      <c r="G237" s="242" t="s">
        <v>227</v>
      </c>
      <c r="H237" s="264"/>
      <c r="I237" s="244"/>
      <c r="J237" s="245">
        <f>ROUND(I237*H237,2)</f>
        <v>0</v>
      </c>
      <c r="K237" s="246"/>
      <c r="L237" s="41"/>
      <c r="M237" s="247" t="s">
        <v>1</v>
      </c>
      <c r="N237" s="248" t="s">
        <v>41</v>
      </c>
      <c r="O237" s="88"/>
      <c r="P237" s="249">
        <f>O237*H237</f>
        <v>0</v>
      </c>
      <c r="Q237" s="249">
        <v>0</v>
      </c>
      <c r="R237" s="249">
        <f>Q237*H237</f>
        <v>0</v>
      </c>
      <c r="S237" s="249">
        <v>0</v>
      </c>
      <c r="T237" s="250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251" t="s">
        <v>214</v>
      </c>
      <c r="AT237" s="251" t="s">
        <v>175</v>
      </c>
      <c r="AU237" s="251" t="s">
        <v>85</v>
      </c>
      <c r="AY237" s="14" t="s">
        <v>172</v>
      </c>
      <c r="BE237" s="252">
        <f>IF(N237="základní",J237,0)</f>
        <v>0</v>
      </c>
      <c r="BF237" s="252">
        <f>IF(N237="snížená",J237,0)</f>
        <v>0</v>
      </c>
      <c r="BG237" s="252">
        <f>IF(N237="zákl. přenesená",J237,0)</f>
        <v>0</v>
      </c>
      <c r="BH237" s="252">
        <f>IF(N237="sníž. přenesená",J237,0)</f>
        <v>0</v>
      </c>
      <c r="BI237" s="252">
        <f>IF(N237="nulová",J237,0)</f>
        <v>0</v>
      </c>
      <c r="BJ237" s="14" t="s">
        <v>83</v>
      </c>
      <c r="BK237" s="252">
        <f>ROUND(I237*H237,2)</f>
        <v>0</v>
      </c>
      <c r="BL237" s="14" t="s">
        <v>214</v>
      </c>
      <c r="BM237" s="251" t="s">
        <v>766</v>
      </c>
    </row>
    <row r="238" s="12" customFormat="1" ht="22.8" customHeight="1">
      <c r="A238" s="12"/>
      <c r="B238" s="223"/>
      <c r="C238" s="224"/>
      <c r="D238" s="225" t="s">
        <v>75</v>
      </c>
      <c r="E238" s="237" t="s">
        <v>767</v>
      </c>
      <c r="F238" s="237" t="s">
        <v>768</v>
      </c>
      <c r="G238" s="224"/>
      <c r="H238" s="224"/>
      <c r="I238" s="227"/>
      <c r="J238" s="238">
        <f>BK238</f>
        <v>0</v>
      </c>
      <c r="K238" s="224"/>
      <c r="L238" s="229"/>
      <c r="M238" s="230"/>
      <c r="N238" s="231"/>
      <c r="O238" s="231"/>
      <c r="P238" s="232">
        <f>SUM(P239:P250)</f>
        <v>0</v>
      </c>
      <c r="Q238" s="231"/>
      <c r="R238" s="232">
        <f>SUM(R239:R250)</f>
        <v>0.27470012400000005</v>
      </c>
      <c r="S238" s="231"/>
      <c r="T238" s="233">
        <f>SUM(T239:T250)</f>
        <v>0.22854000000000002</v>
      </c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R238" s="234" t="s">
        <v>85</v>
      </c>
      <c r="AT238" s="235" t="s">
        <v>75</v>
      </c>
      <c r="AU238" s="235" t="s">
        <v>83</v>
      </c>
      <c r="AY238" s="234" t="s">
        <v>172</v>
      </c>
      <c r="BK238" s="236">
        <f>SUM(BK239:BK250)</f>
        <v>0</v>
      </c>
    </row>
    <row r="239" s="2" customFormat="1" ht="16.5" customHeight="1">
      <c r="A239" s="35"/>
      <c r="B239" s="36"/>
      <c r="C239" s="239" t="s">
        <v>512</v>
      </c>
      <c r="D239" s="239" t="s">
        <v>175</v>
      </c>
      <c r="E239" s="240" t="s">
        <v>769</v>
      </c>
      <c r="F239" s="241" t="s">
        <v>770</v>
      </c>
      <c r="G239" s="242" t="s">
        <v>213</v>
      </c>
      <c r="H239" s="243">
        <v>25</v>
      </c>
      <c r="I239" s="244"/>
      <c r="J239" s="245">
        <f>ROUND(I239*H239,2)</f>
        <v>0</v>
      </c>
      <c r="K239" s="246"/>
      <c r="L239" s="41"/>
      <c r="M239" s="247" t="s">
        <v>1</v>
      </c>
      <c r="N239" s="248" t="s">
        <v>41</v>
      </c>
      <c r="O239" s="88"/>
      <c r="P239" s="249">
        <f>O239*H239</f>
        <v>0</v>
      </c>
      <c r="Q239" s="249">
        <v>3.8000000000000002E-05</v>
      </c>
      <c r="R239" s="249">
        <f>Q239*H239</f>
        <v>0.00095000000000000011</v>
      </c>
      <c r="S239" s="249">
        <v>0.0025400000000000002</v>
      </c>
      <c r="T239" s="250">
        <f>S239*H239</f>
        <v>0.063500000000000001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251" t="s">
        <v>214</v>
      </c>
      <c r="AT239" s="251" t="s">
        <v>175</v>
      </c>
      <c r="AU239" s="251" t="s">
        <v>85</v>
      </c>
      <c r="AY239" s="14" t="s">
        <v>172</v>
      </c>
      <c r="BE239" s="252">
        <f>IF(N239="základní",J239,0)</f>
        <v>0</v>
      </c>
      <c r="BF239" s="252">
        <f>IF(N239="snížená",J239,0)</f>
        <v>0</v>
      </c>
      <c r="BG239" s="252">
        <f>IF(N239="zákl. přenesená",J239,0)</f>
        <v>0</v>
      </c>
      <c r="BH239" s="252">
        <f>IF(N239="sníž. přenesená",J239,0)</f>
        <v>0</v>
      </c>
      <c r="BI239" s="252">
        <f>IF(N239="nulová",J239,0)</f>
        <v>0</v>
      </c>
      <c r="BJ239" s="14" t="s">
        <v>83</v>
      </c>
      <c r="BK239" s="252">
        <f>ROUND(I239*H239,2)</f>
        <v>0</v>
      </c>
      <c r="BL239" s="14" t="s">
        <v>214</v>
      </c>
      <c r="BM239" s="251" t="s">
        <v>771</v>
      </c>
    </row>
    <row r="240" s="2" customFormat="1" ht="24.15" customHeight="1">
      <c r="A240" s="35"/>
      <c r="B240" s="36"/>
      <c r="C240" s="239" t="s">
        <v>519</v>
      </c>
      <c r="D240" s="239" t="s">
        <v>175</v>
      </c>
      <c r="E240" s="240" t="s">
        <v>772</v>
      </c>
      <c r="F240" s="241" t="s">
        <v>773</v>
      </c>
      <c r="G240" s="242" t="s">
        <v>213</v>
      </c>
      <c r="H240" s="243">
        <v>10</v>
      </c>
      <c r="I240" s="244"/>
      <c r="J240" s="245">
        <f>ROUND(I240*H240,2)</f>
        <v>0</v>
      </c>
      <c r="K240" s="246"/>
      <c r="L240" s="41"/>
      <c r="M240" s="247" t="s">
        <v>1</v>
      </c>
      <c r="N240" s="248" t="s">
        <v>41</v>
      </c>
      <c r="O240" s="88"/>
      <c r="P240" s="249">
        <f>O240*H240</f>
        <v>0</v>
      </c>
      <c r="Q240" s="249">
        <v>5.1999999999999997E-05</v>
      </c>
      <c r="R240" s="249">
        <f>Q240*H240</f>
        <v>0.00051999999999999995</v>
      </c>
      <c r="S240" s="249">
        <v>0.0047299999999999998</v>
      </c>
      <c r="T240" s="250">
        <f>S240*H240</f>
        <v>0.047299999999999995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51" t="s">
        <v>214</v>
      </c>
      <c r="AT240" s="251" t="s">
        <v>175</v>
      </c>
      <c r="AU240" s="251" t="s">
        <v>85</v>
      </c>
      <c r="AY240" s="14" t="s">
        <v>172</v>
      </c>
      <c r="BE240" s="252">
        <f>IF(N240="základní",J240,0)</f>
        <v>0</v>
      </c>
      <c r="BF240" s="252">
        <f>IF(N240="snížená",J240,0)</f>
        <v>0</v>
      </c>
      <c r="BG240" s="252">
        <f>IF(N240="zákl. přenesená",J240,0)</f>
        <v>0</v>
      </c>
      <c r="BH240" s="252">
        <f>IF(N240="sníž. přenesená",J240,0)</f>
        <v>0</v>
      </c>
      <c r="BI240" s="252">
        <f>IF(N240="nulová",J240,0)</f>
        <v>0</v>
      </c>
      <c r="BJ240" s="14" t="s">
        <v>83</v>
      </c>
      <c r="BK240" s="252">
        <f>ROUND(I240*H240,2)</f>
        <v>0</v>
      </c>
      <c r="BL240" s="14" t="s">
        <v>214</v>
      </c>
      <c r="BM240" s="251" t="s">
        <v>774</v>
      </c>
    </row>
    <row r="241" s="2" customFormat="1" ht="24.15" customHeight="1">
      <c r="A241" s="35"/>
      <c r="B241" s="36"/>
      <c r="C241" s="239" t="s">
        <v>526</v>
      </c>
      <c r="D241" s="239" t="s">
        <v>175</v>
      </c>
      <c r="E241" s="240" t="s">
        <v>1214</v>
      </c>
      <c r="F241" s="241" t="s">
        <v>1215</v>
      </c>
      <c r="G241" s="242" t="s">
        <v>213</v>
      </c>
      <c r="H241" s="243">
        <v>14</v>
      </c>
      <c r="I241" s="244"/>
      <c r="J241" s="245">
        <f>ROUND(I241*H241,2)</f>
        <v>0</v>
      </c>
      <c r="K241" s="246"/>
      <c r="L241" s="41"/>
      <c r="M241" s="247" t="s">
        <v>1</v>
      </c>
      <c r="N241" s="248" t="s">
        <v>41</v>
      </c>
      <c r="O241" s="88"/>
      <c r="P241" s="249">
        <f>O241*H241</f>
        <v>0</v>
      </c>
      <c r="Q241" s="249">
        <v>6.0000000000000002E-05</v>
      </c>
      <c r="R241" s="249">
        <f>Q241*H241</f>
        <v>0.00084000000000000003</v>
      </c>
      <c r="S241" s="249">
        <v>0.0084100000000000008</v>
      </c>
      <c r="T241" s="250">
        <f>S241*H241</f>
        <v>0.11774000000000001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251" t="s">
        <v>214</v>
      </c>
      <c r="AT241" s="251" t="s">
        <v>175</v>
      </c>
      <c r="AU241" s="251" t="s">
        <v>85</v>
      </c>
      <c r="AY241" s="14" t="s">
        <v>172</v>
      </c>
      <c r="BE241" s="252">
        <f>IF(N241="základní",J241,0)</f>
        <v>0</v>
      </c>
      <c r="BF241" s="252">
        <f>IF(N241="snížená",J241,0)</f>
        <v>0</v>
      </c>
      <c r="BG241" s="252">
        <f>IF(N241="zákl. přenesená",J241,0)</f>
        <v>0</v>
      </c>
      <c r="BH241" s="252">
        <f>IF(N241="sníž. přenesená",J241,0)</f>
        <v>0</v>
      </c>
      <c r="BI241" s="252">
        <f>IF(N241="nulová",J241,0)</f>
        <v>0</v>
      </c>
      <c r="BJ241" s="14" t="s">
        <v>83</v>
      </c>
      <c r="BK241" s="252">
        <f>ROUND(I241*H241,2)</f>
        <v>0</v>
      </c>
      <c r="BL241" s="14" t="s">
        <v>214</v>
      </c>
      <c r="BM241" s="251" t="s">
        <v>1216</v>
      </c>
    </row>
    <row r="242" s="2" customFormat="1" ht="33" customHeight="1">
      <c r="A242" s="35"/>
      <c r="B242" s="36"/>
      <c r="C242" s="239" t="s">
        <v>529</v>
      </c>
      <c r="D242" s="239" t="s">
        <v>175</v>
      </c>
      <c r="E242" s="240" t="s">
        <v>775</v>
      </c>
      <c r="F242" s="241" t="s">
        <v>776</v>
      </c>
      <c r="G242" s="242" t="s">
        <v>213</v>
      </c>
      <c r="H242" s="243">
        <v>1</v>
      </c>
      <c r="I242" s="244"/>
      <c r="J242" s="245">
        <f>ROUND(I242*H242,2)</f>
        <v>0</v>
      </c>
      <c r="K242" s="246"/>
      <c r="L242" s="41"/>
      <c r="M242" s="247" t="s">
        <v>1</v>
      </c>
      <c r="N242" s="248" t="s">
        <v>41</v>
      </c>
      <c r="O242" s="88"/>
      <c r="P242" s="249">
        <f>O242*H242</f>
        <v>0</v>
      </c>
      <c r="Q242" s="249">
        <v>0.0022937679999999998</v>
      </c>
      <c r="R242" s="249">
        <f>Q242*H242</f>
        <v>0.0022937679999999998</v>
      </c>
      <c r="S242" s="249">
        <v>0</v>
      </c>
      <c r="T242" s="250">
        <f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251" t="s">
        <v>214</v>
      </c>
      <c r="AT242" s="251" t="s">
        <v>175</v>
      </c>
      <c r="AU242" s="251" t="s">
        <v>85</v>
      </c>
      <c r="AY242" s="14" t="s">
        <v>172</v>
      </c>
      <c r="BE242" s="252">
        <f>IF(N242="základní",J242,0)</f>
        <v>0</v>
      </c>
      <c r="BF242" s="252">
        <f>IF(N242="snížená",J242,0)</f>
        <v>0</v>
      </c>
      <c r="BG242" s="252">
        <f>IF(N242="zákl. přenesená",J242,0)</f>
        <v>0</v>
      </c>
      <c r="BH242" s="252">
        <f>IF(N242="sníž. přenesená",J242,0)</f>
        <v>0</v>
      </c>
      <c r="BI242" s="252">
        <f>IF(N242="nulová",J242,0)</f>
        <v>0</v>
      </c>
      <c r="BJ242" s="14" t="s">
        <v>83</v>
      </c>
      <c r="BK242" s="252">
        <f>ROUND(I242*H242,2)</f>
        <v>0</v>
      </c>
      <c r="BL242" s="14" t="s">
        <v>214</v>
      </c>
      <c r="BM242" s="251" t="s">
        <v>777</v>
      </c>
    </row>
    <row r="243" s="2" customFormat="1" ht="24.15" customHeight="1">
      <c r="A243" s="35"/>
      <c r="B243" s="36"/>
      <c r="C243" s="239" t="s">
        <v>533</v>
      </c>
      <c r="D243" s="239" t="s">
        <v>175</v>
      </c>
      <c r="E243" s="240" t="s">
        <v>778</v>
      </c>
      <c r="F243" s="241" t="s">
        <v>779</v>
      </c>
      <c r="G243" s="242" t="s">
        <v>213</v>
      </c>
      <c r="H243" s="243">
        <v>24</v>
      </c>
      <c r="I243" s="244"/>
      <c r="J243" s="245">
        <f>ROUND(I243*H243,2)</f>
        <v>0</v>
      </c>
      <c r="K243" s="246"/>
      <c r="L243" s="41"/>
      <c r="M243" s="247" t="s">
        <v>1</v>
      </c>
      <c r="N243" s="248" t="s">
        <v>41</v>
      </c>
      <c r="O243" s="88"/>
      <c r="P243" s="249">
        <f>O243*H243</f>
        <v>0</v>
      </c>
      <c r="Q243" s="249">
        <v>0.0041571940000000003</v>
      </c>
      <c r="R243" s="249">
        <f>Q243*H243</f>
        <v>0.099772656000000015</v>
      </c>
      <c r="S243" s="249">
        <v>0</v>
      </c>
      <c r="T243" s="250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251" t="s">
        <v>214</v>
      </c>
      <c r="AT243" s="251" t="s">
        <v>175</v>
      </c>
      <c r="AU243" s="251" t="s">
        <v>85</v>
      </c>
      <c r="AY243" s="14" t="s">
        <v>172</v>
      </c>
      <c r="BE243" s="252">
        <f>IF(N243="základní",J243,0)</f>
        <v>0</v>
      </c>
      <c r="BF243" s="252">
        <f>IF(N243="snížená",J243,0)</f>
        <v>0</v>
      </c>
      <c r="BG243" s="252">
        <f>IF(N243="zákl. přenesená",J243,0)</f>
        <v>0</v>
      </c>
      <c r="BH243" s="252">
        <f>IF(N243="sníž. přenesená",J243,0)</f>
        <v>0</v>
      </c>
      <c r="BI243" s="252">
        <f>IF(N243="nulová",J243,0)</f>
        <v>0</v>
      </c>
      <c r="BJ243" s="14" t="s">
        <v>83</v>
      </c>
      <c r="BK243" s="252">
        <f>ROUND(I243*H243,2)</f>
        <v>0</v>
      </c>
      <c r="BL243" s="14" t="s">
        <v>214</v>
      </c>
      <c r="BM243" s="251" t="s">
        <v>780</v>
      </c>
    </row>
    <row r="244" s="2" customFormat="1" ht="24.15" customHeight="1">
      <c r="A244" s="35"/>
      <c r="B244" s="36"/>
      <c r="C244" s="239" t="s">
        <v>537</v>
      </c>
      <c r="D244" s="239" t="s">
        <v>175</v>
      </c>
      <c r="E244" s="240" t="s">
        <v>781</v>
      </c>
      <c r="F244" s="241" t="s">
        <v>782</v>
      </c>
      <c r="G244" s="242" t="s">
        <v>213</v>
      </c>
      <c r="H244" s="243">
        <v>10</v>
      </c>
      <c r="I244" s="244"/>
      <c r="J244" s="245">
        <f>ROUND(I244*H244,2)</f>
        <v>0</v>
      </c>
      <c r="K244" s="246"/>
      <c r="L244" s="41"/>
      <c r="M244" s="247" t="s">
        <v>1</v>
      </c>
      <c r="N244" s="248" t="s">
        <v>41</v>
      </c>
      <c r="O244" s="88"/>
      <c r="P244" s="249">
        <f>O244*H244</f>
        <v>0</v>
      </c>
      <c r="Q244" s="249">
        <v>0.00594437</v>
      </c>
      <c r="R244" s="249">
        <f>Q244*H244</f>
        <v>0.059443700000000002</v>
      </c>
      <c r="S244" s="249">
        <v>0</v>
      </c>
      <c r="T244" s="250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251" t="s">
        <v>214</v>
      </c>
      <c r="AT244" s="251" t="s">
        <v>175</v>
      </c>
      <c r="AU244" s="251" t="s">
        <v>85</v>
      </c>
      <c r="AY244" s="14" t="s">
        <v>172</v>
      </c>
      <c r="BE244" s="252">
        <f>IF(N244="základní",J244,0)</f>
        <v>0</v>
      </c>
      <c r="BF244" s="252">
        <f>IF(N244="snížená",J244,0)</f>
        <v>0</v>
      </c>
      <c r="BG244" s="252">
        <f>IF(N244="zákl. přenesená",J244,0)</f>
        <v>0</v>
      </c>
      <c r="BH244" s="252">
        <f>IF(N244="sníž. přenesená",J244,0)</f>
        <v>0</v>
      </c>
      <c r="BI244" s="252">
        <f>IF(N244="nulová",J244,0)</f>
        <v>0</v>
      </c>
      <c r="BJ244" s="14" t="s">
        <v>83</v>
      </c>
      <c r="BK244" s="252">
        <f>ROUND(I244*H244,2)</f>
        <v>0</v>
      </c>
      <c r="BL244" s="14" t="s">
        <v>214</v>
      </c>
      <c r="BM244" s="251" t="s">
        <v>783</v>
      </c>
    </row>
    <row r="245" s="2" customFormat="1" ht="24.15" customHeight="1">
      <c r="A245" s="35"/>
      <c r="B245" s="36"/>
      <c r="C245" s="239" t="s">
        <v>541</v>
      </c>
      <c r="D245" s="239" t="s">
        <v>175</v>
      </c>
      <c r="E245" s="240" t="s">
        <v>1217</v>
      </c>
      <c r="F245" s="241" t="s">
        <v>1218</v>
      </c>
      <c r="G245" s="242" t="s">
        <v>213</v>
      </c>
      <c r="H245" s="243">
        <v>14</v>
      </c>
      <c r="I245" s="244"/>
      <c r="J245" s="245">
        <f>ROUND(I245*H245,2)</f>
        <v>0</v>
      </c>
      <c r="K245" s="246"/>
      <c r="L245" s="41"/>
      <c r="M245" s="247" t="s">
        <v>1</v>
      </c>
      <c r="N245" s="248" t="s">
        <v>41</v>
      </c>
      <c r="O245" s="88"/>
      <c r="P245" s="249">
        <f>O245*H245</f>
        <v>0</v>
      </c>
      <c r="Q245" s="249">
        <v>0.00792</v>
      </c>
      <c r="R245" s="249">
        <f>Q245*H245</f>
        <v>0.11088000000000001</v>
      </c>
      <c r="S245" s="249">
        <v>0</v>
      </c>
      <c r="T245" s="250">
        <f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251" t="s">
        <v>214</v>
      </c>
      <c r="AT245" s="251" t="s">
        <v>175</v>
      </c>
      <c r="AU245" s="251" t="s">
        <v>85</v>
      </c>
      <c r="AY245" s="14" t="s">
        <v>172</v>
      </c>
      <c r="BE245" s="252">
        <f>IF(N245="základní",J245,0)</f>
        <v>0</v>
      </c>
      <c r="BF245" s="252">
        <f>IF(N245="snížená",J245,0)</f>
        <v>0</v>
      </c>
      <c r="BG245" s="252">
        <f>IF(N245="zákl. přenesená",J245,0)</f>
        <v>0</v>
      </c>
      <c r="BH245" s="252">
        <f>IF(N245="sníž. přenesená",J245,0)</f>
        <v>0</v>
      </c>
      <c r="BI245" s="252">
        <f>IF(N245="nulová",J245,0)</f>
        <v>0</v>
      </c>
      <c r="BJ245" s="14" t="s">
        <v>83</v>
      </c>
      <c r="BK245" s="252">
        <f>ROUND(I245*H245,2)</f>
        <v>0</v>
      </c>
      <c r="BL245" s="14" t="s">
        <v>214</v>
      </c>
      <c r="BM245" s="251" t="s">
        <v>1219</v>
      </c>
    </row>
    <row r="246" s="2" customFormat="1" ht="21.75" customHeight="1">
      <c r="A246" s="35"/>
      <c r="B246" s="36"/>
      <c r="C246" s="239" t="s">
        <v>547</v>
      </c>
      <c r="D246" s="239" t="s">
        <v>175</v>
      </c>
      <c r="E246" s="240" t="s">
        <v>784</v>
      </c>
      <c r="F246" s="241" t="s">
        <v>785</v>
      </c>
      <c r="G246" s="242" t="s">
        <v>213</v>
      </c>
      <c r="H246" s="243">
        <v>25</v>
      </c>
      <c r="I246" s="244"/>
      <c r="J246" s="245">
        <f>ROUND(I246*H246,2)</f>
        <v>0</v>
      </c>
      <c r="K246" s="246"/>
      <c r="L246" s="41"/>
      <c r="M246" s="247" t="s">
        <v>1</v>
      </c>
      <c r="N246" s="248" t="s">
        <v>41</v>
      </c>
      <c r="O246" s="88"/>
      <c r="P246" s="249">
        <f>O246*H246</f>
        <v>0</v>
      </c>
      <c r="Q246" s="249">
        <v>0</v>
      </c>
      <c r="R246" s="249">
        <f>Q246*H246</f>
        <v>0</v>
      </c>
      <c r="S246" s="249">
        <v>0</v>
      </c>
      <c r="T246" s="250">
        <f>S246*H246</f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251" t="s">
        <v>214</v>
      </c>
      <c r="AT246" s="251" t="s">
        <v>175</v>
      </c>
      <c r="AU246" s="251" t="s">
        <v>85</v>
      </c>
      <c r="AY246" s="14" t="s">
        <v>172</v>
      </c>
      <c r="BE246" s="252">
        <f>IF(N246="základní",J246,0)</f>
        <v>0</v>
      </c>
      <c r="BF246" s="252">
        <f>IF(N246="snížená",J246,0)</f>
        <v>0</v>
      </c>
      <c r="BG246" s="252">
        <f>IF(N246="zákl. přenesená",J246,0)</f>
        <v>0</v>
      </c>
      <c r="BH246" s="252">
        <f>IF(N246="sníž. přenesená",J246,0)</f>
        <v>0</v>
      </c>
      <c r="BI246" s="252">
        <f>IF(N246="nulová",J246,0)</f>
        <v>0</v>
      </c>
      <c r="BJ246" s="14" t="s">
        <v>83</v>
      </c>
      <c r="BK246" s="252">
        <f>ROUND(I246*H246,2)</f>
        <v>0</v>
      </c>
      <c r="BL246" s="14" t="s">
        <v>214</v>
      </c>
      <c r="BM246" s="251" t="s">
        <v>786</v>
      </c>
    </row>
    <row r="247" s="2" customFormat="1" ht="24.15" customHeight="1">
      <c r="A247" s="35"/>
      <c r="B247" s="36"/>
      <c r="C247" s="239" t="s">
        <v>551</v>
      </c>
      <c r="D247" s="239" t="s">
        <v>175</v>
      </c>
      <c r="E247" s="240" t="s">
        <v>787</v>
      </c>
      <c r="F247" s="241" t="s">
        <v>788</v>
      </c>
      <c r="G247" s="242" t="s">
        <v>213</v>
      </c>
      <c r="H247" s="243">
        <v>10</v>
      </c>
      <c r="I247" s="244"/>
      <c r="J247" s="245">
        <f>ROUND(I247*H247,2)</f>
        <v>0</v>
      </c>
      <c r="K247" s="246"/>
      <c r="L247" s="41"/>
      <c r="M247" s="247" t="s">
        <v>1</v>
      </c>
      <c r="N247" s="248" t="s">
        <v>41</v>
      </c>
      <c r="O247" s="88"/>
      <c r="P247" s="249">
        <f>O247*H247</f>
        <v>0</v>
      </c>
      <c r="Q247" s="249">
        <v>0</v>
      </c>
      <c r="R247" s="249">
        <f>Q247*H247</f>
        <v>0</v>
      </c>
      <c r="S247" s="249">
        <v>0</v>
      </c>
      <c r="T247" s="250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251" t="s">
        <v>214</v>
      </c>
      <c r="AT247" s="251" t="s">
        <v>175</v>
      </c>
      <c r="AU247" s="251" t="s">
        <v>85</v>
      </c>
      <c r="AY247" s="14" t="s">
        <v>172</v>
      </c>
      <c r="BE247" s="252">
        <f>IF(N247="základní",J247,0)</f>
        <v>0</v>
      </c>
      <c r="BF247" s="252">
        <f>IF(N247="snížená",J247,0)</f>
        <v>0</v>
      </c>
      <c r="BG247" s="252">
        <f>IF(N247="zákl. přenesená",J247,0)</f>
        <v>0</v>
      </c>
      <c r="BH247" s="252">
        <f>IF(N247="sníž. přenesená",J247,0)</f>
        <v>0</v>
      </c>
      <c r="BI247" s="252">
        <f>IF(N247="nulová",J247,0)</f>
        <v>0</v>
      </c>
      <c r="BJ247" s="14" t="s">
        <v>83</v>
      </c>
      <c r="BK247" s="252">
        <f>ROUND(I247*H247,2)</f>
        <v>0</v>
      </c>
      <c r="BL247" s="14" t="s">
        <v>214</v>
      </c>
      <c r="BM247" s="251" t="s">
        <v>789</v>
      </c>
    </row>
    <row r="248" s="2" customFormat="1" ht="24.15" customHeight="1">
      <c r="A248" s="35"/>
      <c r="B248" s="36"/>
      <c r="C248" s="239" t="s">
        <v>555</v>
      </c>
      <c r="D248" s="239" t="s">
        <v>175</v>
      </c>
      <c r="E248" s="240" t="s">
        <v>1220</v>
      </c>
      <c r="F248" s="241" t="s">
        <v>1221</v>
      </c>
      <c r="G248" s="242" t="s">
        <v>213</v>
      </c>
      <c r="H248" s="243">
        <v>14</v>
      </c>
      <c r="I248" s="244"/>
      <c r="J248" s="245">
        <f>ROUND(I248*H248,2)</f>
        <v>0</v>
      </c>
      <c r="K248" s="246"/>
      <c r="L248" s="41"/>
      <c r="M248" s="247" t="s">
        <v>1</v>
      </c>
      <c r="N248" s="248" t="s">
        <v>41</v>
      </c>
      <c r="O248" s="88"/>
      <c r="P248" s="249">
        <f>O248*H248</f>
        <v>0</v>
      </c>
      <c r="Q248" s="249">
        <v>0</v>
      </c>
      <c r="R248" s="249">
        <f>Q248*H248</f>
        <v>0</v>
      </c>
      <c r="S248" s="249">
        <v>0</v>
      </c>
      <c r="T248" s="250">
        <f>S248*H248</f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251" t="s">
        <v>214</v>
      </c>
      <c r="AT248" s="251" t="s">
        <v>175</v>
      </c>
      <c r="AU248" s="251" t="s">
        <v>85</v>
      </c>
      <c r="AY248" s="14" t="s">
        <v>172</v>
      </c>
      <c r="BE248" s="252">
        <f>IF(N248="základní",J248,0)</f>
        <v>0</v>
      </c>
      <c r="BF248" s="252">
        <f>IF(N248="snížená",J248,0)</f>
        <v>0</v>
      </c>
      <c r="BG248" s="252">
        <f>IF(N248="zákl. přenesená",J248,0)</f>
        <v>0</v>
      </c>
      <c r="BH248" s="252">
        <f>IF(N248="sníž. přenesená",J248,0)</f>
        <v>0</v>
      </c>
      <c r="BI248" s="252">
        <f>IF(N248="nulová",J248,0)</f>
        <v>0</v>
      </c>
      <c r="BJ248" s="14" t="s">
        <v>83</v>
      </c>
      <c r="BK248" s="252">
        <f>ROUND(I248*H248,2)</f>
        <v>0</v>
      </c>
      <c r="BL248" s="14" t="s">
        <v>214</v>
      </c>
      <c r="BM248" s="251" t="s">
        <v>1222</v>
      </c>
    </row>
    <row r="249" s="2" customFormat="1" ht="24.15" customHeight="1">
      <c r="A249" s="35"/>
      <c r="B249" s="36"/>
      <c r="C249" s="239" t="s">
        <v>558</v>
      </c>
      <c r="D249" s="239" t="s">
        <v>175</v>
      </c>
      <c r="E249" s="240" t="s">
        <v>790</v>
      </c>
      <c r="F249" s="241" t="s">
        <v>791</v>
      </c>
      <c r="G249" s="242" t="s">
        <v>227</v>
      </c>
      <c r="H249" s="264"/>
      <c r="I249" s="244"/>
      <c r="J249" s="245">
        <f>ROUND(I249*H249,2)</f>
        <v>0</v>
      </c>
      <c r="K249" s="246"/>
      <c r="L249" s="41"/>
      <c r="M249" s="247" t="s">
        <v>1</v>
      </c>
      <c r="N249" s="248" t="s">
        <v>41</v>
      </c>
      <c r="O249" s="88"/>
      <c r="P249" s="249">
        <f>O249*H249</f>
        <v>0</v>
      </c>
      <c r="Q249" s="249">
        <v>0</v>
      </c>
      <c r="R249" s="249">
        <f>Q249*H249</f>
        <v>0</v>
      </c>
      <c r="S249" s="249">
        <v>0</v>
      </c>
      <c r="T249" s="250">
        <f>S249*H249</f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251" t="s">
        <v>214</v>
      </c>
      <c r="AT249" s="251" t="s">
        <v>175</v>
      </c>
      <c r="AU249" s="251" t="s">
        <v>85</v>
      </c>
      <c r="AY249" s="14" t="s">
        <v>172</v>
      </c>
      <c r="BE249" s="252">
        <f>IF(N249="základní",J249,0)</f>
        <v>0</v>
      </c>
      <c r="BF249" s="252">
        <f>IF(N249="snížená",J249,0)</f>
        <v>0</v>
      </c>
      <c r="BG249" s="252">
        <f>IF(N249="zákl. přenesená",J249,0)</f>
        <v>0</v>
      </c>
      <c r="BH249" s="252">
        <f>IF(N249="sníž. přenesená",J249,0)</f>
        <v>0</v>
      </c>
      <c r="BI249" s="252">
        <f>IF(N249="nulová",J249,0)</f>
        <v>0</v>
      </c>
      <c r="BJ249" s="14" t="s">
        <v>83</v>
      </c>
      <c r="BK249" s="252">
        <f>ROUND(I249*H249,2)</f>
        <v>0</v>
      </c>
      <c r="BL249" s="14" t="s">
        <v>214</v>
      </c>
      <c r="BM249" s="251" t="s">
        <v>792</v>
      </c>
    </row>
    <row r="250" s="2" customFormat="1" ht="24.15" customHeight="1">
      <c r="A250" s="35"/>
      <c r="B250" s="36"/>
      <c r="C250" s="239" t="s">
        <v>562</v>
      </c>
      <c r="D250" s="239" t="s">
        <v>175</v>
      </c>
      <c r="E250" s="240" t="s">
        <v>793</v>
      </c>
      <c r="F250" s="241" t="s">
        <v>794</v>
      </c>
      <c r="G250" s="242" t="s">
        <v>227</v>
      </c>
      <c r="H250" s="264"/>
      <c r="I250" s="244"/>
      <c r="J250" s="245">
        <f>ROUND(I250*H250,2)</f>
        <v>0</v>
      </c>
      <c r="K250" s="246"/>
      <c r="L250" s="41"/>
      <c r="M250" s="247" t="s">
        <v>1</v>
      </c>
      <c r="N250" s="248" t="s">
        <v>41</v>
      </c>
      <c r="O250" s="88"/>
      <c r="P250" s="249">
        <f>O250*H250</f>
        <v>0</v>
      </c>
      <c r="Q250" s="249">
        <v>0</v>
      </c>
      <c r="R250" s="249">
        <f>Q250*H250</f>
        <v>0</v>
      </c>
      <c r="S250" s="249">
        <v>0</v>
      </c>
      <c r="T250" s="250">
        <f>S250*H250</f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251" t="s">
        <v>214</v>
      </c>
      <c r="AT250" s="251" t="s">
        <v>175</v>
      </c>
      <c r="AU250" s="251" t="s">
        <v>85</v>
      </c>
      <c r="AY250" s="14" t="s">
        <v>172</v>
      </c>
      <c r="BE250" s="252">
        <f>IF(N250="základní",J250,0)</f>
        <v>0</v>
      </c>
      <c r="BF250" s="252">
        <f>IF(N250="snížená",J250,0)</f>
        <v>0</v>
      </c>
      <c r="BG250" s="252">
        <f>IF(N250="zákl. přenesená",J250,0)</f>
        <v>0</v>
      </c>
      <c r="BH250" s="252">
        <f>IF(N250="sníž. přenesená",J250,0)</f>
        <v>0</v>
      </c>
      <c r="BI250" s="252">
        <f>IF(N250="nulová",J250,0)</f>
        <v>0</v>
      </c>
      <c r="BJ250" s="14" t="s">
        <v>83</v>
      </c>
      <c r="BK250" s="252">
        <f>ROUND(I250*H250,2)</f>
        <v>0</v>
      </c>
      <c r="BL250" s="14" t="s">
        <v>214</v>
      </c>
      <c r="BM250" s="251" t="s">
        <v>795</v>
      </c>
    </row>
    <row r="251" s="12" customFormat="1" ht="22.8" customHeight="1">
      <c r="A251" s="12"/>
      <c r="B251" s="223"/>
      <c r="C251" s="224"/>
      <c r="D251" s="225" t="s">
        <v>75</v>
      </c>
      <c r="E251" s="237" t="s">
        <v>796</v>
      </c>
      <c r="F251" s="237" t="s">
        <v>797</v>
      </c>
      <c r="G251" s="224"/>
      <c r="H251" s="224"/>
      <c r="I251" s="227"/>
      <c r="J251" s="238">
        <f>BK251</f>
        <v>0</v>
      </c>
      <c r="K251" s="224"/>
      <c r="L251" s="229"/>
      <c r="M251" s="230"/>
      <c r="N251" s="231"/>
      <c r="O251" s="231"/>
      <c r="P251" s="232">
        <f>SUM(P252:P279)</f>
        <v>0</v>
      </c>
      <c r="Q251" s="231"/>
      <c r="R251" s="232">
        <f>SUM(R252:R279)</f>
        <v>0.14198633860000001</v>
      </c>
      <c r="S251" s="231"/>
      <c r="T251" s="233">
        <f>SUM(T252:T279)</f>
        <v>0.30735999999999997</v>
      </c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R251" s="234" t="s">
        <v>85</v>
      </c>
      <c r="AT251" s="235" t="s">
        <v>75</v>
      </c>
      <c r="AU251" s="235" t="s">
        <v>83</v>
      </c>
      <c r="AY251" s="234" t="s">
        <v>172</v>
      </c>
      <c r="BK251" s="236">
        <f>SUM(BK252:BK279)</f>
        <v>0</v>
      </c>
    </row>
    <row r="252" s="2" customFormat="1" ht="24.15" customHeight="1">
      <c r="A252" s="35"/>
      <c r="B252" s="36"/>
      <c r="C252" s="239" t="s">
        <v>567</v>
      </c>
      <c r="D252" s="239" t="s">
        <v>175</v>
      </c>
      <c r="E252" s="240" t="s">
        <v>1223</v>
      </c>
      <c r="F252" s="241" t="s">
        <v>1224</v>
      </c>
      <c r="G252" s="242" t="s">
        <v>178</v>
      </c>
      <c r="H252" s="243">
        <v>4</v>
      </c>
      <c r="I252" s="244"/>
      <c r="J252" s="245">
        <f>ROUND(I252*H252,2)</f>
        <v>0</v>
      </c>
      <c r="K252" s="246"/>
      <c r="L252" s="41"/>
      <c r="M252" s="247" t="s">
        <v>1</v>
      </c>
      <c r="N252" s="248" t="s">
        <v>41</v>
      </c>
      <c r="O252" s="88"/>
      <c r="P252" s="249">
        <f>O252*H252</f>
        <v>0</v>
      </c>
      <c r="Q252" s="249">
        <v>2.0000000000000002E-05</v>
      </c>
      <c r="R252" s="249">
        <f>Q252*H252</f>
        <v>8.0000000000000007E-05</v>
      </c>
      <c r="S252" s="249">
        <v>0.039</v>
      </c>
      <c r="T252" s="250">
        <f>S252*H252</f>
        <v>0.156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251" t="s">
        <v>214</v>
      </c>
      <c r="AT252" s="251" t="s">
        <v>175</v>
      </c>
      <c r="AU252" s="251" t="s">
        <v>85</v>
      </c>
      <c r="AY252" s="14" t="s">
        <v>172</v>
      </c>
      <c r="BE252" s="252">
        <f>IF(N252="základní",J252,0)</f>
        <v>0</v>
      </c>
      <c r="BF252" s="252">
        <f>IF(N252="snížená",J252,0)</f>
        <v>0</v>
      </c>
      <c r="BG252" s="252">
        <f>IF(N252="zákl. přenesená",J252,0)</f>
        <v>0</v>
      </c>
      <c r="BH252" s="252">
        <f>IF(N252="sníž. přenesená",J252,0)</f>
        <v>0</v>
      </c>
      <c r="BI252" s="252">
        <f>IF(N252="nulová",J252,0)</f>
        <v>0</v>
      </c>
      <c r="BJ252" s="14" t="s">
        <v>83</v>
      </c>
      <c r="BK252" s="252">
        <f>ROUND(I252*H252,2)</f>
        <v>0</v>
      </c>
      <c r="BL252" s="14" t="s">
        <v>214</v>
      </c>
      <c r="BM252" s="251" t="s">
        <v>1225</v>
      </c>
    </row>
    <row r="253" s="2" customFormat="1" ht="24.15" customHeight="1">
      <c r="A253" s="35"/>
      <c r="B253" s="36"/>
      <c r="C253" s="239" t="s">
        <v>572</v>
      </c>
      <c r="D253" s="239" t="s">
        <v>175</v>
      </c>
      <c r="E253" s="240" t="s">
        <v>798</v>
      </c>
      <c r="F253" s="241" t="s">
        <v>799</v>
      </c>
      <c r="G253" s="242" t="s">
        <v>178</v>
      </c>
      <c r="H253" s="243">
        <v>14</v>
      </c>
      <c r="I253" s="244"/>
      <c r="J253" s="245">
        <f>ROUND(I253*H253,2)</f>
        <v>0</v>
      </c>
      <c r="K253" s="246"/>
      <c r="L253" s="41"/>
      <c r="M253" s="247" t="s">
        <v>1</v>
      </c>
      <c r="N253" s="248" t="s">
        <v>41</v>
      </c>
      <c r="O253" s="88"/>
      <c r="P253" s="249">
        <f>O253*H253</f>
        <v>0</v>
      </c>
      <c r="Q253" s="249">
        <v>9.0000000000000006E-05</v>
      </c>
      <c r="R253" s="249">
        <f>Q253*H253</f>
        <v>0.0012600000000000001</v>
      </c>
      <c r="S253" s="249">
        <v>0.00044999999999999999</v>
      </c>
      <c r="T253" s="250">
        <f>S253*H253</f>
        <v>0.0063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251" t="s">
        <v>214</v>
      </c>
      <c r="AT253" s="251" t="s">
        <v>175</v>
      </c>
      <c r="AU253" s="251" t="s">
        <v>85</v>
      </c>
      <c r="AY253" s="14" t="s">
        <v>172</v>
      </c>
      <c r="BE253" s="252">
        <f>IF(N253="základní",J253,0)</f>
        <v>0</v>
      </c>
      <c r="BF253" s="252">
        <f>IF(N253="snížená",J253,0)</f>
        <v>0</v>
      </c>
      <c r="BG253" s="252">
        <f>IF(N253="zákl. přenesená",J253,0)</f>
        <v>0</v>
      </c>
      <c r="BH253" s="252">
        <f>IF(N253="sníž. přenesená",J253,0)</f>
        <v>0</v>
      </c>
      <c r="BI253" s="252">
        <f>IF(N253="nulová",J253,0)</f>
        <v>0</v>
      </c>
      <c r="BJ253" s="14" t="s">
        <v>83</v>
      </c>
      <c r="BK253" s="252">
        <f>ROUND(I253*H253,2)</f>
        <v>0</v>
      </c>
      <c r="BL253" s="14" t="s">
        <v>214</v>
      </c>
      <c r="BM253" s="251" t="s">
        <v>800</v>
      </c>
    </row>
    <row r="254" s="2" customFormat="1" ht="24.15" customHeight="1">
      <c r="A254" s="35"/>
      <c r="B254" s="36"/>
      <c r="C254" s="239" t="s">
        <v>576</v>
      </c>
      <c r="D254" s="239" t="s">
        <v>175</v>
      </c>
      <c r="E254" s="240" t="s">
        <v>801</v>
      </c>
      <c r="F254" s="241" t="s">
        <v>802</v>
      </c>
      <c r="G254" s="242" t="s">
        <v>178</v>
      </c>
      <c r="H254" s="243">
        <v>1</v>
      </c>
      <c r="I254" s="244"/>
      <c r="J254" s="245">
        <f>ROUND(I254*H254,2)</f>
        <v>0</v>
      </c>
      <c r="K254" s="246"/>
      <c r="L254" s="41"/>
      <c r="M254" s="247" t="s">
        <v>1</v>
      </c>
      <c r="N254" s="248" t="s">
        <v>41</v>
      </c>
      <c r="O254" s="88"/>
      <c r="P254" s="249">
        <f>O254*H254</f>
        <v>0</v>
      </c>
      <c r="Q254" s="249">
        <v>0.00012999999999999999</v>
      </c>
      <c r="R254" s="249">
        <f>Q254*H254</f>
        <v>0.00012999999999999999</v>
      </c>
      <c r="S254" s="249">
        <v>0.0011000000000000001</v>
      </c>
      <c r="T254" s="250">
        <f>S254*H254</f>
        <v>0.0011000000000000001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251" t="s">
        <v>214</v>
      </c>
      <c r="AT254" s="251" t="s">
        <v>175</v>
      </c>
      <c r="AU254" s="251" t="s">
        <v>85</v>
      </c>
      <c r="AY254" s="14" t="s">
        <v>172</v>
      </c>
      <c r="BE254" s="252">
        <f>IF(N254="základní",J254,0)</f>
        <v>0</v>
      </c>
      <c r="BF254" s="252">
        <f>IF(N254="snížená",J254,0)</f>
        <v>0</v>
      </c>
      <c r="BG254" s="252">
        <f>IF(N254="zákl. přenesená",J254,0)</f>
        <v>0</v>
      </c>
      <c r="BH254" s="252">
        <f>IF(N254="sníž. přenesená",J254,0)</f>
        <v>0</v>
      </c>
      <c r="BI254" s="252">
        <f>IF(N254="nulová",J254,0)</f>
        <v>0</v>
      </c>
      <c r="BJ254" s="14" t="s">
        <v>83</v>
      </c>
      <c r="BK254" s="252">
        <f>ROUND(I254*H254,2)</f>
        <v>0</v>
      </c>
      <c r="BL254" s="14" t="s">
        <v>214</v>
      </c>
      <c r="BM254" s="251" t="s">
        <v>803</v>
      </c>
    </row>
    <row r="255" s="2" customFormat="1" ht="24.15" customHeight="1">
      <c r="A255" s="35"/>
      <c r="B255" s="36"/>
      <c r="C255" s="239" t="s">
        <v>579</v>
      </c>
      <c r="D255" s="239" t="s">
        <v>175</v>
      </c>
      <c r="E255" s="240" t="s">
        <v>804</v>
      </c>
      <c r="F255" s="241" t="s">
        <v>805</v>
      </c>
      <c r="G255" s="242" t="s">
        <v>178</v>
      </c>
      <c r="H255" s="243">
        <v>30</v>
      </c>
      <c r="I255" s="244"/>
      <c r="J255" s="245">
        <f>ROUND(I255*H255,2)</f>
        <v>0</v>
      </c>
      <c r="K255" s="246"/>
      <c r="L255" s="41"/>
      <c r="M255" s="247" t="s">
        <v>1</v>
      </c>
      <c r="N255" s="248" t="s">
        <v>41</v>
      </c>
      <c r="O255" s="88"/>
      <c r="P255" s="249">
        <f>O255*H255</f>
        <v>0</v>
      </c>
      <c r="Q255" s="249">
        <v>0.00017000000000000001</v>
      </c>
      <c r="R255" s="249">
        <f>Q255*H255</f>
        <v>0.0051000000000000004</v>
      </c>
      <c r="S255" s="249">
        <v>0.0022000000000000001</v>
      </c>
      <c r="T255" s="250">
        <f>S255*H255</f>
        <v>0.066000000000000003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251" t="s">
        <v>214</v>
      </c>
      <c r="AT255" s="251" t="s">
        <v>175</v>
      </c>
      <c r="AU255" s="251" t="s">
        <v>85</v>
      </c>
      <c r="AY255" s="14" t="s">
        <v>172</v>
      </c>
      <c r="BE255" s="252">
        <f>IF(N255="základní",J255,0)</f>
        <v>0</v>
      </c>
      <c r="BF255" s="252">
        <f>IF(N255="snížená",J255,0)</f>
        <v>0</v>
      </c>
      <c r="BG255" s="252">
        <f>IF(N255="zákl. přenesená",J255,0)</f>
        <v>0</v>
      </c>
      <c r="BH255" s="252">
        <f>IF(N255="sníž. přenesená",J255,0)</f>
        <v>0</v>
      </c>
      <c r="BI255" s="252">
        <f>IF(N255="nulová",J255,0)</f>
        <v>0</v>
      </c>
      <c r="BJ255" s="14" t="s">
        <v>83</v>
      </c>
      <c r="BK255" s="252">
        <f>ROUND(I255*H255,2)</f>
        <v>0</v>
      </c>
      <c r="BL255" s="14" t="s">
        <v>214</v>
      </c>
      <c r="BM255" s="251" t="s">
        <v>806</v>
      </c>
    </row>
    <row r="256" s="2" customFormat="1" ht="24.15" customHeight="1">
      <c r="A256" s="35"/>
      <c r="B256" s="36"/>
      <c r="C256" s="239" t="s">
        <v>867</v>
      </c>
      <c r="D256" s="239" t="s">
        <v>175</v>
      </c>
      <c r="E256" s="240" t="s">
        <v>807</v>
      </c>
      <c r="F256" s="241" t="s">
        <v>808</v>
      </c>
      <c r="G256" s="242" t="s">
        <v>178</v>
      </c>
      <c r="H256" s="243">
        <v>20</v>
      </c>
      <c r="I256" s="244"/>
      <c r="J256" s="245">
        <f>ROUND(I256*H256,2)</f>
        <v>0</v>
      </c>
      <c r="K256" s="246"/>
      <c r="L256" s="41"/>
      <c r="M256" s="247" t="s">
        <v>1</v>
      </c>
      <c r="N256" s="248" t="s">
        <v>41</v>
      </c>
      <c r="O256" s="88"/>
      <c r="P256" s="249">
        <f>O256*H256</f>
        <v>0</v>
      </c>
      <c r="Q256" s="249">
        <v>0.00021000000000000001</v>
      </c>
      <c r="R256" s="249">
        <f>Q256*H256</f>
        <v>0.0042000000000000006</v>
      </c>
      <c r="S256" s="249">
        <v>0.0035000000000000001</v>
      </c>
      <c r="T256" s="250">
        <f>S256*H256</f>
        <v>0.070000000000000007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251" t="s">
        <v>214</v>
      </c>
      <c r="AT256" s="251" t="s">
        <v>175</v>
      </c>
      <c r="AU256" s="251" t="s">
        <v>85</v>
      </c>
      <c r="AY256" s="14" t="s">
        <v>172</v>
      </c>
      <c r="BE256" s="252">
        <f>IF(N256="základní",J256,0)</f>
        <v>0</v>
      </c>
      <c r="BF256" s="252">
        <f>IF(N256="snížená",J256,0)</f>
        <v>0</v>
      </c>
      <c r="BG256" s="252">
        <f>IF(N256="zákl. přenesená",J256,0)</f>
        <v>0</v>
      </c>
      <c r="BH256" s="252">
        <f>IF(N256="sníž. přenesená",J256,0)</f>
        <v>0</v>
      </c>
      <c r="BI256" s="252">
        <f>IF(N256="nulová",J256,0)</f>
        <v>0</v>
      </c>
      <c r="BJ256" s="14" t="s">
        <v>83</v>
      </c>
      <c r="BK256" s="252">
        <f>ROUND(I256*H256,2)</f>
        <v>0</v>
      </c>
      <c r="BL256" s="14" t="s">
        <v>214</v>
      </c>
      <c r="BM256" s="251" t="s">
        <v>809</v>
      </c>
    </row>
    <row r="257" s="2" customFormat="1" ht="24.15" customHeight="1">
      <c r="A257" s="35"/>
      <c r="B257" s="36"/>
      <c r="C257" s="239" t="s">
        <v>871</v>
      </c>
      <c r="D257" s="239" t="s">
        <v>175</v>
      </c>
      <c r="E257" s="240" t="s">
        <v>810</v>
      </c>
      <c r="F257" s="241" t="s">
        <v>811</v>
      </c>
      <c r="G257" s="242" t="s">
        <v>178</v>
      </c>
      <c r="H257" s="243">
        <v>2</v>
      </c>
      <c r="I257" s="244"/>
      <c r="J257" s="245">
        <f>ROUND(I257*H257,2)</f>
        <v>0</v>
      </c>
      <c r="K257" s="246"/>
      <c r="L257" s="41"/>
      <c r="M257" s="247" t="s">
        <v>1</v>
      </c>
      <c r="N257" s="248" t="s">
        <v>41</v>
      </c>
      <c r="O257" s="88"/>
      <c r="P257" s="249">
        <f>O257*H257</f>
        <v>0</v>
      </c>
      <c r="Q257" s="249">
        <v>0.00012999999999999999</v>
      </c>
      <c r="R257" s="249">
        <f>Q257*H257</f>
        <v>0.00025999999999999998</v>
      </c>
      <c r="S257" s="249">
        <v>0.00398</v>
      </c>
      <c r="T257" s="250">
        <f>S257*H257</f>
        <v>0.0079600000000000001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251" t="s">
        <v>214</v>
      </c>
      <c r="AT257" s="251" t="s">
        <v>175</v>
      </c>
      <c r="AU257" s="251" t="s">
        <v>85</v>
      </c>
      <c r="AY257" s="14" t="s">
        <v>172</v>
      </c>
      <c r="BE257" s="252">
        <f>IF(N257="základní",J257,0)</f>
        <v>0</v>
      </c>
      <c r="BF257" s="252">
        <f>IF(N257="snížená",J257,0)</f>
        <v>0</v>
      </c>
      <c r="BG257" s="252">
        <f>IF(N257="zákl. přenesená",J257,0)</f>
        <v>0</v>
      </c>
      <c r="BH257" s="252">
        <f>IF(N257="sníž. přenesená",J257,0)</f>
        <v>0</v>
      </c>
      <c r="BI257" s="252">
        <f>IF(N257="nulová",J257,0)</f>
        <v>0</v>
      </c>
      <c r="BJ257" s="14" t="s">
        <v>83</v>
      </c>
      <c r="BK257" s="252">
        <f>ROUND(I257*H257,2)</f>
        <v>0</v>
      </c>
      <c r="BL257" s="14" t="s">
        <v>214</v>
      </c>
      <c r="BM257" s="251" t="s">
        <v>812</v>
      </c>
    </row>
    <row r="258" s="2" customFormat="1" ht="24.15" customHeight="1">
      <c r="A258" s="35"/>
      <c r="B258" s="36"/>
      <c r="C258" s="239" t="s">
        <v>873</v>
      </c>
      <c r="D258" s="239" t="s">
        <v>175</v>
      </c>
      <c r="E258" s="240" t="s">
        <v>1226</v>
      </c>
      <c r="F258" s="241" t="s">
        <v>1227</v>
      </c>
      <c r="G258" s="242" t="s">
        <v>504</v>
      </c>
      <c r="H258" s="243">
        <v>4</v>
      </c>
      <c r="I258" s="244"/>
      <c r="J258" s="245">
        <f>ROUND(I258*H258,2)</f>
        <v>0</v>
      </c>
      <c r="K258" s="246"/>
      <c r="L258" s="41"/>
      <c r="M258" s="247" t="s">
        <v>1</v>
      </c>
      <c r="N258" s="248" t="s">
        <v>41</v>
      </c>
      <c r="O258" s="88"/>
      <c r="P258" s="249">
        <f>O258*H258</f>
        <v>0</v>
      </c>
      <c r="Q258" s="249">
        <v>0.01159</v>
      </c>
      <c r="R258" s="249">
        <f>Q258*H258</f>
        <v>0.046359999999999998</v>
      </c>
      <c r="S258" s="249">
        <v>0</v>
      </c>
      <c r="T258" s="250">
        <f>S258*H258</f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251" t="s">
        <v>214</v>
      </c>
      <c r="AT258" s="251" t="s">
        <v>175</v>
      </c>
      <c r="AU258" s="251" t="s">
        <v>85</v>
      </c>
      <c r="AY258" s="14" t="s">
        <v>172</v>
      </c>
      <c r="BE258" s="252">
        <f>IF(N258="základní",J258,0)</f>
        <v>0</v>
      </c>
      <c r="BF258" s="252">
        <f>IF(N258="snížená",J258,0)</f>
        <v>0</v>
      </c>
      <c r="BG258" s="252">
        <f>IF(N258="zákl. přenesená",J258,0)</f>
        <v>0</v>
      </c>
      <c r="BH258" s="252">
        <f>IF(N258="sníž. přenesená",J258,0)</f>
        <v>0</v>
      </c>
      <c r="BI258" s="252">
        <f>IF(N258="nulová",J258,0)</f>
        <v>0</v>
      </c>
      <c r="BJ258" s="14" t="s">
        <v>83</v>
      </c>
      <c r="BK258" s="252">
        <f>ROUND(I258*H258,2)</f>
        <v>0</v>
      </c>
      <c r="BL258" s="14" t="s">
        <v>214</v>
      </c>
      <c r="BM258" s="251" t="s">
        <v>1228</v>
      </c>
    </row>
    <row r="259" s="2" customFormat="1" ht="24.15" customHeight="1">
      <c r="A259" s="35"/>
      <c r="B259" s="36"/>
      <c r="C259" s="239" t="s">
        <v>875</v>
      </c>
      <c r="D259" s="239" t="s">
        <v>175</v>
      </c>
      <c r="E259" s="240" t="s">
        <v>813</v>
      </c>
      <c r="F259" s="241" t="s">
        <v>814</v>
      </c>
      <c r="G259" s="242" t="s">
        <v>178</v>
      </c>
      <c r="H259" s="243">
        <v>2</v>
      </c>
      <c r="I259" s="244"/>
      <c r="J259" s="245">
        <f>ROUND(I259*H259,2)</f>
        <v>0</v>
      </c>
      <c r="K259" s="246"/>
      <c r="L259" s="41"/>
      <c r="M259" s="247" t="s">
        <v>1</v>
      </c>
      <c r="N259" s="248" t="s">
        <v>41</v>
      </c>
      <c r="O259" s="88"/>
      <c r="P259" s="249">
        <f>O259*H259</f>
        <v>0</v>
      </c>
      <c r="Q259" s="249">
        <v>0.00023931319999999999</v>
      </c>
      <c r="R259" s="249">
        <f>Q259*H259</f>
        <v>0.00047862639999999998</v>
      </c>
      <c r="S259" s="249">
        <v>0</v>
      </c>
      <c r="T259" s="250">
        <f>S259*H259</f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251" t="s">
        <v>214</v>
      </c>
      <c r="AT259" s="251" t="s">
        <v>175</v>
      </c>
      <c r="AU259" s="251" t="s">
        <v>85</v>
      </c>
      <c r="AY259" s="14" t="s">
        <v>172</v>
      </c>
      <c r="BE259" s="252">
        <f>IF(N259="základní",J259,0)</f>
        <v>0</v>
      </c>
      <c r="BF259" s="252">
        <f>IF(N259="snížená",J259,0)</f>
        <v>0</v>
      </c>
      <c r="BG259" s="252">
        <f>IF(N259="zákl. přenesená",J259,0)</f>
        <v>0</v>
      </c>
      <c r="BH259" s="252">
        <f>IF(N259="sníž. přenesená",J259,0)</f>
        <v>0</v>
      </c>
      <c r="BI259" s="252">
        <f>IF(N259="nulová",J259,0)</f>
        <v>0</v>
      </c>
      <c r="BJ259" s="14" t="s">
        <v>83</v>
      </c>
      <c r="BK259" s="252">
        <f>ROUND(I259*H259,2)</f>
        <v>0</v>
      </c>
      <c r="BL259" s="14" t="s">
        <v>214</v>
      </c>
      <c r="BM259" s="251" t="s">
        <v>815</v>
      </c>
    </row>
    <row r="260" s="2" customFormat="1" ht="21.75" customHeight="1">
      <c r="A260" s="35"/>
      <c r="B260" s="36"/>
      <c r="C260" s="239" t="s">
        <v>877</v>
      </c>
      <c r="D260" s="239" t="s">
        <v>175</v>
      </c>
      <c r="E260" s="240" t="s">
        <v>819</v>
      </c>
      <c r="F260" s="241" t="s">
        <v>820</v>
      </c>
      <c r="G260" s="242" t="s">
        <v>178</v>
      </c>
      <c r="H260" s="243">
        <v>3</v>
      </c>
      <c r="I260" s="244"/>
      <c r="J260" s="245">
        <f>ROUND(I260*H260,2)</f>
        <v>0</v>
      </c>
      <c r="K260" s="246"/>
      <c r="L260" s="41"/>
      <c r="M260" s="247" t="s">
        <v>1</v>
      </c>
      <c r="N260" s="248" t="s">
        <v>41</v>
      </c>
      <c r="O260" s="88"/>
      <c r="P260" s="249">
        <f>O260*H260</f>
        <v>0</v>
      </c>
      <c r="Q260" s="249">
        <v>0.00083956999999999999</v>
      </c>
      <c r="R260" s="249">
        <f>Q260*H260</f>
        <v>0.00251871</v>
      </c>
      <c r="S260" s="249">
        <v>0</v>
      </c>
      <c r="T260" s="250">
        <f>S260*H260</f>
        <v>0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251" t="s">
        <v>214</v>
      </c>
      <c r="AT260" s="251" t="s">
        <v>175</v>
      </c>
      <c r="AU260" s="251" t="s">
        <v>85</v>
      </c>
      <c r="AY260" s="14" t="s">
        <v>172</v>
      </c>
      <c r="BE260" s="252">
        <f>IF(N260="základní",J260,0)</f>
        <v>0</v>
      </c>
      <c r="BF260" s="252">
        <f>IF(N260="snížená",J260,0)</f>
        <v>0</v>
      </c>
      <c r="BG260" s="252">
        <f>IF(N260="zákl. přenesená",J260,0)</f>
        <v>0</v>
      </c>
      <c r="BH260" s="252">
        <f>IF(N260="sníž. přenesená",J260,0)</f>
        <v>0</v>
      </c>
      <c r="BI260" s="252">
        <f>IF(N260="nulová",J260,0)</f>
        <v>0</v>
      </c>
      <c r="BJ260" s="14" t="s">
        <v>83</v>
      </c>
      <c r="BK260" s="252">
        <f>ROUND(I260*H260,2)</f>
        <v>0</v>
      </c>
      <c r="BL260" s="14" t="s">
        <v>214</v>
      </c>
      <c r="BM260" s="251" t="s">
        <v>821</v>
      </c>
    </row>
    <row r="261" s="2" customFormat="1" ht="21.75" customHeight="1">
      <c r="A261" s="35"/>
      <c r="B261" s="36"/>
      <c r="C261" s="239" t="s">
        <v>879</v>
      </c>
      <c r="D261" s="239" t="s">
        <v>175</v>
      </c>
      <c r="E261" s="240" t="s">
        <v>822</v>
      </c>
      <c r="F261" s="241" t="s">
        <v>823</v>
      </c>
      <c r="G261" s="242" t="s">
        <v>178</v>
      </c>
      <c r="H261" s="243">
        <v>2</v>
      </c>
      <c r="I261" s="244"/>
      <c r="J261" s="245">
        <f>ROUND(I261*H261,2)</f>
        <v>0</v>
      </c>
      <c r="K261" s="246"/>
      <c r="L261" s="41"/>
      <c r="M261" s="247" t="s">
        <v>1</v>
      </c>
      <c r="N261" s="248" t="s">
        <v>41</v>
      </c>
      <c r="O261" s="88"/>
      <c r="P261" s="249">
        <f>O261*H261</f>
        <v>0</v>
      </c>
      <c r="Q261" s="249">
        <v>0.00077957000000000005</v>
      </c>
      <c r="R261" s="249">
        <f>Q261*H261</f>
        <v>0.0015591400000000001</v>
      </c>
      <c r="S261" s="249">
        <v>0</v>
      </c>
      <c r="T261" s="250">
        <f>S261*H261</f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251" t="s">
        <v>214</v>
      </c>
      <c r="AT261" s="251" t="s">
        <v>175</v>
      </c>
      <c r="AU261" s="251" t="s">
        <v>85</v>
      </c>
      <c r="AY261" s="14" t="s">
        <v>172</v>
      </c>
      <c r="BE261" s="252">
        <f>IF(N261="základní",J261,0)</f>
        <v>0</v>
      </c>
      <c r="BF261" s="252">
        <f>IF(N261="snížená",J261,0)</f>
        <v>0</v>
      </c>
      <c r="BG261" s="252">
        <f>IF(N261="zákl. přenesená",J261,0)</f>
        <v>0</v>
      </c>
      <c r="BH261" s="252">
        <f>IF(N261="sníž. přenesená",J261,0)</f>
        <v>0</v>
      </c>
      <c r="BI261" s="252">
        <f>IF(N261="nulová",J261,0)</f>
        <v>0</v>
      </c>
      <c r="BJ261" s="14" t="s">
        <v>83</v>
      </c>
      <c r="BK261" s="252">
        <f>ROUND(I261*H261,2)</f>
        <v>0</v>
      </c>
      <c r="BL261" s="14" t="s">
        <v>214</v>
      </c>
      <c r="BM261" s="251" t="s">
        <v>824</v>
      </c>
    </row>
    <row r="262" s="2" customFormat="1" ht="24.15" customHeight="1">
      <c r="A262" s="35"/>
      <c r="B262" s="36"/>
      <c r="C262" s="239" t="s">
        <v>883</v>
      </c>
      <c r="D262" s="239" t="s">
        <v>175</v>
      </c>
      <c r="E262" s="240" t="s">
        <v>825</v>
      </c>
      <c r="F262" s="241" t="s">
        <v>826</v>
      </c>
      <c r="G262" s="242" t="s">
        <v>178</v>
      </c>
      <c r="H262" s="243">
        <v>1</v>
      </c>
      <c r="I262" s="244"/>
      <c r="J262" s="245">
        <f>ROUND(I262*H262,2)</f>
        <v>0</v>
      </c>
      <c r="K262" s="246"/>
      <c r="L262" s="41"/>
      <c r="M262" s="247" t="s">
        <v>1</v>
      </c>
      <c r="N262" s="248" t="s">
        <v>41</v>
      </c>
      <c r="O262" s="88"/>
      <c r="P262" s="249">
        <f>O262*H262</f>
        <v>0</v>
      </c>
      <c r="Q262" s="249">
        <v>0.00072957000000000002</v>
      </c>
      <c r="R262" s="249">
        <f>Q262*H262</f>
        <v>0.00072957000000000002</v>
      </c>
      <c r="S262" s="249">
        <v>0</v>
      </c>
      <c r="T262" s="250">
        <f>S262*H262</f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251" t="s">
        <v>214</v>
      </c>
      <c r="AT262" s="251" t="s">
        <v>175</v>
      </c>
      <c r="AU262" s="251" t="s">
        <v>85</v>
      </c>
      <c r="AY262" s="14" t="s">
        <v>172</v>
      </c>
      <c r="BE262" s="252">
        <f>IF(N262="základní",J262,0)</f>
        <v>0</v>
      </c>
      <c r="BF262" s="252">
        <f>IF(N262="snížená",J262,0)</f>
        <v>0</v>
      </c>
      <c r="BG262" s="252">
        <f>IF(N262="zákl. přenesená",J262,0)</f>
        <v>0</v>
      </c>
      <c r="BH262" s="252">
        <f>IF(N262="sníž. přenesená",J262,0)</f>
        <v>0</v>
      </c>
      <c r="BI262" s="252">
        <f>IF(N262="nulová",J262,0)</f>
        <v>0</v>
      </c>
      <c r="BJ262" s="14" t="s">
        <v>83</v>
      </c>
      <c r="BK262" s="252">
        <f>ROUND(I262*H262,2)</f>
        <v>0</v>
      </c>
      <c r="BL262" s="14" t="s">
        <v>214</v>
      </c>
      <c r="BM262" s="251" t="s">
        <v>827</v>
      </c>
    </row>
    <row r="263" s="2" customFormat="1" ht="21.75" customHeight="1">
      <c r="A263" s="35"/>
      <c r="B263" s="36"/>
      <c r="C263" s="239" t="s">
        <v>889</v>
      </c>
      <c r="D263" s="239" t="s">
        <v>175</v>
      </c>
      <c r="E263" s="240" t="s">
        <v>831</v>
      </c>
      <c r="F263" s="241" t="s">
        <v>832</v>
      </c>
      <c r="G263" s="242" t="s">
        <v>178</v>
      </c>
      <c r="H263" s="243">
        <v>14</v>
      </c>
      <c r="I263" s="244"/>
      <c r="J263" s="245">
        <f>ROUND(I263*H263,2)</f>
        <v>0</v>
      </c>
      <c r="K263" s="246"/>
      <c r="L263" s="41"/>
      <c r="M263" s="247" t="s">
        <v>1</v>
      </c>
      <c r="N263" s="248" t="s">
        <v>41</v>
      </c>
      <c r="O263" s="88"/>
      <c r="P263" s="249">
        <f>O263*H263</f>
        <v>0</v>
      </c>
      <c r="Q263" s="249">
        <v>0.00074892169999999996</v>
      </c>
      <c r="R263" s="249">
        <f>Q263*H263</f>
        <v>0.010484903799999999</v>
      </c>
      <c r="S263" s="249">
        <v>0</v>
      </c>
      <c r="T263" s="250">
        <f>S263*H263</f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251" t="s">
        <v>214</v>
      </c>
      <c r="AT263" s="251" t="s">
        <v>175</v>
      </c>
      <c r="AU263" s="251" t="s">
        <v>85</v>
      </c>
      <c r="AY263" s="14" t="s">
        <v>172</v>
      </c>
      <c r="BE263" s="252">
        <f>IF(N263="základní",J263,0)</f>
        <v>0</v>
      </c>
      <c r="BF263" s="252">
        <f>IF(N263="snížená",J263,0)</f>
        <v>0</v>
      </c>
      <c r="BG263" s="252">
        <f>IF(N263="zákl. přenesená",J263,0)</f>
        <v>0</v>
      </c>
      <c r="BH263" s="252">
        <f>IF(N263="sníž. přenesená",J263,0)</f>
        <v>0</v>
      </c>
      <c r="BI263" s="252">
        <f>IF(N263="nulová",J263,0)</f>
        <v>0</v>
      </c>
      <c r="BJ263" s="14" t="s">
        <v>83</v>
      </c>
      <c r="BK263" s="252">
        <f>ROUND(I263*H263,2)</f>
        <v>0</v>
      </c>
      <c r="BL263" s="14" t="s">
        <v>214</v>
      </c>
      <c r="BM263" s="251" t="s">
        <v>833</v>
      </c>
    </row>
    <row r="264" s="2" customFormat="1" ht="21.75" customHeight="1">
      <c r="A264" s="35"/>
      <c r="B264" s="36"/>
      <c r="C264" s="239" t="s">
        <v>893</v>
      </c>
      <c r="D264" s="239" t="s">
        <v>175</v>
      </c>
      <c r="E264" s="240" t="s">
        <v>834</v>
      </c>
      <c r="F264" s="241" t="s">
        <v>835</v>
      </c>
      <c r="G264" s="242" t="s">
        <v>178</v>
      </c>
      <c r="H264" s="243">
        <v>8</v>
      </c>
      <c r="I264" s="244"/>
      <c r="J264" s="245">
        <f>ROUND(I264*H264,2)</f>
        <v>0</v>
      </c>
      <c r="K264" s="246"/>
      <c r="L264" s="41"/>
      <c r="M264" s="247" t="s">
        <v>1</v>
      </c>
      <c r="N264" s="248" t="s">
        <v>41</v>
      </c>
      <c r="O264" s="88"/>
      <c r="P264" s="249">
        <f>O264*H264</f>
        <v>0</v>
      </c>
      <c r="Q264" s="249">
        <v>0.0017976145000000001</v>
      </c>
      <c r="R264" s="249">
        <f>Q264*H264</f>
        <v>0.014380916000000001</v>
      </c>
      <c r="S264" s="249">
        <v>0</v>
      </c>
      <c r="T264" s="250">
        <f>S264*H264</f>
        <v>0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251" t="s">
        <v>214</v>
      </c>
      <c r="AT264" s="251" t="s">
        <v>175</v>
      </c>
      <c r="AU264" s="251" t="s">
        <v>85</v>
      </c>
      <c r="AY264" s="14" t="s">
        <v>172</v>
      </c>
      <c r="BE264" s="252">
        <f>IF(N264="základní",J264,0)</f>
        <v>0</v>
      </c>
      <c r="BF264" s="252">
        <f>IF(N264="snížená",J264,0)</f>
        <v>0</v>
      </c>
      <c r="BG264" s="252">
        <f>IF(N264="zákl. přenesená",J264,0)</f>
        <v>0</v>
      </c>
      <c r="BH264" s="252">
        <f>IF(N264="sníž. přenesená",J264,0)</f>
        <v>0</v>
      </c>
      <c r="BI264" s="252">
        <f>IF(N264="nulová",J264,0)</f>
        <v>0</v>
      </c>
      <c r="BJ264" s="14" t="s">
        <v>83</v>
      </c>
      <c r="BK264" s="252">
        <f>ROUND(I264*H264,2)</f>
        <v>0</v>
      </c>
      <c r="BL264" s="14" t="s">
        <v>214</v>
      </c>
      <c r="BM264" s="251" t="s">
        <v>836</v>
      </c>
    </row>
    <row r="265" s="2" customFormat="1" ht="24.15" customHeight="1">
      <c r="A265" s="35"/>
      <c r="B265" s="36"/>
      <c r="C265" s="239" t="s">
        <v>897</v>
      </c>
      <c r="D265" s="239" t="s">
        <v>175</v>
      </c>
      <c r="E265" s="240" t="s">
        <v>837</v>
      </c>
      <c r="F265" s="241" t="s">
        <v>838</v>
      </c>
      <c r="G265" s="242" t="s">
        <v>178</v>
      </c>
      <c r="H265" s="243">
        <v>7</v>
      </c>
      <c r="I265" s="244"/>
      <c r="J265" s="245">
        <f>ROUND(I265*H265,2)</f>
        <v>0</v>
      </c>
      <c r="K265" s="246"/>
      <c r="L265" s="41"/>
      <c r="M265" s="247" t="s">
        <v>1</v>
      </c>
      <c r="N265" s="248" t="s">
        <v>41</v>
      </c>
      <c r="O265" s="88"/>
      <c r="P265" s="249">
        <f>O265*H265</f>
        <v>0</v>
      </c>
      <c r="Q265" s="249">
        <v>0.00021956999999999999</v>
      </c>
      <c r="R265" s="249">
        <f>Q265*H265</f>
        <v>0.0015369899999999998</v>
      </c>
      <c r="S265" s="249">
        <v>0</v>
      </c>
      <c r="T265" s="250">
        <f>S265*H265</f>
        <v>0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251" t="s">
        <v>214</v>
      </c>
      <c r="AT265" s="251" t="s">
        <v>175</v>
      </c>
      <c r="AU265" s="251" t="s">
        <v>85</v>
      </c>
      <c r="AY265" s="14" t="s">
        <v>172</v>
      </c>
      <c r="BE265" s="252">
        <f>IF(N265="základní",J265,0)</f>
        <v>0</v>
      </c>
      <c r="BF265" s="252">
        <f>IF(N265="snížená",J265,0)</f>
        <v>0</v>
      </c>
      <c r="BG265" s="252">
        <f>IF(N265="zákl. přenesená",J265,0)</f>
        <v>0</v>
      </c>
      <c r="BH265" s="252">
        <f>IF(N265="sníž. přenesená",J265,0)</f>
        <v>0</v>
      </c>
      <c r="BI265" s="252">
        <f>IF(N265="nulová",J265,0)</f>
        <v>0</v>
      </c>
      <c r="BJ265" s="14" t="s">
        <v>83</v>
      </c>
      <c r="BK265" s="252">
        <f>ROUND(I265*H265,2)</f>
        <v>0</v>
      </c>
      <c r="BL265" s="14" t="s">
        <v>214</v>
      </c>
      <c r="BM265" s="251" t="s">
        <v>839</v>
      </c>
    </row>
    <row r="266" s="2" customFormat="1" ht="24.15" customHeight="1">
      <c r="A266" s="35"/>
      <c r="B266" s="36"/>
      <c r="C266" s="239" t="s">
        <v>901</v>
      </c>
      <c r="D266" s="239" t="s">
        <v>175</v>
      </c>
      <c r="E266" s="240" t="s">
        <v>1229</v>
      </c>
      <c r="F266" s="241" t="s">
        <v>1230</v>
      </c>
      <c r="G266" s="242" t="s">
        <v>178</v>
      </c>
      <c r="H266" s="243">
        <v>3</v>
      </c>
      <c r="I266" s="244"/>
      <c r="J266" s="245">
        <f>ROUND(I266*H266,2)</f>
        <v>0</v>
      </c>
      <c r="K266" s="246"/>
      <c r="L266" s="41"/>
      <c r="M266" s="247" t="s">
        <v>1</v>
      </c>
      <c r="N266" s="248" t="s">
        <v>41</v>
      </c>
      <c r="O266" s="88"/>
      <c r="P266" s="249">
        <f>O266*H266</f>
        <v>0</v>
      </c>
      <c r="Q266" s="249">
        <v>0.00124</v>
      </c>
      <c r="R266" s="249">
        <f>Q266*H266</f>
        <v>0.0037200000000000002</v>
      </c>
      <c r="S266" s="249">
        <v>0</v>
      </c>
      <c r="T266" s="250">
        <f>S266*H266</f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251" t="s">
        <v>214</v>
      </c>
      <c r="AT266" s="251" t="s">
        <v>175</v>
      </c>
      <c r="AU266" s="251" t="s">
        <v>85</v>
      </c>
      <c r="AY266" s="14" t="s">
        <v>172</v>
      </c>
      <c r="BE266" s="252">
        <f>IF(N266="základní",J266,0)</f>
        <v>0</v>
      </c>
      <c r="BF266" s="252">
        <f>IF(N266="snížená",J266,0)</f>
        <v>0</v>
      </c>
      <c r="BG266" s="252">
        <f>IF(N266="zákl. přenesená",J266,0)</f>
        <v>0</v>
      </c>
      <c r="BH266" s="252">
        <f>IF(N266="sníž. přenesená",J266,0)</f>
        <v>0</v>
      </c>
      <c r="BI266" s="252">
        <f>IF(N266="nulová",J266,0)</f>
        <v>0</v>
      </c>
      <c r="BJ266" s="14" t="s">
        <v>83</v>
      </c>
      <c r="BK266" s="252">
        <f>ROUND(I266*H266,2)</f>
        <v>0</v>
      </c>
      <c r="BL266" s="14" t="s">
        <v>214</v>
      </c>
      <c r="BM266" s="251" t="s">
        <v>1231</v>
      </c>
    </row>
    <row r="267" s="2" customFormat="1" ht="21.75" customHeight="1">
      <c r="A267" s="35"/>
      <c r="B267" s="36"/>
      <c r="C267" s="239" t="s">
        <v>905</v>
      </c>
      <c r="D267" s="239" t="s">
        <v>175</v>
      </c>
      <c r="E267" s="240" t="s">
        <v>846</v>
      </c>
      <c r="F267" s="241" t="s">
        <v>847</v>
      </c>
      <c r="G267" s="242" t="s">
        <v>178</v>
      </c>
      <c r="H267" s="243">
        <v>2</v>
      </c>
      <c r="I267" s="244"/>
      <c r="J267" s="245">
        <f>ROUND(I267*H267,2)</f>
        <v>0</v>
      </c>
      <c r="K267" s="246"/>
      <c r="L267" s="41"/>
      <c r="M267" s="247" t="s">
        <v>1</v>
      </c>
      <c r="N267" s="248" t="s">
        <v>41</v>
      </c>
      <c r="O267" s="88"/>
      <c r="P267" s="249">
        <f>O267*H267</f>
        <v>0</v>
      </c>
      <c r="Q267" s="249">
        <v>0.00173</v>
      </c>
      <c r="R267" s="249">
        <f>Q267*H267</f>
        <v>0.00346</v>
      </c>
      <c r="S267" s="249">
        <v>0</v>
      </c>
      <c r="T267" s="250">
        <f>S267*H267</f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251" t="s">
        <v>214</v>
      </c>
      <c r="AT267" s="251" t="s">
        <v>175</v>
      </c>
      <c r="AU267" s="251" t="s">
        <v>85</v>
      </c>
      <c r="AY267" s="14" t="s">
        <v>172</v>
      </c>
      <c r="BE267" s="252">
        <f>IF(N267="základní",J267,0)</f>
        <v>0</v>
      </c>
      <c r="BF267" s="252">
        <f>IF(N267="snížená",J267,0)</f>
        <v>0</v>
      </c>
      <c r="BG267" s="252">
        <f>IF(N267="zákl. přenesená",J267,0)</f>
        <v>0</v>
      </c>
      <c r="BH267" s="252">
        <f>IF(N267="sníž. přenesená",J267,0)</f>
        <v>0</v>
      </c>
      <c r="BI267" s="252">
        <f>IF(N267="nulová",J267,0)</f>
        <v>0</v>
      </c>
      <c r="BJ267" s="14" t="s">
        <v>83</v>
      </c>
      <c r="BK267" s="252">
        <f>ROUND(I267*H267,2)</f>
        <v>0</v>
      </c>
      <c r="BL267" s="14" t="s">
        <v>214</v>
      </c>
      <c r="BM267" s="251" t="s">
        <v>848</v>
      </c>
    </row>
    <row r="268" s="2" customFormat="1" ht="24.15" customHeight="1">
      <c r="A268" s="35"/>
      <c r="B268" s="36"/>
      <c r="C268" s="239" t="s">
        <v>909</v>
      </c>
      <c r="D268" s="239" t="s">
        <v>175</v>
      </c>
      <c r="E268" s="240" t="s">
        <v>852</v>
      </c>
      <c r="F268" s="241" t="s">
        <v>853</v>
      </c>
      <c r="G268" s="242" t="s">
        <v>178</v>
      </c>
      <c r="H268" s="243">
        <v>10</v>
      </c>
      <c r="I268" s="244"/>
      <c r="J268" s="245">
        <f>ROUND(I268*H268,2)</f>
        <v>0</v>
      </c>
      <c r="K268" s="246"/>
      <c r="L268" s="41"/>
      <c r="M268" s="247" t="s">
        <v>1</v>
      </c>
      <c r="N268" s="248" t="s">
        <v>41</v>
      </c>
      <c r="O268" s="88"/>
      <c r="P268" s="249">
        <f>O268*H268</f>
        <v>0</v>
      </c>
      <c r="Q268" s="249">
        <v>0.00069957000000000005</v>
      </c>
      <c r="R268" s="249">
        <f>Q268*H268</f>
        <v>0.0069957000000000005</v>
      </c>
      <c r="S268" s="249">
        <v>0</v>
      </c>
      <c r="T268" s="250">
        <f>S268*H268</f>
        <v>0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251" t="s">
        <v>214</v>
      </c>
      <c r="AT268" s="251" t="s">
        <v>175</v>
      </c>
      <c r="AU268" s="251" t="s">
        <v>85</v>
      </c>
      <c r="AY268" s="14" t="s">
        <v>172</v>
      </c>
      <c r="BE268" s="252">
        <f>IF(N268="základní",J268,0)</f>
        <v>0</v>
      </c>
      <c r="BF268" s="252">
        <f>IF(N268="snížená",J268,0)</f>
        <v>0</v>
      </c>
      <c r="BG268" s="252">
        <f>IF(N268="zákl. přenesená",J268,0)</f>
        <v>0</v>
      </c>
      <c r="BH268" s="252">
        <f>IF(N268="sníž. přenesená",J268,0)</f>
        <v>0</v>
      </c>
      <c r="BI268" s="252">
        <f>IF(N268="nulová",J268,0)</f>
        <v>0</v>
      </c>
      <c r="BJ268" s="14" t="s">
        <v>83</v>
      </c>
      <c r="BK268" s="252">
        <f>ROUND(I268*H268,2)</f>
        <v>0</v>
      </c>
      <c r="BL268" s="14" t="s">
        <v>214</v>
      </c>
      <c r="BM268" s="251" t="s">
        <v>854</v>
      </c>
    </row>
    <row r="269" s="2" customFormat="1" ht="21.75" customHeight="1">
      <c r="A269" s="35"/>
      <c r="B269" s="36"/>
      <c r="C269" s="239" t="s">
        <v>915</v>
      </c>
      <c r="D269" s="239" t="s">
        <v>175</v>
      </c>
      <c r="E269" s="240" t="s">
        <v>855</v>
      </c>
      <c r="F269" s="241" t="s">
        <v>856</v>
      </c>
      <c r="G269" s="242" t="s">
        <v>178</v>
      </c>
      <c r="H269" s="243">
        <v>8</v>
      </c>
      <c r="I269" s="244"/>
      <c r="J269" s="245">
        <f>ROUND(I269*H269,2)</f>
        <v>0</v>
      </c>
      <c r="K269" s="246"/>
      <c r="L269" s="41"/>
      <c r="M269" s="247" t="s">
        <v>1</v>
      </c>
      <c r="N269" s="248" t="s">
        <v>41</v>
      </c>
      <c r="O269" s="88"/>
      <c r="P269" s="249">
        <f>O269*H269</f>
        <v>0</v>
      </c>
      <c r="Q269" s="249">
        <v>0.00167957</v>
      </c>
      <c r="R269" s="249">
        <f>Q269*H269</f>
        <v>0.01343656</v>
      </c>
      <c r="S269" s="249">
        <v>0</v>
      </c>
      <c r="T269" s="250">
        <f>S269*H269</f>
        <v>0</v>
      </c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R269" s="251" t="s">
        <v>214</v>
      </c>
      <c r="AT269" s="251" t="s">
        <v>175</v>
      </c>
      <c r="AU269" s="251" t="s">
        <v>85</v>
      </c>
      <c r="AY269" s="14" t="s">
        <v>172</v>
      </c>
      <c r="BE269" s="252">
        <f>IF(N269="základní",J269,0)</f>
        <v>0</v>
      </c>
      <c r="BF269" s="252">
        <f>IF(N269="snížená",J269,0)</f>
        <v>0</v>
      </c>
      <c r="BG269" s="252">
        <f>IF(N269="zákl. přenesená",J269,0)</f>
        <v>0</v>
      </c>
      <c r="BH269" s="252">
        <f>IF(N269="sníž. přenesená",J269,0)</f>
        <v>0</v>
      </c>
      <c r="BI269" s="252">
        <f>IF(N269="nulová",J269,0)</f>
        <v>0</v>
      </c>
      <c r="BJ269" s="14" t="s">
        <v>83</v>
      </c>
      <c r="BK269" s="252">
        <f>ROUND(I269*H269,2)</f>
        <v>0</v>
      </c>
      <c r="BL269" s="14" t="s">
        <v>214</v>
      </c>
      <c r="BM269" s="251" t="s">
        <v>857</v>
      </c>
    </row>
    <row r="270" s="2" customFormat="1" ht="37.8" customHeight="1">
      <c r="A270" s="35"/>
      <c r="B270" s="36"/>
      <c r="C270" s="239" t="s">
        <v>919</v>
      </c>
      <c r="D270" s="239" t="s">
        <v>175</v>
      </c>
      <c r="E270" s="240" t="s">
        <v>858</v>
      </c>
      <c r="F270" s="241" t="s">
        <v>859</v>
      </c>
      <c r="G270" s="242" t="s">
        <v>341</v>
      </c>
      <c r="H270" s="243">
        <v>2</v>
      </c>
      <c r="I270" s="244"/>
      <c r="J270" s="245">
        <f>ROUND(I270*H270,2)</f>
        <v>0</v>
      </c>
      <c r="K270" s="246"/>
      <c r="L270" s="41"/>
      <c r="M270" s="247" t="s">
        <v>1</v>
      </c>
      <c r="N270" s="248" t="s">
        <v>41</v>
      </c>
      <c r="O270" s="88"/>
      <c r="P270" s="249">
        <f>O270*H270</f>
        <v>0</v>
      </c>
      <c r="Q270" s="249">
        <v>0.0037736862000000001</v>
      </c>
      <c r="R270" s="249">
        <f>Q270*H270</f>
        <v>0.0075473724000000002</v>
      </c>
      <c r="S270" s="249">
        <v>0</v>
      </c>
      <c r="T270" s="250">
        <f>S270*H270</f>
        <v>0</v>
      </c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R270" s="251" t="s">
        <v>214</v>
      </c>
      <c r="AT270" s="251" t="s">
        <v>175</v>
      </c>
      <c r="AU270" s="251" t="s">
        <v>85</v>
      </c>
      <c r="AY270" s="14" t="s">
        <v>172</v>
      </c>
      <c r="BE270" s="252">
        <f>IF(N270="základní",J270,0)</f>
        <v>0</v>
      </c>
      <c r="BF270" s="252">
        <f>IF(N270="snížená",J270,0)</f>
        <v>0</v>
      </c>
      <c r="BG270" s="252">
        <f>IF(N270="zákl. přenesená",J270,0)</f>
        <v>0</v>
      </c>
      <c r="BH270" s="252">
        <f>IF(N270="sníž. přenesená",J270,0)</f>
        <v>0</v>
      </c>
      <c r="BI270" s="252">
        <f>IF(N270="nulová",J270,0)</f>
        <v>0</v>
      </c>
      <c r="BJ270" s="14" t="s">
        <v>83</v>
      </c>
      <c r="BK270" s="252">
        <f>ROUND(I270*H270,2)</f>
        <v>0</v>
      </c>
      <c r="BL270" s="14" t="s">
        <v>214</v>
      </c>
      <c r="BM270" s="251" t="s">
        <v>860</v>
      </c>
    </row>
    <row r="271" s="2" customFormat="1" ht="24.15" customHeight="1">
      <c r="A271" s="35"/>
      <c r="B271" s="36"/>
      <c r="C271" s="239" t="s">
        <v>924</v>
      </c>
      <c r="D271" s="239" t="s">
        <v>175</v>
      </c>
      <c r="E271" s="240" t="s">
        <v>861</v>
      </c>
      <c r="F271" s="241" t="s">
        <v>862</v>
      </c>
      <c r="G271" s="242" t="s">
        <v>178</v>
      </c>
      <c r="H271" s="243">
        <v>4</v>
      </c>
      <c r="I271" s="244"/>
      <c r="J271" s="245">
        <f>ROUND(I271*H271,2)</f>
        <v>0</v>
      </c>
      <c r="K271" s="246"/>
      <c r="L271" s="41"/>
      <c r="M271" s="247" t="s">
        <v>1</v>
      </c>
      <c r="N271" s="248" t="s">
        <v>41</v>
      </c>
      <c r="O271" s="88"/>
      <c r="P271" s="249">
        <f>O271*H271</f>
        <v>0</v>
      </c>
      <c r="Q271" s="249">
        <v>0.00055756999999999996</v>
      </c>
      <c r="R271" s="249">
        <f>Q271*H271</f>
        <v>0.0022302799999999998</v>
      </c>
      <c r="S271" s="249">
        <v>0</v>
      </c>
      <c r="T271" s="250">
        <f>S271*H271</f>
        <v>0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251" t="s">
        <v>214</v>
      </c>
      <c r="AT271" s="251" t="s">
        <v>175</v>
      </c>
      <c r="AU271" s="251" t="s">
        <v>85</v>
      </c>
      <c r="AY271" s="14" t="s">
        <v>172</v>
      </c>
      <c r="BE271" s="252">
        <f>IF(N271="základní",J271,0)</f>
        <v>0</v>
      </c>
      <c r="BF271" s="252">
        <f>IF(N271="snížená",J271,0)</f>
        <v>0</v>
      </c>
      <c r="BG271" s="252">
        <f>IF(N271="zákl. přenesená",J271,0)</f>
        <v>0</v>
      </c>
      <c r="BH271" s="252">
        <f>IF(N271="sníž. přenesená",J271,0)</f>
        <v>0</v>
      </c>
      <c r="BI271" s="252">
        <f>IF(N271="nulová",J271,0)</f>
        <v>0</v>
      </c>
      <c r="BJ271" s="14" t="s">
        <v>83</v>
      </c>
      <c r="BK271" s="252">
        <f>ROUND(I271*H271,2)</f>
        <v>0</v>
      </c>
      <c r="BL271" s="14" t="s">
        <v>214</v>
      </c>
      <c r="BM271" s="251" t="s">
        <v>863</v>
      </c>
    </row>
    <row r="272" s="2" customFormat="1" ht="16.5" customHeight="1">
      <c r="A272" s="35"/>
      <c r="B272" s="36"/>
      <c r="C272" s="239" t="s">
        <v>928</v>
      </c>
      <c r="D272" s="239" t="s">
        <v>175</v>
      </c>
      <c r="E272" s="240" t="s">
        <v>864</v>
      </c>
      <c r="F272" s="241" t="s">
        <v>865</v>
      </c>
      <c r="G272" s="242" t="s">
        <v>178</v>
      </c>
      <c r="H272" s="243">
        <v>4</v>
      </c>
      <c r="I272" s="244"/>
      <c r="J272" s="245">
        <f>ROUND(I272*H272,2)</f>
        <v>0</v>
      </c>
      <c r="K272" s="246"/>
      <c r="L272" s="41"/>
      <c r="M272" s="247" t="s">
        <v>1</v>
      </c>
      <c r="N272" s="248" t="s">
        <v>41</v>
      </c>
      <c r="O272" s="88"/>
      <c r="P272" s="249">
        <f>O272*H272</f>
        <v>0</v>
      </c>
      <c r="Q272" s="249">
        <v>0.0031199999999999999</v>
      </c>
      <c r="R272" s="249">
        <f>Q272*H272</f>
        <v>0.01248</v>
      </c>
      <c r="S272" s="249">
        <v>0</v>
      </c>
      <c r="T272" s="250">
        <f>S272*H272</f>
        <v>0</v>
      </c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R272" s="251" t="s">
        <v>214</v>
      </c>
      <c r="AT272" s="251" t="s">
        <v>175</v>
      </c>
      <c r="AU272" s="251" t="s">
        <v>85</v>
      </c>
      <c r="AY272" s="14" t="s">
        <v>172</v>
      </c>
      <c r="BE272" s="252">
        <f>IF(N272="základní",J272,0)</f>
        <v>0</v>
      </c>
      <c r="BF272" s="252">
        <f>IF(N272="snížená",J272,0)</f>
        <v>0</v>
      </c>
      <c r="BG272" s="252">
        <f>IF(N272="zákl. přenesená",J272,0)</f>
        <v>0</v>
      </c>
      <c r="BH272" s="252">
        <f>IF(N272="sníž. přenesená",J272,0)</f>
        <v>0</v>
      </c>
      <c r="BI272" s="252">
        <f>IF(N272="nulová",J272,0)</f>
        <v>0</v>
      </c>
      <c r="BJ272" s="14" t="s">
        <v>83</v>
      </c>
      <c r="BK272" s="252">
        <f>ROUND(I272*H272,2)</f>
        <v>0</v>
      </c>
      <c r="BL272" s="14" t="s">
        <v>214</v>
      </c>
      <c r="BM272" s="251" t="s">
        <v>1467</v>
      </c>
    </row>
    <row r="273" s="2" customFormat="1" ht="24.15" customHeight="1">
      <c r="A273" s="35"/>
      <c r="B273" s="36"/>
      <c r="C273" s="239" t="s">
        <v>932</v>
      </c>
      <c r="D273" s="239" t="s">
        <v>175</v>
      </c>
      <c r="E273" s="240" t="s">
        <v>868</v>
      </c>
      <c r="F273" s="241" t="s">
        <v>869</v>
      </c>
      <c r="G273" s="242" t="s">
        <v>178</v>
      </c>
      <c r="H273" s="243">
        <v>1</v>
      </c>
      <c r="I273" s="244"/>
      <c r="J273" s="245">
        <f>ROUND(I273*H273,2)</f>
        <v>0</v>
      </c>
      <c r="K273" s="246"/>
      <c r="L273" s="41"/>
      <c r="M273" s="247" t="s">
        <v>1</v>
      </c>
      <c r="N273" s="248" t="s">
        <v>41</v>
      </c>
      <c r="O273" s="88"/>
      <c r="P273" s="249">
        <f>O273*H273</f>
        <v>0</v>
      </c>
      <c r="Q273" s="249">
        <v>0.0014675700000000001</v>
      </c>
      <c r="R273" s="249">
        <f>Q273*H273</f>
        <v>0.0014675700000000001</v>
      </c>
      <c r="S273" s="249">
        <v>0</v>
      </c>
      <c r="T273" s="250">
        <f>S273*H273</f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251" t="s">
        <v>214</v>
      </c>
      <c r="AT273" s="251" t="s">
        <v>175</v>
      </c>
      <c r="AU273" s="251" t="s">
        <v>85</v>
      </c>
      <c r="AY273" s="14" t="s">
        <v>172</v>
      </c>
      <c r="BE273" s="252">
        <f>IF(N273="základní",J273,0)</f>
        <v>0</v>
      </c>
      <c r="BF273" s="252">
        <f>IF(N273="snížená",J273,0)</f>
        <v>0</v>
      </c>
      <c r="BG273" s="252">
        <f>IF(N273="zákl. přenesená",J273,0)</f>
        <v>0</v>
      </c>
      <c r="BH273" s="252">
        <f>IF(N273="sníž. přenesená",J273,0)</f>
        <v>0</v>
      </c>
      <c r="BI273" s="252">
        <f>IF(N273="nulová",J273,0)</f>
        <v>0</v>
      </c>
      <c r="BJ273" s="14" t="s">
        <v>83</v>
      </c>
      <c r="BK273" s="252">
        <f>ROUND(I273*H273,2)</f>
        <v>0</v>
      </c>
      <c r="BL273" s="14" t="s">
        <v>214</v>
      </c>
      <c r="BM273" s="251" t="s">
        <v>870</v>
      </c>
    </row>
    <row r="274" s="2" customFormat="1" ht="24.15" customHeight="1">
      <c r="A274" s="35"/>
      <c r="B274" s="36"/>
      <c r="C274" s="239" t="s">
        <v>936</v>
      </c>
      <c r="D274" s="239" t="s">
        <v>175</v>
      </c>
      <c r="E274" s="240" t="s">
        <v>314</v>
      </c>
      <c r="F274" s="241" t="s">
        <v>315</v>
      </c>
      <c r="G274" s="242" t="s">
        <v>178</v>
      </c>
      <c r="H274" s="243">
        <v>1</v>
      </c>
      <c r="I274" s="244"/>
      <c r="J274" s="245">
        <f>ROUND(I274*H274,2)</f>
        <v>0</v>
      </c>
      <c r="K274" s="246"/>
      <c r="L274" s="41"/>
      <c r="M274" s="247" t="s">
        <v>1</v>
      </c>
      <c r="N274" s="248" t="s">
        <v>41</v>
      </c>
      <c r="O274" s="88"/>
      <c r="P274" s="249">
        <f>O274*H274</f>
        <v>0</v>
      </c>
      <c r="Q274" s="249">
        <v>0.00075000000000000002</v>
      </c>
      <c r="R274" s="249">
        <f>Q274*H274</f>
        <v>0.00075000000000000002</v>
      </c>
      <c r="S274" s="249">
        <v>0</v>
      </c>
      <c r="T274" s="250">
        <f>S274*H274</f>
        <v>0</v>
      </c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R274" s="251" t="s">
        <v>214</v>
      </c>
      <c r="AT274" s="251" t="s">
        <v>175</v>
      </c>
      <c r="AU274" s="251" t="s">
        <v>85</v>
      </c>
      <c r="AY274" s="14" t="s">
        <v>172</v>
      </c>
      <c r="BE274" s="252">
        <f>IF(N274="základní",J274,0)</f>
        <v>0</v>
      </c>
      <c r="BF274" s="252">
        <f>IF(N274="snížená",J274,0)</f>
        <v>0</v>
      </c>
      <c r="BG274" s="252">
        <f>IF(N274="zákl. přenesená",J274,0)</f>
        <v>0</v>
      </c>
      <c r="BH274" s="252">
        <f>IF(N274="sníž. přenesená",J274,0)</f>
        <v>0</v>
      </c>
      <c r="BI274" s="252">
        <f>IF(N274="nulová",J274,0)</f>
        <v>0</v>
      </c>
      <c r="BJ274" s="14" t="s">
        <v>83</v>
      </c>
      <c r="BK274" s="252">
        <f>ROUND(I274*H274,2)</f>
        <v>0</v>
      </c>
      <c r="BL274" s="14" t="s">
        <v>214</v>
      </c>
      <c r="BM274" s="251" t="s">
        <v>1468</v>
      </c>
    </row>
    <row r="275" s="2" customFormat="1" ht="16.5" customHeight="1">
      <c r="A275" s="35"/>
      <c r="B275" s="36"/>
      <c r="C275" s="239" t="s">
        <v>940</v>
      </c>
      <c r="D275" s="239" t="s">
        <v>175</v>
      </c>
      <c r="E275" s="240" t="s">
        <v>318</v>
      </c>
      <c r="F275" s="241" t="s">
        <v>319</v>
      </c>
      <c r="G275" s="242" t="s">
        <v>178</v>
      </c>
      <c r="H275" s="243">
        <v>1</v>
      </c>
      <c r="I275" s="244"/>
      <c r="J275" s="245">
        <f>ROUND(I275*H275,2)</f>
        <v>0</v>
      </c>
      <c r="K275" s="246"/>
      <c r="L275" s="41"/>
      <c r="M275" s="247" t="s">
        <v>1</v>
      </c>
      <c r="N275" s="248" t="s">
        <v>41</v>
      </c>
      <c r="O275" s="88"/>
      <c r="P275" s="249">
        <f>O275*H275</f>
        <v>0</v>
      </c>
      <c r="Q275" s="249">
        <v>0.00024000000000000001</v>
      </c>
      <c r="R275" s="249">
        <f>Q275*H275</f>
        <v>0.00024000000000000001</v>
      </c>
      <c r="S275" s="249">
        <v>0</v>
      </c>
      <c r="T275" s="250">
        <f>S275*H275</f>
        <v>0</v>
      </c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R275" s="251" t="s">
        <v>214</v>
      </c>
      <c r="AT275" s="251" t="s">
        <v>175</v>
      </c>
      <c r="AU275" s="251" t="s">
        <v>85</v>
      </c>
      <c r="AY275" s="14" t="s">
        <v>172</v>
      </c>
      <c r="BE275" s="252">
        <f>IF(N275="základní",J275,0)</f>
        <v>0</v>
      </c>
      <c r="BF275" s="252">
        <f>IF(N275="snížená",J275,0)</f>
        <v>0</v>
      </c>
      <c r="BG275" s="252">
        <f>IF(N275="zákl. přenesená",J275,0)</f>
        <v>0</v>
      </c>
      <c r="BH275" s="252">
        <f>IF(N275="sníž. přenesená",J275,0)</f>
        <v>0</v>
      </c>
      <c r="BI275" s="252">
        <f>IF(N275="nulová",J275,0)</f>
        <v>0</v>
      </c>
      <c r="BJ275" s="14" t="s">
        <v>83</v>
      </c>
      <c r="BK275" s="252">
        <f>ROUND(I275*H275,2)</f>
        <v>0</v>
      </c>
      <c r="BL275" s="14" t="s">
        <v>214</v>
      </c>
      <c r="BM275" s="251" t="s">
        <v>1469</v>
      </c>
    </row>
    <row r="276" s="2" customFormat="1" ht="16.5" customHeight="1">
      <c r="A276" s="35"/>
      <c r="B276" s="36"/>
      <c r="C276" s="239" t="s">
        <v>944</v>
      </c>
      <c r="D276" s="239" t="s">
        <v>175</v>
      </c>
      <c r="E276" s="240" t="s">
        <v>306</v>
      </c>
      <c r="F276" s="241" t="s">
        <v>307</v>
      </c>
      <c r="G276" s="242" t="s">
        <v>178</v>
      </c>
      <c r="H276" s="243">
        <v>1</v>
      </c>
      <c r="I276" s="244"/>
      <c r="J276" s="245">
        <f>ROUND(I276*H276,2)</f>
        <v>0</v>
      </c>
      <c r="K276" s="246"/>
      <c r="L276" s="41"/>
      <c r="M276" s="247" t="s">
        <v>1</v>
      </c>
      <c r="N276" s="248" t="s">
        <v>41</v>
      </c>
      <c r="O276" s="88"/>
      <c r="P276" s="249">
        <f>O276*H276</f>
        <v>0</v>
      </c>
      <c r="Q276" s="249">
        <v>8.0000000000000007E-05</v>
      </c>
      <c r="R276" s="249">
        <f>Q276*H276</f>
        <v>8.0000000000000007E-05</v>
      </c>
      <c r="S276" s="249">
        <v>0</v>
      </c>
      <c r="T276" s="250">
        <f>S276*H276</f>
        <v>0</v>
      </c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R276" s="251" t="s">
        <v>214</v>
      </c>
      <c r="AT276" s="251" t="s">
        <v>175</v>
      </c>
      <c r="AU276" s="251" t="s">
        <v>85</v>
      </c>
      <c r="AY276" s="14" t="s">
        <v>172</v>
      </c>
      <c r="BE276" s="252">
        <f>IF(N276="základní",J276,0)</f>
        <v>0</v>
      </c>
      <c r="BF276" s="252">
        <f>IF(N276="snížená",J276,0)</f>
        <v>0</v>
      </c>
      <c r="BG276" s="252">
        <f>IF(N276="zákl. přenesená",J276,0)</f>
        <v>0</v>
      </c>
      <c r="BH276" s="252">
        <f>IF(N276="sníž. přenesená",J276,0)</f>
        <v>0</v>
      </c>
      <c r="BI276" s="252">
        <f>IF(N276="nulová",J276,0)</f>
        <v>0</v>
      </c>
      <c r="BJ276" s="14" t="s">
        <v>83</v>
      </c>
      <c r="BK276" s="252">
        <f>ROUND(I276*H276,2)</f>
        <v>0</v>
      </c>
      <c r="BL276" s="14" t="s">
        <v>214</v>
      </c>
      <c r="BM276" s="251" t="s">
        <v>1470</v>
      </c>
    </row>
    <row r="277" s="2" customFormat="1" ht="24.15" customHeight="1">
      <c r="A277" s="35"/>
      <c r="B277" s="36"/>
      <c r="C277" s="253" t="s">
        <v>948</v>
      </c>
      <c r="D277" s="253" t="s">
        <v>181</v>
      </c>
      <c r="E277" s="254" t="s">
        <v>310</v>
      </c>
      <c r="F277" s="255" t="s">
        <v>311</v>
      </c>
      <c r="G277" s="256" t="s">
        <v>178</v>
      </c>
      <c r="H277" s="257">
        <v>1</v>
      </c>
      <c r="I277" s="258"/>
      <c r="J277" s="259">
        <f>ROUND(I277*H277,2)</f>
        <v>0</v>
      </c>
      <c r="K277" s="260"/>
      <c r="L277" s="261"/>
      <c r="M277" s="262" t="s">
        <v>1</v>
      </c>
      <c r="N277" s="263" t="s">
        <v>41</v>
      </c>
      <c r="O277" s="88"/>
      <c r="P277" s="249">
        <f>O277*H277</f>
        <v>0</v>
      </c>
      <c r="Q277" s="249">
        <v>0.00050000000000000001</v>
      </c>
      <c r="R277" s="249">
        <f>Q277*H277</f>
        <v>0.00050000000000000001</v>
      </c>
      <c r="S277" s="249">
        <v>0</v>
      </c>
      <c r="T277" s="250">
        <f>S277*H277</f>
        <v>0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251" t="s">
        <v>309</v>
      </c>
      <c r="AT277" s="251" t="s">
        <v>181</v>
      </c>
      <c r="AU277" s="251" t="s">
        <v>85</v>
      </c>
      <c r="AY277" s="14" t="s">
        <v>172</v>
      </c>
      <c r="BE277" s="252">
        <f>IF(N277="základní",J277,0)</f>
        <v>0</v>
      </c>
      <c r="BF277" s="252">
        <f>IF(N277="snížená",J277,0)</f>
        <v>0</v>
      </c>
      <c r="BG277" s="252">
        <f>IF(N277="zákl. přenesená",J277,0)</f>
        <v>0</v>
      </c>
      <c r="BH277" s="252">
        <f>IF(N277="sníž. přenesená",J277,0)</f>
        <v>0</v>
      </c>
      <c r="BI277" s="252">
        <f>IF(N277="nulová",J277,0)</f>
        <v>0</v>
      </c>
      <c r="BJ277" s="14" t="s">
        <v>83</v>
      </c>
      <c r="BK277" s="252">
        <f>ROUND(I277*H277,2)</f>
        <v>0</v>
      </c>
      <c r="BL277" s="14" t="s">
        <v>214</v>
      </c>
      <c r="BM277" s="251" t="s">
        <v>1471</v>
      </c>
    </row>
    <row r="278" s="2" customFormat="1" ht="24.15" customHeight="1">
      <c r="A278" s="35"/>
      <c r="B278" s="36"/>
      <c r="C278" s="239" t="s">
        <v>952</v>
      </c>
      <c r="D278" s="239" t="s">
        <v>175</v>
      </c>
      <c r="E278" s="240" t="s">
        <v>880</v>
      </c>
      <c r="F278" s="241" t="s">
        <v>881</v>
      </c>
      <c r="G278" s="242" t="s">
        <v>227</v>
      </c>
      <c r="H278" s="264"/>
      <c r="I278" s="244"/>
      <c r="J278" s="245">
        <f>ROUND(I278*H278,2)</f>
        <v>0</v>
      </c>
      <c r="K278" s="246"/>
      <c r="L278" s="41"/>
      <c r="M278" s="247" t="s">
        <v>1</v>
      </c>
      <c r="N278" s="248" t="s">
        <v>41</v>
      </c>
      <c r="O278" s="88"/>
      <c r="P278" s="249">
        <f>O278*H278</f>
        <v>0</v>
      </c>
      <c r="Q278" s="249">
        <v>0</v>
      </c>
      <c r="R278" s="249">
        <f>Q278*H278</f>
        <v>0</v>
      </c>
      <c r="S278" s="249">
        <v>0</v>
      </c>
      <c r="T278" s="250">
        <f>S278*H278</f>
        <v>0</v>
      </c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R278" s="251" t="s">
        <v>214</v>
      </c>
      <c r="AT278" s="251" t="s">
        <v>175</v>
      </c>
      <c r="AU278" s="251" t="s">
        <v>85</v>
      </c>
      <c r="AY278" s="14" t="s">
        <v>172</v>
      </c>
      <c r="BE278" s="252">
        <f>IF(N278="základní",J278,0)</f>
        <v>0</v>
      </c>
      <c r="BF278" s="252">
        <f>IF(N278="snížená",J278,0)</f>
        <v>0</v>
      </c>
      <c r="BG278" s="252">
        <f>IF(N278="zákl. přenesená",J278,0)</f>
        <v>0</v>
      </c>
      <c r="BH278" s="252">
        <f>IF(N278="sníž. přenesená",J278,0)</f>
        <v>0</v>
      </c>
      <c r="BI278" s="252">
        <f>IF(N278="nulová",J278,0)</f>
        <v>0</v>
      </c>
      <c r="BJ278" s="14" t="s">
        <v>83</v>
      </c>
      <c r="BK278" s="252">
        <f>ROUND(I278*H278,2)</f>
        <v>0</v>
      </c>
      <c r="BL278" s="14" t="s">
        <v>214</v>
      </c>
      <c r="BM278" s="251" t="s">
        <v>882</v>
      </c>
    </row>
    <row r="279" s="2" customFormat="1" ht="24.15" customHeight="1">
      <c r="A279" s="35"/>
      <c r="B279" s="36"/>
      <c r="C279" s="239" t="s">
        <v>956</v>
      </c>
      <c r="D279" s="239" t="s">
        <v>175</v>
      </c>
      <c r="E279" s="240" t="s">
        <v>884</v>
      </c>
      <c r="F279" s="241" t="s">
        <v>885</v>
      </c>
      <c r="G279" s="242" t="s">
        <v>227</v>
      </c>
      <c r="H279" s="264"/>
      <c r="I279" s="244"/>
      <c r="J279" s="245">
        <f>ROUND(I279*H279,2)</f>
        <v>0</v>
      </c>
      <c r="K279" s="246"/>
      <c r="L279" s="41"/>
      <c r="M279" s="247" t="s">
        <v>1</v>
      </c>
      <c r="N279" s="248" t="s">
        <v>41</v>
      </c>
      <c r="O279" s="88"/>
      <c r="P279" s="249">
        <f>O279*H279</f>
        <v>0</v>
      </c>
      <c r="Q279" s="249">
        <v>0</v>
      </c>
      <c r="R279" s="249">
        <f>Q279*H279</f>
        <v>0</v>
      </c>
      <c r="S279" s="249">
        <v>0</v>
      </c>
      <c r="T279" s="250">
        <f>S279*H279</f>
        <v>0</v>
      </c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R279" s="251" t="s">
        <v>214</v>
      </c>
      <c r="AT279" s="251" t="s">
        <v>175</v>
      </c>
      <c r="AU279" s="251" t="s">
        <v>85</v>
      </c>
      <c r="AY279" s="14" t="s">
        <v>172</v>
      </c>
      <c r="BE279" s="252">
        <f>IF(N279="základní",J279,0)</f>
        <v>0</v>
      </c>
      <c r="BF279" s="252">
        <f>IF(N279="snížená",J279,0)</f>
        <v>0</v>
      </c>
      <c r="BG279" s="252">
        <f>IF(N279="zákl. přenesená",J279,0)</f>
        <v>0</v>
      </c>
      <c r="BH279" s="252">
        <f>IF(N279="sníž. přenesená",J279,0)</f>
        <v>0</v>
      </c>
      <c r="BI279" s="252">
        <f>IF(N279="nulová",J279,0)</f>
        <v>0</v>
      </c>
      <c r="BJ279" s="14" t="s">
        <v>83</v>
      </c>
      <c r="BK279" s="252">
        <f>ROUND(I279*H279,2)</f>
        <v>0</v>
      </c>
      <c r="BL279" s="14" t="s">
        <v>214</v>
      </c>
      <c r="BM279" s="251" t="s">
        <v>886</v>
      </c>
    </row>
    <row r="280" s="12" customFormat="1" ht="22.8" customHeight="1">
      <c r="A280" s="12"/>
      <c r="B280" s="223"/>
      <c r="C280" s="224"/>
      <c r="D280" s="225" t="s">
        <v>75</v>
      </c>
      <c r="E280" s="237" t="s">
        <v>887</v>
      </c>
      <c r="F280" s="237" t="s">
        <v>888</v>
      </c>
      <c r="G280" s="224"/>
      <c r="H280" s="224"/>
      <c r="I280" s="227"/>
      <c r="J280" s="238">
        <f>BK280</f>
        <v>0</v>
      </c>
      <c r="K280" s="224"/>
      <c r="L280" s="229"/>
      <c r="M280" s="230"/>
      <c r="N280" s="231"/>
      <c r="O280" s="231"/>
      <c r="P280" s="232">
        <f>SUM(P281:P286)</f>
        <v>0</v>
      </c>
      <c r="Q280" s="231"/>
      <c r="R280" s="232">
        <f>SUM(R281:R286)</f>
        <v>0</v>
      </c>
      <c r="S280" s="231"/>
      <c r="T280" s="233">
        <f>SUM(T281:T286)</f>
        <v>0</v>
      </c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R280" s="234" t="s">
        <v>85</v>
      </c>
      <c r="AT280" s="235" t="s">
        <v>75</v>
      </c>
      <c r="AU280" s="235" t="s">
        <v>83</v>
      </c>
      <c r="AY280" s="234" t="s">
        <v>172</v>
      </c>
      <c r="BK280" s="236">
        <f>SUM(BK281:BK286)</f>
        <v>0</v>
      </c>
    </row>
    <row r="281" s="2" customFormat="1" ht="21.75" customHeight="1">
      <c r="A281" s="35"/>
      <c r="B281" s="36"/>
      <c r="C281" s="239" t="s">
        <v>960</v>
      </c>
      <c r="D281" s="239" t="s">
        <v>175</v>
      </c>
      <c r="E281" s="240" t="s">
        <v>890</v>
      </c>
      <c r="F281" s="241" t="s">
        <v>891</v>
      </c>
      <c r="G281" s="242" t="s">
        <v>336</v>
      </c>
      <c r="H281" s="243">
        <v>48</v>
      </c>
      <c r="I281" s="244"/>
      <c r="J281" s="245">
        <f>ROUND(I281*H281,2)</f>
        <v>0</v>
      </c>
      <c r="K281" s="246"/>
      <c r="L281" s="41"/>
      <c r="M281" s="247" t="s">
        <v>1</v>
      </c>
      <c r="N281" s="248" t="s">
        <v>41</v>
      </c>
      <c r="O281" s="88"/>
      <c r="P281" s="249">
        <f>O281*H281</f>
        <v>0</v>
      </c>
      <c r="Q281" s="249">
        <v>0</v>
      </c>
      <c r="R281" s="249">
        <f>Q281*H281</f>
        <v>0</v>
      </c>
      <c r="S281" s="249">
        <v>0</v>
      </c>
      <c r="T281" s="250">
        <f>S281*H281</f>
        <v>0</v>
      </c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R281" s="251" t="s">
        <v>214</v>
      </c>
      <c r="AT281" s="251" t="s">
        <v>175</v>
      </c>
      <c r="AU281" s="251" t="s">
        <v>85</v>
      </c>
      <c r="AY281" s="14" t="s">
        <v>172</v>
      </c>
      <c r="BE281" s="252">
        <f>IF(N281="základní",J281,0)</f>
        <v>0</v>
      </c>
      <c r="BF281" s="252">
        <f>IF(N281="snížená",J281,0)</f>
        <v>0</v>
      </c>
      <c r="BG281" s="252">
        <f>IF(N281="zákl. přenesená",J281,0)</f>
        <v>0</v>
      </c>
      <c r="BH281" s="252">
        <f>IF(N281="sníž. přenesená",J281,0)</f>
        <v>0</v>
      </c>
      <c r="BI281" s="252">
        <f>IF(N281="nulová",J281,0)</f>
        <v>0</v>
      </c>
      <c r="BJ281" s="14" t="s">
        <v>83</v>
      </c>
      <c r="BK281" s="252">
        <f>ROUND(I281*H281,2)</f>
        <v>0</v>
      </c>
      <c r="BL281" s="14" t="s">
        <v>214</v>
      </c>
      <c r="BM281" s="251" t="s">
        <v>892</v>
      </c>
    </row>
    <row r="282" s="2" customFormat="1" ht="24.15" customHeight="1">
      <c r="A282" s="35"/>
      <c r="B282" s="36"/>
      <c r="C282" s="253" t="s">
        <v>964</v>
      </c>
      <c r="D282" s="253" t="s">
        <v>181</v>
      </c>
      <c r="E282" s="254" t="s">
        <v>894</v>
      </c>
      <c r="F282" s="255" t="s">
        <v>895</v>
      </c>
      <c r="G282" s="256" t="s">
        <v>504</v>
      </c>
      <c r="H282" s="257">
        <v>1</v>
      </c>
      <c r="I282" s="258"/>
      <c r="J282" s="259">
        <f>ROUND(I282*H282,2)</f>
        <v>0</v>
      </c>
      <c r="K282" s="260"/>
      <c r="L282" s="261"/>
      <c r="M282" s="262" t="s">
        <v>1</v>
      </c>
      <c r="N282" s="263" t="s">
        <v>41</v>
      </c>
      <c r="O282" s="88"/>
      <c r="P282" s="249">
        <f>O282*H282</f>
        <v>0</v>
      </c>
      <c r="Q282" s="249">
        <v>0</v>
      </c>
      <c r="R282" s="249">
        <f>Q282*H282</f>
        <v>0</v>
      </c>
      <c r="S282" s="249">
        <v>0</v>
      </c>
      <c r="T282" s="250">
        <f>S282*H282</f>
        <v>0</v>
      </c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R282" s="251" t="s">
        <v>309</v>
      </c>
      <c r="AT282" s="251" t="s">
        <v>181</v>
      </c>
      <c r="AU282" s="251" t="s">
        <v>85</v>
      </c>
      <c r="AY282" s="14" t="s">
        <v>172</v>
      </c>
      <c r="BE282" s="252">
        <f>IF(N282="základní",J282,0)</f>
        <v>0</v>
      </c>
      <c r="BF282" s="252">
        <f>IF(N282="snížená",J282,0)</f>
        <v>0</v>
      </c>
      <c r="BG282" s="252">
        <f>IF(N282="zákl. přenesená",J282,0)</f>
        <v>0</v>
      </c>
      <c r="BH282" s="252">
        <f>IF(N282="sníž. přenesená",J282,0)</f>
        <v>0</v>
      </c>
      <c r="BI282" s="252">
        <f>IF(N282="nulová",J282,0)</f>
        <v>0</v>
      </c>
      <c r="BJ282" s="14" t="s">
        <v>83</v>
      </c>
      <c r="BK282" s="252">
        <f>ROUND(I282*H282,2)</f>
        <v>0</v>
      </c>
      <c r="BL282" s="14" t="s">
        <v>214</v>
      </c>
      <c r="BM282" s="251" t="s">
        <v>896</v>
      </c>
    </row>
    <row r="283" s="2" customFormat="1" ht="24.15" customHeight="1">
      <c r="A283" s="35"/>
      <c r="B283" s="36"/>
      <c r="C283" s="239" t="s">
        <v>966</v>
      </c>
      <c r="D283" s="239" t="s">
        <v>175</v>
      </c>
      <c r="E283" s="240" t="s">
        <v>898</v>
      </c>
      <c r="F283" s="241" t="s">
        <v>899</v>
      </c>
      <c r="G283" s="242" t="s">
        <v>178</v>
      </c>
      <c r="H283" s="243">
        <v>1</v>
      </c>
      <c r="I283" s="244"/>
      <c r="J283" s="245">
        <f>ROUND(I283*H283,2)</f>
        <v>0</v>
      </c>
      <c r="K283" s="246"/>
      <c r="L283" s="41"/>
      <c r="M283" s="247" t="s">
        <v>1</v>
      </c>
      <c r="N283" s="248" t="s">
        <v>41</v>
      </c>
      <c r="O283" s="88"/>
      <c r="P283" s="249">
        <f>O283*H283</f>
        <v>0</v>
      </c>
      <c r="Q283" s="249">
        <v>0</v>
      </c>
      <c r="R283" s="249">
        <f>Q283*H283</f>
        <v>0</v>
      </c>
      <c r="S283" s="249">
        <v>0</v>
      </c>
      <c r="T283" s="250">
        <f>S283*H283</f>
        <v>0</v>
      </c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R283" s="251" t="s">
        <v>214</v>
      </c>
      <c r="AT283" s="251" t="s">
        <v>175</v>
      </c>
      <c r="AU283" s="251" t="s">
        <v>85</v>
      </c>
      <c r="AY283" s="14" t="s">
        <v>172</v>
      </c>
      <c r="BE283" s="252">
        <f>IF(N283="základní",J283,0)</f>
        <v>0</v>
      </c>
      <c r="BF283" s="252">
        <f>IF(N283="snížená",J283,0)</f>
        <v>0</v>
      </c>
      <c r="BG283" s="252">
        <f>IF(N283="zákl. přenesená",J283,0)</f>
        <v>0</v>
      </c>
      <c r="BH283" s="252">
        <f>IF(N283="sníž. přenesená",J283,0)</f>
        <v>0</v>
      </c>
      <c r="BI283" s="252">
        <f>IF(N283="nulová",J283,0)</f>
        <v>0</v>
      </c>
      <c r="BJ283" s="14" t="s">
        <v>83</v>
      </c>
      <c r="BK283" s="252">
        <f>ROUND(I283*H283,2)</f>
        <v>0</v>
      </c>
      <c r="BL283" s="14" t="s">
        <v>214</v>
      </c>
      <c r="BM283" s="251" t="s">
        <v>900</v>
      </c>
    </row>
    <row r="284" s="2" customFormat="1" ht="16.5" customHeight="1">
      <c r="A284" s="35"/>
      <c r="B284" s="36"/>
      <c r="C284" s="253" t="s">
        <v>968</v>
      </c>
      <c r="D284" s="253" t="s">
        <v>181</v>
      </c>
      <c r="E284" s="254" t="s">
        <v>902</v>
      </c>
      <c r="F284" s="255" t="s">
        <v>903</v>
      </c>
      <c r="G284" s="256" t="s">
        <v>504</v>
      </c>
      <c r="H284" s="257">
        <v>1</v>
      </c>
      <c r="I284" s="258"/>
      <c r="J284" s="259">
        <f>ROUND(I284*H284,2)</f>
        <v>0</v>
      </c>
      <c r="K284" s="260"/>
      <c r="L284" s="261"/>
      <c r="M284" s="262" t="s">
        <v>1</v>
      </c>
      <c r="N284" s="263" t="s">
        <v>41</v>
      </c>
      <c r="O284" s="88"/>
      <c r="P284" s="249">
        <f>O284*H284</f>
        <v>0</v>
      </c>
      <c r="Q284" s="249">
        <v>0</v>
      </c>
      <c r="R284" s="249">
        <f>Q284*H284</f>
        <v>0</v>
      </c>
      <c r="S284" s="249">
        <v>0</v>
      </c>
      <c r="T284" s="250">
        <f>S284*H284</f>
        <v>0</v>
      </c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R284" s="251" t="s">
        <v>309</v>
      </c>
      <c r="AT284" s="251" t="s">
        <v>181</v>
      </c>
      <c r="AU284" s="251" t="s">
        <v>85</v>
      </c>
      <c r="AY284" s="14" t="s">
        <v>172</v>
      </c>
      <c r="BE284" s="252">
        <f>IF(N284="základní",J284,0)</f>
        <v>0</v>
      </c>
      <c r="BF284" s="252">
        <f>IF(N284="snížená",J284,0)</f>
        <v>0</v>
      </c>
      <c r="BG284" s="252">
        <f>IF(N284="zákl. přenesená",J284,0)</f>
        <v>0</v>
      </c>
      <c r="BH284" s="252">
        <f>IF(N284="sníž. přenesená",J284,0)</f>
        <v>0</v>
      </c>
      <c r="BI284" s="252">
        <f>IF(N284="nulová",J284,0)</f>
        <v>0</v>
      </c>
      <c r="BJ284" s="14" t="s">
        <v>83</v>
      </c>
      <c r="BK284" s="252">
        <f>ROUND(I284*H284,2)</f>
        <v>0</v>
      </c>
      <c r="BL284" s="14" t="s">
        <v>214</v>
      </c>
      <c r="BM284" s="251" t="s">
        <v>904</v>
      </c>
    </row>
    <row r="285" s="2" customFormat="1" ht="24.15" customHeight="1">
      <c r="A285" s="35"/>
      <c r="B285" s="36"/>
      <c r="C285" s="239" t="s">
        <v>970</v>
      </c>
      <c r="D285" s="239" t="s">
        <v>175</v>
      </c>
      <c r="E285" s="240" t="s">
        <v>906</v>
      </c>
      <c r="F285" s="241" t="s">
        <v>907</v>
      </c>
      <c r="G285" s="242" t="s">
        <v>227</v>
      </c>
      <c r="H285" s="264"/>
      <c r="I285" s="244"/>
      <c r="J285" s="245">
        <f>ROUND(I285*H285,2)</f>
        <v>0</v>
      </c>
      <c r="K285" s="246"/>
      <c r="L285" s="41"/>
      <c r="M285" s="247" t="s">
        <v>1</v>
      </c>
      <c r="N285" s="248" t="s">
        <v>41</v>
      </c>
      <c r="O285" s="88"/>
      <c r="P285" s="249">
        <f>O285*H285</f>
        <v>0</v>
      </c>
      <c r="Q285" s="249">
        <v>0</v>
      </c>
      <c r="R285" s="249">
        <f>Q285*H285</f>
        <v>0</v>
      </c>
      <c r="S285" s="249">
        <v>0</v>
      </c>
      <c r="T285" s="250">
        <f>S285*H285</f>
        <v>0</v>
      </c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R285" s="251" t="s">
        <v>214</v>
      </c>
      <c r="AT285" s="251" t="s">
        <v>175</v>
      </c>
      <c r="AU285" s="251" t="s">
        <v>85</v>
      </c>
      <c r="AY285" s="14" t="s">
        <v>172</v>
      </c>
      <c r="BE285" s="252">
        <f>IF(N285="základní",J285,0)</f>
        <v>0</v>
      </c>
      <c r="BF285" s="252">
        <f>IF(N285="snížená",J285,0)</f>
        <v>0</v>
      </c>
      <c r="BG285" s="252">
        <f>IF(N285="zákl. přenesená",J285,0)</f>
        <v>0</v>
      </c>
      <c r="BH285" s="252">
        <f>IF(N285="sníž. přenesená",J285,0)</f>
        <v>0</v>
      </c>
      <c r="BI285" s="252">
        <f>IF(N285="nulová",J285,0)</f>
        <v>0</v>
      </c>
      <c r="BJ285" s="14" t="s">
        <v>83</v>
      </c>
      <c r="BK285" s="252">
        <f>ROUND(I285*H285,2)</f>
        <v>0</v>
      </c>
      <c r="BL285" s="14" t="s">
        <v>214</v>
      </c>
      <c r="BM285" s="251" t="s">
        <v>908</v>
      </c>
    </row>
    <row r="286" s="2" customFormat="1" ht="24.15" customHeight="1">
      <c r="A286" s="35"/>
      <c r="B286" s="36"/>
      <c r="C286" s="239" t="s">
        <v>972</v>
      </c>
      <c r="D286" s="239" t="s">
        <v>175</v>
      </c>
      <c r="E286" s="240" t="s">
        <v>910</v>
      </c>
      <c r="F286" s="241" t="s">
        <v>911</v>
      </c>
      <c r="G286" s="242" t="s">
        <v>227</v>
      </c>
      <c r="H286" s="264"/>
      <c r="I286" s="244"/>
      <c r="J286" s="245">
        <f>ROUND(I286*H286,2)</f>
        <v>0</v>
      </c>
      <c r="K286" s="246"/>
      <c r="L286" s="41"/>
      <c r="M286" s="247" t="s">
        <v>1</v>
      </c>
      <c r="N286" s="248" t="s">
        <v>41</v>
      </c>
      <c r="O286" s="88"/>
      <c r="P286" s="249">
        <f>O286*H286</f>
        <v>0</v>
      </c>
      <c r="Q286" s="249">
        <v>0</v>
      </c>
      <c r="R286" s="249">
        <f>Q286*H286</f>
        <v>0</v>
      </c>
      <c r="S286" s="249">
        <v>0</v>
      </c>
      <c r="T286" s="250">
        <f>S286*H286</f>
        <v>0</v>
      </c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R286" s="251" t="s">
        <v>214</v>
      </c>
      <c r="AT286" s="251" t="s">
        <v>175</v>
      </c>
      <c r="AU286" s="251" t="s">
        <v>85</v>
      </c>
      <c r="AY286" s="14" t="s">
        <v>172</v>
      </c>
      <c r="BE286" s="252">
        <f>IF(N286="základní",J286,0)</f>
        <v>0</v>
      </c>
      <c r="BF286" s="252">
        <f>IF(N286="snížená",J286,0)</f>
        <v>0</v>
      </c>
      <c r="BG286" s="252">
        <f>IF(N286="zákl. přenesená",J286,0)</f>
        <v>0</v>
      </c>
      <c r="BH286" s="252">
        <f>IF(N286="sníž. přenesená",J286,0)</f>
        <v>0</v>
      </c>
      <c r="BI286" s="252">
        <f>IF(N286="nulová",J286,0)</f>
        <v>0</v>
      </c>
      <c r="BJ286" s="14" t="s">
        <v>83</v>
      </c>
      <c r="BK286" s="252">
        <f>ROUND(I286*H286,2)</f>
        <v>0</v>
      </c>
      <c r="BL286" s="14" t="s">
        <v>214</v>
      </c>
      <c r="BM286" s="251" t="s">
        <v>912</v>
      </c>
    </row>
    <row r="287" s="12" customFormat="1" ht="22.8" customHeight="1">
      <c r="A287" s="12"/>
      <c r="B287" s="223"/>
      <c r="C287" s="224"/>
      <c r="D287" s="225" t="s">
        <v>75</v>
      </c>
      <c r="E287" s="237" t="s">
        <v>913</v>
      </c>
      <c r="F287" s="237" t="s">
        <v>914</v>
      </c>
      <c r="G287" s="224"/>
      <c r="H287" s="224"/>
      <c r="I287" s="227"/>
      <c r="J287" s="238">
        <f>BK287</f>
        <v>0</v>
      </c>
      <c r="K287" s="224"/>
      <c r="L287" s="229"/>
      <c r="M287" s="230"/>
      <c r="N287" s="231"/>
      <c r="O287" s="231"/>
      <c r="P287" s="232">
        <f>SUM(P288:P299)</f>
        <v>0</v>
      </c>
      <c r="Q287" s="231"/>
      <c r="R287" s="232">
        <f>SUM(R288:R299)</f>
        <v>0</v>
      </c>
      <c r="S287" s="231"/>
      <c r="T287" s="233">
        <f>SUM(T288:T299)</f>
        <v>0</v>
      </c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R287" s="234" t="s">
        <v>85</v>
      </c>
      <c r="AT287" s="235" t="s">
        <v>75</v>
      </c>
      <c r="AU287" s="235" t="s">
        <v>83</v>
      </c>
      <c r="AY287" s="234" t="s">
        <v>172</v>
      </c>
      <c r="BK287" s="236">
        <f>SUM(BK288:BK299)</f>
        <v>0</v>
      </c>
    </row>
    <row r="288" s="2" customFormat="1" ht="16.5" customHeight="1">
      <c r="A288" s="35"/>
      <c r="B288" s="36"/>
      <c r="C288" s="239" t="s">
        <v>974</v>
      </c>
      <c r="D288" s="239" t="s">
        <v>175</v>
      </c>
      <c r="E288" s="240" t="s">
        <v>916</v>
      </c>
      <c r="F288" s="241" t="s">
        <v>917</v>
      </c>
      <c r="G288" s="242" t="s">
        <v>336</v>
      </c>
      <c r="H288" s="243">
        <v>48</v>
      </c>
      <c r="I288" s="244"/>
      <c r="J288" s="245">
        <f>ROUND(I288*H288,2)</f>
        <v>0</v>
      </c>
      <c r="K288" s="246"/>
      <c r="L288" s="41"/>
      <c r="M288" s="247" t="s">
        <v>1</v>
      </c>
      <c r="N288" s="248" t="s">
        <v>41</v>
      </c>
      <c r="O288" s="88"/>
      <c r="P288" s="249">
        <f>O288*H288</f>
        <v>0</v>
      </c>
      <c r="Q288" s="249">
        <v>0</v>
      </c>
      <c r="R288" s="249">
        <f>Q288*H288</f>
        <v>0</v>
      </c>
      <c r="S288" s="249">
        <v>0</v>
      </c>
      <c r="T288" s="250">
        <f>S288*H288</f>
        <v>0</v>
      </c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R288" s="251" t="s">
        <v>495</v>
      </c>
      <c r="AT288" s="251" t="s">
        <v>175</v>
      </c>
      <c r="AU288" s="251" t="s">
        <v>85</v>
      </c>
      <c r="AY288" s="14" t="s">
        <v>172</v>
      </c>
      <c r="BE288" s="252">
        <f>IF(N288="základní",J288,0)</f>
        <v>0</v>
      </c>
      <c r="BF288" s="252">
        <f>IF(N288="snížená",J288,0)</f>
        <v>0</v>
      </c>
      <c r="BG288" s="252">
        <f>IF(N288="zákl. přenesená",J288,0)</f>
        <v>0</v>
      </c>
      <c r="BH288" s="252">
        <f>IF(N288="sníž. přenesená",J288,0)</f>
        <v>0</v>
      </c>
      <c r="BI288" s="252">
        <f>IF(N288="nulová",J288,0)</f>
        <v>0</v>
      </c>
      <c r="BJ288" s="14" t="s">
        <v>83</v>
      </c>
      <c r="BK288" s="252">
        <f>ROUND(I288*H288,2)</f>
        <v>0</v>
      </c>
      <c r="BL288" s="14" t="s">
        <v>495</v>
      </c>
      <c r="BM288" s="251" t="s">
        <v>918</v>
      </c>
    </row>
    <row r="289" s="2" customFormat="1" ht="49.05" customHeight="1">
      <c r="A289" s="35"/>
      <c r="B289" s="36"/>
      <c r="C289" s="253" t="s">
        <v>976</v>
      </c>
      <c r="D289" s="253" t="s">
        <v>181</v>
      </c>
      <c r="E289" s="254" t="s">
        <v>920</v>
      </c>
      <c r="F289" s="255" t="s">
        <v>921</v>
      </c>
      <c r="G289" s="256" t="s">
        <v>922</v>
      </c>
      <c r="H289" s="257">
        <v>1</v>
      </c>
      <c r="I289" s="258"/>
      <c r="J289" s="259">
        <f>ROUND(I289*H289,2)</f>
        <v>0</v>
      </c>
      <c r="K289" s="260"/>
      <c r="L289" s="261"/>
      <c r="M289" s="262" t="s">
        <v>1</v>
      </c>
      <c r="N289" s="263" t="s">
        <v>41</v>
      </c>
      <c r="O289" s="88"/>
      <c r="P289" s="249">
        <f>O289*H289</f>
        <v>0</v>
      </c>
      <c r="Q289" s="249">
        <v>0</v>
      </c>
      <c r="R289" s="249">
        <f>Q289*H289</f>
        <v>0</v>
      </c>
      <c r="S289" s="249">
        <v>0</v>
      </c>
      <c r="T289" s="250">
        <f>S289*H289</f>
        <v>0</v>
      </c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R289" s="251" t="s">
        <v>495</v>
      </c>
      <c r="AT289" s="251" t="s">
        <v>181</v>
      </c>
      <c r="AU289" s="251" t="s">
        <v>85</v>
      </c>
      <c r="AY289" s="14" t="s">
        <v>172</v>
      </c>
      <c r="BE289" s="252">
        <f>IF(N289="základní",J289,0)</f>
        <v>0</v>
      </c>
      <c r="BF289" s="252">
        <f>IF(N289="snížená",J289,0)</f>
        <v>0</v>
      </c>
      <c r="BG289" s="252">
        <f>IF(N289="zákl. přenesená",J289,0)</f>
        <v>0</v>
      </c>
      <c r="BH289" s="252">
        <f>IF(N289="sníž. přenesená",J289,0)</f>
        <v>0</v>
      </c>
      <c r="BI289" s="252">
        <f>IF(N289="nulová",J289,0)</f>
        <v>0</v>
      </c>
      <c r="BJ289" s="14" t="s">
        <v>83</v>
      </c>
      <c r="BK289" s="252">
        <f>ROUND(I289*H289,2)</f>
        <v>0</v>
      </c>
      <c r="BL289" s="14" t="s">
        <v>495</v>
      </c>
      <c r="BM289" s="251" t="s">
        <v>923</v>
      </c>
    </row>
    <row r="290" s="2" customFormat="1" ht="16.5" customHeight="1">
      <c r="A290" s="35"/>
      <c r="B290" s="36"/>
      <c r="C290" s="253" t="s">
        <v>978</v>
      </c>
      <c r="D290" s="253" t="s">
        <v>181</v>
      </c>
      <c r="E290" s="254" t="s">
        <v>925</v>
      </c>
      <c r="F290" s="255" t="s">
        <v>926</v>
      </c>
      <c r="G290" s="256" t="s">
        <v>504</v>
      </c>
      <c r="H290" s="257">
        <v>1</v>
      </c>
      <c r="I290" s="258"/>
      <c r="J290" s="259">
        <f>ROUND(I290*H290,2)</f>
        <v>0</v>
      </c>
      <c r="K290" s="260"/>
      <c r="L290" s="261"/>
      <c r="M290" s="262" t="s">
        <v>1</v>
      </c>
      <c r="N290" s="263" t="s">
        <v>41</v>
      </c>
      <c r="O290" s="88"/>
      <c r="P290" s="249">
        <f>O290*H290</f>
        <v>0</v>
      </c>
      <c r="Q290" s="249">
        <v>0</v>
      </c>
      <c r="R290" s="249">
        <f>Q290*H290</f>
        <v>0</v>
      </c>
      <c r="S290" s="249">
        <v>0</v>
      </c>
      <c r="T290" s="250">
        <f>S290*H290</f>
        <v>0</v>
      </c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R290" s="251" t="s">
        <v>184</v>
      </c>
      <c r="AT290" s="251" t="s">
        <v>181</v>
      </c>
      <c r="AU290" s="251" t="s">
        <v>85</v>
      </c>
      <c r="AY290" s="14" t="s">
        <v>172</v>
      </c>
      <c r="BE290" s="252">
        <f>IF(N290="základní",J290,0)</f>
        <v>0</v>
      </c>
      <c r="BF290" s="252">
        <f>IF(N290="snížená",J290,0)</f>
        <v>0</v>
      </c>
      <c r="BG290" s="252">
        <f>IF(N290="zákl. přenesená",J290,0)</f>
        <v>0</v>
      </c>
      <c r="BH290" s="252">
        <f>IF(N290="sníž. přenesená",J290,0)</f>
        <v>0</v>
      </c>
      <c r="BI290" s="252">
        <f>IF(N290="nulová",J290,0)</f>
        <v>0</v>
      </c>
      <c r="BJ290" s="14" t="s">
        <v>83</v>
      </c>
      <c r="BK290" s="252">
        <f>ROUND(I290*H290,2)</f>
        <v>0</v>
      </c>
      <c r="BL290" s="14" t="s">
        <v>179</v>
      </c>
      <c r="BM290" s="251" t="s">
        <v>927</v>
      </c>
    </row>
    <row r="291" s="2" customFormat="1" ht="16.5" customHeight="1">
      <c r="A291" s="35"/>
      <c r="B291" s="36"/>
      <c r="C291" s="253" t="s">
        <v>980</v>
      </c>
      <c r="D291" s="253" t="s">
        <v>181</v>
      </c>
      <c r="E291" s="254" t="s">
        <v>929</v>
      </c>
      <c r="F291" s="255" t="s">
        <v>930</v>
      </c>
      <c r="G291" s="256" t="s">
        <v>504</v>
      </c>
      <c r="H291" s="257">
        <v>1</v>
      </c>
      <c r="I291" s="258"/>
      <c r="J291" s="259">
        <f>ROUND(I291*H291,2)</f>
        <v>0</v>
      </c>
      <c r="K291" s="260"/>
      <c r="L291" s="261"/>
      <c r="M291" s="262" t="s">
        <v>1</v>
      </c>
      <c r="N291" s="263" t="s">
        <v>41</v>
      </c>
      <c r="O291" s="88"/>
      <c r="P291" s="249">
        <f>O291*H291</f>
        <v>0</v>
      </c>
      <c r="Q291" s="249">
        <v>0</v>
      </c>
      <c r="R291" s="249">
        <f>Q291*H291</f>
        <v>0</v>
      </c>
      <c r="S291" s="249">
        <v>0</v>
      </c>
      <c r="T291" s="250">
        <f>S291*H291</f>
        <v>0</v>
      </c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R291" s="251" t="s">
        <v>184</v>
      </c>
      <c r="AT291" s="251" t="s">
        <v>181</v>
      </c>
      <c r="AU291" s="251" t="s">
        <v>85</v>
      </c>
      <c r="AY291" s="14" t="s">
        <v>172</v>
      </c>
      <c r="BE291" s="252">
        <f>IF(N291="základní",J291,0)</f>
        <v>0</v>
      </c>
      <c r="BF291" s="252">
        <f>IF(N291="snížená",J291,0)</f>
        <v>0</v>
      </c>
      <c r="BG291" s="252">
        <f>IF(N291="zákl. přenesená",J291,0)</f>
        <v>0</v>
      </c>
      <c r="BH291" s="252">
        <f>IF(N291="sníž. přenesená",J291,0)</f>
        <v>0</v>
      </c>
      <c r="BI291" s="252">
        <f>IF(N291="nulová",J291,0)</f>
        <v>0</v>
      </c>
      <c r="BJ291" s="14" t="s">
        <v>83</v>
      </c>
      <c r="BK291" s="252">
        <f>ROUND(I291*H291,2)</f>
        <v>0</v>
      </c>
      <c r="BL291" s="14" t="s">
        <v>179</v>
      </c>
      <c r="BM291" s="251" t="s">
        <v>931</v>
      </c>
    </row>
    <row r="292" s="2" customFormat="1" ht="33" customHeight="1">
      <c r="A292" s="35"/>
      <c r="B292" s="36"/>
      <c r="C292" s="253" t="s">
        <v>982</v>
      </c>
      <c r="D292" s="253" t="s">
        <v>181</v>
      </c>
      <c r="E292" s="254" t="s">
        <v>933</v>
      </c>
      <c r="F292" s="255" t="s">
        <v>934</v>
      </c>
      <c r="G292" s="256" t="s">
        <v>504</v>
      </c>
      <c r="H292" s="257">
        <v>1</v>
      </c>
      <c r="I292" s="258"/>
      <c r="J292" s="259">
        <f>ROUND(I292*H292,2)</f>
        <v>0</v>
      </c>
      <c r="K292" s="260"/>
      <c r="L292" s="261"/>
      <c r="M292" s="262" t="s">
        <v>1</v>
      </c>
      <c r="N292" s="263" t="s">
        <v>41</v>
      </c>
      <c r="O292" s="88"/>
      <c r="P292" s="249">
        <f>O292*H292</f>
        <v>0</v>
      </c>
      <c r="Q292" s="249">
        <v>0</v>
      </c>
      <c r="R292" s="249">
        <f>Q292*H292</f>
        <v>0</v>
      </c>
      <c r="S292" s="249">
        <v>0</v>
      </c>
      <c r="T292" s="250">
        <f>S292*H292</f>
        <v>0</v>
      </c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R292" s="251" t="s">
        <v>184</v>
      </c>
      <c r="AT292" s="251" t="s">
        <v>181</v>
      </c>
      <c r="AU292" s="251" t="s">
        <v>85</v>
      </c>
      <c r="AY292" s="14" t="s">
        <v>172</v>
      </c>
      <c r="BE292" s="252">
        <f>IF(N292="základní",J292,0)</f>
        <v>0</v>
      </c>
      <c r="BF292" s="252">
        <f>IF(N292="snížená",J292,0)</f>
        <v>0</v>
      </c>
      <c r="BG292" s="252">
        <f>IF(N292="zákl. přenesená",J292,0)</f>
        <v>0</v>
      </c>
      <c r="BH292" s="252">
        <f>IF(N292="sníž. přenesená",J292,0)</f>
        <v>0</v>
      </c>
      <c r="BI292" s="252">
        <f>IF(N292="nulová",J292,0)</f>
        <v>0</v>
      </c>
      <c r="BJ292" s="14" t="s">
        <v>83</v>
      </c>
      <c r="BK292" s="252">
        <f>ROUND(I292*H292,2)</f>
        <v>0</v>
      </c>
      <c r="BL292" s="14" t="s">
        <v>179</v>
      </c>
      <c r="BM292" s="251" t="s">
        <v>935</v>
      </c>
    </row>
    <row r="293" s="2" customFormat="1" ht="21.75" customHeight="1">
      <c r="A293" s="35"/>
      <c r="B293" s="36"/>
      <c r="C293" s="253" t="s">
        <v>986</v>
      </c>
      <c r="D293" s="253" t="s">
        <v>181</v>
      </c>
      <c r="E293" s="254" t="s">
        <v>937</v>
      </c>
      <c r="F293" s="255" t="s">
        <v>938</v>
      </c>
      <c r="G293" s="256" t="s">
        <v>504</v>
      </c>
      <c r="H293" s="257">
        <v>1</v>
      </c>
      <c r="I293" s="258"/>
      <c r="J293" s="259">
        <f>ROUND(I293*H293,2)</f>
        <v>0</v>
      </c>
      <c r="K293" s="260"/>
      <c r="L293" s="261"/>
      <c r="M293" s="262" t="s">
        <v>1</v>
      </c>
      <c r="N293" s="263" t="s">
        <v>41</v>
      </c>
      <c r="O293" s="88"/>
      <c r="P293" s="249">
        <f>O293*H293</f>
        <v>0</v>
      </c>
      <c r="Q293" s="249">
        <v>0</v>
      </c>
      <c r="R293" s="249">
        <f>Q293*H293</f>
        <v>0</v>
      </c>
      <c r="S293" s="249">
        <v>0</v>
      </c>
      <c r="T293" s="250">
        <f>S293*H293</f>
        <v>0</v>
      </c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R293" s="251" t="s">
        <v>184</v>
      </c>
      <c r="AT293" s="251" t="s">
        <v>181</v>
      </c>
      <c r="AU293" s="251" t="s">
        <v>85</v>
      </c>
      <c r="AY293" s="14" t="s">
        <v>172</v>
      </c>
      <c r="BE293" s="252">
        <f>IF(N293="základní",J293,0)</f>
        <v>0</v>
      </c>
      <c r="BF293" s="252">
        <f>IF(N293="snížená",J293,0)</f>
        <v>0</v>
      </c>
      <c r="BG293" s="252">
        <f>IF(N293="zákl. přenesená",J293,0)</f>
        <v>0</v>
      </c>
      <c r="BH293" s="252">
        <f>IF(N293="sníž. přenesená",J293,0)</f>
        <v>0</v>
      </c>
      <c r="BI293" s="252">
        <f>IF(N293="nulová",J293,0)</f>
        <v>0</v>
      </c>
      <c r="BJ293" s="14" t="s">
        <v>83</v>
      </c>
      <c r="BK293" s="252">
        <f>ROUND(I293*H293,2)</f>
        <v>0</v>
      </c>
      <c r="BL293" s="14" t="s">
        <v>179</v>
      </c>
      <c r="BM293" s="251" t="s">
        <v>939</v>
      </c>
    </row>
    <row r="294" s="2" customFormat="1" ht="16.5" customHeight="1">
      <c r="A294" s="35"/>
      <c r="B294" s="36"/>
      <c r="C294" s="253" t="s">
        <v>988</v>
      </c>
      <c r="D294" s="253" t="s">
        <v>181</v>
      </c>
      <c r="E294" s="254" t="s">
        <v>941</v>
      </c>
      <c r="F294" s="255" t="s">
        <v>942</v>
      </c>
      <c r="G294" s="256" t="s">
        <v>504</v>
      </c>
      <c r="H294" s="257">
        <v>1</v>
      </c>
      <c r="I294" s="258"/>
      <c r="J294" s="259">
        <f>ROUND(I294*H294,2)</f>
        <v>0</v>
      </c>
      <c r="K294" s="260"/>
      <c r="L294" s="261"/>
      <c r="M294" s="262" t="s">
        <v>1</v>
      </c>
      <c r="N294" s="263" t="s">
        <v>41</v>
      </c>
      <c r="O294" s="88"/>
      <c r="P294" s="249">
        <f>O294*H294</f>
        <v>0</v>
      </c>
      <c r="Q294" s="249">
        <v>0</v>
      </c>
      <c r="R294" s="249">
        <f>Q294*H294</f>
        <v>0</v>
      </c>
      <c r="S294" s="249">
        <v>0</v>
      </c>
      <c r="T294" s="250">
        <f>S294*H294</f>
        <v>0</v>
      </c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R294" s="251" t="s">
        <v>184</v>
      </c>
      <c r="AT294" s="251" t="s">
        <v>181</v>
      </c>
      <c r="AU294" s="251" t="s">
        <v>85</v>
      </c>
      <c r="AY294" s="14" t="s">
        <v>172</v>
      </c>
      <c r="BE294" s="252">
        <f>IF(N294="základní",J294,0)</f>
        <v>0</v>
      </c>
      <c r="BF294" s="252">
        <f>IF(N294="snížená",J294,0)</f>
        <v>0</v>
      </c>
      <c r="BG294" s="252">
        <f>IF(N294="zákl. přenesená",J294,0)</f>
        <v>0</v>
      </c>
      <c r="BH294" s="252">
        <f>IF(N294="sníž. přenesená",J294,0)</f>
        <v>0</v>
      </c>
      <c r="BI294" s="252">
        <f>IF(N294="nulová",J294,0)</f>
        <v>0</v>
      </c>
      <c r="BJ294" s="14" t="s">
        <v>83</v>
      </c>
      <c r="BK294" s="252">
        <f>ROUND(I294*H294,2)</f>
        <v>0</v>
      </c>
      <c r="BL294" s="14" t="s">
        <v>179</v>
      </c>
      <c r="BM294" s="251" t="s">
        <v>943</v>
      </c>
    </row>
    <row r="295" s="2" customFormat="1" ht="24.15" customHeight="1">
      <c r="A295" s="35"/>
      <c r="B295" s="36"/>
      <c r="C295" s="253" t="s">
        <v>992</v>
      </c>
      <c r="D295" s="253" t="s">
        <v>181</v>
      </c>
      <c r="E295" s="254" t="s">
        <v>945</v>
      </c>
      <c r="F295" s="255" t="s">
        <v>946</v>
      </c>
      <c r="G295" s="256" t="s">
        <v>504</v>
      </c>
      <c r="H295" s="257">
        <v>1</v>
      </c>
      <c r="I295" s="258"/>
      <c r="J295" s="259">
        <f>ROUND(I295*H295,2)</f>
        <v>0</v>
      </c>
      <c r="K295" s="260"/>
      <c r="L295" s="261"/>
      <c r="M295" s="262" t="s">
        <v>1</v>
      </c>
      <c r="N295" s="263" t="s">
        <v>41</v>
      </c>
      <c r="O295" s="88"/>
      <c r="P295" s="249">
        <f>O295*H295</f>
        <v>0</v>
      </c>
      <c r="Q295" s="249">
        <v>0</v>
      </c>
      <c r="R295" s="249">
        <f>Q295*H295</f>
        <v>0</v>
      </c>
      <c r="S295" s="249">
        <v>0</v>
      </c>
      <c r="T295" s="250">
        <f>S295*H295</f>
        <v>0</v>
      </c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R295" s="251" t="s">
        <v>184</v>
      </c>
      <c r="AT295" s="251" t="s">
        <v>181</v>
      </c>
      <c r="AU295" s="251" t="s">
        <v>85</v>
      </c>
      <c r="AY295" s="14" t="s">
        <v>172</v>
      </c>
      <c r="BE295" s="252">
        <f>IF(N295="základní",J295,0)</f>
        <v>0</v>
      </c>
      <c r="BF295" s="252">
        <f>IF(N295="snížená",J295,0)</f>
        <v>0</v>
      </c>
      <c r="BG295" s="252">
        <f>IF(N295="zákl. přenesená",J295,0)</f>
        <v>0</v>
      </c>
      <c r="BH295" s="252">
        <f>IF(N295="sníž. přenesená",J295,0)</f>
        <v>0</v>
      </c>
      <c r="BI295" s="252">
        <f>IF(N295="nulová",J295,0)</f>
        <v>0</v>
      </c>
      <c r="BJ295" s="14" t="s">
        <v>83</v>
      </c>
      <c r="BK295" s="252">
        <f>ROUND(I295*H295,2)</f>
        <v>0</v>
      </c>
      <c r="BL295" s="14" t="s">
        <v>179</v>
      </c>
      <c r="BM295" s="251" t="s">
        <v>947</v>
      </c>
    </row>
    <row r="296" s="2" customFormat="1" ht="16.5" customHeight="1">
      <c r="A296" s="35"/>
      <c r="B296" s="36"/>
      <c r="C296" s="253" t="s">
        <v>994</v>
      </c>
      <c r="D296" s="253" t="s">
        <v>181</v>
      </c>
      <c r="E296" s="254" t="s">
        <v>949</v>
      </c>
      <c r="F296" s="255" t="s">
        <v>950</v>
      </c>
      <c r="G296" s="256" t="s">
        <v>504</v>
      </c>
      <c r="H296" s="257">
        <v>1</v>
      </c>
      <c r="I296" s="258"/>
      <c r="J296" s="259">
        <f>ROUND(I296*H296,2)</f>
        <v>0</v>
      </c>
      <c r="K296" s="260"/>
      <c r="L296" s="261"/>
      <c r="M296" s="262" t="s">
        <v>1</v>
      </c>
      <c r="N296" s="263" t="s">
        <v>41</v>
      </c>
      <c r="O296" s="88"/>
      <c r="P296" s="249">
        <f>O296*H296</f>
        <v>0</v>
      </c>
      <c r="Q296" s="249">
        <v>0</v>
      </c>
      <c r="R296" s="249">
        <f>Q296*H296</f>
        <v>0</v>
      </c>
      <c r="S296" s="249">
        <v>0</v>
      </c>
      <c r="T296" s="250">
        <f>S296*H296</f>
        <v>0</v>
      </c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R296" s="251" t="s">
        <v>184</v>
      </c>
      <c r="AT296" s="251" t="s">
        <v>181</v>
      </c>
      <c r="AU296" s="251" t="s">
        <v>85</v>
      </c>
      <c r="AY296" s="14" t="s">
        <v>172</v>
      </c>
      <c r="BE296" s="252">
        <f>IF(N296="základní",J296,0)</f>
        <v>0</v>
      </c>
      <c r="BF296" s="252">
        <f>IF(N296="snížená",J296,0)</f>
        <v>0</v>
      </c>
      <c r="BG296" s="252">
        <f>IF(N296="zákl. přenesená",J296,0)</f>
        <v>0</v>
      </c>
      <c r="BH296" s="252">
        <f>IF(N296="sníž. přenesená",J296,0)</f>
        <v>0</v>
      </c>
      <c r="BI296" s="252">
        <f>IF(N296="nulová",J296,0)</f>
        <v>0</v>
      </c>
      <c r="BJ296" s="14" t="s">
        <v>83</v>
      </c>
      <c r="BK296" s="252">
        <f>ROUND(I296*H296,2)</f>
        <v>0</v>
      </c>
      <c r="BL296" s="14" t="s">
        <v>179</v>
      </c>
      <c r="BM296" s="251" t="s">
        <v>951</v>
      </c>
    </row>
    <row r="297" s="2" customFormat="1" ht="16.5" customHeight="1">
      <c r="A297" s="35"/>
      <c r="B297" s="36"/>
      <c r="C297" s="253" t="s">
        <v>998</v>
      </c>
      <c r="D297" s="253" t="s">
        <v>181</v>
      </c>
      <c r="E297" s="254" t="s">
        <v>953</v>
      </c>
      <c r="F297" s="255" t="s">
        <v>954</v>
      </c>
      <c r="G297" s="256" t="s">
        <v>504</v>
      </c>
      <c r="H297" s="257">
        <v>1</v>
      </c>
      <c r="I297" s="258"/>
      <c r="J297" s="259">
        <f>ROUND(I297*H297,2)</f>
        <v>0</v>
      </c>
      <c r="K297" s="260"/>
      <c r="L297" s="261"/>
      <c r="M297" s="262" t="s">
        <v>1</v>
      </c>
      <c r="N297" s="263" t="s">
        <v>41</v>
      </c>
      <c r="O297" s="88"/>
      <c r="P297" s="249">
        <f>O297*H297</f>
        <v>0</v>
      </c>
      <c r="Q297" s="249">
        <v>0</v>
      </c>
      <c r="R297" s="249">
        <f>Q297*H297</f>
        <v>0</v>
      </c>
      <c r="S297" s="249">
        <v>0</v>
      </c>
      <c r="T297" s="250">
        <f>S297*H297</f>
        <v>0</v>
      </c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R297" s="251" t="s">
        <v>309</v>
      </c>
      <c r="AT297" s="251" t="s">
        <v>181</v>
      </c>
      <c r="AU297" s="251" t="s">
        <v>85</v>
      </c>
      <c r="AY297" s="14" t="s">
        <v>172</v>
      </c>
      <c r="BE297" s="252">
        <f>IF(N297="základní",J297,0)</f>
        <v>0</v>
      </c>
      <c r="BF297" s="252">
        <f>IF(N297="snížená",J297,0)</f>
        <v>0</v>
      </c>
      <c r="BG297" s="252">
        <f>IF(N297="zákl. přenesená",J297,0)</f>
        <v>0</v>
      </c>
      <c r="BH297" s="252">
        <f>IF(N297="sníž. přenesená",J297,0)</f>
        <v>0</v>
      </c>
      <c r="BI297" s="252">
        <f>IF(N297="nulová",J297,0)</f>
        <v>0</v>
      </c>
      <c r="BJ297" s="14" t="s">
        <v>83</v>
      </c>
      <c r="BK297" s="252">
        <f>ROUND(I297*H297,2)</f>
        <v>0</v>
      </c>
      <c r="BL297" s="14" t="s">
        <v>214</v>
      </c>
      <c r="BM297" s="251" t="s">
        <v>955</v>
      </c>
    </row>
    <row r="298" s="2" customFormat="1" ht="24.15" customHeight="1">
      <c r="A298" s="35"/>
      <c r="B298" s="36"/>
      <c r="C298" s="239" t="s">
        <v>1000</v>
      </c>
      <c r="D298" s="239" t="s">
        <v>175</v>
      </c>
      <c r="E298" s="240" t="s">
        <v>957</v>
      </c>
      <c r="F298" s="241" t="s">
        <v>958</v>
      </c>
      <c r="G298" s="242" t="s">
        <v>227</v>
      </c>
      <c r="H298" s="264"/>
      <c r="I298" s="244"/>
      <c r="J298" s="245">
        <f>ROUND(I298*H298,2)</f>
        <v>0</v>
      </c>
      <c r="K298" s="246"/>
      <c r="L298" s="41"/>
      <c r="M298" s="247" t="s">
        <v>1</v>
      </c>
      <c r="N298" s="248" t="s">
        <v>41</v>
      </c>
      <c r="O298" s="88"/>
      <c r="P298" s="249">
        <f>O298*H298</f>
        <v>0</v>
      </c>
      <c r="Q298" s="249">
        <v>0</v>
      </c>
      <c r="R298" s="249">
        <f>Q298*H298</f>
        <v>0</v>
      </c>
      <c r="S298" s="249">
        <v>0</v>
      </c>
      <c r="T298" s="250">
        <f>S298*H298</f>
        <v>0</v>
      </c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R298" s="251" t="s">
        <v>214</v>
      </c>
      <c r="AT298" s="251" t="s">
        <v>175</v>
      </c>
      <c r="AU298" s="251" t="s">
        <v>85</v>
      </c>
      <c r="AY298" s="14" t="s">
        <v>172</v>
      </c>
      <c r="BE298" s="252">
        <f>IF(N298="základní",J298,0)</f>
        <v>0</v>
      </c>
      <c r="BF298" s="252">
        <f>IF(N298="snížená",J298,0)</f>
        <v>0</v>
      </c>
      <c r="BG298" s="252">
        <f>IF(N298="zákl. přenesená",J298,0)</f>
        <v>0</v>
      </c>
      <c r="BH298" s="252">
        <f>IF(N298="sníž. přenesená",J298,0)</f>
        <v>0</v>
      </c>
      <c r="BI298" s="252">
        <f>IF(N298="nulová",J298,0)</f>
        <v>0</v>
      </c>
      <c r="BJ298" s="14" t="s">
        <v>83</v>
      </c>
      <c r="BK298" s="252">
        <f>ROUND(I298*H298,2)</f>
        <v>0</v>
      </c>
      <c r="BL298" s="14" t="s">
        <v>214</v>
      </c>
      <c r="BM298" s="251" t="s">
        <v>959</v>
      </c>
    </row>
    <row r="299" s="2" customFormat="1" ht="24.15" customHeight="1">
      <c r="A299" s="35"/>
      <c r="B299" s="36"/>
      <c r="C299" s="239" t="s">
        <v>1005</v>
      </c>
      <c r="D299" s="239" t="s">
        <v>175</v>
      </c>
      <c r="E299" s="240" t="s">
        <v>961</v>
      </c>
      <c r="F299" s="241" t="s">
        <v>962</v>
      </c>
      <c r="G299" s="242" t="s">
        <v>227</v>
      </c>
      <c r="H299" s="264"/>
      <c r="I299" s="244"/>
      <c r="J299" s="245">
        <f>ROUND(I299*H299,2)</f>
        <v>0</v>
      </c>
      <c r="K299" s="246"/>
      <c r="L299" s="41"/>
      <c r="M299" s="247" t="s">
        <v>1</v>
      </c>
      <c r="N299" s="248" t="s">
        <v>41</v>
      </c>
      <c r="O299" s="88"/>
      <c r="P299" s="249">
        <f>O299*H299</f>
        <v>0</v>
      </c>
      <c r="Q299" s="249">
        <v>0</v>
      </c>
      <c r="R299" s="249">
        <f>Q299*H299</f>
        <v>0</v>
      </c>
      <c r="S299" s="249">
        <v>0</v>
      </c>
      <c r="T299" s="250">
        <f>S299*H299</f>
        <v>0</v>
      </c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R299" s="251" t="s">
        <v>214</v>
      </c>
      <c r="AT299" s="251" t="s">
        <v>175</v>
      </c>
      <c r="AU299" s="251" t="s">
        <v>85</v>
      </c>
      <c r="AY299" s="14" t="s">
        <v>172</v>
      </c>
      <c r="BE299" s="252">
        <f>IF(N299="základní",J299,0)</f>
        <v>0</v>
      </c>
      <c r="BF299" s="252">
        <f>IF(N299="snížená",J299,0)</f>
        <v>0</v>
      </c>
      <c r="BG299" s="252">
        <f>IF(N299="zákl. přenesená",J299,0)</f>
        <v>0</v>
      </c>
      <c r="BH299" s="252">
        <f>IF(N299="sníž. přenesená",J299,0)</f>
        <v>0</v>
      </c>
      <c r="BI299" s="252">
        <f>IF(N299="nulová",J299,0)</f>
        <v>0</v>
      </c>
      <c r="BJ299" s="14" t="s">
        <v>83</v>
      </c>
      <c r="BK299" s="252">
        <f>ROUND(I299*H299,2)</f>
        <v>0</v>
      </c>
      <c r="BL299" s="14" t="s">
        <v>214</v>
      </c>
      <c r="BM299" s="251" t="s">
        <v>963</v>
      </c>
    </row>
    <row r="300" s="12" customFormat="1" ht="22.8" customHeight="1">
      <c r="A300" s="12"/>
      <c r="B300" s="223"/>
      <c r="C300" s="224"/>
      <c r="D300" s="225" t="s">
        <v>75</v>
      </c>
      <c r="E300" s="237" t="s">
        <v>399</v>
      </c>
      <c r="F300" s="237" t="s">
        <v>400</v>
      </c>
      <c r="G300" s="224"/>
      <c r="H300" s="224"/>
      <c r="I300" s="227"/>
      <c r="J300" s="238">
        <f>BK300</f>
        <v>0</v>
      </c>
      <c r="K300" s="224"/>
      <c r="L300" s="229"/>
      <c r="M300" s="230"/>
      <c r="N300" s="231"/>
      <c r="O300" s="231"/>
      <c r="P300" s="232">
        <f>SUM(P301:P305)</f>
        <v>0</v>
      </c>
      <c r="Q300" s="231"/>
      <c r="R300" s="232">
        <f>SUM(R301:R305)</f>
        <v>0.10486000000000001</v>
      </c>
      <c r="S300" s="231"/>
      <c r="T300" s="233">
        <f>SUM(T301:T305)</f>
        <v>0.098000000000000004</v>
      </c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R300" s="234" t="s">
        <v>85</v>
      </c>
      <c r="AT300" s="235" t="s">
        <v>75</v>
      </c>
      <c r="AU300" s="235" t="s">
        <v>83</v>
      </c>
      <c r="AY300" s="234" t="s">
        <v>172</v>
      </c>
      <c r="BK300" s="236">
        <f>SUM(BK301:BK305)</f>
        <v>0</v>
      </c>
    </row>
    <row r="301" s="2" customFormat="1" ht="21.75" customHeight="1">
      <c r="A301" s="35"/>
      <c r="B301" s="36"/>
      <c r="C301" s="239" t="s">
        <v>1009</v>
      </c>
      <c r="D301" s="239" t="s">
        <v>175</v>
      </c>
      <c r="E301" s="240" t="s">
        <v>402</v>
      </c>
      <c r="F301" s="241" t="s">
        <v>403</v>
      </c>
      <c r="G301" s="242" t="s">
        <v>404</v>
      </c>
      <c r="H301" s="243">
        <v>98</v>
      </c>
      <c r="I301" s="244"/>
      <c r="J301" s="245">
        <f>ROUND(I301*H301,2)</f>
        <v>0</v>
      </c>
      <c r="K301" s="246"/>
      <c r="L301" s="41"/>
      <c r="M301" s="247" t="s">
        <v>1</v>
      </c>
      <c r="N301" s="248" t="s">
        <v>41</v>
      </c>
      <c r="O301" s="88"/>
      <c r="P301" s="249">
        <f>O301*H301</f>
        <v>0</v>
      </c>
      <c r="Q301" s="249">
        <v>6.9999999999999994E-05</v>
      </c>
      <c r="R301" s="249">
        <f>Q301*H301</f>
        <v>0.0068599999999999998</v>
      </c>
      <c r="S301" s="249">
        <v>0</v>
      </c>
      <c r="T301" s="250">
        <f>S301*H301</f>
        <v>0</v>
      </c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R301" s="251" t="s">
        <v>214</v>
      </c>
      <c r="AT301" s="251" t="s">
        <v>175</v>
      </c>
      <c r="AU301" s="251" t="s">
        <v>85</v>
      </c>
      <c r="AY301" s="14" t="s">
        <v>172</v>
      </c>
      <c r="BE301" s="252">
        <f>IF(N301="základní",J301,0)</f>
        <v>0</v>
      </c>
      <c r="BF301" s="252">
        <f>IF(N301="snížená",J301,0)</f>
        <v>0</v>
      </c>
      <c r="BG301" s="252">
        <f>IF(N301="zákl. přenesená",J301,0)</f>
        <v>0</v>
      </c>
      <c r="BH301" s="252">
        <f>IF(N301="sníž. přenesená",J301,0)</f>
        <v>0</v>
      </c>
      <c r="BI301" s="252">
        <f>IF(N301="nulová",J301,0)</f>
        <v>0</v>
      </c>
      <c r="BJ301" s="14" t="s">
        <v>83</v>
      </c>
      <c r="BK301" s="252">
        <f>ROUND(I301*H301,2)</f>
        <v>0</v>
      </c>
      <c r="BL301" s="14" t="s">
        <v>214</v>
      </c>
      <c r="BM301" s="251" t="s">
        <v>965</v>
      </c>
    </row>
    <row r="302" s="2" customFormat="1" ht="24.15" customHeight="1">
      <c r="A302" s="35"/>
      <c r="B302" s="36"/>
      <c r="C302" s="253" t="s">
        <v>1013</v>
      </c>
      <c r="D302" s="253" t="s">
        <v>181</v>
      </c>
      <c r="E302" s="254" t="s">
        <v>407</v>
      </c>
      <c r="F302" s="255" t="s">
        <v>408</v>
      </c>
      <c r="G302" s="256" t="s">
        <v>191</v>
      </c>
      <c r="H302" s="257">
        <v>0.098000000000000004</v>
      </c>
      <c r="I302" s="258"/>
      <c r="J302" s="259">
        <f>ROUND(I302*H302,2)</f>
        <v>0</v>
      </c>
      <c r="K302" s="260"/>
      <c r="L302" s="261"/>
      <c r="M302" s="262" t="s">
        <v>1</v>
      </c>
      <c r="N302" s="263" t="s">
        <v>41</v>
      </c>
      <c r="O302" s="88"/>
      <c r="P302" s="249">
        <f>O302*H302</f>
        <v>0</v>
      </c>
      <c r="Q302" s="249">
        <v>1</v>
      </c>
      <c r="R302" s="249">
        <f>Q302*H302</f>
        <v>0.098000000000000004</v>
      </c>
      <c r="S302" s="249">
        <v>0</v>
      </c>
      <c r="T302" s="250">
        <f>S302*H302</f>
        <v>0</v>
      </c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R302" s="251" t="s">
        <v>309</v>
      </c>
      <c r="AT302" s="251" t="s">
        <v>181</v>
      </c>
      <c r="AU302" s="251" t="s">
        <v>85</v>
      </c>
      <c r="AY302" s="14" t="s">
        <v>172</v>
      </c>
      <c r="BE302" s="252">
        <f>IF(N302="základní",J302,0)</f>
        <v>0</v>
      </c>
      <c r="BF302" s="252">
        <f>IF(N302="snížená",J302,0)</f>
        <v>0</v>
      </c>
      <c r="BG302" s="252">
        <f>IF(N302="zákl. přenesená",J302,0)</f>
        <v>0</v>
      </c>
      <c r="BH302" s="252">
        <f>IF(N302="sníž. přenesená",J302,0)</f>
        <v>0</v>
      </c>
      <c r="BI302" s="252">
        <f>IF(N302="nulová",J302,0)</f>
        <v>0</v>
      </c>
      <c r="BJ302" s="14" t="s">
        <v>83</v>
      </c>
      <c r="BK302" s="252">
        <f>ROUND(I302*H302,2)</f>
        <v>0</v>
      </c>
      <c r="BL302" s="14" t="s">
        <v>214</v>
      </c>
      <c r="BM302" s="251" t="s">
        <v>967</v>
      </c>
    </row>
    <row r="303" s="2" customFormat="1" ht="24.15" customHeight="1">
      <c r="A303" s="35"/>
      <c r="B303" s="36"/>
      <c r="C303" s="239" t="s">
        <v>1017</v>
      </c>
      <c r="D303" s="239" t="s">
        <v>175</v>
      </c>
      <c r="E303" s="240" t="s">
        <v>411</v>
      </c>
      <c r="F303" s="241" t="s">
        <v>412</v>
      </c>
      <c r="G303" s="242" t="s">
        <v>404</v>
      </c>
      <c r="H303" s="243">
        <v>98</v>
      </c>
      <c r="I303" s="244"/>
      <c r="J303" s="245">
        <f>ROUND(I303*H303,2)</f>
        <v>0</v>
      </c>
      <c r="K303" s="246"/>
      <c r="L303" s="41"/>
      <c r="M303" s="247" t="s">
        <v>1</v>
      </c>
      <c r="N303" s="248" t="s">
        <v>41</v>
      </c>
      <c r="O303" s="88"/>
      <c r="P303" s="249">
        <f>O303*H303</f>
        <v>0</v>
      </c>
      <c r="Q303" s="249">
        <v>0</v>
      </c>
      <c r="R303" s="249">
        <f>Q303*H303</f>
        <v>0</v>
      </c>
      <c r="S303" s="249">
        <v>0.001</v>
      </c>
      <c r="T303" s="250">
        <f>S303*H303</f>
        <v>0.098000000000000004</v>
      </c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R303" s="251" t="s">
        <v>214</v>
      </c>
      <c r="AT303" s="251" t="s">
        <v>175</v>
      </c>
      <c r="AU303" s="251" t="s">
        <v>85</v>
      </c>
      <c r="AY303" s="14" t="s">
        <v>172</v>
      </c>
      <c r="BE303" s="252">
        <f>IF(N303="základní",J303,0)</f>
        <v>0</v>
      </c>
      <c r="BF303" s="252">
        <f>IF(N303="snížená",J303,0)</f>
        <v>0</v>
      </c>
      <c r="BG303" s="252">
        <f>IF(N303="zákl. přenesená",J303,0)</f>
        <v>0</v>
      </c>
      <c r="BH303" s="252">
        <f>IF(N303="sníž. přenesená",J303,0)</f>
        <v>0</v>
      </c>
      <c r="BI303" s="252">
        <f>IF(N303="nulová",J303,0)</f>
        <v>0</v>
      </c>
      <c r="BJ303" s="14" t="s">
        <v>83</v>
      </c>
      <c r="BK303" s="252">
        <f>ROUND(I303*H303,2)</f>
        <v>0</v>
      </c>
      <c r="BL303" s="14" t="s">
        <v>214</v>
      </c>
      <c r="BM303" s="251" t="s">
        <v>969</v>
      </c>
    </row>
    <row r="304" s="2" customFormat="1" ht="24.15" customHeight="1">
      <c r="A304" s="35"/>
      <c r="B304" s="36"/>
      <c r="C304" s="239" t="s">
        <v>1021</v>
      </c>
      <c r="D304" s="239" t="s">
        <v>175</v>
      </c>
      <c r="E304" s="240" t="s">
        <v>415</v>
      </c>
      <c r="F304" s="241" t="s">
        <v>416</v>
      </c>
      <c r="G304" s="242" t="s">
        <v>227</v>
      </c>
      <c r="H304" s="264"/>
      <c r="I304" s="244"/>
      <c r="J304" s="245">
        <f>ROUND(I304*H304,2)</f>
        <v>0</v>
      </c>
      <c r="K304" s="246"/>
      <c r="L304" s="41"/>
      <c r="M304" s="247" t="s">
        <v>1</v>
      </c>
      <c r="N304" s="248" t="s">
        <v>41</v>
      </c>
      <c r="O304" s="88"/>
      <c r="P304" s="249">
        <f>O304*H304</f>
        <v>0</v>
      </c>
      <c r="Q304" s="249">
        <v>0</v>
      </c>
      <c r="R304" s="249">
        <f>Q304*H304</f>
        <v>0</v>
      </c>
      <c r="S304" s="249">
        <v>0</v>
      </c>
      <c r="T304" s="250">
        <f>S304*H304</f>
        <v>0</v>
      </c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R304" s="251" t="s">
        <v>214</v>
      </c>
      <c r="AT304" s="251" t="s">
        <v>175</v>
      </c>
      <c r="AU304" s="251" t="s">
        <v>85</v>
      </c>
      <c r="AY304" s="14" t="s">
        <v>172</v>
      </c>
      <c r="BE304" s="252">
        <f>IF(N304="základní",J304,0)</f>
        <v>0</v>
      </c>
      <c r="BF304" s="252">
        <f>IF(N304="snížená",J304,0)</f>
        <v>0</v>
      </c>
      <c r="BG304" s="252">
        <f>IF(N304="zákl. přenesená",J304,0)</f>
        <v>0</v>
      </c>
      <c r="BH304" s="252">
        <f>IF(N304="sníž. přenesená",J304,0)</f>
        <v>0</v>
      </c>
      <c r="BI304" s="252">
        <f>IF(N304="nulová",J304,0)</f>
        <v>0</v>
      </c>
      <c r="BJ304" s="14" t="s">
        <v>83</v>
      </c>
      <c r="BK304" s="252">
        <f>ROUND(I304*H304,2)</f>
        <v>0</v>
      </c>
      <c r="BL304" s="14" t="s">
        <v>214</v>
      </c>
      <c r="BM304" s="251" t="s">
        <v>971</v>
      </c>
    </row>
    <row r="305" s="2" customFormat="1" ht="24.15" customHeight="1">
      <c r="A305" s="35"/>
      <c r="B305" s="36"/>
      <c r="C305" s="239" t="s">
        <v>1025</v>
      </c>
      <c r="D305" s="239" t="s">
        <v>175</v>
      </c>
      <c r="E305" s="240" t="s">
        <v>419</v>
      </c>
      <c r="F305" s="241" t="s">
        <v>420</v>
      </c>
      <c r="G305" s="242" t="s">
        <v>227</v>
      </c>
      <c r="H305" s="264"/>
      <c r="I305" s="244"/>
      <c r="J305" s="245">
        <f>ROUND(I305*H305,2)</f>
        <v>0</v>
      </c>
      <c r="K305" s="246"/>
      <c r="L305" s="41"/>
      <c r="M305" s="247" t="s">
        <v>1</v>
      </c>
      <c r="N305" s="248" t="s">
        <v>41</v>
      </c>
      <c r="O305" s="88"/>
      <c r="P305" s="249">
        <f>O305*H305</f>
        <v>0</v>
      </c>
      <c r="Q305" s="249">
        <v>0</v>
      </c>
      <c r="R305" s="249">
        <f>Q305*H305</f>
        <v>0</v>
      </c>
      <c r="S305" s="249">
        <v>0</v>
      </c>
      <c r="T305" s="250">
        <f>S305*H305</f>
        <v>0</v>
      </c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R305" s="251" t="s">
        <v>214</v>
      </c>
      <c r="AT305" s="251" t="s">
        <v>175</v>
      </c>
      <c r="AU305" s="251" t="s">
        <v>85</v>
      </c>
      <c r="AY305" s="14" t="s">
        <v>172</v>
      </c>
      <c r="BE305" s="252">
        <f>IF(N305="základní",J305,0)</f>
        <v>0</v>
      </c>
      <c r="BF305" s="252">
        <f>IF(N305="snížená",J305,0)</f>
        <v>0</v>
      </c>
      <c r="BG305" s="252">
        <f>IF(N305="zákl. přenesená",J305,0)</f>
        <v>0</v>
      </c>
      <c r="BH305" s="252">
        <f>IF(N305="sníž. přenesená",J305,0)</f>
        <v>0</v>
      </c>
      <c r="BI305" s="252">
        <f>IF(N305="nulová",J305,0)</f>
        <v>0</v>
      </c>
      <c r="BJ305" s="14" t="s">
        <v>83</v>
      </c>
      <c r="BK305" s="252">
        <f>ROUND(I305*H305,2)</f>
        <v>0</v>
      </c>
      <c r="BL305" s="14" t="s">
        <v>214</v>
      </c>
      <c r="BM305" s="251" t="s">
        <v>973</v>
      </c>
    </row>
    <row r="306" s="12" customFormat="1" ht="22.8" customHeight="1">
      <c r="A306" s="12"/>
      <c r="B306" s="223"/>
      <c r="C306" s="224"/>
      <c r="D306" s="225" t="s">
        <v>75</v>
      </c>
      <c r="E306" s="237" t="s">
        <v>422</v>
      </c>
      <c r="F306" s="237" t="s">
        <v>423</v>
      </c>
      <c r="G306" s="224"/>
      <c r="H306" s="224"/>
      <c r="I306" s="227"/>
      <c r="J306" s="238">
        <f>BK306</f>
        <v>0</v>
      </c>
      <c r="K306" s="224"/>
      <c r="L306" s="229"/>
      <c r="M306" s="230"/>
      <c r="N306" s="231"/>
      <c r="O306" s="231"/>
      <c r="P306" s="232">
        <f>SUM(P307:P318)</f>
        <v>0</v>
      </c>
      <c r="Q306" s="231"/>
      <c r="R306" s="232">
        <f>SUM(R307:R318)</f>
        <v>0.0087060000000000002</v>
      </c>
      <c r="S306" s="231"/>
      <c r="T306" s="233">
        <f>SUM(T307:T318)</f>
        <v>0</v>
      </c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R306" s="234" t="s">
        <v>85</v>
      </c>
      <c r="AT306" s="235" t="s">
        <v>75</v>
      </c>
      <c r="AU306" s="235" t="s">
        <v>83</v>
      </c>
      <c r="AY306" s="234" t="s">
        <v>172</v>
      </c>
      <c r="BK306" s="236">
        <f>SUM(BK307:BK318)</f>
        <v>0</v>
      </c>
    </row>
    <row r="307" s="2" customFormat="1" ht="24.15" customHeight="1">
      <c r="A307" s="35"/>
      <c r="B307" s="36"/>
      <c r="C307" s="239" t="s">
        <v>1029</v>
      </c>
      <c r="D307" s="239" t="s">
        <v>175</v>
      </c>
      <c r="E307" s="240" t="s">
        <v>425</v>
      </c>
      <c r="F307" s="241" t="s">
        <v>426</v>
      </c>
      <c r="G307" s="242" t="s">
        <v>427</v>
      </c>
      <c r="H307" s="243">
        <v>4.9000000000000004</v>
      </c>
      <c r="I307" s="244"/>
      <c r="J307" s="245">
        <f>ROUND(I307*H307,2)</f>
        <v>0</v>
      </c>
      <c r="K307" s="246"/>
      <c r="L307" s="41"/>
      <c r="M307" s="247" t="s">
        <v>1</v>
      </c>
      <c r="N307" s="248" t="s">
        <v>41</v>
      </c>
      <c r="O307" s="88"/>
      <c r="P307" s="249">
        <f>O307*H307</f>
        <v>0</v>
      </c>
      <c r="Q307" s="249">
        <v>8.0000000000000007E-05</v>
      </c>
      <c r="R307" s="249">
        <f>Q307*H307</f>
        <v>0.00039200000000000004</v>
      </c>
      <c r="S307" s="249">
        <v>0</v>
      </c>
      <c r="T307" s="250">
        <f>S307*H307</f>
        <v>0</v>
      </c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R307" s="251" t="s">
        <v>214</v>
      </c>
      <c r="AT307" s="251" t="s">
        <v>175</v>
      </c>
      <c r="AU307" s="251" t="s">
        <v>85</v>
      </c>
      <c r="AY307" s="14" t="s">
        <v>172</v>
      </c>
      <c r="BE307" s="252">
        <f>IF(N307="základní",J307,0)</f>
        <v>0</v>
      </c>
      <c r="BF307" s="252">
        <f>IF(N307="snížená",J307,0)</f>
        <v>0</v>
      </c>
      <c r="BG307" s="252">
        <f>IF(N307="zákl. přenesená",J307,0)</f>
        <v>0</v>
      </c>
      <c r="BH307" s="252">
        <f>IF(N307="sníž. přenesená",J307,0)</f>
        <v>0</v>
      </c>
      <c r="BI307" s="252">
        <f>IF(N307="nulová",J307,0)</f>
        <v>0</v>
      </c>
      <c r="BJ307" s="14" t="s">
        <v>83</v>
      </c>
      <c r="BK307" s="252">
        <f>ROUND(I307*H307,2)</f>
        <v>0</v>
      </c>
      <c r="BL307" s="14" t="s">
        <v>214</v>
      </c>
      <c r="BM307" s="251" t="s">
        <v>975</v>
      </c>
    </row>
    <row r="308" s="2" customFormat="1" ht="24.15" customHeight="1">
      <c r="A308" s="35"/>
      <c r="B308" s="36"/>
      <c r="C308" s="239" t="s">
        <v>1033</v>
      </c>
      <c r="D308" s="239" t="s">
        <v>175</v>
      </c>
      <c r="E308" s="240" t="s">
        <v>430</v>
      </c>
      <c r="F308" s="241" t="s">
        <v>431</v>
      </c>
      <c r="G308" s="242" t="s">
        <v>427</v>
      </c>
      <c r="H308" s="243">
        <v>4.9000000000000004</v>
      </c>
      <c r="I308" s="244"/>
      <c r="J308" s="245">
        <f>ROUND(I308*H308,2)</f>
        <v>0</v>
      </c>
      <c r="K308" s="246"/>
      <c r="L308" s="41"/>
      <c r="M308" s="247" t="s">
        <v>1</v>
      </c>
      <c r="N308" s="248" t="s">
        <v>41</v>
      </c>
      <c r="O308" s="88"/>
      <c r="P308" s="249">
        <f>O308*H308</f>
        <v>0</v>
      </c>
      <c r="Q308" s="249">
        <v>0.00013999999999999999</v>
      </c>
      <c r="R308" s="249">
        <f>Q308*H308</f>
        <v>0.00068599999999999998</v>
      </c>
      <c r="S308" s="249">
        <v>0</v>
      </c>
      <c r="T308" s="250">
        <f>S308*H308</f>
        <v>0</v>
      </c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R308" s="251" t="s">
        <v>214</v>
      </c>
      <c r="AT308" s="251" t="s">
        <v>175</v>
      </c>
      <c r="AU308" s="251" t="s">
        <v>85</v>
      </c>
      <c r="AY308" s="14" t="s">
        <v>172</v>
      </c>
      <c r="BE308" s="252">
        <f>IF(N308="základní",J308,0)</f>
        <v>0</v>
      </c>
      <c r="BF308" s="252">
        <f>IF(N308="snížená",J308,0)</f>
        <v>0</v>
      </c>
      <c r="BG308" s="252">
        <f>IF(N308="zákl. přenesená",J308,0)</f>
        <v>0</v>
      </c>
      <c r="BH308" s="252">
        <f>IF(N308="sníž. přenesená",J308,0)</f>
        <v>0</v>
      </c>
      <c r="BI308" s="252">
        <f>IF(N308="nulová",J308,0)</f>
        <v>0</v>
      </c>
      <c r="BJ308" s="14" t="s">
        <v>83</v>
      </c>
      <c r="BK308" s="252">
        <f>ROUND(I308*H308,2)</f>
        <v>0</v>
      </c>
      <c r="BL308" s="14" t="s">
        <v>214</v>
      </c>
      <c r="BM308" s="251" t="s">
        <v>977</v>
      </c>
    </row>
    <row r="309" s="2" customFormat="1" ht="24.15" customHeight="1">
      <c r="A309" s="35"/>
      <c r="B309" s="36"/>
      <c r="C309" s="239" t="s">
        <v>1037</v>
      </c>
      <c r="D309" s="239" t="s">
        <v>175</v>
      </c>
      <c r="E309" s="240" t="s">
        <v>434</v>
      </c>
      <c r="F309" s="241" t="s">
        <v>435</v>
      </c>
      <c r="G309" s="242" t="s">
        <v>427</v>
      </c>
      <c r="H309" s="243">
        <v>4.9000000000000004</v>
      </c>
      <c r="I309" s="244"/>
      <c r="J309" s="245">
        <f>ROUND(I309*H309,2)</f>
        <v>0</v>
      </c>
      <c r="K309" s="246"/>
      <c r="L309" s="41"/>
      <c r="M309" s="247" t="s">
        <v>1</v>
      </c>
      <c r="N309" s="248" t="s">
        <v>41</v>
      </c>
      <c r="O309" s="88"/>
      <c r="P309" s="249">
        <f>O309*H309</f>
        <v>0</v>
      </c>
      <c r="Q309" s="249">
        <v>0.00012</v>
      </c>
      <c r="R309" s="249">
        <f>Q309*H309</f>
        <v>0.00058800000000000009</v>
      </c>
      <c r="S309" s="249">
        <v>0</v>
      </c>
      <c r="T309" s="250">
        <f>S309*H309</f>
        <v>0</v>
      </c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R309" s="251" t="s">
        <v>214</v>
      </c>
      <c r="AT309" s="251" t="s">
        <v>175</v>
      </c>
      <c r="AU309" s="251" t="s">
        <v>85</v>
      </c>
      <c r="AY309" s="14" t="s">
        <v>172</v>
      </c>
      <c r="BE309" s="252">
        <f>IF(N309="základní",J309,0)</f>
        <v>0</v>
      </c>
      <c r="BF309" s="252">
        <f>IF(N309="snížená",J309,0)</f>
        <v>0</v>
      </c>
      <c r="BG309" s="252">
        <f>IF(N309="zákl. přenesená",J309,0)</f>
        <v>0</v>
      </c>
      <c r="BH309" s="252">
        <f>IF(N309="sníž. přenesená",J309,0)</f>
        <v>0</v>
      </c>
      <c r="BI309" s="252">
        <f>IF(N309="nulová",J309,0)</f>
        <v>0</v>
      </c>
      <c r="BJ309" s="14" t="s">
        <v>83</v>
      </c>
      <c r="BK309" s="252">
        <f>ROUND(I309*H309,2)</f>
        <v>0</v>
      </c>
      <c r="BL309" s="14" t="s">
        <v>214</v>
      </c>
      <c r="BM309" s="251" t="s">
        <v>979</v>
      </c>
    </row>
    <row r="310" s="2" customFormat="1" ht="24.15" customHeight="1">
      <c r="A310" s="35"/>
      <c r="B310" s="36"/>
      <c r="C310" s="239" t="s">
        <v>1041</v>
      </c>
      <c r="D310" s="239" t="s">
        <v>175</v>
      </c>
      <c r="E310" s="240" t="s">
        <v>1348</v>
      </c>
      <c r="F310" s="241" t="s">
        <v>1349</v>
      </c>
      <c r="G310" s="242" t="s">
        <v>427</v>
      </c>
      <c r="H310" s="243">
        <v>12</v>
      </c>
      <c r="I310" s="244"/>
      <c r="J310" s="245">
        <f>ROUND(I310*H310,2)</f>
        <v>0</v>
      </c>
      <c r="K310" s="246"/>
      <c r="L310" s="41"/>
      <c r="M310" s="247" t="s">
        <v>1</v>
      </c>
      <c r="N310" s="248" t="s">
        <v>41</v>
      </c>
      <c r="O310" s="88"/>
      <c r="P310" s="249">
        <f>O310*H310</f>
        <v>0</v>
      </c>
      <c r="Q310" s="249">
        <v>0.00012</v>
      </c>
      <c r="R310" s="249">
        <f>Q310*H310</f>
        <v>0.0014400000000000001</v>
      </c>
      <c r="S310" s="249">
        <v>0</v>
      </c>
      <c r="T310" s="250">
        <f>S310*H310</f>
        <v>0</v>
      </c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R310" s="251" t="s">
        <v>214</v>
      </c>
      <c r="AT310" s="251" t="s">
        <v>175</v>
      </c>
      <c r="AU310" s="251" t="s">
        <v>85</v>
      </c>
      <c r="AY310" s="14" t="s">
        <v>172</v>
      </c>
      <c r="BE310" s="252">
        <f>IF(N310="základní",J310,0)</f>
        <v>0</v>
      </c>
      <c r="BF310" s="252">
        <f>IF(N310="snížená",J310,0)</f>
        <v>0</v>
      </c>
      <c r="BG310" s="252">
        <f>IF(N310="zákl. přenesená",J310,0)</f>
        <v>0</v>
      </c>
      <c r="BH310" s="252">
        <f>IF(N310="sníž. přenesená",J310,0)</f>
        <v>0</v>
      </c>
      <c r="BI310" s="252">
        <f>IF(N310="nulová",J310,0)</f>
        <v>0</v>
      </c>
      <c r="BJ310" s="14" t="s">
        <v>83</v>
      </c>
      <c r="BK310" s="252">
        <f>ROUND(I310*H310,2)</f>
        <v>0</v>
      </c>
      <c r="BL310" s="14" t="s">
        <v>214</v>
      </c>
      <c r="BM310" s="251" t="s">
        <v>1350</v>
      </c>
    </row>
    <row r="311" s="2" customFormat="1" ht="24.15" customHeight="1">
      <c r="A311" s="35"/>
      <c r="B311" s="36"/>
      <c r="C311" s="239" t="s">
        <v>1045</v>
      </c>
      <c r="D311" s="239" t="s">
        <v>175</v>
      </c>
      <c r="E311" s="240" t="s">
        <v>438</v>
      </c>
      <c r="F311" s="241" t="s">
        <v>439</v>
      </c>
      <c r="G311" s="242" t="s">
        <v>213</v>
      </c>
      <c r="H311" s="243">
        <v>25</v>
      </c>
      <c r="I311" s="244"/>
      <c r="J311" s="245">
        <f>ROUND(I311*H311,2)</f>
        <v>0</v>
      </c>
      <c r="K311" s="246"/>
      <c r="L311" s="41"/>
      <c r="M311" s="247" t="s">
        <v>1</v>
      </c>
      <c r="N311" s="248" t="s">
        <v>41</v>
      </c>
      <c r="O311" s="88"/>
      <c r="P311" s="249">
        <f>O311*H311</f>
        <v>0</v>
      </c>
      <c r="Q311" s="249">
        <v>2.0000000000000002E-05</v>
      </c>
      <c r="R311" s="249">
        <f>Q311*H311</f>
        <v>0.00050000000000000001</v>
      </c>
      <c r="S311" s="249">
        <v>0</v>
      </c>
      <c r="T311" s="250">
        <f>S311*H311</f>
        <v>0</v>
      </c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R311" s="251" t="s">
        <v>214</v>
      </c>
      <c r="AT311" s="251" t="s">
        <v>175</v>
      </c>
      <c r="AU311" s="251" t="s">
        <v>85</v>
      </c>
      <c r="AY311" s="14" t="s">
        <v>172</v>
      </c>
      <c r="BE311" s="252">
        <f>IF(N311="základní",J311,0)</f>
        <v>0</v>
      </c>
      <c r="BF311" s="252">
        <f>IF(N311="snížená",J311,0)</f>
        <v>0</v>
      </c>
      <c r="BG311" s="252">
        <f>IF(N311="zákl. přenesená",J311,0)</f>
        <v>0</v>
      </c>
      <c r="BH311" s="252">
        <f>IF(N311="sníž. přenesená",J311,0)</f>
        <v>0</v>
      </c>
      <c r="BI311" s="252">
        <f>IF(N311="nulová",J311,0)</f>
        <v>0</v>
      </c>
      <c r="BJ311" s="14" t="s">
        <v>83</v>
      </c>
      <c r="BK311" s="252">
        <f>ROUND(I311*H311,2)</f>
        <v>0</v>
      </c>
      <c r="BL311" s="14" t="s">
        <v>214</v>
      </c>
      <c r="BM311" s="251" t="s">
        <v>981</v>
      </c>
    </row>
    <row r="312" s="2" customFormat="1" ht="24.15" customHeight="1">
      <c r="A312" s="35"/>
      <c r="B312" s="36"/>
      <c r="C312" s="239" t="s">
        <v>1049</v>
      </c>
      <c r="D312" s="239" t="s">
        <v>175</v>
      </c>
      <c r="E312" s="240" t="s">
        <v>983</v>
      </c>
      <c r="F312" s="241" t="s">
        <v>984</v>
      </c>
      <c r="G312" s="242" t="s">
        <v>213</v>
      </c>
      <c r="H312" s="243">
        <v>24</v>
      </c>
      <c r="I312" s="244"/>
      <c r="J312" s="245">
        <f>ROUND(I312*H312,2)</f>
        <v>0</v>
      </c>
      <c r="K312" s="246"/>
      <c r="L312" s="41"/>
      <c r="M312" s="247" t="s">
        <v>1</v>
      </c>
      <c r="N312" s="248" t="s">
        <v>41</v>
      </c>
      <c r="O312" s="88"/>
      <c r="P312" s="249">
        <f>O312*H312</f>
        <v>0</v>
      </c>
      <c r="Q312" s="249">
        <v>3.0000000000000001E-05</v>
      </c>
      <c r="R312" s="249">
        <f>Q312*H312</f>
        <v>0.00072000000000000005</v>
      </c>
      <c r="S312" s="249">
        <v>0</v>
      </c>
      <c r="T312" s="250">
        <f>S312*H312</f>
        <v>0</v>
      </c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R312" s="251" t="s">
        <v>214</v>
      </c>
      <c r="AT312" s="251" t="s">
        <v>175</v>
      </c>
      <c r="AU312" s="251" t="s">
        <v>85</v>
      </c>
      <c r="AY312" s="14" t="s">
        <v>172</v>
      </c>
      <c r="BE312" s="252">
        <f>IF(N312="základní",J312,0)</f>
        <v>0</v>
      </c>
      <c r="BF312" s="252">
        <f>IF(N312="snížená",J312,0)</f>
        <v>0</v>
      </c>
      <c r="BG312" s="252">
        <f>IF(N312="zákl. přenesená",J312,0)</f>
        <v>0</v>
      </c>
      <c r="BH312" s="252">
        <f>IF(N312="sníž. přenesená",J312,0)</f>
        <v>0</v>
      </c>
      <c r="BI312" s="252">
        <f>IF(N312="nulová",J312,0)</f>
        <v>0</v>
      </c>
      <c r="BJ312" s="14" t="s">
        <v>83</v>
      </c>
      <c r="BK312" s="252">
        <f>ROUND(I312*H312,2)</f>
        <v>0</v>
      </c>
      <c r="BL312" s="14" t="s">
        <v>214</v>
      </c>
      <c r="BM312" s="251" t="s">
        <v>1237</v>
      </c>
    </row>
    <row r="313" s="2" customFormat="1" ht="24.15" customHeight="1">
      <c r="A313" s="35"/>
      <c r="B313" s="36"/>
      <c r="C313" s="239" t="s">
        <v>1053</v>
      </c>
      <c r="D313" s="239" t="s">
        <v>175</v>
      </c>
      <c r="E313" s="240" t="s">
        <v>442</v>
      </c>
      <c r="F313" s="241" t="s">
        <v>443</v>
      </c>
      <c r="G313" s="242" t="s">
        <v>213</v>
      </c>
      <c r="H313" s="243">
        <v>25</v>
      </c>
      <c r="I313" s="244"/>
      <c r="J313" s="245">
        <f>ROUND(I313*H313,2)</f>
        <v>0</v>
      </c>
      <c r="K313" s="246"/>
      <c r="L313" s="41"/>
      <c r="M313" s="247" t="s">
        <v>1</v>
      </c>
      <c r="N313" s="248" t="s">
        <v>41</v>
      </c>
      <c r="O313" s="88"/>
      <c r="P313" s="249">
        <f>O313*H313</f>
        <v>0</v>
      </c>
      <c r="Q313" s="249">
        <v>2.0000000000000002E-05</v>
      </c>
      <c r="R313" s="249">
        <f>Q313*H313</f>
        <v>0.00050000000000000001</v>
      </c>
      <c r="S313" s="249">
        <v>0</v>
      </c>
      <c r="T313" s="250">
        <f>S313*H313</f>
        <v>0</v>
      </c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R313" s="251" t="s">
        <v>214</v>
      </c>
      <c r="AT313" s="251" t="s">
        <v>175</v>
      </c>
      <c r="AU313" s="251" t="s">
        <v>85</v>
      </c>
      <c r="AY313" s="14" t="s">
        <v>172</v>
      </c>
      <c r="BE313" s="252">
        <f>IF(N313="základní",J313,0)</f>
        <v>0</v>
      </c>
      <c r="BF313" s="252">
        <f>IF(N313="snížená",J313,0)</f>
        <v>0</v>
      </c>
      <c r="BG313" s="252">
        <f>IF(N313="zákl. přenesená",J313,0)</f>
        <v>0</v>
      </c>
      <c r="BH313" s="252">
        <f>IF(N313="sníž. přenesená",J313,0)</f>
        <v>0</v>
      </c>
      <c r="BI313" s="252">
        <f>IF(N313="nulová",J313,0)</f>
        <v>0</v>
      </c>
      <c r="BJ313" s="14" t="s">
        <v>83</v>
      </c>
      <c r="BK313" s="252">
        <f>ROUND(I313*H313,2)</f>
        <v>0</v>
      </c>
      <c r="BL313" s="14" t="s">
        <v>214</v>
      </c>
      <c r="BM313" s="251" t="s">
        <v>987</v>
      </c>
    </row>
    <row r="314" s="2" customFormat="1" ht="24.15" customHeight="1">
      <c r="A314" s="35"/>
      <c r="B314" s="36"/>
      <c r="C314" s="239" t="s">
        <v>1057</v>
      </c>
      <c r="D314" s="239" t="s">
        <v>175</v>
      </c>
      <c r="E314" s="240" t="s">
        <v>989</v>
      </c>
      <c r="F314" s="241" t="s">
        <v>990</v>
      </c>
      <c r="G314" s="242" t="s">
        <v>213</v>
      </c>
      <c r="H314" s="243">
        <v>24</v>
      </c>
      <c r="I314" s="244"/>
      <c r="J314" s="245">
        <f>ROUND(I314*H314,2)</f>
        <v>0</v>
      </c>
      <c r="K314" s="246"/>
      <c r="L314" s="41"/>
      <c r="M314" s="247" t="s">
        <v>1</v>
      </c>
      <c r="N314" s="248" t="s">
        <v>41</v>
      </c>
      <c r="O314" s="88"/>
      <c r="P314" s="249">
        <f>O314*H314</f>
        <v>0</v>
      </c>
      <c r="Q314" s="249">
        <v>4.0000000000000003E-05</v>
      </c>
      <c r="R314" s="249">
        <f>Q314*H314</f>
        <v>0.00096000000000000013</v>
      </c>
      <c r="S314" s="249">
        <v>0</v>
      </c>
      <c r="T314" s="250">
        <f>S314*H314</f>
        <v>0</v>
      </c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R314" s="251" t="s">
        <v>214</v>
      </c>
      <c r="AT314" s="251" t="s">
        <v>175</v>
      </c>
      <c r="AU314" s="251" t="s">
        <v>85</v>
      </c>
      <c r="AY314" s="14" t="s">
        <v>172</v>
      </c>
      <c r="BE314" s="252">
        <f>IF(N314="základní",J314,0)</f>
        <v>0</v>
      </c>
      <c r="BF314" s="252">
        <f>IF(N314="snížená",J314,0)</f>
        <v>0</v>
      </c>
      <c r="BG314" s="252">
        <f>IF(N314="zákl. přenesená",J314,0)</f>
        <v>0</v>
      </c>
      <c r="BH314" s="252">
        <f>IF(N314="sníž. přenesená",J314,0)</f>
        <v>0</v>
      </c>
      <c r="BI314" s="252">
        <f>IF(N314="nulová",J314,0)</f>
        <v>0</v>
      </c>
      <c r="BJ314" s="14" t="s">
        <v>83</v>
      </c>
      <c r="BK314" s="252">
        <f>ROUND(I314*H314,2)</f>
        <v>0</v>
      </c>
      <c r="BL314" s="14" t="s">
        <v>214</v>
      </c>
      <c r="BM314" s="251" t="s">
        <v>991</v>
      </c>
    </row>
    <row r="315" s="2" customFormat="1" ht="24.15" customHeight="1">
      <c r="A315" s="35"/>
      <c r="B315" s="36"/>
      <c r="C315" s="239" t="s">
        <v>1061</v>
      </c>
      <c r="D315" s="239" t="s">
        <v>175</v>
      </c>
      <c r="E315" s="240" t="s">
        <v>446</v>
      </c>
      <c r="F315" s="241" t="s">
        <v>447</v>
      </c>
      <c r="G315" s="242" t="s">
        <v>213</v>
      </c>
      <c r="H315" s="243">
        <v>25</v>
      </c>
      <c r="I315" s="244"/>
      <c r="J315" s="245">
        <f>ROUND(I315*H315,2)</f>
        <v>0</v>
      </c>
      <c r="K315" s="246"/>
      <c r="L315" s="41"/>
      <c r="M315" s="247" t="s">
        <v>1</v>
      </c>
      <c r="N315" s="248" t="s">
        <v>41</v>
      </c>
      <c r="O315" s="88"/>
      <c r="P315" s="249">
        <f>O315*H315</f>
        <v>0</v>
      </c>
      <c r="Q315" s="249">
        <v>2.0000000000000002E-05</v>
      </c>
      <c r="R315" s="249">
        <f>Q315*H315</f>
        <v>0.00050000000000000001</v>
      </c>
      <c r="S315" s="249">
        <v>0</v>
      </c>
      <c r="T315" s="250">
        <f>S315*H315</f>
        <v>0</v>
      </c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R315" s="251" t="s">
        <v>214</v>
      </c>
      <c r="AT315" s="251" t="s">
        <v>175</v>
      </c>
      <c r="AU315" s="251" t="s">
        <v>85</v>
      </c>
      <c r="AY315" s="14" t="s">
        <v>172</v>
      </c>
      <c r="BE315" s="252">
        <f>IF(N315="základní",J315,0)</f>
        <v>0</v>
      </c>
      <c r="BF315" s="252">
        <f>IF(N315="snížená",J315,0)</f>
        <v>0</v>
      </c>
      <c r="BG315" s="252">
        <f>IF(N315="zákl. přenesená",J315,0)</f>
        <v>0</v>
      </c>
      <c r="BH315" s="252">
        <f>IF(N315="sníž. přenesená",J315,0)</f>
        <v>0</v>
      </c>
      <c r="BI315" s="252">
        <f>IF(N315="nulová",J315,0)</f>
        <v>0</v>
      </c>
      <c r="BJ315" s="14" t="s">
        <v>83</v>
      </c>
      <c r="BK315" s="252">
        <f>ROUND(I315*H315,2)</f>
        <v>0</v>
      </c>
      <c r="BL315" s="14" t="s">
        <v>214</v>
      </c>
      <c r="BM315" s="251" t="s">
        <v>993</v>
      </c>
    </row>
    <row r="316" s="2" customFormat="1" ht="24.15" customHeight="1">
      <c r="A316" s="35"/>
      <c r="B316" s="36"/>
      <c r="C316" s="239" t="s">
        <v>1065</v>
      </c>
      <c r="D316" s="239" t="s">
        <v>175</v>
      </c>
      <c r="E316" s="240" t="s">
        <v>995</v>
      </c>
      <c r="F316" s="241" t="s">
        <v>996</v>
      </c>
      <c r="G316" s="242" t="s">
        <v>213</v>
      </c>
      <c r="H316" s="243">
        <v>24</v>
      </c>
      <c r="I316" s="244"/>
      <c r="J316" s="245">
        <f>ROUND(I316*H316,2)</f>
        <v>0</v>
      </c>
      <c r="K316" s="246"/>
      <c r="L316" s="41"/>
      <c r="M316" s="247" t="s">
        <v>1</v>
      </c>
      <c r="N316" s="248" t="s">
        <v>41</v>
      </c>
      <c r="O316" s="88"/>
      <c r="P316" s="249">
        <f>O316*H316</f>
        <v>0</v>
      </c>
      <c r="Q316" s="249">
        <v>4.0000000000000003E-05</v>
      </c>
      <c r="R316" s="249">
        <f>Q316*H316</f>
        <v>0.00096000000000000013</v>
      </c>
      <c r="S316" s="249">
        <v>0</v>
      </c>
      <c r="T316" s="250">
        <f>S316*H316</f>
        <v>0</v>
      </c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R316" s="251" t="s">
        <v>214</v>
      </c>
      <c r="AT316" s="251" t="s">
        <v>175</v>
      </c>
      <c r="AU316" s="251" t="s">
        <v>85</v>
      </c>
      <c r="AY316" s="14" t="s">
        <v>172</v>
      </c>
      <c r="BE316" s="252">
        <f>IF(N316="základní",J316,0)</f>
        <v>0</v>
      </c>
      <c r="BF316" s="252">
        <f>IF(N316="snížená",J316,0)</f>
        <v>0</v>
      </c>
      <c r="BG316" s="252">
        <f>IF(N316="zákl. přenesená",J316,0)</f>
        <v>0</v>
      </c>
      <c r="BH316" s="252">
        <f>IF(N316="sníž. přenesená",J316,0)</f>
        <v>0</v>
      </c>
      <c r="BI316" s="252">
        <f>IF(N316="nulová",J316,0)</f>
        <v>0</v>
      </c>
      <c r="BJ316" s="14" t="s">
        <v>83</v>
      </c>
      <c r="BK316" s="252">
        <f>ROUND(I316*H316,2)</f>
        <v>0</v>
      </c>
      <c r="BL316" s="14" t="s">
        <v>214</v>
      </c>
      <c r="BM316" s="251" t="s">
        <v>997</v>
      </c>
    </row>
    <row r="317" s="2" customFormat="1" ht="24.15" customHeight="1">
      <c r="A317" s="35"/>
      <c r="B317" s="36"/>
      <c r="C317" s="239" t="s">
        <v>1069</v>
      </c>
      <c r="D317" s="239" t="s">
        <v>175</v>
      </c>
      <c r="E317" s="240" t="s">
        <v>449</v>
      </c>
      <c r="F317" s="241" t="s">
        <v>450</v>
      </c>
      <c r="G317" s="242" t="s">
        <v>213</v>
      </c>
      <c r="H317" s="243">
        <v>25</v>
      </c>
      <c r="I317" s="244"/>
      <c r="J317" s="245">
        <f>ROUND(I317*H317,2)</f>
        <v>0</v>
      </c>
      <c r="K317" s="246"/>
      <c r="L317" s="41"/>
      <c r="M317" s="247" t="s">
        <v>1</v>
      </c>
      <c r="N317" s="248" t="s">
        <v>41</v>
      </c>
      <c r="O317" s="88"/>
      <c r="P317" s="249">
        <f>O317*H317</f>
        <v>0</v>
      </c>
      <c r="Q317" s="249">
        <v>2.0000000000000002E-05</v>
      </c>
      <c r="R317" s="249">
        <f>Q317*H317</f>
        <v>0.00050000000000000001</v>
      </c>
      <c r="S317" s="249">
        <v>0</v>
      </c>
      <c r="T317" s="250">
        <f>S317*H317</f>
        <v>0</v>
      </c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R317" s="251" t="s">
        <v>214</v>
      </c>
      <c r="AT317" s="251" t="s">
        <v>175</v>
      </c>
      <c r="AU317" s="251" t="s">
        <v>85</v>
      </c>
      <c r="AY317" s="14" t="s">
        <v>172</v>
      </c>
      <c r="BE317" s="252">
        <f>IF(N317="základní",J317,0)</f>
        <v>0</v>
      </c>
      <c r="BF317" s="252">
        <f>IF(N317="snížená",J317,0)</f>
        <v>0</v>
      </c>
      <c r="BG317" s="252">
        <f>IF(N317="zákl. přenesená",J317,0)</f>
        <v>0</v>
      </c>
      <c r="BH317" s="252">
        <f>IF(N317="sníž. přenesená",J317,0)</f>
        <v>0</v>
      </c>
      <c r="BI317" s="252">
        <f>IF(N317="nulová",J317,0)</f>
        <v>0</v>
      </c>
      <c r="BJ317" s="14" t="s">
        <v>83</v>
      </c>
      <c r="BK317" s="252">
        <f>ROUND(I317*H317,2)</f>
        <v>0</v>
      </c>
      <c r="BL317" s="14" t="s">
        <v>214</v>
      </c>
      <c r="BM317" s="251" t="s">
        <v>999</v>
      </c>
    </row>
    <row r="318" s="2" customFormat="1" ht="24.15" customHeight="1">
      <c r="A318" s="35"/>
      <c r="B318" s="36"/>
      <c r="C318" s="239" t="s">
        <v>1073</v>
      </c>
      <c r="D318" s="239" t="s">
        <v>175</v>
      </c>
      <c r="E318" s="240" t="s">
        <v>1001</v>
      </c>
      <c r="F318" s="241" t="s">
        <v>1002</v>
      </c>
      <c r="G318" s="242" t="s">
        <v>213</v>
      </c>
      <c r="H318" s="243">
        <v>24</v>
      </c>
      <c r="I318" s="244"/>
      <c r="J318" s="245">
        <f>ROUND(I318*H318,2)</f>
        <v>0</v>
      </c>
      <c r="K318" s="246"/>
      <c r="L318" s="41"/>
      <c r="M318" s="247" t="s">
        <v>1</v>
      </c>
      <c r="N318" s="248" t="s">
        <v>41</v>
      </c>
      <c r="O318" s="88"/>
      <c r="P318" s="249">
        <f>O318*H318</f>
        <v>0</v>
      </c>
      <c r="Q318" s="249">
        <v>4.0000000000000003E-05</v>
      </c>
      <c r="R318" s="249">
        <f>Q318*H318</f>
        <v>0.00096000000000000013</v>
      </c>
      <c r="S318" s="249">
        <v>0</v>
      </c>
      <c r="T318" s="250">
        <f>S318*H318</f>
        <v>0</v>
      </c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R318" s="251" t="s">
        <v>214</v>
      </c>
      <c r="AT318" s="251" t="s">
        <v>175</v>
      </c>
      <c r="AU318" s="251" t="s">
        <v>85</v>
      </c>
      <c r="AY318" s="14" t="s">
        <v>172</v>
      </c>
      <c r="BE318" s="252">
        <f>IF(N318="základní",J318,0)</f>
        <v>0</v>
      </c>
      <c r="BF318" s="252">
        <f>IF(N318="snížená",J318,0)</f>
        <v>0</v>
      </c>
      <c r="BG318" s="252">
        <f>IF(N318="zákl. přenesená",J318,0)</f>
        <v>0</v>
      </c>
      <c r="BH318" s="252">
        <f>IF(N318="sníž. přenesená",J318,0)</f>
        <v>0</v>
      </c>
      <c r="BI318" s="252">
        <f>IF(N318="nulová",J318,0)</f>
        <v>0</v>
      </c>
      <c r="BJ318" s="14" t="s">
        <v>83</v>
      </c>
      <c r="BK318" s="252">
        <f>ROUND(I318*H318,2)</f>
        <v>0</v>
      </c>
      <c r="BL318" s="14" t="s">
        <v>214</v>
      </c>
      <c r="BM318" s="251" t="s">
        <v>1003</v>
      </c>
    </row>
    <row r="319" s="12" customFormat="1" ht="25.92" customHeight="1">
      <c r="A319" s="12"/>
      <c r="B319" s="223"/>
      <c r="C319" s="224"/>
      <c r="D319" s="225" t="s">
        <v>75</v>
      </c>
      <c r="E319" s="226" t="s">
        <v>1004</v>
      </c>
      <c r="F319" s="226" t="s">
        <v>507</v>
      </c>
      <c r="G319" s="224"/>
      <c r="H319" s="224"/>
      <c r="I319" s="227"/>
      <c r="J319" s="228">
        <f>BK319</f>
        <v>0</v>
      </c>
      <c r="K319" s="224"/>
      <c r="L319" s="229"/>
      <c r="M319" s="230"/>
      <c r="N319" s="231"/>
      <c r="O319" s="231"/>
      <c r="P319" s="232">
        <f>SUM(P320:P335)</f>
        <v>0</v>
      </c>
      <c r="Q319" s="231"/>
      <c r="R319" s="232">
        <f>SUM(R320:R335)</f>
        <v>0.024980000000000002</v>
      </c>
      <c r="S319" s="231"/>
      <c r="T319" s="233">
        <f>SUM(T320:T335)</f>
        <v>0</v>
      </c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R319" s="234" t="s">
        <v>83</v>
      </c>
      <c r="AT319" s="235" t="s">
        <v>75</v>
      </c>
      <c r="AU319" s="235" t="s">
        <v>76</v>
      </c>
      <c r="AY319" s="234" t="s">
        <v>172</v>
      </c>
      <c r="BK319" s="236">
        <f>SUM(BK320:BK335)</f>
        <v>0</v>
      </c>
    </row>
    <row r="320" s="2" customFormat="1" ht="16.5" customHeight="1">
      <c r="A320" s="35"/>
      <c r="B320" s="36"/>
      <c r="C320" s="239" t="s">
        <v>1075</v>
      </c>
      <c r="D320" s="239" t="s">
        <v>175</v>
      </c>
      <c r="E320" s="240" t="s">
        <v>1006</v>
      </c>
      <c r="F320" s="241" t="s">
        <v>1007</v>
      </c>
      <c r="G320" s="242" t="s">
        <v>336</v>
      </c>
      <c r="H320" s="243">
        <v>32</v>
      </c>
      <c r="I320" s="244"/>
      <c r="J320" s="245">
        <f>ROUND(I320*H320,2)</f>
        <v>0</v>
      </c>
      <c r="K320" s="246"/>
      <c r="L320" s="41"/>
      <c r="M320" s="247" t="s">
        <v>1</v>
      </c>
      <c r="N320" s="248" t="s">
        <v>41</v>
      </c>
      <c r="O320" s="88"/>
      <c r="P320" s="249">
        <f>O320*H320</f>
        <v>0</v>
      </c>
      <c r="Q320" s="249">
        <v>0</v>
      </c>
      <c r="R320" s="249">
        <f>Q320*H320</f>
        <v>0</v>
      </c>
      <c r="S320" s="249">
        <v>0</v>
      </c>
      <c r="T320" s="250">
        <f>S320*H320</f>
        <v>0</v>
      </c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R320" s="251" t="s">
        <v>495</v>
      </c>
      <c r="AT320" s="251" t="s">
        <v>175</v>
      </c>
      <c r="AU320" s="251" t="s">
        <v>83</v>
      </c>
      <c r="AY320" s="14" t="s">
        <v>172</v>
      </c>
      <c r="BE320" s="252">
        <f>IF(N320="základní",J320,0)</f>
        <v>0</v>
      </c>
      <c r="BF320" s="252">
        <f>IF(N320="snížená",J320,0)</f>
        <v>0</v>
      </c>
      <c r="BG320" s="252">
        <f>IF(N320="zákl. přenesená",J320,0)</f>
        <v>0</v>
      </c>
      <c r="BH320" s="252">
        <f>IF(N320="sníž. přenesená",J320,0)</f>
        <v>0</v>
      </c>
      <c r="BI320" s="252">
        <f>IF(N320="nulová",J320,0)</f>
        <v>0</v>
      </c>
      <c r="BJ320" s="14" t="s">
        <v>83</v>
      </c>
      <c r="BK320" s="252">
        <f>ROUND(I320*H320,2)</f>
        <v>0</v>
      </c>
      <c r="BL320" s="14" t="s">
        <v>495</v>
      </c>
      <c r="BM320" s="251" t="s">
        <v>1008</v>
      </c>
    </row>
    <row r="321" s="2" customFormat="1" ht="16.5" customHeight="1">
      <c r="A321" s="35"/>
      <c r="B321" s="36"/>
      <c r="C321" s="253" t="s">
        <v>1077</v>
      </c>
      <c r="D321" s="253" t="s">
        <v>181</v>
      </c>
      <c r="E321" s="254" t="s">
        <v>1010</v>
      </c>
      <c r="F321" s="255" t="s">
        <v>1011</v>
      </c>
      <c r="G321" s="256" t="s">
        <v>504</v>
      </c>
      <c r="H321" s="257">
        <v>1</v>
      </c>
      <c r="I321" s="258"/>
      <c r="J321" s="259">
        <f>ROUND(I321*H321,2)</f>
        <v>0</v>
      </c>
      <c r="K321" s="260"/>
      <c r="L321" s="261"/>
      <c r="M321" s="262" t="s">
        <v>1</v>
      </c>
      <c r="N321" s="263" t="s">
        <v>41</v>
      </c>
      <c r="O321" s="88"/>
      <c r="P321" s="249">
        <f>O321*H321</f>
        <v>0</v>
      </c>
      <c r="Q321" s="249">
        <v>0</v>
      </c>
      <c r="R321" s="249">
        <f>Q321*H321</f>
        <v>0</v>
      </c>
      <c r="S321" s="249">
        <v>0</v>
      </c>
      <c r="T321" s="250">
        <f>S321*H321</f>
        <v>0</v>
      </c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R321" s="251" t="s">
        <v>495</v>
      </c>
      <c r="AT321" s="251" t="s">
        <v>181</v>
      </c>
      <c r="AU321" s="251" t="s">
        <v>83</v>
      </c>
      <c r="AY321" s="14" t="s">
        <v>172</v>
      </c>
      <c r="BE321" s="252">
        <f>IF(N321="základní",J321,0)</f>
        <v>0</v>
      </c>
      <c r="BF321" s="252">
        <f>IF(N321="snížená",J321,0)</f>
        <v>0</v>
      </c>
      <c r="BG321" s="252">
        <f>IF(N321="zákl. přenesená",J321,0)</f>
        <v>0</v>
      </c>
      <c r="BH321" s="252">
        <f>IF(N321="sníž. přenesená",J321,0)</f>
        <v>0</v>
      </c>
      <c r="BI321" s="252">
        <f>IF(N321="nulová",J321,0)</f>
        <v>0</v>
      </c>
      <c r="BJ321" s="14" t="s">
        <v>83</v>
      </c>
      <c r="BK321" s="252">
        <f>ROUND(I321*H321,2)</f>
        <v>0</v>
      </c>
      <c r="BL321" s="14" t="s">
        <v>495</v>
      </c>
      <c r="BM321" s="251" t="s">
        <v>1012</v>
      </c>
    </row>
    <row r="322" s="2" customFormat="1" ht="16.5" customHeight="1">
      <c r="A322" s="35"/>
      <c r="B322" s="36"/>
      <c r="C322" s="253" t="s">
        <v>1079</v>
      </c>
      <c r="D322" s="253" t="s">
        <v>181</v>
      </c>
      <c r="E322" s="254" t="s">
        <v>1238</v>
      </c>
      <c r="F322" s="255" t="s">
        <v>1239</v>
      </c>
      <c r="G322" s="256" t="s">
        <v>178</v>
      </c>
      <c r="H322" s="257">
        <v>1</v>
      </c>
      <c r="I322" s="258"/>
      <c r="J322" s="259">
        <f>ROUND(I322*H322,2)</f>
        <v>0</v>
      </c>
      <c r="K322" s="260"/>
      <c r="L322" s="261"/>
      <c r="M322" s="262" t="s">
        <v>1</v>
      </c>
      <c r="N322" s="263" t="s">
        <v>41</v>
      </c>
      <c r="O322" s="88"/>
      <c r="P322" s="249">
        <f>O322*H322</f>
        <v>0</v>
      </c>
      <c r="Q322" s="249">
        <v>0.012800000000000001</v>
      </c>
      <c r="R322" s="249">
        <f>Q322*H322</f>
        <v>0.012800000000000001</v>
      </c>
      <c r="S322" s="249">
        <v>0</v>
      </c>
      <c r="T322" s="250">
        <f>S322*H322</f>
        <v>0</v>
      </c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R322" s="251" t="s">
        <v>184</v>
      </c>
      <c r="AT322" s="251" t="s">
        <v>181</v>
      </c>
      <c r="AU322" s="251" t="s">
        <v>83</v>
      </c>
      <c r="AY322" s="14" t="s">
        <v>172</v>
      </c>
      <c r="BE322" s="252">
        <f>IF(N322="základní",J322,0)</f>
        <v>0</v>
      </c>
      <c r="BF322" s="252">
        <f>IF(N322="snížená",J322,0)</f>
        <v>0</v>
      </c>
      <c r="BG322" s="252">
        <f>IF(N322="zákl. přenesená",J322,0)</f>
        <v>0</v>
      </c>
      <c r="BH322" s="252">
        <f>IF(N322="sníž. přenesená",J322,0)</f>
        <v>0</v>
      </c>
      <c r="BI322" s="252">
        <f>IF(N322="nulová",J322,0)</f>
        <v>0</v>
      </c>
      <c r="BJ322" s="14" t="s">
        <v>83</v>
      </c>
      <c r="BK322" s="252">
        <f>ROUND(I322*H322,2)</f>
        <v>0</v>
      </c>
      <c r="BL322" s="14" t="s">
        <v>179</v>
      </c>
      <c r="BM322" s="251" t="s">
        <v>1240</v>
      </c>
    </row>
    <row r="323" s="2" customFormat="1" ht="16.5" customHeight="1">
      <c r="A323" s="35"/>
      <c r="B323" s="36"/>
      <c r="C323" s="239" t="s">
        <v>1081</v>
      </c>
      <c r="D323" s="239" t="s">
        <v>175</v>
      </c>
      <c r="E323" s="240" t="s">
        <v>1014</v>
      </c>
      <c r="F323" s="241" t="s">
        <v>1015</v>
      </c>
      <c r="G323" s="242" t="s">
        <v>336</v>
      </c>
      <c r="H323" s="243">
        <v>16</v>
      </c>
      <c r="I323" s="244"/>
      <c r="J323" s="245">
        <f>ROUND(I323*H323,2)</f>
        <v>0</v>
      </c>
      <c r="K323" s="246"/>
      <c r="L323" s="41"/>
      <c r="M323" s="247" t="s">
        <v>1</v>
      </c>
      <c r="N323" s="248" t="s">
        <v>41</v>
      </c>
      <c r="O323" s="88"/>
      <c r="P323" s="249">
        <f>O323*H323</f>
        <v>0</v>
      </c>
      <c r="Q323" s="249">
        <v>0</v>
      </c>
      <c r="R323" s="249">
        <f>Q323*H323</f>
        <v>0</v>
      </c>
      <c r="S323" s="249">
        <v>0</v>
      </c>
      <c r="T323" s="250">
        <f>S323*H323</f>
        <v>0</v>
      </c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R323" s="251" t="s">
        <v>179</v>
      </c>
      <c r="AT323" s="251" t="s">
        <v>175</v>
      </c>
      <c r="AU323" s="251" t="s">
        <v>83</v>
      </c>
      <c r="AY323" s="14" t="s">
        <v>172</v>
      </c>
      <c r="BE323" s="252">
        <f>IF(N323="základní",J323,0)</f>
        <v>0</v>
      </c>
      <c r="BF323" s="252">
        <f>IF(N323="snížená",J323,0)</f>
        <v>0</v>
      </c>
      <c r="BG323" s="252">
        <f>IF(N323="zákl. přenesená",J323,0)</f>
        <v>0</v>
      </c>
      <c r="BH323" s="252">
        <f>IF(N323="sníž. přenesená",J323,0)</f>
        <v>0</v>
      </c>
      <c r="BI323" s="252">
        <f>IF(N323="nulová",J323,0)</f>
        <v>0</v>
      </c>
      <c r="BJ323" s="14" t="s">
        <v>83</v>
      </c>
      <c r="BK323" s="252">
        <f>ROUND(I323*H323,2)</f>
        <v>0</v>
      </c>
      <c r="BL323" s="14" t="s">
        <v>179</v>
      </c>
      <c r="BM323" s="251" t="s">
        <v>1016</v>
      </c>
    </row>
    <row r="324" s="2" customFormat="1" ht="16.5" customHeight="1">
      <c r="A324" s="35"/>
      <c r="B324" s="36"/>
      <c r="C324" s="239" t="s">
        <v>1083</v>
      </c>
      <c r="D324" s="239" t="s">
        <v>175</v>
      </c>
      <c r="E324" s="240" t="s">
        <v>1018</v>
      </c>
      <c r="F324" s="241" t="s">
        <v>1019</v>
      </c>
      <c r="G324" s="242" t="s">
        <v>336</v>
      </c>
      <c r="H324" s="243">
        <v>24</v>
      </c>
      <c r="I324" s="244"/>
      <c r="J324" s="245">
        <f>ROUND(I324*H324,2)</f>
        <v>0</v>
      </c>
      <c r="K324" s="246"/>
      <c r="L324" s="41"/>
      <c r="M324" s="247" t="s">
        <v>1</v>
      </c>
      <c r="N324" s="248" t="s">
        <v>41</v>
      </c>
      <c r="O324" s="88"/>
      <c r="P324" s="249">
        <f>O324*H324</f>
        <v>0</v>
      </c>
      <c r="Q324" s="249">
        <v>0</v>
      </c>
      <c r="R324" s="249">
        <f>Q324*H324</f>
        <v>0</v>
      </c>
      <c r="S324" s="249">
        <v>0</v>
      </c>
      <c r="T324" s="250">
        <f>S324*H324</f>
        <v>0</v>
      </c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R324" s="251" t="s">
        <v>179</v>
      </c>
      <c r="AT324" s="251" t="s">
        <v>175</v>
      </c>
      <c r="AU324" s="251" t="s">
        <v>83</v>
      </c>
      <c r="AY324" s="14" t="s">
        <v>172</v>
      </c>
      <c r="BE324" s="252">
        <f>IF(N324="základní",J324,0)</f>
        <v>0</v>
      </c>
      <c r="BF324" s="252">
        <f>IF(N324="snížená",J324,0)</f>
        <v>0</v>
      </c>
      <c r="BG324" s="252">
        <f>IF(N324="zákl. přenesená",J324,0)</f>
        <v>0</v>
      </c>
      <c r="BH324" s="252">
        <f>IF(N324="sníž. přenesená",J324,0)</f>
        <v>0</v>
      </c>
      <c r="BI324" s="252">
        <f>IF(N324="nulová",J324,0)</f>
        <v>0</v>
      </c>
      <c r="BJ324" s="14" t="s">
        <v>83</v>
      </c>
      <c r="BK324" s="252">
        <f>ROUND(I324*H324,2)</f>
        <v>0</v>
      </c>
      <c r="BL324" s="14" t="s">
        <v>179</v>
      </c>
      <c r="BM324" s="251" t="s">
        <v>1020</v>
      </c>
    </row>
    <row r="325" s="2" customFormat="1" ht="16.5" customHeight="1">
      <c r="A325" s="35"/>
      <c r="B325" s="36"/>
      <c r="C325" s="239" t="s">
        <v>1085</v>
      </c>
      <c r="D325" s="239" t="s">
        <v>175</v>
      </c>
      <c r="E325" s="240" t="s">
        <v>1022</v>
      </c>
      <c r="F325" s="241" t="s">
        <v>1023</v>
      </c>
      <c r="G325" s="242" t="s">
        <v>336</v>
      </c>
      <c r="H325" s="243">
        <v>8</v>
      </c>
      <c r="I325" s="244"/>
      <c r="J325" s="245">
        <f>ROUND(I325*H325,2)</f>
        <v>0</v>
      </c>
      <c r="K325" s="246"/>
      <c r="L325" s="41"/>
      <c r="M325" s="247" t="s">
        <v>1</v>
      </c>
      <c r="N325" s="248" t="s">
        <v>41</v>
      </c>
      <c r="O325" s="88"/>
      <c r="P325" s="249">
        <f>O325*H325</f>
        <v>0</v>
      </c>
      <c r="Q325" s="249">
        <v>0</v>
      </c>
      <c r="R325" s="249">
        <f>Q325*H325</f>
        <v>0</v>
      </c>
      <c r="S325" s="249">
        <v>0</v>
      </c>
      <c r="T325" s="250">
        <f>S325*H325</f>
        <v>0</v>
      </c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R325" s="251" t="s">
        <v>179</v>
      </c>
      <c r="AT325" s="251" t="s">
        <v>175</v>
      </c>
      <c r="AU325" s="251" t="s">
        <v>83</v>
      </c>
      <c r="AY325" s="14" t="s">
        <v>172</v>
      </c>
      <c r="BE325" s="252">
        <f>IF(N325="základní",J325,0)</f>
        <v>0</v>
      </c>
      <c r="BF325" s="252">
        <f>IF(N325="snížená",J325,0)</f>
        <v>0</v>
      </c>
      <c r="BG325" s="252">
        <f>IF(N325="zákl. přenesená",J325,0)</f>
        <v>0</v>
      </c>
      <c r="BH325" s="252">
        <f>IF(N325="sníž. přenesená",J325,0)</f>
        <v>0</v>
      </c>
      <c r="BI325" s="252">
        <f>IF(N325="nulová",J325,0)</f>
        <v>0</v>
      </c>
      <c r="BJ325" s="14" t="s">
        <v>83</v>
      </c>
      <c r="BK325" s="252">
        <f>ROUND(I325*H325,2)</f>
        <v>0</v>
      </c>
      <c r="BL325" s="14" t="s">
        <v>179</v>
      </c>
      <c r="BM325" s="251" t="s">
        <v>1024</v>
      </c>
    </row>
    <row r="326" s="2" customFormat="1" ht="16.5" customHeight="1">
      <c r="A326" s="35"/>
      <c r="B326" s="36"/>
      <c r="C326" s="239" t="s">
        <v>1087</v>
      </c>
      <c r="D326" s="239" t="s">
        <v>175</v>
      </c>
      <c r="E326" s="240" t="s">
        <v>1026</v>
      </c>
      <c r="F326" s="241" t="s">
        <v>1027</v>
      </c>
      <c r="G326" s="242" t="s">
        <v>336</v>
      </c>
      <c r="H326" s="243">
        <v>16</v>
      </c>
      <c r="I326" s="244"/>
      <c r="J326" s="245">
        <f>ROUND(I326*H326,2)</f>
        <v>0</v>
      </c>
      <c r="K326" s="246"/>
      <c r="L326" s="41"/>
      <c r="M326" s="247" t="s">
        <v>1</v>
      </c>
      <c r="N326" s="248" t="s">
        <v>41</v>
      </c>
      <c r="O326" s="88"/>
      <c r="P326" s="249">
        <f>O326*H326</f>
        <v>0</v>
      </c>
      <c r="Q326" s="249">
        <v>0</v>
      </c>
      <c r="R326" s="249">
        <f>Q326*H326</f>
        <v>0</v>
      </c>
      <c r="S326" s="249">
        <v>0</v>
      </c>
      <c r="T326" s="250">
        <f>S326*H326</f>
        <v>0</v>
      </c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R326" s="251" t="s">
        <v>179</v>
      </c>
      <c r="AT326" s="251" t="s">
        <v>175</v>
      </c>
      <c r="AU326" s="251" t="s">
        <v>83</v>
      </c>
      <c r="AY326" s="14" t="s">
        <v>172</v>
      </c>
      <c r="BE326" s="252">
        <f>IF(N326="základní",J326,0)</f>
        <v>0</v>
      </c>
      <c r="BF326" s="252">
        <f>IF(N326="snížená",J326,0)</f>
        <v>0</v>
      </c>
      <c r="BG326" s="252">
        <f>IF(N326="zákl. přenesená",J326,0)</f>
        <v>0</v>
      </c>
      <c r="BH326" s="252">
        <f>IF(N326="sníž. přenesená",J326,0)</f>
        <v>0</v>
      </c>
      <c r="BI326" s="252">
        <f>IF(N326="nulová",J326,0)</f>
        <v>0</v>
      </c>
      <c r="BJ326" s="14" t="s">
        <v>83</v>
      </c>
      <c r="BK326" s="252">
        <f>ROUND(I326*H326,2)</f>
        <v>0</v>
      </c>
      <c r="BL326" s="14" t="s">
        <v>179</v>
      </c>
      <c r="BM326" s="251" t="s">
        <v>1028</v>
      </c>
    </row>
    <row r="327" s="2" customFormat="1" ht="24.15" customHeight="1">
      <c r="A327" s="35"/>
      <c r="B327" s="36"/>
      <c r="C327" s="239" t="s">
        <v>1089</v>
      </c>
      <c r="D327" s="239" t="s">
        <v>175</v>
      </c>
      <c r="E327" s="240" t="s">
        <v>1030</v>
      </c>
      <c r="F327" s="241" t="s">
        <v>1031</v>
      </c>
      <c r="G327" s="242" t="s">
        <v>336</v>
      </c>
      <c r="H327" s="243">
        <v>72</v>
      </c>
      <c r="I327" s="244"/>
      <c r="J327" s="245">
        <f>ROUND(I327*H327,2)</f>
        <v>0</v>
      </c>
      <c r="K327" s="246"/>
      <c r="L327" s="41"/>
      <c r="M327" s="247" t="s">
        <v>1</v>
      </c>
      <c r="N327" s="248" t="s">
        <v>41</v>
      </c>
      <c r="O327" s="88"/>
      <c r="P327" s="249">
        <f>O327*H327</f>
        <v>0</v>
      </c>
      <c r="Q327" s="249">
        <v>0</v>
      </c>
      <c r="R327" s="249">
        <f>Q327*H327</f>
        <v>0</v>
      </c>
      <c r="S327" s="249">
        <v>0</v>
      </c>
      <c r="T327" s="250">
        <f>S327*H327</f>
        <v>0</v>
      </c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R327" s="251" t="s">
        <v>179</v>
      </c>
      <c r="AT327" s="251" t="s">
        <v>175</v>
      </c>
      <c r="AU327" s="251" t="s">
        <v>83</v>
      </c>
      <c r="AY327" s="14" t="s">
        <v>172</v>
      </c>
      <c r="BE327" s="252">
        <f>IF(N327="základní",J327,0)</f>
        <v>0</v>
      </c>
      <c r="BF327" s="252">
        <f>IF(N327="snížená",J327,0)</f>
        <v>0</v>
      </c>
      <c r="BG327" s="252">
        <f>IF(N327="zákl. přenesená",J327,0)</f>
        <v>0</v>
      </c>
      <c r="BH327" s="252">
        <f>IF(N327="sníž. přenesená",J327,0)</f>
        <v>0</v>
      </c>
      <c r="BI327" s="252">
        <f>IF(N327="nulová",J327,0)</f>
        <v>0</v>
      </c>
      <c r="BJ327" s="14" t="s">
        <v>83</v>
      </c>
      <c r="BK327" s="252">
        <f>ROUND(I327*H327,2)</f>
        <v>0</v>
      </c>
      <c r="BL327" s="14" t="s">
        <v>179</v>
      </c>
      <c r="BM327" s="251" t="s">
        <v>1032</v>
      </c>
    </row>
    <row r="328" s="2" customFormat="1" ht="16.5" customHeight="1">
      <c r="A328" s="35"/>
      <c r="B328" s="36"/>
      <c r="C328" s="239" t="s">
        <v>1091</v>
      </c>
      <c r="D328" s="239" t="s">
        <v>175</v>
      </c>
      <c r="E328" s="240" t="s">
        <v>1034</v>
      </c>
      <c r="F328" s="241" t="s">
        <v>1035</v>
      </c>
      <c r="G328" s="242" t="s">
        <v>336</v>
      </c>
      <c r="H328" s="243">
        <v>8</v>
      </c>
      <c r="I328" s="244"/>
      <c r="J328" s="245">
        <f>ROUND(I328*H328,2)</f>
        <v>0</v>
      </c>
      <c r="K328" s="246"/>
      <c r="L328" s="41"/>
      <c r="M328" s="247" t="s">
        <v>1</v>
      </c>
      <c r="N328" s="248" t="s">
        <v>41</v>
      </c>
      <c r="O328" s="88"/>
      <c r="P328" s="249">
        <f>O328*H328</f>
        <v>0</v>
      </c>
      <c r="Q328" s="249">
        <v>0</v>
      </c>
      <c r="R328" s="249">
        <f>Q328*H328</f>
        <v>0</v>
      </c>
      <c r="S328" s="249">
        <v>0</v>
      </c>
      <c r="T328" s="250">
        <f>S328*H328</f>
        <v>0</v>
      </c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R328" s="251" t="s">
        <v>179</v>
      </c>
      <c r="AT328" s="251" t="s">
        <v>175</v>
      </c>
      <c r="AU328" s="251" t="s">
        <v>83</v>
      </c>
      <c r="AY328" s="14" t="s">
        <v>172</v>
      </c>
      <c r="BE328" s="252">
        <f>IF(N328="základní",J328,0)</f>
        <v>0</v>
      </c>
      <c r="BF328" s="252">
        <f>IF(N328="snížená",J328,0)</f>
        <v>0</v>
      </c>
      <c r="BG328" s="252">
        <f>IF(N328="zákl. přenesená",J328,0)</f>
        <v>0</v>
      </c>
      <c r="BH328" s="252">
        <f>IF(N328="sníž. přenesená",J328,0)</f>
        <v>0</v>
      </c>
      <c r="BI328" s="252">
        <f>IF(N328="nulová",J328,0)</f>
        <v>0</v>
      </c>
      <c r="BJ328" s="14" t="s">
        <v>83</v>
      </c>
      <c r="BK328" s="252">
        <f>ROUND(I328*H328,2)</f>
        <v>0</v>
      </c>
      <c r="BL328" s="14" t="s">
        <v>179</v>
      </c>
      <c r="BM328" s="251" t="s">
        <v>1036</v>
      </c>
    </row>
    <row r="329" s="2" customFormat="1" ht="24.15" customHeight="1">
      <c r="A329" s="35"/>
      <c r="B329" s="36"/>
      <c r="C329" s="253" t="s">
        <v>1093</v>
      </c>
      <c r="D329" s="253" t="s">
        <v>181</v>
      </c>
      <c r="E329" s="254" t="s">
        <v>1038</v>
      </c>
      <c r="F329" s="255" t="s">
        <v>1039</v>
      </c>
      <c r="G329" s="256" t="s">
        <v>504</v>
      </c>
      <c r="H329" s="257">
        <v>1</v>
      </c>
      <c r="I329" s="258"/>
      <c r="J329" s="259">
        <f>ROUND(I329*H329,2)</f>
        <v>0</v>
      </c>
      <c r="K329" s="260"/>
      <c r="L329" s="261"/>
      <c r="M329" s="262" t="s">
        <v>1</v>
      </c>
      <c r="N329" s="263" t="s">
        <v>41</v>
      </c>
      <c r="O329" s="88"/>
      <c r="P329" s="249">
        <f>O329*H329</f>
        <v>0</v>
      </c>
      <c r="Q329" s="249">
        <v>0</v>
      </c>
      <c r="R329" s="249">
        <f>Q329*H329</f>
        <v>0</v>
      </c>
      <c r="S329" s="249">
        <v>0</v>
      </c>
      <c r="T329" s="250">
        <f>S329*H329</f>
        <v>0</v>
      </c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R329" s="251" t="s">
        <v>184</v>
      </c>
      <c r="AT329" s="251" t="s">
        <v>181</v>
      </c>
      <c r="AU329" s="251" t="s">
        <v>83</v>
      </c>
      <c r="AY329" s="14" t="s">
        <v>172</v>
      </c>
      <c r="BE329" s="252">
        <f>IF(N329="základní",J329,0)</f>
        <v>0</v>
      </c>
      <c r="BF329" s="252">
        <f>IF(N329="snížená",J329,0)</f>
        <v>0</v>
      </c>
      <c r="BG329" s="252">
        <f>IF(N329="zákl. přenesená",J329,0)</f>
        <v>0</v>
      </c>
      <c r="BH329" s="252">
        <f>IF(N329="sníž. přenesená",J329,0)</f>
        <v>0</v>
      </c>
      <c r="BI329" s="252">
        <f>IF(N329="nulová",J329,0)</f>
        <v>0</v>
      </c>
      <c r="BJ329" s="14" t="s">
        <v>83</v>
      </c>
      <c r="BK329" s="252">
        <f>ROUND(I329*H329,2)</f>
        <v>0</v>
      </c>
      <c r="BL329" s="14" t="s">
        <v>179</v>
      </c>
      <c r="BM329" s="251" t="s">
        <v>1040</v>
      </c>
    </row>
    <row r="330" s="2" customFormat="1" ht="21.75" customHeight="1">
      <c r="A330" s="35"/>
      <c r="B330" s="36"/>
      <c r="C330" s="253" t="s">
        <v>1095</v>
      </c>
      <c r="D330" s="253" t="s">
        <v>181</v>
      </c>
      <c r="E330" s="254" t="s">
        <v>1042</v>
      </c>
      <c r="F330" s="255" t="s">
        <v>1043</v>
      </c>
      <c r="G330" s="256" t="s">
        <v>504</v>
      </c>
      <c r="H330" s="257">
        <v>1</v>
      </c>
      <c r="I330" s="258"/>
      <c r="J330" s="259">
        <f>ROUND(I330*H330,2)</f>
        <v>0</v>
      </c>
      <c r="K330" s="260"/>
      <c r="L330" s="261"/>
      <c r="M330" s="262" t="s">
        <v>1</v>
      </c>
      <c r="N330" s="263" t="s">
        <v>41</v>
      </c>
      <c r="O330" s="88"/>
      <c r="P330" s="249">
        <f>O330*H330</f>
        <v>0</v>
      </c>
      <c r="Q330" s="249">
        <v>0</v>
      </c>
      <c r="R330" s="249">
        <f>Q330*H330</f>
        <v>0</v>
      </c>
      <c r="S330" s="249">
        <v>0</v>
      </c>
      <c r="T330" s="250">
        <f>S330*H330</f>
        <v>0</v>
      </c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R330" s="251" t="s">
        <v>184</v>
      </c>
      <c r="AT330" s="251" t="s">
        <v>181</v>
      </c>
      <c r="AU330" s="251" t="s">
        <v>83</v>
      </c>
      <c r="AY330" s="14" t="s">
        <v>172</v>
      </c>
      <c r="BE330" s="252">
        <f>IF(N330="základní",J330,0)</f>
        <v>0</v>
      </c>
      <c r="BF330" s="252">
        <f>IF(N330="snížená",J330,0)</f>
        <v>0</v>
      </c>
      <c r="BG330" s="252">
        <f>IF(N330="zákl. přenesená",J330,0)</f>
        <v>0</v>
      </c>
      <c r="BH330" s="252">
        <f>IF(N330="sníž. přenesená",J330,0)</f>
        <v>0</v>
      </c>
      <c r="BI330" s="252">
        <f>IF(N330="nulová",J330,0)</f>
        <v>0</v>
      </c>
      <c r="BJ330" s="14" t="s">
        <v>83</v>
      </c>
      <c r="BK330" s="252">
        <f>ROUND(I330*H330,2)</f>
        <v>0</v>
      </c>
      <c r="BL330" s="14" t="s">
        <v>179</v>
      </c>
      <c r="BM330" s="251" t="s">
        <v>1044</v>
      </c>
    </row>
    <row r="331" s="2" customFormat="1" ht="24.15" customHeight="1">
      <c r="A331" s="35"/>
      <c r="B331" s="36"/>
      <c r="C331" s="253" t="s">
        <v>1097</v>
      </c>
      <c r="D331" s="253" t="s">
        <v>181</v>
      </c>
      <c r="E331" s="254" t="s">
        <v>1046</v>
      </c>
      <c r="F331" s="255" t="s">
        <v>1047</v>
      </c>
      <c r="G331" s="256" t="s">
        <v>504</v>
      </c>
      <c r="H331" s="257">
        <v>1</v>
      </c>
      <c r="I331" s="258"/>
      <c r="J331" s="259">
        <f>ROUND(I331*H331,2)</f>
        <v>0</v>
      </c>
      <c r="K331" s="260"/>
      <c r="L331" s="261"/>
      <c r="M331" s="262" t="s">
        <v>1</v>
      </c>
      <c r="N331" s="263" t="s">
        <v>41</v>
      </c>
      <c r="O331" s="88"/>
      <c r="P331" s="249">
        <f>O331*H331</f>
        <v>0</v>
      </c>
      <c r="Q331" s="249">
        <v>0</v>
      </c>
      <c r="R331" s="249">
        <f>Q331*H331</f>
        <v>0</v>
      </c>
      <c r="S331" s="249">
        <v>0</v>
      </c>
      <c r="T331" s="250">
        <f>S331*H331</f>
        <v>0</v>
      </c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R331" s="251" t="s">
        <v>184</v>
      </c>
      <c r="AT331" s="251" t="s">
        <v>181</v>
      </c>
      <c r="AU331" s="251" t="s">
        <v>83</v>
      </c>
      <c r="AY331" s="14" t="s">
        <v>172</v>
      </c>
      <c r="BE331" s="252">
        <f>IF(N331="základní",J331,0)</f>
        <v>0</v>
      </c>
      <c r="BF331" s="252">
        <f>IF(N331="snížená",J331,0)</f>
        <v>0</v>
      </c>
      <c r="BG331" s="252">
        <f>IF(N331="zákl. přenesená",J331,0)</f>
        <v>0</v>
      </c>
      <c r="BH331" s="252">
        <f>IF(N331="sníž. přenesená",J331,0)</f>
        <v>0</v>
      </c>
      <c r="BI331" s="252">
        <f>IF(N331="nulová",J331,0)</f>
        <v>0</v>
      </c>
      <c r="BJ331" s="14" t="s">
        <v>83</v>
      </c>
      <c r="BK331" s="252">
        <f>ROUND(I331*H331,2)</f>
        <v>0</v>
      </c>
      <c r="BL331" s="14" t="s">
        <v>179</v>
      </c>
      <c r="BM331" s="251" t="s">
        <v>1048</v>
      </c>
    </row>
    <row r="332" s="2" customFormat="1" ht="24.15" customHeight="1">
      <c r="A332" s="35"/>
      <c r="B332" s="36"/>
      <c r="C332" s="253" t="s">
        <v>1099</v>
      </c>
      <c r="D332" s="253" t="s">
        <v>181</v>
      </c>
      <c r="E332" s="254" t="s">
        <v>1050</v>
      </c>
      <c r="F332" s="255" t="s">
        <v>1051</v>
      </c>
      <c r="G332" s="256" t="s">
        <v>504</v>
      </c>
      <c r="H332" s="257">
        <v>1</v>
      </c>
      <c r="I332" s="258"/>
      <c r="J332" s="259">
        <f>ROUND(I332*H332,2)</f>
        <v>0</v>
      </c>
      <c r="K332" s="260"/>
      <c r="L332" s="261"/>
      <c r="M332" s="262" t="s">
        <v>1</v>
      </c>
      <c r="N332" s="263" t="s">
        <v>41</v>
      </c>
      <c r="O332" s="88"/>
      <c r="P332" s="249">
        <f>O332*H332</f>
        <v>0</v>
      </c>
      <c r="Q332" s="249">
        <v>0</v>
      </c>
      <c r="R332" s="249">
        <f>Q332*H332</f>
        <v>0</v>
      </c>
      <c r="S332" s="249">
        <v>0</v>
      </c>
      <c r="T332" s="250">
        <f>S332*H332</f>
        <v>0</v>
      </c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R332" s="251" t="s">
        <v>184</v>
      </c>
      <c r="AT332" s="251" t="s">
        <v>181</v>
      </c>
      <c r="AU332" s="251" t="s">
        <v>83</v>
      </c>
      <c r="AY332" s="14" t="s">
        <v>172</v>
      </c>
      <c r="BE332" s="252">
        <f>IF(N332="základní",J332,0)</f>
        <v>0</v>
      </c>
      <c r="BF332" s="252">
        <f>IF(N332="snížená",J332,0)</f>
        <v>0</v>
      </c>
      <c r="BG332" s="252">
        <f>IF(N332="zákl. přenesená",J332,0)</f>
        <v>0</v>
      </c>
      <c r="BH332" s="252">
        <f>IF(N332="sníž. přenesená",J332,0)</f>
        <v>0</v>
      </c>
      <c r="BI332" s="252">
        <f>IF(N332="nulová",J332,0)</f>
        <v>0</v>
      </c>
      <c r="BJ332" s="14" t="s">
        <v>83</v>
      </c>
      <c r="BK332" s="252">
        <f>ROUND(I332*H332,2)</f>
        <v>0</v>
      </c>
      <c r="BL332" s="14" t="s">
        <v>179</v>
      </c>
      <c r="BM332" s="251" t="s">
        <v>1052</v>
      </c>
    </row>
    <row r="333" s="2" customFormat="1" ht="16.5" customHeight="1">
      <c r="A333" s="35"/>
      <c r="B333" s="36"/>
      <c r="C333" s="253" t="s">
        <v>1101</v>
      </c>
      <c r="D333" s="253" t="s">
        <v>181</v>
      </c>
      <c r="E333" s="254" t="s">
        <v>1054</v>
      </c>
      <c r="F333" s="255" t="s">
        <v>1055</v>
      </c>
      <c r="G333" s="256" t="s">
        <v>504</v>
      </c>
      <c r="H333" s="257">
        <v>6</v>
      </c>
      <c r="I333" s="258"/>
      <c r="J333" s="259">
        <f>ROUND(I333*H333,2)</f>
        <v>0</v>
      </c>
      <c r="K333" s="260"/>
      <c r="L333" s="261"/>
      <c r="M333" s="262" t="s">
        <v>1</v>
      </c>
      <c r="N333" s="263" t="s">
        <v>41</v>
      </c>
      <c r="O333" s="88"/>
      <c r="P333" s="249">
        <f>O333*H333</f>
        <v>0</v>
      </c>
      <c r="Q333" s="249">
        <v>0</v>
      </c>
      <c r="R333" s="249">
        <f>Q333*H333</f>
        <v>0</v>
      </c>
      <c r="S333" s="249">
        <v>0</v>
      </c>
      <c r="T333" s="250">
        <f>S333*H333</f>
        <v>0</v>
      </c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R333" s="251" t="s">
        <v>184</v>
      </c>
      <c r="AT333" s="251" t="s">
        <v>181</v>
      </c>
      <c r="AU333" s="251" t="s">
        <v>83</v>
      </c>
      <c r="AY333" s="14" t="s">
        <v>172</v>
      </c>
      <c r="BE333" s="252">
        <f>IF(N333="základní",J333,0)</f>
        <v>0</v>
      </c>
      <c r="BF333" s="252">
        <f>IF(N333="snížená",J333,0)</f>
        <v>0</v>
      </c>
      <c r="BG333" s="252">
        <f>IF(N333="zákl. přenesená",J333,0)</f>
        <v>0</v>
      </c>
      <c r="BH333" s="252">
        <f>IF(N333="sníž. přenesená",J333,0)</f>
        <v>0</v>
      </c>
      <c r="BI333" s="252">
        <f>IF(N333="nulová",J333,0)</f>
        <v>0</v>
      </c>
      <c r="BJ333" s="14" t="s">
        <v>83</v>
      </c>
      <c r="BK333" s="252">
        <f>ROUND(I333*H333,2)</f>
        <v>0</v>
      </c>
      <c r="BL333" s="14" t="s">
        <v>179</v>
      </c>
      <c r="BM333" s="251" t="s">
        <v>1056</v>
      </c>
    </row>
    <row r="334" s="2" customFormat="1" ht="16.5" customHeight="1">
      <c r="A334" s="35"/>
      <c r="B334" s="36"/>
      <c r="C334" s="239" t="s">
        <v>1254</v>
      </c>
      <c r="D334" s="239" t="s">
        <v>175</v>
      </c>
      <c r="E334" s="240" t="s">
        <v>1058</v>
      </c>
      <c r="F334" s="241" t="s">
        <v>1059</v>
      </c>
      <c r="G334" s="242" t="s">
        <v>178</v>
      </c>
      <c r="H334" s="243">
        <v>1</v>
      </c>
      <c r="I334" s="244"/>
      <c r="J334" s="245">
        <f>ROUND(I334*H334,2)</f>
        <v>0</v>
      </c>
      <c r="K334" s="246"/>
      <c r="L334" s="41"/>
      <c r="M334" s="247" t="s">
        <v>1</v>
      </c>
      <c r="N334" s="248" t="s">
        <v>41</v>
      </c>
      <c r="O334" s="88"/>
      <c r="P334" s="249">
        <f>O334*H334</f>
        <v>0</v>
      </c>
      <c r="Q334" s="249">
        <v>0.00018000000000000001</v>
      </c>
      <c r="R334" s="249">
        <f>Q334*H334</f>
        <v>0.00018000000000000001</v>
      </c>
      <c r="S334" s="249">
        <v>0</v>
      </c>
      <c r="T334" s="250">
        <f>S334*H334</f>
        <v>0</v>
      </c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R334" s="251" t="s">
        <v>179</v>
      </c>
      <c r="AT334" s="251" t="s">
        <v>175</v>
      </c>
      <c r="AU334" s="251" t="s">
        <v>83</v>
      </c>
      <c r="AY334" s="14" t="s">
        <v>172</v>
      </c>
      <c r="BE334" s="252">
        <f>IF(N334="základní",J334,0)</f>
        <v>0</v>
      </c>
      <c r="BF334" s="252">
        <f>IF(N334="snížená",J334,0)</f>
        <v>0</v>
      </c>
      <c r="BG334" s="252">
        <f>IF(N334="zákl. přenesená",J334,0)</f>
        <v>0</v>
      </c>
      <c r="BH334" s="252">
        <f>IF(N334="sníž. přenesená",J334,0)</f>
        <v>0</v>
      </c>
      <c r="BI334" s="252">
        <f>IF(N334="nulová",J334,0)</f>
        <v>0</v>
      </c>
      <c r="BJ334" s="14" t="s">
        <v>83</v>
      </c>
      <c r="BK334" s="252">
        <f>ROUND(I334*H334,2)</f>
        <v>0</v>
      </c>
      <c r="BL334" s="14" t="s">
        <v>179</v>
      </c>
      <c r="BM334" s="251" t="s">
        <v>1060</v>
      </c>
    </row>
    <row r="335" s="2" customFormat="1" ht="16.5" customHeight="1">
      <c r="A335" s="35"/>
      <c r="B335" s="36"/>
      <c r="C335" s="253" t="s">
        <v>1256</v>
      </c>
      <c r="D335" s="253" t="s">
        <v>181</v>
      </c>
      <c r="E335" s="254" t="s">
        <v>1062</v>
      </c>
      <c r="F335" s="255" t="s">
        <v>1063</v>
      </c>
      <c r="G335" s="256" t="s">
        <v>178</v>
      </c>
      <c r="H335" s="257">
        <v>1</v>
      </c>
      <c r="I335" s="258"/>
      <c r="J335" s="259">
        <f>ROUND(I335*H335,2)</f>
        <v>0</v>
      </c>
      <c r="K335" s="260"/>
      <c r="L335" s="261"/>
      <c r="M335" s="262" t="s">
        <v>1</v>
      </c>
      <c r="N335" s="263" t="s">
        <v>41</v>
      </c>
      <c r="O335" s="88"/>
      <c r="P335" s="249">
        <f>O335*H335</f>
        <v>0</v>
      </c>
      <c r="Q335" s="249">
        <v>0.012</v>
      </c>
      <c r="R335" s="249">
        <f>Q335*H335</f>
        <v>0.012</v>
      </c>
      <c r="S335" s="249">
        <v>0</v>
      </c>
      <c r="T335" s="250">
        <f>S335*H335</f>
        <v>0</v>
      </c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R335" s="251" t="s">
        <v>184</v>
      </c>
      <c r="AT335" s="251" t="s">
        <v>181</v>
      </c>
      <c r="AU335" s="251" t="s">
        <v>83</v>
      </c>
      <c r="AY335" s="14" t="s">
        <v>172</v>
      </c>
      <c r="BE335" s="252">
        <f>IF(N335="základní",J335,0)</f>
        <v>0</v>
      </c>
      <c r="BF335" s="252">
        <f>IF(N335="snížená",J335,0)</f>
        <v>0</v>
      </c>
      <c r="BG335" s="252">
        <f>IF(N335="zákl. přenesená",J335,0)</f>
        <v>0</v>
      </c>
      <c r="BH335" s="252">
        <f>IF(N335="sníž. přenesená",J335,0)</f>
        <v>0</v>
      </c>
      <c r="BI335" s="252">
        <f>IF(N335="nulová",J335,0)</f>
        <v>0</v>
      </c>
      <c r="BJ335" s="14" t="s">
        <v>83</v>
      </c>
      <c r="BK335" s="252">
        <f>ROUND(I335*H335,2)</f>
        <v>0</v>
      </c>
      <c r="BL335" s="14" t="s">
        <v>179</v>
      </c>
      <c r="BM335" s="251" t="s">
        <v>1064</v>
      </c>
    </row>
    <row r="336" s="12" customFormat="1" ht="25.92" customHeight="1">
      <c r="A336" s="12"/>
      <c r="B336" s="223"/>
      <c r="C336" s="224"/>
      <c r="D336" s="225" t="s">
        <v>75</v>
      </c>
      <c r="E336" s="226" t="s">
        <v>490</v>
      </c>
      <c r="F336" s="226" t="s">
        <v>491</v>
      </c>
      <c r="G336" s="224"/>
      <c r="H336" s="224"/>
      <c r="I336" s="227"/>
      <c r="J336" s="228">
        <f>BK336</f>
        <v>0</v>
      </c>
      <c r="K336" s="224"/>
      <c r="L336" s="229"/>
      <c r="M336" s="230"/>
      <c r="N336" s="231"/>
      <c r="O336" s="231"/>
      <c r="P336" s="232">
        <f>SUM(P337:P338)</f>
        <v>0</v>
      </c>
      <c r="Q336" s="231"/>
      <c r="R336" s="232">
        <f>SUM(R337:R338)</f>
        <v>0</v>
      </c>
      <c r="S336" s="231"/>
      <c r="T336" s="233">
        <f>SUM(T337:T338)</f>
        <v>0</v>
      </c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R336" s="234" t="s">
        <v>179</v>
      </c>
      <c r="AT336" s="235" t="s">
        <v>75</v>
      </c>
      <c r="AU336" s="235" t="s">
        <v>76</v>
      </c>
      <c r="AY336" s="234" t="s">
        <v>172</v>
      </c>
      <c r="BK336" s="236">
        <f>SUM(BK337:BK338)</f>
        <v>0</v>
      </c>
    </row>
    <row r="337" s="2" customFormat="1" ht="16.5" customHeight="1">
      <c r="A337" s="35"/>
      <c r="B337" s="36"/>
      <c r="C337" s="239" t="s">
        <v>1258</v>
      </c>
      <c r="D337" s="239" t="s">
        <v>175</v>
      </c>
      <c r="E337" s="240" t="s">
        <v>493</v>
      </c>
      <c r="F337" s="241" t="s">
        <v>1419</v>
      </c>
      <c r="G337" s="242" t="s">
        <v>336</v>
      </c>
      <c r="H337" s="243">
        <v>16</v>
      </c>
      <c r="I337" s="244"/>
      <c r="J337" s="245">
        <f>ROUND(I337*H337,2)</f>
        <v>0</v>
      </c>
      <c r="K337" s="246"/>
      <c r="L337" s="41"/>
      <c r="M337" s="247" t="s">
        <v>1</v>
      </c>
      <c r="N337" s="248" t="s">
        <v>41</v>
      </c>
      <c r="O337" s="88"/>
      <c r="P337" s="249">
        <f>O337*H337</f>
        <v>0</v>
      </c>
      <c r="Q337" s="249">
        <v>0</v>
      </c>
      <c r="R337" s="249">
        <f>Q337*H337</f>
        <v>0</v>
      </c>
      <c r="S337" s="249">
        <v>0</v>
      </c>
      <c r="T337" s="250">
        <f>S337*H337</f>
        <v>0</v>
      </c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R337" s="251" t="s">
        <v>495</v>
      </c>
      <c r="AT337" s="251" t="s">
        <v>175</v>
      </c>
      <c r="AU337" s="251" t="s">
        <v>83</v>
      </c>
      <c r="AY337" s="14" t="s">
        <v>172</v>
      </c>
      <c r="BE337" s="252">
        <f>IF(N337="základní",J337,0)</f>
        <v>0</v>
      </c>
      <c r="BF337" s="252">
        <f>IF(N337="snížená",J337,0)</f>
        <v>0</v>
      </c>
      <c r="BG337" s="252">
        <f>IF(N337="zákl. přenesená",J337,0)</f>
        <v>0</v>
      </c>
      <c r="BH337" s="252">
        <f>IF(N337="sníž. přenesená",J337,0)</f>
        <v>0</v>
      </c>
      <c r="BI337" s="252">
        <f>IF(N337="nulová",J337,0)</f>
        <v>0</v>
      </c>
      <c r="BJ337" s="14" t="s">
        <v>83</v>
      </c>
      <c r="BK337" s="252">
        <f>ROUND(I337*H337,2)</f>
        <v>0</v>
      </c>
      <c r="BL337" s="14" t="s">
        <v>495</v>
      </c>
      <c r="BM337" s="251" t="s">
        <v>1420</v>
      </c>
    </row>
    <row r="338" s="2" customFormat="1" ht="16.5" customHeight="1">
      <c r="A338" s="35"/>
      <c r="B338" s="36"/>
      <c r="C338" s="253" t="s">
        <v>1260</v>
      </c>
      <c r="D338" s="253" t="s">
        <v>181</v>
      </c>
      <c r="E338" s="254" t="s">
        <v>502</v>
      </c>
      <c r="F338" s="255" t="s">
        <v>503</v>
      </c>
      <c r="G338" s="256" t="s">
        <v>504</v>
      </c>
      <c r="H338" s="257">
        <v>1</v>
      </c>
      <c r="I338" s="258"/>
      <c r="J338" s="259">
        <f>ROUND(I338*H338,2)</f>
        <v>0</v>
      </c>
      <c r="K338" s="260"/>
      <c r="L338" s="261"/>
      <c r="M338" s="262" t="s">
        <v>1</v>
      </c>
      <c r="N338" s="263" t="s">
        <v>41</v>
      </c>
      <c r="O338" s="88"/>
      <c r="P338" s="249">
        <f>O338*H338</f>
        <v>0</v>
      </c>
      <c r="Q338" s="249">
        <v>0</v>
      </c>
      <c r="R338" s="249">
        <f>Q338*H338</f>
        <v>0</v>
      </c>
      <c r="S338" s="249">
        <v>0</v>
      </c>
      <c r="T338" s="250">
        <f>S338*H338</f>
        <v>0</v>
      </c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R338" s="251" t="s">
        <v>495</v>
      </c>
      <c r="AT338" s="251" t="s">
        <v>181</v>
      </c>
      <c r="AU338" s="251" t="s">
        <v>83</v>
      </c>
      <c r="AY338" s="14" t="s">
        <v>172</v>
      </c>
      <c r="BE338" s="252">
        <f>IF(N338="základní",J338,0)</f>
        <v>0</v>
      </c>
      <c r="BF338" s="252">
        <f>IF(N338="snížená",J338,0)</f>
        <v>0</v>
      </c>
      <c r="BG338" s="252">
        <f>IF(N338="zákl. přenesená",J338,0)</f>
        <v>0</v>
      </c>
      <c r="BH338" s="252">
        <f>IF(N338="sníž. přenesená",J338,0)</f>
        <v>0</v>
      </c>
      <c r="BI338" s="252">
        <f>IF(N338="nulová",J338,0)</f>
        <v>0</v>
      </c>
      <c r="BJ338" s="14" t="s">
        <v>83</v>
      </c>
      <c r="BK338" s="252">
        <f>ROUND(I338*H338,2)</f>
        <v>0</v>
      </c>
      <c r="BL338" s="14" t="s">
        <v>495</v>
      </c>
      <c r="BM338" s="251" t="s">
        <v>1421</v>
      </c>
    </row>
    <row r="339" s="12" customFormat="1" ht="25.92" customHeight="1">
      <c r="A339" s="12"/>
      <c r="B339" s="223"/>
      <c r="C339" s="224"/>
      <c r="D339" s="225" t="s">
        <v>75</v>
      </c>
      <c r="E339" s="226" t="s">
        <v>149</v>
      </c>
      <c r="F339" s="226" t="s">
        <v>516</v>
      </c>
      <c r="G339" s="224"/>
      <c r="H339" s="224"/>
      <c r="I339" s="227"/>
      <c r="J339" s="228">
        <f>BK339</f>
        <v>0</v>
      </c>
      <c r="K339" s="224"/>
      <c r="L339" s="229"/>
      <c r="M339" s="230"/>
      <c r="N339" s="231"/>
      <c r="O339" s="231"/>
      <c r="P339" s="232">
        <f>P340+P344+P350+P356+P358+P360</f>
        <v>0</v>
      </c>
      <c r="Q339" s="231"/>
      <c r="R339" s="232">
        <f>R340+R344+R350+R356+R358+R360</f>
        <v>0</v>
      </c>
      <c r="S339" s="231"/>
      <c r="T339" s="233">
        <f>T340+T344+T350+T356+T358+T360</f>
        <v>0</v>
      </c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R339" s="234" t="s">
        <v>196</v>
      </c>
      <c r="AT339" s="235" t="s">
        <v>75</v>
      </c>
      <c r="AU339" s="235" t="s">
        <v>76</v>
      </c>
      <c r="AY339" s="234" t="s">
        <v>172</v>
      </c>
      <c r="BK339" s="236">
        <f>BK340+BK344+BK350+BK356+BK358+BK360</f>
        <v>0</v>
      </c>
    </row>
    <row r="340" s="12" customFormat="1" ht="22.8" customHeight="1">
      <c r="A340" s="12"/>
      <c r="B340" s="223"/>
      <c r="C340" s="224"/>
      <c r="D340" s="225" t="s">
        <v>75</v>
      </c>
      <c r="E340" s="237" t="s">
        <v>517</v>
      </c>
      <c r="F340" s="237" t="s">
        <v>518</v>
      </c>
      <c r="G340" s="224"/>
      <c r="H340" s="224"/>
      <c r="I340" s="227"/>
      <c r="J340" s="238">
        <f>BK340</f>
        <v>0</v>
      </c>
      <c r="K340" s="224"/>
      <c r="L340" s="229"/>
      <c r="M340" s="230"/>
      <c r="N340" s="231"/>
      <c r="O340" s="231"/>
      <c r="P340" s="232">
        <f>SUM(P341:P343)</f>
        <v>0</v>
      </c>
      <c r="Q340" s="231"/>
      <c r="R340" s="232">
        <f>SUM(R341:R343)</f>
        <v>0</v>
      </c>
      <c r="S340" s="231"/>
      <c r="T340" s="233">
        <f>SUM(T341:T343)</f>
        <v>0</v>
      </c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R340" s="234" t="s">
        <v>196</v>
      </c>
      <c r="AT340" s="235" t="s">
        <v>75</v>
      </c>
      <c r="AU340" s="235" t="s">
        <v>83</v>
      </c>
      <c r="AY340" s="234" t="s">
        <v>172</v>
      </c>
      <c r="BK340" s="236">
        <f>SUM(BK341:BK343)</f>
        <v>0</v>
      </c>
    </row>
    <row r="341" s="2" customFormat="1" ht="16.5" customHeight="1">
      <c r="A341" s="35"/>
      <c r="B341" s="36"/>
      <c r="C341" s="253" t="s">
        <v>1351</v>
      </c>
      <c r="D341" s="253" t="s">
        <v>181</v>
      </c>
      <c r="E341" s="254" t="s">
        <v>1066</v>
      </c>
      <c r="F341" s="255" t="s">
        <v>1067</v>
      </c>
      <c r="G341" s="256" t="s">
        <v>504</v>
      </c>
      <c r="H341" s="257">
        <v>1</v>
      </c>
      <c r="I341" s="258"/>
      <c r="J341" s="259">
        <f>ROUND(I341*H341,2)</f>
        <v>0</v>
      </c>
      <c r="K341" s="260"/>
      <c r="L341" s="261"/>
      <c r="M341" s="262" t="s">
        <v>1</v>
      </c>
      <c r="N341" s="263" t="s">
        <v>41</v>
      </c>
      <c r="O341" s="88"/>
      <c r="P341" s="249">
        <f>O341*H341</f>
        <v>0</v>
      </c>
      <c r="Q341" s="249">
        <v>0</v>
      </c>
      <c r="R341" s="249">
        <f>Q341*H341</f>
        <v>0</v>
      </c>
      <c r="S341" s="249">
        <v>0</v>
      </c>
      <c r="T341" s="250">
        <f>S341*H341</f>
        <v>0</v>
      </c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R341" s="251" t="s">
        <v>523</v>
      </c>
      <c r="AT341" s="251" t="s">
        <v>181</v>
      </c>
      <c r="AU341" s="251" t="s">
        <v>85</v>
      </c>
      <c r="AY341" s="14" t="s">
        <v>172</v>
      </c>
      <c r="BE341" s="252">
        <f>IF(N341="základní",J341,0)</f>
        <v>0</v>
      </c>
      <c r="BF341" s="252">
        <f>IF(N341="snížená",J341,0)</f>
        <v>0</v>
      </c>
      <c r="BG341" s="252">
        <f>IF(N341="zákl. přenesená",J341,0)</f>
        <v>0</v>
      </c>
      <c r="BH341" s="252">
        <f>IF(N341="sníž. přenesená",J341,0)</f>
        <v>0</v>
      </c>
      <c r="BI341" s="252">
        <f>IF(N341="nulová",J341,0)</f>
        <v>0</v>
      </c>
      <c r="BJ341" s="14" t="s">
        <v>83</v>
      </c>
      <c r="BK341" s="252">
        <f>ROUND(I341*H341,2)</f>
        <v>0</v>
      </c>
      <c r="BL341" s="14" t="s">
        <v>523</v>
      </c>
      <c r="BM341" s="251" t="s">
        <v>1241</v>
      </c>
    </row>
    <row r="342" s="2" customFormat="1" ht="16.5" customHeight="1">
      <c r="A342" s="35"/>
      <c r="B342" s="36"/>
      <c r="C342" s="253" t="s">
        <v>1352</v>
      </c>
      <c r="D342" s="253" t="s">
        <v>181</v>
      </c>
      <c r="E342" s="254" t="s">
        <v>1070</v>
      </c>
      <c r="F342" s="255" t="s">
        <v>1071</v>
      </c>
      <c r="G342" s="256" t="s">
        <v>504</v>
      </c>
      <c r="H342" s="257">
        <v>1</v>
      </c>
      <c r="I342" s="258"/>
      <c r="J342" s="259">
        <f>ROUND(I342*H342,2)</f>
        <v>0</v>
      </c>
      <c r="K342" s="260"/>
      <c r="L342" s="261"/>
      <c r="M342" s="262" t="s">
        <v>1</v>
      </c>
      <c r="N342" s="263" t="s">
        <v>41</v>
      </c>
      <c r="O342" s="88"/>
      <c r="P342" s="249">
        <f>O342*H342</f>
        <v>0</v>
      </c>
      <c r="Q342" s="249">
        <v>0</v>
      </c>
      <c r="R342" s="249">
        <f>Q342*H342</f>
        <v>0</v>
      </c>
      <c r="S342" s="249">
        <v>0</v>
      </c>
      <c r="T342" s="250">
        <f>S342*H342</f>
        <v>0</v>
      </c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R342" s="251" t="s">
        <v>523</v>
      </c>
      <c r="AT342" s="251" t="s">
        <v>181</v>
      </c>
      <c r="AU342" s="251" t="s">
        <v>85</v>
      </c>
      <c r="AY342" s="14" t="s">
        <v>172</v>
      </c>
      <c r="BE342" s="252">
        <f>IF(N342="základní",J342,0)</f>
        <v>0</v>
      </c>
      <c r="BF342" s="252">
        <f>IF(N342="snížená",J342,0)</f>
        <v>0</v>
      </c>
      <c r="BG342" s="252">
        <f>IF(N342="zákl. přenesená",J342,0)</f>
        <v>0</v>
      </c>
      <c r="BH342" s="252">
        <f>IF(N342="sníž. přenesená",J342,0)</f>
        <v>0</v>
      </c>
      <c r="BI342" s="252">
        <f>IF(N342="nulová",J342,0)</f>
        <v>0</v>
      </c>
      <c r="BJ342" s="14" t="s">
        <v>83</v>
      </c>
      <c r="BK342" s="252">
        <f>ROUND(I342*H342,2)</f>
        <v>0</v>
      </c>
      <c r="BL342" s="14" t="s">
        <v>523</v>
      </c>
      <c r="BM342" s="251" t="s">
        <v>1242</v>
      </c>
    </row>
    <row r="343" s="2" customFormat="1" ht="16.5" customHeight="1">
      <c r="A343" s="35"/>
      <c r="B343" s="36"/>
      <c r="C343" s="239" t="s">
        <v>1353</v>
      </c>
      <c r="D343" s="239" t="s">
        <v>175</v>
      </c>
      <c r="E343" s="240" t="s">
        <v>520</v>
      </c>
      <c r="F343" s="241" t="s">
        <v>521</v>
      </c>
      <c r="G343" s="242" t="s">
        <v>504</v>
      </c>
      <c r="H343" s="243">
        <v>1</v>
      </c>
      <c r="I343" s="244"/>
      <c r="J343" s="245">
        <f>ROUND(I343*H343,2)</f>
        <v>0</v>
      </c>
      <c r="K343" s="246"/>
      <c r="L343" s="41"/>
      <c r="M343" s="247" t="s">
        <v>1</v>
      </c>
      <c r="N343" s="248" t="s">
        <v>41</v>
      </c>
      <c r="O343" s="88"/>
      <c r="P343" s="249">
        <f>O343*H343</f>
        <v>0</v>
      </c>
      <c r="Q343" s="249">
        <v>0</v>
      </c>
      <c r="R343" s="249">
        <f>Q343*H343</f>
        <v>0</v>
      </c>
      <c r="S343" s="249">
        <v>0</v>
      </c>
      <c r="T343" s="250">
        <f>S343*H343</f>
        <v>0</v>
      </c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R343" s="251" t="s">
        <v>523</v>
      </c>
      <c r="AT343" s="251" t="s">
        <v>175</v>
      </c>
      <c r="AU343" s="251" t="s">
        <v>85</v>
      </c>
      <c r="AY343" s="14" t="s">
        <v>172</v>
      </c>
      <c r="BE343" s="252">
        <f>IF(N343="základní",J343,0)</f>
        <v>0</v>
      </c>
      <c r="BF343" s="252">
        <f>IF(N343="snížená",J343,0)</f>
        <v>0</v>
      </c>
      <c r="BG343" s="252">
        <f>IF(N343="zákl. přenesená",J343,0)</f>
        <v>0</v>
      </c>
      <c r="BH343" s="252">
        <f>IF(N343="sníž. přenesená",J343,0)</f>
        <v>0</v>
      </c>
      <c r="BI343" s="252">
        <f>IF(N343="nulová",J343,0)</f>
        <v>0</v>
      </c>
      <c r="BJ343" s="14" t="s">
        <v>83</v>
      </c>
      <c r="BK343" s="252">
        <f>ROUND(I343*H343,2)</f>
        <v>0</v>
      </c>
      <c r="BL343" s="14" t="s">
        <v>523</v>
      </c>
      <c r="BM343" s="251" t="s">
        <v>1472</v>
      </c>
    </row>
    <row r="344" s="12" customFormat="1" ht="22.8" customHeight="1">
      <c r="A344" s="12"/>
      <c r="B344" s="223"/>
      <c r="C344" s="224"/>
      <c r="D344" s="225" t="s">
        <v>75</v>
      </c>
      <c r="E344" s="237" t="s">
        <v>525</v>
      </c>
      <c r="F344" s="237" t="s">
        <v>148</v>
      </c>
      <c r="G344" s="224"/>
      <c r="H344" s="224"/>
      <c r="I344" s="227"/>
      <c r="J344" s="238">
        <f>BK344</f>
        <v>0</v>
      </c>
      <c r="K344" s="224"/>
      <c r="L344" s="229"/>
      <c r="M344" s="230"/>
      <c r="N344" s="231"/>
      <c r="O344" s="231"/>
      <c r="P344" s="232">
        <f>SUM(P345:P349)</f>
        <v>0</v>
      </c>
      <c r="Q344" s="231"/>
      <c r="R344" s="232">
        <f>SUM(R345:R349)</f>
        <v>0</v>
      </c>
      <c r="S344" s="231"/>
      <c r="T344" s="233">
        <f>SUM(T345:T349)</f>
        <v>0</v>
      </c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R344" s="234" t="s">
        <v>196</v>
      </c>
      <c r="AT344" s="235" t="s">
        <v>75</v>
      </c>
      <c r="AU344" s="235" t="s">
        <v>83</v>
      </c>
      <c r="AY344" s="234" t="s">
        <v>172</v>
      </c>
      <c r="BK344" s="236">
        <f>SUM(BK345:BK349)</f>
        <v>0</v>
      </c>
    </row>
    <row r="345" s="2" customFormat="1" ht="16.5" customHeight="1">
      <c r="A345" s="35"/>
      <c r="B345" s="36"/>
      <c r="C345" s="239" t="s">
        <v>1354</v>
      </c>
      <c r="D345" s="239" t="s">
        <v>175</v>
      </c>
      <c r="E345" s="240" t="s">
        <v>527</v>
      </c>
      <c r="F345" s="241" t="s">
        <v>148</v>
      </c>
      <c r="G345" s="242" t="s">
        <v>504</v>
      </c>
      <c r="H345" s="243">
        <v>1</v>
      </c>
      <c r="I345" s="244"/>
      <c r="J345" s="245">
        <f>ROUND(I345*H345,2)</f>
        <v>0</v>
      </c>
      <c r="K345" s="246"/>
      <c r="L345" s="41"/>
      <c r="M345" s="247" t="s">
        <v>1</v>
      </c>
      <c r="N345" s="248" t="s">
        <v>41</v>
      </c>
      <c r="O345" s="88"/>
      <c r="P345" s="249">
        <f>O345*H345</f>
        <v>0</v>
      </c>
      <c r="Q345" s="249">
        <v>0</v>
      </c>
      <c r="R345" s="249">
        <f>Q345*H345</f>
        <v>0</v>
      </c>
      <c r="S345" s="249">
        <v>0</v>
      </c>
      <c r="T345" s="250">
        <f>S345*H345</f>
        <v>0</v>
      </c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R345" s="251" t="s">
        <v>523</v>
      </c>
      <c r="AT345" s="251" t="s">
        <v>175</v>
      </c>
      <c r="AU345" s="251" t="s">
        <v>85</v>
      </c>
      <c r="AY345" s="14" t="s">
        <v>172</v>
      </c>
      <c r="BE345" s="252">
        <f>IF(N345="základní",J345,0)</f>
        <v>0</v>
      </c>
      <c r="BF345" s="252">
        <f>IF(N345="snížená",J345,0)</f>
        <v>0</v>
      </c>
      <c r="BG345" s="252">
        <f>IF(N345="zákl. přenesená",J345,0)</f>
        <v>0</v>
      </c>
      <c r="BH345" s="252">
        <f>IF(N345="sníž. přenesená",J345,0)</f>
        <v>0</v>
      </c>
      <c r="BI345" s="252">
        <f>IF(N345="nulová",J345,0)</f>
        <v>0</v>
      </c>
      <c r="BJ345" s="14" t="s">
        <v>83</v>
      </c>
      <c r="BK345" s="252">
        <f>ROUND(I345*H345,2)</f>
        <v>0</v>
      </c>
      <c r="BL345" s="14" t="s">
        <v>523</v>
      </c>
      <c r="BM345" s="251" t="s">
        <v>1473</v>
      </c>
    </row>
    <row r="346" s="2" customFormat="1" ht="16.5" customHeight="1">
      <c r="A346" s="35"/>
      <c r="B346" s="36"/>
      <c r="C346" s="239" t="s">
        <v>1356</v>
      </c>
      <c r="D346" s="239" t="s">
        <v>175</v>
      </c>
      <c r="E346" s="240" t="s">
        <v>530</v>
      </c>
      <c r="F346" s="241" t="s">
        <v>531</v>
      </c>
      <c r="G346" s="242" t="s">
        <v>504</v>
      </c>
      <c r="H346" s="243">
        <v>1</v>
      </c>
      <c r="I346" s="244"/>
      <c r="J346" s="245">
        <f>ROUND(I346*H346,2)</f>
        <v>0</v>
      </c>
      <c r="K346" s="246"/>
      <c r="L346" s="41"/>
      <c r="M346" s="247" t="s">
        <v>1</v>
      </c>
      <c r="N346" s="248" t="s">
        <v>41</v>
      </c>
      <c r="O346" s="88"/>
      <c r="P346" s="249">
        <f>O346*H346</f>
        <v>0</v>
      </c>
      <c r="Q346" s="249">
        <v>0</v>
      </c>
      <c r="R346" s="249">
        <f>Q346*H346</f>
        <v>0</v>
      </c>
      <c r="S346" s="249">
        <v>0</v>
      </c>
      <c r="T346" s="250">
        <f>S346*H346</f>
        <v>0</v>
      </c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R346" s="251" t="s">
        <v>523</v>
      </c>
      <c r="AT346" s="251" t="s">
        <v>175</v>
      </c>
      <c r="AU346" s="251" t="s">
        <v>85</v>
      </c>
      <c r="AY346" s="14" t="s">
        <v>172</v>
      </c>
      <c r="BE346" s="252">
        <f>IF(N346="základní",J346,0)</f>
        <v>0</v>
      </c>
      <c r="BF346" s="252">
        <f>IF(N346="snížená",J346,0)</f>
        <v>0</v>
      </c>
      <c r="BG346" s="252">
        <f>IF(N346="zákl. přenesená",J346,0)</f>
        <v>0</v>
      </c>
      <c r="BH346" s="252">
        <f>IF(N346="sníž. přenesená",J346,0)</f>
        <v>0</v>
      </c>
      <c r="BI346" s="252">
        <f>IF(N346="nulová",J346,0)</f>
        <v>0</v>
      </c>
      <c r="BJ346" s="14" t="s">
        <v>83</v>
      </c>
      <c r="BK346" s="252">
        <f>ROUND(I346*H346,2)</f>
        <v>0</v>
      </c>
      <c r="BL346" s="14" t="s">
        <v>523</v>
      </c>
      <c r="BM346" s="251" t="s">
        <v>1474</v>
      </c>
    </row>
    <row r="347" s="2" customFormat="1" ht="16.5" customHeight="1">
      <c r="A347" s="35"/>
      <c r="B347" s="36"/>
      <c r="C347" s="239" t="s">
        <v>1358</v>
      </c>
      <c r="D347" s="239" t="s">
        <v>175</v>
      </c>
      <c r="E347" s="240" t="s">
        <v>534</v>
      </c>
      <c r="F347" s="241" t="s">
        <v>535</v>
      </c>
      <c r="G347" s="242" t="s">
        <v>504</v>
      </c>
      <c r="H347" s="243">
        <v>1</v>
      </c>
      <c r="I347" s="244"/>
      <c r="J347" s="245">
        <f>ROUND(I347*H347,2)</f>
        <v>0</v>
      </c>
      <c r="K347" s="246"/>
      <c r="L347" s="41"/>
      <c r="M347" s="247" t="s">
        <v>1</v>
      </c>
      <c r="N347" s="248" t="s">
        <v>41</v>
      </c>
      <c r="O347" s="88"/>
      <c r="P347" s="249">
        <f>O347*H347</f>
        <v>0</v>
      </c>
      <c r="Q347" s="249">
        <v>0</v>
      </c>
      <c r="R347" s="249">
        <f>Q347*H347</f>
        <v>0</v>
      </c>
      <c r="S347" s="249">
        <v>0</v>
      </c>
      <c r="T347" s="250">
        <f>S347*H347</f>
        <v>0</v>
      </c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R347" s="251" t="s">
        <v>523</v>
      </c>
      <c r="AT347" s="251" t="s">
        <v>175</v>
      </c>
      <c r="AU347" s="251" t="s">
        <v>85</v>
      </c>
      <c r="AY347" s="14" t="s">
        <v>172</v>
      </c>
      <c r="BE347" s="252">
        <f>IF(N347="základní",J347,0)</f>
        <v>0</v>
      </c>
      <c r="BF347" s="252">
        <f>IF(N347="snížená",J347,0)</f>
        <v>0</v>
      </c>
      <c r="BG347" s="252">
        <f>IF(N347="zákl. přenesená",J347,0)</f>
        <v>0</v>
      </c>
      <c r="BH347" s="252">
        <f>IF(N347="sníž. přenesená",J347,0)</f>
        <v>0</v>
      </c>
      <c r="BI347" s="252">
        <f>IF(N347="nulová",J347,0)</f>
        <v>0</v>
      </c>
      <c r="BJ347" s="14" t="s">
        <v>83</v>
      </c>
      <c r="BK347" s="252">
        <f>ROUND(I347*H347,2)</f>
        <v>0</v>
      </c>
      <c r="BL347" s="14" t="s">
        <v>523</v>
      </c>
      <c r="BM347" s="251" t="s">
        <v>1475</v>
      </c>
    </row>
    <row r="348" s="2" customFormat="1" ht="16.5" customHeight="1">
      <c r="A348" s="35"/>
      <c r="B348" s="36"/>
      <c r="C348" s="239" t="s">
        <v>1360</v>
      </c>
      <c r="D348" s="239" t="s">
        <v>175</v>
      </c>
      <c r="E348" s="240" t="s">
        <v>538</v>
      </c>
      <c r="F348" s="241" t="s">
        <v>539</v>
      </c>
      <c r="G348" s="242" t="s">
        <v>504</v>
      </c>
      <c r="H348" s="243">
        <v>1</v>
      </c>
      <c r="I348" s="244"/>
      <c r="J348" s="245">
        <f>ROUND(I348*H348,2)</f>
        <v>0</v>
      </c>
      <c r="K348" s="246"/>
      <c r="L348" s="41"/>
      <c r="M348" s="247" t="s">
        <v>1</v>
      </c>
      <c r="N348" s="248" t="s">
        <v>41</v>
      </c>
      <c r="O348" s="88"/>
      <c r="P348" s="249">
        <f>O348*H348</f>
        <v>0</v>
      </c>
      <c r="Q348" s="249">
        <v>0</v>
      </c>
      <c r="R348" s="249">
        <f>Q348*H348</f>
        <v>0</v>
      </c>
      <c r="S348" s="249">
        <v>0</v>
      </c>
      <c r="T348" s="250">
        <f>S348*H348</f>
        <v>0</v>
      </c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R348" s="251" t="s">
        <v>523</v>
      </c>
      <c r="AT348" s="251" t="s">
        <v>175</v>
      </c>
      <c r="AU348" s="251" t="s">
        <v>85</v>
      </c>
      <c r="AY348" s="14" t="s">
        <v>172</v>
      </c>
      <c r="BE348" s="252">
        <f>IF(N348="základní",J348,0)</f>
        <v>0</v>
      </c>
      <c r="BF348" s="252">
        <f>IF(N348="snížená",J348,0)</f>
        <v>0</v>
      </c>
      <c r="BG348" s="252">
        <f>IF(N348="zákl. přenesená",J348,0)</f>
        <v>0</v>
      </c>
      <c r="BH348" s="252">
        <f>IF(N348="sníž. přenesená",J348,0)</f>
        <v>0</v>
      </c>
      <c r="BI348" s="252">
        <f>IF(N348="nulová",J348,0)</f>
        <v>0</v>
      </c>
      <c r="BJ348" s="14" t="s">
        <v>83</v>
      </c>
      <c r="BK348" s="252">
        <f>ROUND(I348*H348,2)</f>
        <v>0</v>
      </c>
      <c r="BL348" s="14" t="s">
        <v>523</v>
      </c>
      <c r="BM348" s="251" t="s">
        <v>1476</v>
      </c>
    </row>
    <row r="349" s="2" customFormat="1" ht="16.5" customHeight="1">
      <c r="A349" s="35"/>
      <c r="B349" s="36"/>
      <c r="C349" s="239" t="s">
        <v>1362</v>
      </c>
      <c r="D349" s="239" t="s">
        <v>175</v>
      </c>
      <c r="E349" s="240" t="s">
        <v>542</v>
      </c>
      <c r="F349" s="241" t="s">
        <v>543</v>
      </c>
      <c r="G349" s="242" t="s">
        <v>504</v>
      </c>
      <c r="H349" s="243">
        <v>1</v>
      </c>
      <c r="I349" s="244"/>
      <c r="J349" s="245">
        <f>ROUND(I349*H349,2)</f>
        <v>0</v>
      </c>
      <c r="K349" s="246"/>
      <c r="L349" s="41"/>
      <c r="M349" s="247" t="s">
        <v>1</v>
      </c>
      <c r="N349" s="248" t="s">
        <v>41</v>
      </c>
      <c r="O349" s="88"/>
      <c r="P349" s="249">
        <f>O349*H349</f>
        <v>0</v>
      </c>
      <c r="Q349" s="249">
        <v>0</v>
      </c>
      <c r="R349" s="249">
        <f>Q349*H349</f>
        <v>0</v>
      </c>
      <c r="S349" s="249">
        <v>0</v>
      </c>
      <c r="T349" s="250">
        <f>S349*H349</f>
        <v>0</v>
      </c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R349" s="251" t="s">
        <v>523</v>
      </c>
      <c r="AT349" s="251" t="s">
        <v>175</v>
      </c>
      <c r="AU349" s="251" t="s">
        <v>85</v>
      </c>
      <c r="AY349" s="14" t="s">
        <v>172</v>
      </c>
      <c r="BE349" s="252">
        <f>IF(N349="základní",J349,0)</f>
        <v>0</v>
      </c>
      <c r="BF349" s="252">
        <f>IF(N349="snížená",J349,0)</f>
        <v>0</v>
      </c>
      <c r="BG349" s="252">
        <f>IF(N349="zákl. přenesená",J349,0)</f>
        <v>0</v>
      </c>
      <c r="BH349" s="252">
        <f>IF(N349="sníž. přenesená",J349,0)</f>
        <v>0</v>
      </c>
      <c r="BI349" s="252">
        <f>IF(N349="nulová",J349,0)</f>
        <v>0</v>
      </c>
      <c r="BJ349" s="14" t="s">
        <v>83</v>
      </c>
      <c r="BK349" s="252">
        <f>ROUND(I349*H349,2)</f>
        <v>0</v>
      </c>
      <c r="BL349" s="14" t="s">
        <v>523</v>
      </c>
      <c r="BM349" s="251" t="s">
        <v>1477</v>
      </c>
    </row>
    <row r="350" s="12" customFormat="1" ht="22.8" customHeight="1">
      <c r="A350" s="12"/>
      <c r="B350" s="223"/>
      <c r="C350" s="224"/>
      <c r="D350" s="225" t="s">
        <v>75</v>
      </c>
      <c r="E350" s="237" t="s">
        <v>545</v>
      </c>
      <c r="F350" s="237" t="s">
        <v>546</v>
      </c>
      <c r="G350" s="224"/>
      <c r="H350" s="224"/>
      <c r="I350" s="227"/>
      <c r="J350" s="238">
        <f>BK350</f>
        <v>0</v>
      </c>
      <c r="K350" s="224"/>
      <c r="L350" s="229"/>
      <c r="M350" s="230"/>
      <c r="N350" s="231"/>
      <c r="O350" s="231"/>
      <c r="P350" s="232">
        <f>SUM(P351:P355)</f>
        <v>0</v>
      </c>
      <c r="Q350" s="231"/>
      <c r="R350" s="232">
        <f>SUM(R351:R355)</f>
        <v>0</v>
      </c>
      <c r="S350" s="231"/>
      <c r="T350" s="233">
        <f>SUM(T351:T355)</f>
        <v>0</v>
      </c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R350" s="234" t="s">
        <v>196</v>
      </c>
      <c r="AT350" s="235" t="s">
        <v>75</v>
      </c>
      <c r="AU350" s="235" t="s">
        <v>83</v>
      </c>
      <c r="AY350" s="234" t="s">
        <v>172</v>
      </c>
      <c r="BK350" s="236">
        <f>SUM(BK351:BK355)</f>
        <v>0</v>
      </c>
    </row>
    <row r="351" s="2" customFormat="1" ht="16.5" customHeight="1">
      <c r="A351" s="35"/>
      <c r="B351" s="36"/>
      <c r="C351" s="239" t="s">
        <v>1364</v>
      </c>
      <c r="D351" s="239" t="s">
        <v>175</v>
      </c>
      <c r="E351" s="240" t="s">
        <v>548</v>
      </c>
      <c r="F351" s="241" t="s">
        <v>549</v>
      </c>
      <c r="G351" s="242" t="s">
        <v>504</v>
      </c>
      <c r="H351" s="243">
        <v>1</v>
      </c>
      <c r="I351" s="244"/>
      <c r="J351" s="245">
        <f>ROUND(I351*H351,2)</f>
        <v>0</v>
      </c>
      <c r="K351" s="246"/>
      <c r="L351" s="41"/>
      <c r="M351" s="247" t="s">
        <v>1</v>
      </c>
      <c r="N351" s="248" t="s">
        <v>41</v>
      </c>
      <c r="O351" s="88"/>
      <c r="P351" s="249">
        <f>O351*H351</f>
        <v>0</v>
      </c>
      <c r="Q351" s="249">
        <v>0</v>
      </c>
      <c r="R351" s="249">
        <f>Q351*H351</f>
        <v>0</v>
      </c>
      <c r="S351" s="249">
        <v>0</v>
      </c>
      <c r="T351" s="250">
        <f>S351*H351</f>
        <v>0</v>
      </c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R351" s="251" t="s">
        <v>523</v>
      </c>
      <c r="AT351" s="251" t="s">
        <v>175</v>
      </c>
      <c r="AU351" s="251" t="s">
        <v>85</v>
      </c>
      <c r="AY351" s="14" t="s">
        <v>172</v>
      </c>
      <c r="BE351" s="252">
        <f>IF(N351="základní",J351,0)</f>
        <v>0</v>
      </c>
      <c r="BF351" s="252">
        <f>IF(N351="snížená",J351,0)</f>
        <v>0</v>
      </c>
      <c r="BG351" s="252">
        <f>IF(N351="zákl. přenesená",J351,0)</f>
        <v>0</v>
      </c>
      <c r="BH351" s="252">
        <f>IF(N351="sníž. přenesená",J351,0)</f>
        <v>0</v>
      </c>
      <c r="BI351" s="252">
        <f>IF(N351="nulová",J351,0)</f>
        <v>0</v>
      </c>
      <c r="BJ351" s="14" t="s">
        <v>83</v>
      </c>
      <c r="BK351" s="252">
        <f>ROUND(I351*H351,2)</f>
        <v>0</v>
      </c>
      <c r="BL351" s="14" t="s">
        <v>523</v>
      </c>
      <c r="BM351" s="251" t="s">
        <v>1478</v>
      </c>
    </row>
    <row r="352" s="2" customFormat="1" ht="21.75" customHeight="1">
      <c r="A352" s="35"/>
      <c r="B352" s="36"/>
      <c r="C352" s="239" t="s">
        <v>1366</v>
      </c>
      <c r="D352" s="239" t="s">
        <v>175</v>
      </c>
      <c r="E352" s="240" t="s">
        <v>552</v>
      </c>
      <c r="F352" s="241" t="s">
        <v>553</v>
      </c>
      <c r="G352" s="242" t="s">
        <v>504</v>
      </c>
      <c r="H352" s="243">
        <v>1</v>
      </c>
      <c r="I352" s="244"/>
      <c r="J352" s="245">
        <f>ROUND(I352*H352,2)</f>
        <v>0</v>
      </c>
      <c r="K352" s="246"/>
      <c r="L352" s="41"/>
      <c r="M352" s="247" t="s">
        <v>1</v>
      </c>
      <c r="N352" s="248" t="s">
        <v>41</v>
      </c>
      <c r="O352" s="88"/>
      <c r="P352" s="249">
        <f>O352*H352</f>
        <v>0</v>
      </c>
      <c r="Q352" s="249">
        <v>0</v>
      </c>
      <c r="R352" s="249">
        <f>Q352*H352</f>
        <v>0</v>
      </c>
      <c r="S352" s="249">
        <v>0</v>
      </c>
      <c r="T352" s="250">
        <f>S352*H352</f>
        <v>0</v>
      </c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R352" s="251" t="s">
        <v>523</v>
      </c>
      <c r="AT352" s="251" t="s">
        <v>175</v>
      </c>
      <c r="AU352" s="251" t="s">
        <v>85</v>
      </c>
      <c r="AY352" s="14" t="s">
        <v>172</v>
      </c>
      <c r="BE352" s="252">
        <f>IF(N352="základní",J352,0)</f>
        <v>0</v>
      </c>
      <c r="BF352" s="252">
        <f>IF(N352="snížená",J352,0)</f>
        <v>0</v>
      </c>
      <c r="BG352" s="252">
        <f>IF(N352="zákl. přenesená",J352,0)</f>
        <v>0</v>
      </c>
      <c r="BH352" s="252">
        <f>IF(N352="sníž. přenesená",J352,0)</f>
        <v>0</v>
      </c>
      <c r="BI352" s="252">
        <f>IF(N352="nulová",J352,0)</f>
        <v>0</v>
      </c>
      <c r="BJ352" s="14" t="s">
        <v>83</v>
      </c>
      <c r="BK352" s="252">
        <f>ROUND(I352*H352,2)</f>
        <v>0</v>
      </c>
      <c r="BL352" s="14" t="s">
        <v>523</v>
      </c>
      <c r="BM352" s="251" t="s">
        <v>1479</v>
      </c>
    </row>
    <row r="353" s="2" customFormat="1" ht="16.5" customHeight="1">
      <c r="A353" s="35"/>
      <c r="B353" s="36"/>
      <c r="C353" s="239" t="s">
        <v>1368</v>
      </c>
      <c r="D353" s="239" t="s">
        <v>175</v>
      </c>
      <c r="E353" s="240" t="s">
        <v>556</v>
      </c>
      <c r="F353" s="241" t="s">
        <v>154</v>
      </c>
      <c r="G353" s="242" t="s">
        <v>504</v>
      </c>
      <c r="H353" s="243">
        <v>1</v>
      </c>
      <c r="I353" s="244"/>
      <c r="J353" s="245">
        <f>ROUND(I353*H353,2)</f>
        <v>0</v>
      </c>
      <c r="K353" s="246"/>
      <c r="L353" s="41"/>
      <c r="M353" s="247" t="s">
        <v>1</v>
      </c>
      <c r="N353" s="248" t="s">
        <v>41</v>
      </c>
      <c r="O353" s="88"/>
      <c r="P353" s="249">
        <f>O353*H353</f>
        <v>0</v>
      </c>
      <c r="Q353" s="249">
        <v>0</v>
      </c>
      <c r="R353" s="249">
        <f>Q353*H353</f>
        <v>0</v>
      </c>
      <c r="S353" s="249">
        <v>0</v>
      </c>
      <c r="T353" s="250">
        <f>S353*H353</f>
        <v>0</v>
      </c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R353" s="251" t="s">
        <v>523</v>
      </c>
      <c r="AT353" s="251" t="s">
        <v>175</v>
      </c>
      <c r="AU353" s="251" t="s">
        <v>85</v>
      </c>
      <c r="AY353" s="14" t="s">
        <v>172</v>
      </c>
      <c r="BE353" s="252">
        <f>IF(N353="základní",J353,0)</f>
        <v>0</v>
      </c>
      <c r="BF353" s="252">
        <f>IF(N353="snížená",J353,0)</f>
        <v>0</v>
      </c>
      <c r="BG353" s="252">
        <f>IF(N353="zákl. přenesená",J353,0)</f>
        <v>0</v>
      </c>
      <c r="BH353" s="252">
        <f>IF(N353="sníž. přenesená",J353,0)</f>
        <v>0</v>
      </c>
      <c r="BI353" s="252">
        <f>IF(N353="nulová",J353,0)</f>
        <v>0</v>
      </c>
      <c r="BJ353" s="14" t="s">
        <v>83</v>
      </c>
      <c r="BK353" s="252">
        <f>ROUND(I353*H353,2)</f>
        <v>0</v>
      </c>
      <c r="BL353" s="14" t="s">
        <v>523</v>
      </c>
      <c r="BM353" s="251" t="s">
        <v>1480</v>
      </c>
    </row>
    <row r="354" s="2" customFormat="1" ht="16.5" customHeight="1">
      <c r="A354" s="35"/>
      <c r="B354" s="36"/>
      <c r="C354" s="239" t="s">
        <v>1370</v>
      </c>
      <c r="D354" s="239" t="s">
        <v>175</v>
      </c>
      <c r="E354" s="240" t="s">
        <v>559</v>
      </c>
      <c r="F354" s="241" t="s">
        <v>560</v>
      </c>
      <c r="G354" s="242" t="s">
        <v>504</v>
      </c>
      <c r="H354" s="243">
        <v>1</v>
      </c>
      <c r="I354" s="244"/>
      <c r="J354" s="245">
        <f>ROUND(I354*H354,2)</f>
        <v>0</v>
      </c>
      <c r="K354" s="246"/>
      <c r="L354" s="41"/>
      <c r="M354" s="247" t="s">
        <v>1</v>
      </c>
      <c r="N354" s="248" t="s">
        <v>41</v>
      </c>
      <c r="O354" s="88"/>
      <c r="P354" s="249">
        <f>O354*H354</f>
        <v>0</v>
      </c>
      <c r="Q354" s="249">
        <v>0</v>
      </c>
      <c r="R354" s="249">
        <f>Q354*H354</f>
        <v>0</v>
      </c>
      <c r="S354" s="249">
        <v>0</v>
      </c>
      <c r="T354" s="250">
        <f>S354*H354</f>
        <v>0</v>
      </c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R354" s="251" t="s">
        <v>523</v>
      </c>
      <c r="AT354" s="251" t="s">
        <v>175</v>
      </c>
      <c r="AU354" s="251" t="s">
        <v>85</v>
      </c>
      <c r="AY354" s="14" t="s">
        <v>172</v>
      </c>
      <c r="BE354" s="252">
        <f>IF(N354="základní",J354,0)</f>
        <v>0</v>
      </c>
      <c r="BF354" s="252">
        <f>IF(N354="snížená",J354,0)</f>
        <v>0</v>
      </c>
      <c r="BG354" s="252">
        <f>IF(N354="zákl. přenesená",J354,0)</f>
        <v>0</v>
      </c>
      <c r="BH354" s="252">
        <f>IF(N354="sníž. přenesená",J354,0)</f>
        <v>0</v>
      </c>
      <c r="BI354" s="252">
        <f>IF(N354="nulová",J354,0)</f>
        <v>0</v>
      </c>
      <c r="BJ354" s="14" t="s">
        <v>83</v>
      </c>
      <c r="BK354" s="252">
        <f>ROUND(I354*H354,2)</f>
        <v>0</v>
      </c>
      <c r="BL354" s="14" t="s">
        <v>523</v>
      </c>
      <c r="BM354" s="251" t="s">
        <v>1481</v>
      </c>
    </row>
    <row r="355" s="2" customFormat="1" ht="16.5" customHeight="1">
      <c r="A355" s="35"/>
      <c r="B355" s="36"/>
      <c r="C355" s="239" t="s">
        <v>1372</v>
      </c>
      <c r="D355" s="239" t="s">
        <v>175</v>
      </c>
      <c r="E355" s="240" t="s">
        <v>563</v>
      </c>
      <c r="F355" s="241" t="s">
        <v>564</v>
      </c>
      <c r="G355" s="242" t="s">
        <v>504</v>
      </c>
      <c r="H355" s="243">
        <v>1</v>
      </c>
      <c r="I355" s="244"/>
      <c r="J355" s="245">
        <f>ROUND(I355*H355,2)</f>
        <v>0</v>
      </c>
      <c r="K355" s="246"/>
      <c r="L355" s="41"/>
      <c r="M355" s="247" t="s">
        <v>1</v>
      </c>
      <c r="N355" s="248" t="s">
        <v>41</v>
      </c>
      <c r="O355" s="88"/>
      <c r="P355" s="249">
        <f>O355*H355</f>
        <v>0</v>
      </c>
      <c r="Q355" s="249">
        <v>0</v>
      </c>
      <c r="R355" s="249">
        <f>Q355*H355</f>
        <v>0</v>
      </c>
      <c r="S355" s="249">
        <v>0</v>
      </c>
      <c r="T355" s="250">
        <f>S355*H355</f>
        <v>0</v>
      </c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R355" s="251" t="s">
        <v>523</v>
      </c>
      <c r="AT355" s="251" t="s">
        <v>175</v>
      </c>
      <c r="AU355" s="251" t="s">
        <v>85</v>
      </c>
      <c r="AY355" s="14" t="s">
        <v>172</v>
      </c>
      <c r="BE355" s="252">
        <f>IF(N355="základní",J355,0)</f>
        <v>0</v>
      </c>
      <c r="BF355" s="252">
        <f>IF(N355="snížená",J355,0)</f>
        <v>0</v>
      </c>
      <c r="BG355" s="252">
        <f>IF(N355="zákl. přenesená",J355,0)</f>
        <v>0</v>
      </c>
      <c r="BH355" s="252">
        <f>IF(N355="sníž. přenesená",J355,0)</f>
        <v>0</v>
      </c>
      <c r="BI355" s="252">
        <f>IF(N355="nulová",J355,0)</f>
        <v>0</v>
      </c>
      <c r="BJ355" s="14" t="s">
        <v>83</v>
      </c>
      <c r="BK355" s="252">
        <f>ROUND(I355*H355,2)</f>
        <v>0</v>
      </c>
      <c r="BL355" s="14" t="s">
        <v>523</v>
      </c>
      <c r="BM355" s="251" t="s">
        <v>1482</v>
      </c>
    </row>
    <row r="356" s="12" customFormat="1" ht="22.8" customHeight="1">
      <c r="A356" s="12"/>
      <c r="B356" s="223"/>
      <c r="C356" s="224"/>
      <c r="D356" s="225" t="s">
        <v>75</v>
      </c>
      <c r="E356" s="237" t="s">
        <v>566</v>
      </c>
      <c r="F356" s="237" t="s">
        <v>151</v>
      </c>
      <c r="G356" s="224"/>
      <c r="H356" s="224"/>
      <c r="I356" s="227"/>
      <c r="J356" s="238">
        <f>BK356</f>
        <v>0</v>
      </c>
      <c r="K356" s="224"/>
      <c r="L356" s="229"/>
      <c r="M356" s="230"/>
      <c r="N356" s="231"/>
      <c r="O356" s="231"/>
      <c r="P356" s="232">
        <f>P357</f>
        <v>0</v>
      </c>
      <c r="Q356" s="231"/>
      <c r="R356" s="232">
        <f>R357</f>
        <v>0</v>
      </c>
      <c r="S356" s="231"/>
      <c r="T356" s="233">
        <f>T357</f>
        <v>0</v>
      </c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R356" s="234" t="s">
        <v>196</v>
      </c>
      <c r="AT356" s="235" t="s">
        <v>75</v>
      </c>
      <c r="AU356" s="235" t="s">
        <v>83</v>
      </c>
      <c r="AY356" s="234" t="s">
        <v>172</v>
      </c>
      <c r="BK356" s="236">
        <f>BK357</f>
        <v>0</v>
      </c>
    </row>
    <row r="357" s="2" customFormat="1" ht="16.5" customHeight="1">
      <c r="A357" s="35"/>
      <c r="B357" s="36"/>
      <c r="C357" s="239" t="s">
        <v>1374</v>
      </c>
      <c r="D357" s="239" t="s">
        <v>175</v>
      </c>
      <c r="E357" s="240" t="s">
        <v>568</v>
      </c>
      <c r="F357" s="241" t="s">
        <v>569</v>
      </c>
      <c r="G357" s="242" t="s">
        <v>504</v>
      </c>
      <c r="H357" s="243">
        <v>1</v>
      </c>
      <c r="I357" s="244"/>
      <c r="J357" s="245">
        <f>ROUND(I357*H357,2)</f>
        <v>0</v>
      </c>
      <c r="K357" s="246"/>
      <c r="L357" s="41"/>
      <c r="M357" s="247" t="s">
        <v>1</v>
      </c>
      <c r="N357" s="248" t="s">
        <v>41</v>
      </c>
      <c r="O357" s="88"/>
      <c r="P357" s="249">
        <f>O357*H357</f>
        <v>0</v>
      </c>
      <c r="Q357" s="249">
        <v>0</v>
      </c>
      <c r="R357" s="249">
        <f>Q357*H357</f>
        <v>0</v>
      </c>
      <c r="S357" s="249">
        <v>0</v>
      </c>
      <c r="T357" s="250">
        <f>S357*H357</f>
        <v>0</v>
      </c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R357" s="251" t="s">
        <v>523</v>
      </c>
      <c r="AT357" s="251" t="s">
        <v>175</v>
      </c>
      <c r="AU357" s="251" t="s">
        <v>85</v>
      </c>
      <c r="AY357" s="14" t="s">
        <v>172</v>
      </c>
      <c r="BE357" s="252">
        <f>IF(N357="základní",J357,0)</f>
        <v>0</v>
      </c>
      <c r="BF357" s="252">
        <f>IF(N357="snížená",J357,0)</f>
        <v>0</v>
      </c>
      <c r="BG357" s="252">
        <f>IF(N357="zákl. přenesená",J357,0)</f>
        <v>0</v>
      </c>
      <c r="BH357" s="252">
        <f>IF(N357="sníž. přenesená",J357,0)</f>
        <v>0</v>
      </c>
      <c r="BI357" s="252">
        <f>IF(N357="nulová",J357,0)</f>
        <v>0</v>
      </c>
      <c r="BJ357" s="14" t="s">
        <v>83</v>
      </c>
      <c r="BK357" s="252">
        <f>ROUND(I357*H357,2)</f>
        <v>0</v>
      </c>
      <c r="BL357" s="14" t="s">
        <v>523</v>
      </c>
      <c r="BM357" s="251" t="s">
        <v>1483</v>
      </c>
    </row>
    <row r="358" s="12" customFormat="1" ht="22.8" customHeight="1">
      <c r="A358" s="12"/>
      <c r="B358" s="223"/>
      <c r="C358" s="224"/>
      <c r="D358" s="225" t="s">
        <v>75</v>
      </c>
      <c r="E358" s="237" t="s">
        <v>571</v>
      </c>
      <c r="F358" s="237" t="s">
        <v>152</v>
      </c>
      <c r="G358" s="224"/>
      <c r="H358" s="224"/>
      <c r="I358" s="227"/>
      <c r="J358" s="238">
        <f>BK358</f>
        <v>0</v>
      </c>
      <c r="K358" s="224"/>
      <c r="L358" s="229"/>
      <c r="M358" s="230"/>
      <c r="N358" s="231"/>
      <c r="O358" s="231"/>
      <c r="P358" s="232">
        <f>P359</f>
        <v>0</v>
      </c>
      <c r="Q358" s="231"/>
      <c r="R358" s="232">
        <f>R359</f>
        <v>0</v>
      </c>
      <c r="S358" s="231"/>
      <c r="T358" s="233">
        <f>T359</f>
        <v>0</v>
      </c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R358" s="234" t="s">
        <v>196</v>
      </c>
      <c r="AT358" s="235" t="s">
        <v>75</v>
      </c>
      <c r="AU358" s="235" t="s">
        <v>83</v>
      </c>
      <c r="AY358" s="234" t="s">
        <v>172</v>
      </c>
      <c r="BK358" s="236">
        <f>BK359</f>
        <v>0</v>
      </c>
    </row>
    <row r="359" s="2" customFormat="1" ht="16.5" customHeight="1">
      <c r="A359" s="35"/>
      <c r="B359" s="36"/>
      <c r="C359" s="239" t="s">
        <v>1376</v>
      </c>
      <c r="D359" s="239" t="s">
        <v>175</v>
      </c>
      <c r="E359" s="240" t="s">
        <v>573</v>
      </c>
      <c r="F359" s="241" t="s">
        <v>152</v>
      </c>
      <c r="G359" s="242" t="s">
        <v>504</v>
      </c>
      <c r="H359" s="243">
        <v>1</v>
      </c>
      <c r="I359" s="244"/>
      <c r="J359" s="245">
        <f>ROUND(I359*H359,2)</f>
        <v>0</v>
      </c>
      <c r="K359" s="246"/>
      <c r="L359" s="41"/>
      <c r="M359" s="247" t="s">
        <v>1</v>
      </c>
      <c r="N359" s="248" t="s">
        <v>41</v>
      </c>
      <c r="O359" s="88"/>
      <c r="P359" s="249">
        <f>O359*H359</f>
        <v>0</v>
      </c>
      <c r="Q359" s="249">
        <v>0</v>
      </c>
      <c r="R359" s="249">
        <f>Q359*H359</f>
        <v>0</v>
      </c>
      <c r="S359" s="249">
        <v>0</v>
      </c>
      <c r="T359" s="250">
        <f>S359*H359</f>
        <v>0</v>
      </c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R359" s="251" t="s">
        <v>523</v>
      </c>
      <c r="AT359" s="251" t="s">
        <v>175</v>
      </c>
      <c r="AU359" s="251" t="s">
        <v>85</v>
      </c>
      <c r="AY359" s="14" t="s">
        <v>172</v>
      </c>
      <c r="BE359" s="252">
        <f>IF(N359="základní",J359,0)</f>
        <v>0</v>
      </c>
      <c r="BF359" s="252">
        <f>IF(N359="snížená",J359,0)</f>
        <v>0</v>
      </c>
      <c r="BG359" s="252">
        <f>IF(N359="zákl. přenesená",J359,0)</f>
        <v>0</v>
      </c>
      <c r="BH359" s="252">
        <f>IF(N359="sníž. přenesená",J359,0)</f>
        <v>0</v>
      </c>
      <c r="BI359" s="252">
        <f>IF(N359="nulová",J359,0)</f>
        <v>0</v>
      </c>
      <c r="BJ359" s="14" t="s">
        <v>83</v>
      </c>
      <c r="BK359" s="252">
        <f>ROUND(I359*H359,2)</f>
        <v>0</v>
      </c>
      <c r="BL359" s="14" t="s">
        <v>523</v>
      </c>
      <c r="BM359" s="251" t="s">
        <v>1484</v>
      </c>
    </row>
    <row r="360" s="12" customFormat="1" ht="22.8" customHeight="1">
      <c r="A360" s="12"/>
      <c r="B360" s="223"/>
      <c r="C360" s="224"/>
      <c r="D360" s="225" t="s">
        <v>75</v>
      </c>
      <c r="E360" s="237" t="s">
        <v>575</v>
      </c>
      <c r="F360" s="237" t="s">
        <v>120</v>
      </c>
      <c r="G360" s="224"/>
      <c r="H360" s="224"/>
      <c r="I360" s="227"/>
      <c r="J360" s="238">
        <f>BK360</f>
        <v>0</v>
      </c>
      <c r="K360" s="224"/>
      <c r="L360" s="229"/>
      <c r="M360" s="230"/>
      <c r="N360" s="231"/>
      <c r="O360" s="231"/>
      <c r="P360" s="232">
        <f>SUM(P361:P362)</f>
        <v>0</v>
      </c>
      <c r="Q360" s="231"/>
      <c r="R360" s="232">
        <f>SUM(R361:R362)</f>
        <v>0</v>
      </c>
      <c r="S360" s="231"/>
      <c r="T360" s="233">
        <f>SUM(T361:T362)</f>
        <v>0</v>
      </c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R360" s="234" t="s">
        <v>196</v>
      </c>
      <c r="AT360" s="235" t="s">
        <v>75</v>
      </c>
      <c r="AU360" s="235" t="s">
        <v>83</v>
      </c>
      <c r="AY360" s="234" t="s">
        <v>172</v>
      </c>
      <c r="BK360" s="236">
        <f>SUM(BK361:BK362)</f>
        <v>0</v>
      </c>
    </row>
    <row r="361" s="2" customFormat="1" ht="16.5" customHeight="1">
      <c r="A361" s="35"/>
      <c r="B361" s="36"/>
      <c r="C361" s="239" t="s">
        <v>1378</v>
      </c>
      <c r="D361" s="239" t="s">
        <v>175</v>
      </c>
      <c r="E361" s="240" t="s">
        <v>577</v>
      </c>
      <c r="F361" s="241" t="s">
        <v>120</v>
      </c>
      <c r="G361" s="242" t="s">
        <v>504</v>
      </c>
      <c r="H361" s="243">
        <v>1</v>
      </c>
      <c r="I361" s="244"/>
      <c r="J361" s="245">
        <f>ROUND(I361*H361,2)</f>
        <v>0</v>
      </c>
      <c r="K361" s="246"/>
      <c r="L361" s="41"/>
      <c r="M361" s="247" t="s">
        <v>1</v>
      </c>
      <c r="N361" s="248" t="s">
        <v>41</v>
      </c>
      <c r="O361" s="88"/>
      <c r="P361" s="249">
        <f>O361*H361</f>
        <v>0</v>
      </c>
      <c r="Q361" s="249">
        <v>0</v>
      </c>
      <c r="R361" s="249">
        <f>Q361*H361</f>
        <v>0</v>
      </c>
      <c r="S361" s="249">
        <v>0</v>
      </c>
      <c r="T361" s="250">
        <f>S361*H361</f>
        <v>0</v>
      </c>
      <c r="U361" s="35"/>
      <c r="V361" s="35"/>
      <c r="W361" s="35"/>
      <c r="X361" s="35"/>
      <c r="Y361" s="35"/>
      <c r="Z361" s="35"/>
      <c r="AA361" s="35"/>
      <c r="AB361" s="35"/>
      <c r="AC361" s="35"/>
      <c r="AD361" s="35"/>
      <c r="AE361" s="35"/>
      <c r="AR361" s="251" t="s">
        <v>523</v>
      </c>
      <c r="AT361" s="251" t="s">
        <v>175</v>
      </c>
      <c r="AU361" s="251" t="s">
        <v>85</v>
      </c>
      <c r="AY361" s="14" t="s">
        <v>172</v>
      </c>
      <c r="BE361" s="252">
        <f>IF(N361="základní",J361,0)</f>
        <v>0</v>
      </c>
      <c r="BF361" s="252">
        <f>IF(N361="snížená",J361,0)</f>
        <v>0</v>
      </c>
      <c r="BG361" s="252">
        <f>IF(N361="zákl. přenesená",J361,0)</f>
        <v>0</v>
      </c>
      <c r="BH361" s="252">
        <f>IF(N361="sníž. přenesená",J361,0)</f>
        <v>0</v>
      </c>
      <c r="BI361" s="252">
        <f>IF(N361="nulová",J361,0)</f>
        <v>0</v>
      </c>
      <c r="BJ361" s="14" t="s">
        <v>83</v>
      </c>
      <c r="BK361" s="252">
        <f>ROUND(I361*H361,2)</f>
        <v>0</v>
      </c>
      <c r="BL361" s="14" t="s">
        <v>523</v>
      </c>
      <c r="BM361" s="251" t="s">
        <v>1485</v>
      </c>
    </row>
    <row r="362" s="2" customFormat="1" ht="16.5" customHeight="1">
      <c r="A362" s="35"/>
      <c r="B362" s="36"/>
      <c r="C362" s="239" t="s">
        <v>1380</v>
      </c>
      <c r="D362" s="239" t="s">
        <v>175</v>
      </c>
      <c r="E362" s="240" t="s">
        <v>580</v>
      </c>
      <c r="F362" s="241" t="s">
        <v>581</v>
      </c>
      <c r="G362" s="242" t="s">
        <v>504</v>
      </c>
      <c r="H362" s="243">
        <v>1</v>
      </c>
      <c r="I362" s="244"/>
      <c r="J362" s="245">
        <f>ROUND(I362*H362,2)</f>
        <v>0</v>
      </c>
      <c r="K362" s="246"/>
      <c r="L362" s="41"/>
      <c r="M362" s="265" t="s">
        <v>1</v>
      </c>
      <c r="N362" s="266" t="s">
        <v>41</v>
      </c>
      <c r="O362" s="267"/>
      <c r="P362" s="268">
        <f>O362*H362</f>
        <v>0</v>
      </c>
      <c r="Q362" s="268">
        <v>0</v>
      </c>
      <c r="R362" s="268">
        <f>Q362*H362</f>
        <v>0</v>
      </c>
      <c r="S362" s="268">
        <v>0</v>
      </c>
      <c r="T362" s="269">
        <f>S362*H362</f>
        <v>0</v>
      </c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R362" s="251" t="s">
        <v>523</v>
      </c>
      <c r="AT362" s="251" t="s">
        <v>175</v>
      </c>
      <c r="AU362" s="251" t="s">
        <v>85</v>
      </c>
      <c r="AY362" s="14" t="s">
        <v>172</v>
      </c>
      <c r="BE362" s="252">
        <f>IF(N362="základní",J362,0)</f>
        <v>0</v>
      </c>
      <c r="BF362" s="252">
        <f>IF(N362="snížená",J362,0)</f>
        <v>0</v>
      </c>
      <c r="BG362" s="252">
        <f>IF(N362="zákl. přenesená",J362,0)</f>
        <v>0</v>
      </c>
      <c r="BH362" s="252">
        <f>IF(N362="sníž. přenesená",J362,0)</f>
        <v>0</v>
      </c>
      <c r="BI362" s="252">
        <f>IF(N362="nulová",J362,0)</f>
        <v>0</v>
      </c>
      <c r="BJ362" s="14" t="s">
        <v>83</v>
      </c>
      <c r="BK362" s="252">
        <f>ROUND(I362*H362,2)</f>
        <v>0</v>
      </c>
      <c r="BL362" s="14" t="s">
        <v>523</v>
      </c>
      <c r="BM362" s="251" t="s">
        <v>1486</v>
      </c>
    </row>
    <row r="363" s="2" customFormat="1" ht="6.96" customHeight="1">
      <c r="A363" s="35"/>
      <c r="B363" s="63"/>
      <c r="C363" s="64"/>
      <c r="D363" s="64"/>
      <c r="E363" s="64"/>
      <c r="F363" s="64"/>
      <c r="G363" s="64"/>
      <c r="H363" s="64"/>
      <c r="I363" s="64"/>
      <c r="J363" s="64"/>
      <c r="K363" s="64"/>
      <c r="L363" s="41"/>
      <c r="M363" s="35"/>
      <c r="O363" s="35"/>
      <c r="P363" s="35"/>
      <c r="Q363" s="35"/>
      <c r="R363" s="35"/>
      <c r="S363" s="35"/>
      <c r="T363" s="35"/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</row>
  </sheetData>
  <sheetProtection sheet="1" autoFilter="0" formatColumns="0" formatRows="0" objects="1" scenarios="1" spinCount="100000" saltValue="8oPsxM2sLv5LJOWDLqi7G71+OG2LP9vHoWHzTMUPKrgYFerYCwo52OF/I0tgBX3o/bX4QR2yAwLSQ/bBx6VB9g==" hashValue="bMmiRvsSzq2PmCRp1QEHF8fCFTNDlepgv/P7oTJuyrkPX44vyW6OHfvNFXMRoac+dsFd+4bzJ4x/V7zXLyLb7A==" algorithmName="SHA-512" password="CC35"/>
  <autoFilter ref="C152:K362"/>
  <mergeCells count="17">
    <mergeCell ref="E7:H7"/>
    <mergeCell ref="E9:H9"/>
    <mergeCell ref="E11:H11"/>
    <mergeCell ref="E20:H20"/>
    <mergeCell ref="E29:H29"/>
    <mergeCell ref="E85:H85"/>
    <mergeCell ref="E87:H87"/>
    <mergeCell ref="E89:H89"/>
    <mergeCell ref="D125:F125"/>
    <mergeCell ref="D126:F126"/>
    <mergeCell ref="D127:F127"/>
    <mergeCell ref="D128:F128"/>
    <mergeCell ref="D129:F129"/>
    <mergeCell ref="E141:H141"/>
    <mergeCell ref="E143:H143"/>
    <mergeCell ref="E145:H145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90</v>
      </c>
    </row>
    <row r="3" s="1" customFormat="1" ht="6.96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7"/>
      <c r="AT3" s="14" t="s">
        <v>85</v>
      </c>
    </row>
    <row r="4" s="1" customFormat="1" ht="24.96" customHeight="1">
      <c r="B4" s="17"/>
      <c r="D4" s="145" t="s">
        <v>114</v>
      </c>
      <c r="L4" s="17"/>
      <c r="M4" s="146" t="s">
        <v>10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47" t="s">
        <v>16</v>
      </c>
      <c r="L6" s="17"/>
    </row>
    <row r="7" s="1" customFormat="1" ht="26.25" customHeight="1">
      <c r="B7" s="17"/>
      <c r="E7" s="148" t="str">
        <f>'Rekapitulace stavby'!K6</f>
        <v>Rekonstrukce plynových kotelen č.p. 206, 231, 232, 233, 234, Obec Lubenec</v>
      </c>
      <c r="F7" s="147"/>
      <c r="G7" s="147"/>
      <c r="H7" s="147"/>
      <c r="L7" s="17"/>
    </row>
    <row r="8" s="1" customFormat="1" ht="12" customHeight="1">
      <c r="B8" s="17"/>
      <c r="D8" s="147" t="s">
        <v>115</v>
      </c>
      <c r="L8" s="17"/>
    </row>
    <row r="9" s="2" customFormat="1" ht="16.5" customHeight="1">
      <c r="A9" s="35"/>
      <c r="B9" s="41"/>
      <c r="C9" s="35"/>
      <c r="D9" s="35"/>
      <c r="E9" s="148" t="s">
        <v>116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 ht="12" customHeight="1">
      <c r="A10" s="35"/>
      <c r="B10" s="41"/>
      <c r="C10" s="35"/>
      <c r="D10" s="147" t="s">
        <v>117</v>
      </c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6.5" customHeight="1">
      <c r="A11" s="35"/>
      <c r="B11" s="41"/>
      <c r="C11" s="35"/>
      <c r="D11" s="35"/>
      <c r="E11" s="149" t="s">
        <v>118</v>
      </c>
      <c r="F11" s="35"/>
      <c r="G11" s="35"/>
      <c r="H11" s="35"/>
      <c r="I11" s="35"/>
      <c r="J11" s="35"/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>
      <c r="A12" s="35"/>
      <c r="B12" s="41"/>
      <c r="C12" s="35"/>
      <c r="D12" s="35"/>
      <c r="E12" s="35"/>
      <c r="F12" s="35"/>
      <c r="G12" s="35"/>
      <c r="H12" s="35"/>
      <c r="I12" s="35"/>
      <c r="J12" s="35"/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2" customHeight="1">
      <c r="A13" s="35"/>
      <c r="B13" s="41"/>
      <c r="C13" s="35"/>
      <c r="D13" s="147" t="s">
        <v>18</v>
      </c>
      <c r="E13" s="35"/>
      <c r="F13" s="138" t="s">
        <v>1</v>
      </c>
      <c r="G13" s="35"/>
      <c r="H13" s="35"/>
      <c r="I13" s="147" t="s">
        <v>19</v>
      </c>
      <c r="J13" s="138" t="s">
        <v>1</v>
      </c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47" t="s">
        <v>20</v>
      </c>
      <c r="E14" s="35"/>
      <c r="F14" s="138" t="s">
        <v>21</v>
      </c>
      <c r="G14" s="35"/>
      <c r="H14" s="35"/>
      <c r="I14" s="147" t="s">
        <v>22</v>
      </c>
      <c r="J14" s="150" t="str">
        <f>'Rekapitulace stavby'!AN8</f>
        <v>28. 3. 2023</v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0.8" customHeight="1">
      <c r="A15" s="35"/>
      <c r="B15" s="41"/>
      <c r="C15" s="35"/>
      <c r="D15" s="35"/>
      <c r="E15" s="35"/>
      <c r="F15" s="35"/>
      <c r="G15" s="35"/>
      <c r="H15" s="35"/>
      <c r="I15" s="35"/>
      <c r="J15" s="35"/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2" customHeight="1">
      <c r="A16" s="35"/>
      <c r="B16" s="41"/>
      <c r="C16" s="35"/>
      <c r="D16" s="147" t="s">
        <v>24</v>
      </c>
      <c r="E16" s="35"/>
      <c r="F16" s="35"/>
      <c r="G16" s="35"/>
      <c r="H16" s="35"/>
      <c r="I16" s="147" t="s">
        <v>25</v>
      </c>
      <c r="J16" s="138" t="s">
        <v>1</v>
      </c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8" customHeight="1">
      <c r="A17" s="35"/>
      <c r="B17" s="41"/>
      <c r="C17" s="35"/>
      <c r="D17" s="35"/>
      <c r="E17" s="138" t="s">
        <v>26</v>
      </c>
      <c r="F17" s="35"/>
      <c r="G17" s="35"/>
      <c r="H17" s="35"/>
      <c r="I17" s="147" t="s">
        <v>27</v>
      </c>
      <c r="J17" s="138" t="s">
        <v>1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6.96" customHeight="1">
      <c r="A18" s="35"/>
      <c r="B18" s="41"/>
      <c r="C18" s="35"/>
      <c r="D18" s="35"/>
      <c r="E18" s="35"/>
      <c r="F18" s="35"/>
      <c r="G18" s="35"/>
      <c r="H18" s="35"/>
      <c r="I18" s="35"/>
      <c r="J18" s="35"/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2" customHeight="1">
      <c r="A19" s="35"/>
      <c r="B19" s="41"/>
      <c r="C19" s="35"/>
      <c r="D19" s="147" t="s">
        <v>28</v>
      </c>
      <c r="E19" s="35"/>
      <c r="F19" s="35"/>
      <c r="G19" s="35"/>
      <c r="H19" s="35"/>
      <c r="I19" s="147" t="s">
        <v>25</v>
      </c>
      <c r="J19" s="30" t="str">
        <f>'Rekapitulace stavby'!AN13</f>
        <v>Vyplň údaj</v>
      </c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8" customHeight="1">
      <c r="A20" s="35"/>
      <c r="B20" s="41"/>
      <c r="C20" s="35"/>
      <c r="D20" s="35"/>
      <c r="E20" s="30" t="str">
        <f>'Rekapitulace stavby'!E14</f>
        <v>Vyplň údaj</v>
      </c>
      <c r="F20" s="138"/>
      <c r="G20" s="138"/>
      <c r="H20" s="138"/>
      <c r="I20" s="147" t="s">
        <v>27</v>
      </c>
      <c r="J20" s="30" t="str">
        <f>'Rekapitulace stavby'!AN14</f>
        <v>Vyplň údaj</v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6.96" customHeight="1">
      <c r="A21" s="35"/>
      <c r="B21" s="41"/>
      <c r="C21" s="35"/>
      <c r="D21" s="35"/>
      <c r="E21" s="35"/>
      <c r="F21" s="35"/>
      <c r="G21" s="35"/>
      <c r="H21" s="35"/>
      <c r="I21" s="35"/>
      <c r="J21" s="35"/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2" customHeight="1">
      <c r="A22" s="35"/>
      <c r="B22" s="41"/>
      <c r="C22" s="35"/>
      <c r="D22" s="147" t="s">
        <v>30</v>
      </c>
      <c r="E22" s="35"/>
      <c r="F22" s="35"/>
      <c r="G22" s="35"/>
      <c r="H22" s="35"/>
      <c r="I22" s="147" t="s">
        <v>25</v>
      </c>
      <c r="J22" s="138" t="s">
        <v>1</v>
      </c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8" customHeight="1">
      <c r="A23" s="35"/>
      <c r="B23" s="41"/>
      <c r="C23" s="35"/>
      <c r="D23" s="35"/>
      <c r="E23" s="138" t="s">
        <v>31</v>
      </c>
      <c r="F23" s="35"/>
      <c r="G23" s="35"/>
      <c r="H23" s="35"/>
      <c r="I23" s="147" t="s">
        <v>27</v>
      </c>
      <c r="J23" s="138" t="s">
        <v>1</v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6.96" customHeight="1">
      <c r="A24" s="35"/>
      <c r="B24" s="41"/>
      <c r="C24" s="35"/>
      <c r="D24" s="35"/>
      <c r="E24" s="35"/>
      <c r="F24" s="35"/>
      <c r="G24" s="35"/>
      <c r="H24" s="35"/>
      <c r="I24" s="35"/>
      <c r="J24" s="35"/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12" customHeight="1">
      <c r="A25" s="35"/>
      <c r="B25" s="41"/>
      <c r="C25" s="35"/>
      <c r="D25" s="147" t="s">
        <v>33</v>
      </c>
      <c r="E25" s="35"/>
      <c r="F25" s="35"/>
      <c r="G25" s="35"/>
      <c r="H25" s="35"/>
      <c r="I25" s="147" t="s">
        <v>25</v>
      </c>
      <c r="J25" s="138" t="s">
        <v>1</v>
      </c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8" customHeight="1">
      <c r="A26" s="35"/>
      <c r="B26" s="41"/>
      <c r="C26" s="35"/>
      <c r="D26" s="35"/>
      <c r="E26" s="138" t="s">
        <v>34</v>
      </c>
      <c r="F26" s="35"/>
      <c r="G26" s="35"/>
      <c r="H26" s="35"/>
      <c r="I26" s="147" t="s">
        <v>27</v>
      </c>
      <c r="J26" s="138" t="s">
        <v>1</v>
      </c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6.96" customHeight="1">
      <c r="A27" s="35"/>
      <c r="B27" s="41"/>
      <c r="C27" s="35"/>
      <c r="D27" s="35"/>
      <c r="E27" s="35"/>
      <c r="F27" s="35"/>
      <c r="G27" s="35"/>
      <c r="H27" s="35"/>
      <c r="I27" s="35"/>
      <c r="J27" s="35"/>
      <c r="K27" s="35"/>
      <c r="L27" s="60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12" customHeight="1">
      <c r="A28" s="35"/>
      <c r="B28" s="41"/>
      <c r="C28" s="35"/>
      <c r="D28" s="147" t="s">
        <v>35</v>
      </c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8" customFormat="1" ht="16.5" customHeight="1">
      <c r="A29" s="151"/>
      <c r="B29" s="152"/>
      <c r="C29" s="151"/>
      <c r="D29" s="151"/>
      <c r="E29" s="153" t="s">
        <v>1</v>
      </c>
      <c r="F29" s="153"/>
      <c r="G29" s="153"/>
      <c r="H29" s="153"/>
      <c r="I29" s="151"/>
      <c r="J29" s="151"/>
      <c r="K29" s="151"/>
      <c r="L29" s="154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</row>
    <row r="30" s="2" customFormat="1" ht="6.96" customHeight="1">
      <c r="A30" s="35"/>
      <c r="B30" s="41"/>
      <c r="C30" s="35"/>
      <c r="D30" s="35"/>
      <c r="E30" s="35"/>
      <c r="F30" s="35"/>
      <c r="G30" s="35"/>
      <c r="H30" s="35"/>
      <c r="I30" s="35"/>
      <c r="J30" s="35"/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55"/>
      <c r="E31" s="155"/>
      <c r="F31" s="155"/>
      <c r="G31" s="155"/>
      <c r="H31" s="155"/>
      <c r="I31" s="155"/>
      <c r="J31" s="155"/>
      <c r="K31" s="155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138" t="s">
        <v>119</v>
      </c>
      <c r="E32" s="35"/>
      <c r="F32" s="35"/>
      <c r="G32" s="35"/>
      <c r="H32" s="35"/>
      <c r="I32" s="35"/>
      <c r="J32" s="156">
        <f>J98</f>
        <v>0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41"/>
      <c r="C33" s="35"/>
      <c r="D33" s="157" t="s">
        <v>120</v>
      </c>
      <c r="E33" s="35"/>
      <c r="F33" s="35"/>
      <c r="G33" s="35"/>
      <c r="H33" s="35"/>
      <c r="I33" s="35"/>
      <c r="J33" s="156">
        <f>J122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25.44" customHeight="1">
      <c r="A34" s="35"/>
      <c r="B34" s="41"/>
      <c r="C34" s="35"/>
      <c r="D34" s="158" t="s">
        <v>36</v>
      </c>
      <c r="E34" s="35"/>
      <c r="F34" s="35"/>
      <c r="G34" s="35"/>
      <c r="H34" s="35"/>
      <c r="I34" s="35"/>
      <c r="J34" s="159">
        <f>ROUND(J32 + J33, 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="2" customFormat="1" ht="6.96" customHeight="1">
      <c r="A35" s="35"/>
      <c r="B35" s="41"/>
      <c r="C35" s="35"/>
      <c r="D35" s="155"/>
      <c r="E35" s="155"/>
      <c r="F35" s="155"/>
      <c r="G35" s="155"/>
      <c r="H35" s="155"/>
      <c r="I35" s="155"/>
      <c r="J35" s="155"/>
      <c r="K35" s="15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14.4" customHeight="1">
      <c r="A36" s="35"/>
      <c r="B36" s="41"/>
      <c r="C36" s="35"/>
      <c r="D36" s="35"/>
      <c r="E36" s="35"/>
      <c r="F36" s="160" t="s">
        <v>38</v>
      </c>
      <c r="G36" s="35"/>
      <c r="H36" s="35"/>
      <c r="I36" s="160" t="s">
        <v>37</v>
      </c>
      <c r="J36" s="160" t="s">
        <v>39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="2" customFormat="1" ht="14.4" customHeight="1">
      <c r="A37" s="35"/>
      <c r="B37" s="41"/>
      <c r="C37" s="35"/>
      <c r="D37" s="161" t="s">
        <v>40</v>
      </c>
      <c r="E37" s="147" t="s">
        <v>41</v>
      </c>
      <c r="F37" s="162">
        <f>ROUND((SUM(BE122:BE129) + SUM(BE151:BE264)),  2)</f>
        <v>0</v>
      </c>
      <c r="G37" s="35"/>
      <c r="H37" s="35"/>
      <c r="I37" s="163">
        <v>0.20999999999999999</v>
      </c>
      <c r="J37" s="162">
        <f>ROUND(((SUM(BE122:BE129) + SUM(BE151:BE264))*I37),  2)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14.4" customHeight="1">
      <c r="A38" s="35"/>
      <c r="B38" s="41"/>
      <c r="C38" s="35"/>
      <c r="D38" s="35"/>
      <c r="E38" s="147" t="s">
        <v>42</v>
      </c>
      <c r="F38" s="162">
        <f>ROUND((SUM(BF122:BF129) + SUM(BF151:BF264)),  2)</f>
        <v>0</v>
      </c>
      <c r="G38" s="35"/>
      <c r="H38" s="35"/>
      <c r="I38" s="163">
        <v>0.14999999999999999</v>
      </c>
      <c r="J38" s="162">
        <f>ROUND(((SUM(BF122:BF129) + SUM(BF151:BF264))*I38),  2)</f>
        <v>0</v>
      </c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47" t="s">
        <v>43</v>
      </c>
      <c r="F39" s="162">
        <f>ROUND((SUM(BG122:BG129) + SUM(BG151:BG264)),  2)</f>
        <v>0</v>
      </c>
      <c r="G39" s="35"/>
      <c r="H39" s="35"/>
      <c r="I39" s="163">
        <v>0.20999999999999999</v>
      </c>
      <c r="J39" s="162">
        <f>0</f>
        <v>0</v>
      </c>
      <c r="K39" s="35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hidden="1" s="2" customFormat="1" ht="14.4" customHeight="1">
      <c r="A40" s="35"/>
      <c r="B40" s="41"/>
      <c r="C40" s="35"/>
      <c r="D40" s="35"/>
      <c r="E40" s="147" t="s">
        <v>44</v>
      </c>
      <c r="F40" s="162">
        <f>ROUND((SUM(BH122:BH129) + SUM(BH151:BH264)),  2)</f>
        <v>0</v>
      </c>
      <c r="G40" s="35"/>
      <c r="H40" s="35"/>
      <c r="I40" s="163">
        <v>0.14999999999999999</v>
      </c>
      <c r="J40" s="162">
        <f>0</f>
        <v>0</v>
      </c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idden="1" s="2" customFormat="1" ht="14.4" customHeight="1">
      <c r="A41" s="35"/>
      <c r="B41" s="41"/>
      <c r="C41" s="35"/>
      <c r="D41" s="35"/>
      <c r="E41" s="147" t="s">
        <v>45</v>
      </c>
      <c r="F41" s="162">
        <f>ROUND((SUM(BI122:BI129) + SUM(BI151:BI264)),  2)</f>
        <v>0</v>
      </c>
      <c r="G41" s="35"/>
      <c r="H41" s="35"/>
      <c r="I41" s="163">
        <v>0</v>
      </c>
      <c r="J41" s="162">
        <f>0</f>
        <v>0</v>
      </c>
      <c r="K41" s="35"/>
      <c r="L41" s="60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="2" customFormat="1" ht="6.96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0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="2" customFormat="1" ht="25.44" customHeight="1">
      <c r="A43" s="35"/>
      <c r="B43" s="41"/>
      <c r="C43" s="164"/>
      <c r="D43" s="165" t="s">
        <v>46</v>
      </c>
      <c r="E43" s="166"/>
      <c r="F43" s="166"/>
      <c r="G43" s="167" t="s">
        <v>47</v>
      </c>
      <c r="H43" s="168" t="s">
        <v>48</v>
      </c>
      <c r="I43" s="166"/>
      <c r="J43" s="169">
        <f>SUM(J34:J41)</f>
        <v>0</v>
      </c>
      <c r="K43" s="170"/>
      <c r="L43" s="60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="2" customFormat="1" ht="14.4" customHeight="1">
      <c r="A44" s="35"/>
      <c r="B44" s="41"/>
      <c r="C44" s="35"/>
      <c r="D44" s="35"/>
      <c r="E44" s="35"/>
      <c r="F44" s="35"/>
      <c r="G44" s="35"/>
      <c r="H44" s="35"/>
      <c r="I44" s="35"/>
      <c r="J44" s="35"/>
      <c r="K44" s="35"/>
      <c r="L44" s="60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0"/>
      <c r="D50" s="171" t="s">
        <v>49</v>
      </c>
      <c r="E50" s="172"/>
      <c r="F50" s="172"/>
      <c r="G50" s="171" t="s">
        <v>50</v>
      </c>
      <c r="H50" s="172"/>
      <c r="I50" s="172"/>
      <c r="J50" s="172"/>
      <c r="K50" s="172"/>
      <c r="L50" s="60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73" t="s">
        <v>51</v>
      </c>
      <c r="E61" s="174"/>
      <c r="F61" s="175" t="s">
        <v>52</v>
      </c>
      <c r="G61" s="173" t="s">
        <v>51</v>
      </c>
      <c r="H61" s="174"/>
      <c r="I61" s="174"/>
      <c r="J61" s="176" t="s">
        <v>52</v>
      </c>
      <c r="K61" s="174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71" t="s">
        <v>53</v>
      </c>
      <c r="E65" s="177"/>
      <c r="F65" s="177"/>
      <c r="G65" s="171" t="s">
        <v>54</v>
      </c>
      <c r="H65" s="177"/>
      <c r="I65" s="177"/>
      <c r="J65" s="177"/>
      <c r="K65" s="177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73" t="s">
        <v>51</v>
      </c>
      <c r="E76" s="174"/>
      <c r="F76" s="175" t="s">
        <v>52</v>
      </c>
      <c r="G76" s="173" t="s">
        <v>51</v>
      </c>
      <c r="H76" s="174"/>
      <c r="I76" s="174"/>
      <c r="J76" s="176" t="s">
        <v>52</v>
      </c>
      <c r="K76" s="174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78"/>
      <c r="C77" s="179"/>
      <c r="D77" s="179"/>
      <c r="E77" s="179"/>
      <c r="F77" s="179"/>
      <c r="G77" s="179"/>
      <c r="H77" s="179"/>
      <c r="I77" s="179"/>
      <c r="J77" s="179"/>
      <c r="K77" s="179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0"/>
      <c r="C81" s="181"/>
      <c r="D81" s="181"/>
      <c r="E81" s="181"/>
      <c r="F81" s="181"/>
      <c r="G81" s="181"/>
      <c r="H81" s="181"/>
      <c r="I81" s="181"/>
      <c r="J81" s="181"/>
      <c r="K81" s="181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121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26.25" customHeight="1">
      <c r="A85" s="35"/>
      <c r="B85" s="36"/>
      <c r="C85" s="37"/>
      <c r="D85" s="37"/>
      <c r="E85" s="182" t="str">
        <f>E7</f>
        <v>Rekonstrukce plynových kotelen č.p. 206, 231, 232, 233, 234, Obec Lubenec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1" customFormat="1" ht="12" customHeight="1">
      <c r="B86" s="18"/>
      <c r="C86" s="29" t="s">
        <v>115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2" customFormat="1" ht="16.5" customHeight="1">
      <c r="A87" s="35"/>
      <c r="B87" s="36"/>
      <c r="C87" s="37"/>
      <c r="D87" s="37"/>
      <c r="E87" s="182" t="s">
        <v>116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12" customHeight="1">
      <c r="A88" s="35"/>
      <c r="B88" s="36"/>
      <c r="C88" s="29" t="s">
        <v>117</v>
      </c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6.5" customHeight="1">
      <c r="A89" s="35"/>
      <c r="B89" s="36"/>
      <c r="C89" s="37"/>
      <c r="D89" s="37"/>
      <c r="E89" s="73" t="str">
        <f>E11</f>
        <v>D1.4.2 - Plynová odběrná zařízení</v>
      </c>
      <c r="F89" s="37"/>
      <c r="G89" s="37"/>
      <c r="H89" s="37"/>
      <c r="I89" s="37"/>
      <c r="J89" s="37"/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2" customHeight="1">
      <c r="A91" s="35"/>
      <c r="B91" s="36"/>
      <c r="C91" s="29" t="s">
        <v>20</v>
      </c>
      <c r="D91" s="37"/>
      <c r="E91" s="37"/>
      <c r="F91" s="24" t="str">
        <f>F14</f>
        <v>Lubenec</v>
      </c>
      <c r="G91" s="37"/>
      <c r="H91" s="37"/>
      <c r="I91" s="29" t="s">
        <v>22</v>
      </c>
      <c r="J91" s="76" t="str">
        <f>IF(J14="","",J14)</f>
        <v>28. 3. 2023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6.96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25.65" customHeight="1">
      <c r="A93" s="35"/>
      <c r="B93" s="36"/>
      <c r="C93" s="29" t="s">
        <v>24</v>
      </c>
      <c r="D93" s="37"/>
      <c r="E93" s="37"/>
      <c r="F93" s="24" t="str">
        <f>E17</f>
        <v>Obec Lubenec</v>
      </c>
      <c r="G93" s="37"/>
      <c r="H93" s="37"/>
      <c r="I93" s="29" t="s">
        <v>30</v>
      </c>
      <c r="J93" s="33" t="str">
        <f>E23</f>
        <v>Petr Wagner, Ing. Václav Remuta</v>
      </c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15.15" customHeight="1">
      <c r="A94" s="35"/>
      <c r="B94" s="36"/>
      <c r="C94" s="29" t="s">
        <v>28</v>
      </c>
      <c r="D94" s="37"/>
      <c r="E94" s="37"/>
      <c r="F94" s="24" t="str">
        <f>IF(E20="","",E20)</f>
        <v>Vyplň údaj</v>
      </c>
      <c r="G94" s="37"/>
      <c r="H94" s="37"/>
      <c r="I94" s="29" t="s">
        <v>33</v>
      </c>
      <c r="J94" s="33" t="str">
        <f>E26</f>
        <v>Petr Wagner</v>
      </c>
      <c r="K94" s="37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9.28" customHeight="1">
      <c r="A96" s="35"/>
      <c r="B96" s="36"/>
      <c r="C96" s="183" t="s">
        <v>122</v>
      </c>
      <c r="D96" s="184"/>
      <c r="E96" s="184"/>
      <c r="F96" s="184"/>
      <c r="G96" s="184"/>
      <c r="H96" s="184"/>
      <c r="I96" s="184"/>
      <c r="J96" s="185" t="s">
        <v>123</v>
      </c>
      <c r="K96" s="184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="2" customFormat="1" ht="10.32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0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22.8" customHeight="1">
      <c r="A98" s="35"/>
      <c r="B98" s="36"/>
      <c r="C98" s="186" t="s">
        <v>124</v>
      </c>
      <c r="D98" s="37"/>
      <c r="E98" s="37"/>
      <c r="F98" s="37"/>
      <c r="G98" s="37"/>
      <c r="H98" s="37"/>
      <c r="I98" s="37"/>
      <c r="J98" s="107">
        <f>J151</f>
        <v>0</v>
      </c>
      <c r="K98" s="37"/>
      <c r="L98" s="60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4" t="s">
        <v>125</v>
      </c>
    </row>
    <row r="99" s="9" customFormat="1" ht="24.96" customHeight="1">
      <c r="A99" s="9"/>
      <c r="B99" s="187"/>
      <c r="C99" s="188"/>
      <c r="D99" s="189" t="s">
        <v>126</v>
      </c>
      <c r="E99" s="190"/>
      <c r="F99" s="190"/>
      <c r="G99" s="190"/>
      <c r="H99" s="190"/>
      <c r="I99" s="190"/>
      <c r="J99" s="191">
        <f>J152</f>
        <v>0</v>
      </c>
      <c r="K99" s="188"/>
      <c r="L99" s="192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193"/>
      <c r="C100" s="130"/>
      <c r="D100" s="194" t="s">
        <v>127</v>
      </c>
      <c r="E100" s="195"/>
      <c r="F100" s="195"/>
      <c r="G100" s="195"/>
      <c r="H100" s="195"/>
      <c r="I100" s="195"/>
      <c r="J100" s="196">
        <f>J153</f>
        <v>0</v>
      </c>
      <c r="K100" s="130"/>
      <c r="L100" s="19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93"/>
      <c r="C101" s="130"/>
      <c r="D101" s="194" t="s">
        <v>128</v>
      </c>
      <c r="E101" s="195"/>
      <c r="F101" s="195"/>
      <c r="G101" s="195"/>
      <c r="H101" s="195"/>
      <c r="I101" s="195"/>
      <c r="J101" s="196">
        <f>J156</f>
        <v>0</v>
      </c>
      <c r="K101" s="130"/>
      <c r="L101" s="19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9" customFormat="1" ht="24.96" customHeight="1">
      <c r="A102" s="9"/>
      <c r="B102" s="187"/>
      <c r="C102" s="188"/>
      <c r="D102" s="189" t="s">
        <v>129</v>
      </c>
      <c r="E102" s="190"/>
      <c r="F102" s="190"/>
      <c r="G102" s="190"/>
      <c r="H102" s="190"/>
      <c r="I102" s="190"/>
      <c r="J102" s="191">
        <f>J162</f>
        <v>0</v>
      </c>
      <c r="K102" s="188"/>
      <c r="L102" s="192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10" customFormat="1" ht="19.92" customHeight="1">
      <c r="A103" s="10"/>
      <c r="B103" s="193"/>
      <c r="C103" s="130"/>
      <c r="D103" s="194" t="s">
        <v>130</v>
      </c>
      <c r="E103" s="195"/>
      <c r="F103" s="195"/>
      <c r="G103" s="195"/>
      <c r="H103" s="195"/>
      <c r="I103" s="195"/>
      <c r="J103" s="196">
        <f>J163</f>
        <v>0</v>
      </c>
      <c r="K103" s="130"/>
      <c r="L103" s="19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93"/>
      <c r="C104" s="130"/>
      <c r="D104" s="194" t="s">
        <v>131</v>
      </c>
      <c r="E104" s="195"/>
      <c r="F104" s="195"/>
      <c r="G104" s="195"/>
      <c r="H104" s="195"/>
      <c r="I104" s="195"/>
      <c r="J104" s="196">
        <f>J169</f>
        <v>0</v>
      </c>
      <c r="K104" s="130"/>
      <c r="L104" s="197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93"/>
      <c r="C105" s="130"/>
      <c r="D105" s="194" t="s">
        <v>132</v>
      </c>
      <c r="E105" s="195"/>
      <c r="F105" s="195"/>
      <c r="G105" s="195"/>
      <c r="H105" s="195"/>
      <c r="I105" s="195"/>
      <c r="J105" s="196">
        <f>J194</f>
        <v>0</v>
      </c>
      <c r="K105" s="130"/>
      <c r="L105" s="197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93"/>
      <c r="C106" s="130"/>
      <c r="D106" s="194" t="s">
        <v>133</v>
      </c>
      <c r="E106" s="195"/>
      <c r="F106" s="195"/>
      <c r="G106" s="195"/>
      <c r="H106" s="195"/>
      <c r="I106" s="195"/>
      <c r="J106" s="196">
        <f>J195</f>
        <v>0</v>
      </c>
      <c r="K106" s="130"/>
      <c r="L106" s="197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193"/>
      <c r="C107" s="130"/>
      <c r="D107" s="194" t="s">
        <v>134</v>
      </c>
      <c r="E107" s="195"/>
      <c r="F107" s="195"/>
      <c r="G107" s="195"/>
      <c r="H107" s="195"/>
      <c r="I107" s="195"/>
      <c r="J107" s="196">
        <f>J212</f>
        <v>0</v>
      </c>
      <c r="K107" s="130"/>
      <c r="L107" s="197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193"/>
      <c r="C108" s="130"/>
      <c r="D108" s="194" t="s">
        <v>135</v>
      </c>
      <c r="E108" s="195"/>
      <c r="F108" s="195"/>
      <c r="G108" s="195"/>
      <c r="H108" s="195"/>
      <c r="I108" s="195"/>
      <c r="J108" s="196">
        <f>J218</f>
        <v>0</v>
      </c>
      <c r="K108" s="130"/>
      <c r="L108" s="197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9" customFormat="1" ht="24.96" customHeight="1">
      <c r="A109" s="9"/>
      <c r="B109" s="187"/>
      <c r="C109" s="188"/>
      <c r="D109" s="189" t="s">
        <v>136</v>
      </c>
      <c r="E109" s="190"/>
      <c r="F109" s="190"/>
      <c r="G109" s="190"/>
      <c r="H109" s="190"/>
      <c r="I109" s="190"/>
      <c r="J109" s="191">
        <f>J226</f>
        <v>0</v>
      </c>
      <c r="K109" s="188"/>
      <c r="L109" s="192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="10" customFormat="1" ht="19.92" customHeight="1">
      <c r="A110" s="10"/>
      <c r="B110" s="193"/>
      <c r="C110" s="130"/>
      <c r="D110" s="194" t="s">
        <v>137</v>
      </c>
      <c r="E110" s="195"/>
      <c r="F110" s="195"/>
      <c r="G110" s="195"/>
      <c r="H110" s="195"/>
      <c r="I110" s="195"/>
      <c r="J110" s="196">
        <f>J227</f>
        <v>0</v>
      </c>
      <c r="K110" s="130"/>
      <c r="L110" s="197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="9" customFormat="1" ht="24.96" customHeight="1">
      <c r="A111" s="9"/>
      <c r="B111" s="187"/>
      <c r="C111" s="188"/>
      <c r="D111" s="189" t="s">
        <v>138</v>
      </c>
      <c r="E111" s="190"/>
      <c r="F111" s="190"/>
      <c r="G111" s="190"/>
      <c r="H111" s="190"/>
      <c r="I111" s="190"/>
      <c r="J111" s="191">
        <f>J236</f>
        <v>0</v>
      </c>
      <c r="K111" s="188"/>
      <c r="L111" s="192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</row>
    <row r="112" s="9" customFormat="1" ht="24.96" customHeight="1">
      <c r="A112" s="9"/>
      <c r="B112" s="187"/>
      <c r="C112" s="188"/>
      <c r="D112" s="189" t="s">
        <v>139</v>
      </c>
      <c r="E112" s="190"/>
      <c r="F112" s="190"/>
      <c r="G112" s="190"/>
      <c r="H112" s="190"/>
      <c r="I112" s="190"/>
      <c r="J112" s="191">
        <f>J240</f>
        <v>0</v>
      </c>
      <c r="K112" s="188"/>
      <c r="L112" s="192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</row>
    <row r="113" s="9" customFormat="1" ht="24.96" customHeight="1">
      <c r="A113" s="9"/>
      <c r="B113" s="187"/>
      <c r="C113" s="188"/>
      <c r="D113" s="189" t="s">
        <v>140</v>
      </c>
      <c r="E113" s="190"/>
      <c r="F113" s="190"/>
      <c r="G113" s="190"/>
      <c r="H113" s="190"/>
      <c r="I113" s="190"/>
      <c r="J113" s="191">
        <f>J243</f>
        <v>0</v>
      </c>
      <c r="K113" s="188"/>
      <c r="L113" s="192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</row>
    <row r="114" s="10" customFormat="1" ht="19.92" customHeight="1">
      <c r="A114" s="10"/>
      <c r="B114" s="193"/>
      <c r="C114" s="130"/>
      <c r="D114" s="194" t="s">
        <v>141</v>
      </c>
      <c r="E114" s="195"/>
      <c r="F114" s="195"/>
      <c r="G114" s="195"/>
      <c r="H114" s="195"/>
      <c r="I114" s="195"/>
      <c r="J114" s="196">
        <f>J244</f>
        <v>0</v>
      </c>
      <c r="K114" s="130"/>
      <c r="L114" s="197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="10" customFormat="1" ht="19.92" customHeight="1">
      <c r="A115" s="10"/>
      <c r="B115" s="193"/>
      <c r="C115" s="130"/>
      <c r="D115" s="194" t="s">
        <v>142</v>
      </c>
      <c r="E115" s="195"/>
      <c r="F115" s="195"/>
      <c r="G115" s="195"/>
      <c r="H115" s="195"/>
      <c r="I115" s="195"/>
      <c r="J115" s="196">
        <f>J246</f>
        <v>0</v>
      </c>
      <c r="K115" s="130"/>
      <c r="L115" s="197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="10" customFormat="1" ht="19.92" customHeight="1">
      <c r="A116" s="10"/>
      <c r="B116" s="193"/>
      <c r="C116" s="130"/>
      <c r="D116" s="194" t="s">
        <v>143</v>
      </c>
      <c r="E116" s="195"/>
      <c r="F116" s="195"/>
      <c r="G116" s="195"/>
      <c r="H116" s="195"/>
      <c r="I116" s="195"/>
      <c r="J116" s="196">
        <f>J252</f>
        <v>0</v>
      </c>
      <c r="K116" s="130"/>
      <c r="L116" s="197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="10" customFormat="1" ht="19.92" customHeight="1">
      <c r="A117" s="10"/>
      <c r="B117" s="193"/>
      <c r="C117" s="130"/>
      <c r="D117" s="194" t="s">
        <v>144</v>
      </c>
      <c r="E117" s="195"/>
      <c r="F117" s="195"/>
      <c r="G117" s="195"/>
      <c r="H117" s="195"/>
      <c r="I117" s="195"/>
      <c r="J117" s="196">
        <f>J258</f>
        <v>0</v>
      </c>
      <c r="K117" s="130"/>
      <c r="L117" s="197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="10" customFormat="1" ht="19.92" customHeight="1">
      <c r="A118" s="10"/>
      <c r="B118" s="193"/>
      <c r="C118" s="130"/>
      <c r="D118" s="194" t="s">
        <v>145</v>
      </c>
      <c r="E118" s="195"/>
      <c r="F118" s="195"/>
      <c r="G118" s="195"/>
      <c r="H118" s="195"/>
      <c r="I118" s="195"/>
      <c r="J118" s="196">
        <f>J260</f>
        <v>0</v>
      </c>
      <c r="K118" s="130"/>
      <c r="L118" s="197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="10" customFormat="1" ht="19.92" customHeight="1">
      <c r="A119" s="10"/>
      <c r="B119" s="193"/>
      <c r="C119" s="130"/>
      <c r="D119" s="194" t="s">
        <v>146</v>
      </c>
      <c r="E119" s="195"/>
      <c r="F119" s="195"/>
      <c r="G119" s="195"/>
      <c r="H119" s="195"/>
      <c r="I119" s="195"/>
      <c r="J119" s="196">
        <f>J262</f>
        <v>0</v>
      </c>
      <c r="K119" s="130"/>
      <c r="L119" s="197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="2" customFormat="1" ht="21.84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6.96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29.28" customHeight="1">
      <c r="A122" s="35"/>
      <c r="B122" s="36"/>
      <c r="C122" s="186" t="s">
        <v>147</v>
      </c>
      <c r="D122" s="37"/>
      <c r="E122" s="37"/>
      <c r="F122" s="37"/>
      <c r="G122" s="37"/>
      <c r="H122" s="37"/>
      <c r="I122" s="37"/>
      <c r="J122" s="198">
        <f>ROUND(J123 + J124 + J125 + J126 + J127 + J128,2)</f>
        <v>0</v>
      </c>
      <c r="K122" s="37"/>
      <c r="L122" s="60"/>
      <c r="N122" s="199" t="s">
        <v>40</v>
      </c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18" customHeight="1">
      <c r="A123" s="35"/>
      <c r="B123" s="36"/>
      <c r="C123" s="37"/>
      <c r="D123" s="200" t="s">
        <v>148</v>
      </c>
      <c r="E123" s="201"/>
      <c r="F123" s="201"/>
      <c r="G123" s="37"/>
      <c r="H123" s="37"/>
      <c r="I123" s="37"/>
      <c r="J123" s="202">
        <v>0</v>
      </c>
      <c r="K123" s="37"/>
      <c r="L123" s="203"/>
      <c r="M123" s="204"/>
      <c r="N123" s="205" t="s">
        <v>41</v>
      </c>
      <c r="O123" s="204"/>
      <c r="P123" s="204"/>
      <c r="Q123" s="204"/>
      <c r="R123" s="204"/>
      <c r="S123" s="206"/>
      <c r="T123" s="206"/>
      <c r="U123" s="206"/>
      <c r="V123" s="206"/>
      <c r="W123" s="206"/>
      <c r="X123" s="206"/>
      <c r="Y123" s="206"/>
      <c r="Z123" s="206"/>
      <c r="AA123" s="206"/>
      <c r="AB123" s="206"/>
      <c r="AC123" s="206"/>
      <c r="AD123" s="206"/>
      <c r="AE123" s="206"/>
      <c r="AF123" s="204"/>
      <c r="AG123" s="204"/>
      <c r="AH123" s="204"/>
      <c r="AI123" s="204"/>
      <c r="AJ123" s="204"/>
      <c r="AK123" s="204"/>
      <c r="AL123" s="204"/>
      <c r="AM123" s="204"/>
      <c r="AN123" s="204"/>
      <c r="AO123" s="204"/>
      <c r="AP123" s="204"/>
      <c r="AQ123" s="204"/>
      <c r="AR123" s="204"/>
      <c r="AS123" s="204"/>
      <c r="AT123" s="204"/>
      <c r="AU123" s="204"/>
      <c r="AV123" s="204"/>
      <c r="AW123" s="204"/>
      <c r="AX123" s="204"/>
      <c r="AY123" s="207" t="s">
        <v>149</v>
      </c>
      <c r="AZ123" s="204"/>
      <c r="BA123" s="204"/>
      <c r="BB123" s="204"/>
      <c r="BC123" s="204"/>
      <c r="BD123" s="204"/>
      <c r="BE123" s="208">
        <f>IF(N123="základní",J123,0)</f>
        <v>0</v>
      </c>
      <c r="BF123" s="208">
        <f>IF(N123="snížená",J123,0)</f>
        <v>0</v>
      </c>
      <c r="BG123" s="208">
        <f>IF(N123="zákl. přenesená",J123,0)</f>
        <v>0</v>
      </c>
      <c r="BH123" s="208">
        <f>IF(N123="sníž. přenesená",J123,0)</f>
        <v>0</v>
      </c>
      <c r="BI123" s="208">
        <f>IF(N123="nulová",J123,0)</f>
        <v>0</v>
      </c>
      <c r="BJ123" s="207" t="s">
        <v>83</v>
      </c>
      <c r="BK123" s="204"/>
      <c r="BL123" s="204"/>
      <c r="BM123" s="204"/>
    </row>
    <row r="124" s="2" customFormat="1" ht="18" customHeight="1">
      <c r="A124" s="35"/>
      <c r="B124" s="36"/>
      <c r="C124" s="37"/>
      <c r="D124" s="200" t="s">
        <v>150</v>
      </c>
      <c r="E124" s="201"/>
      <c r="F124" s="201"/>
      <c r="G124" s="37"/>
      <c r="H124" s="37"/>
      <c r="I124" s="37"/>
      <c r="J124" s="202">
        <v>0</v>
      </c>
      <c r="K124" s="37"/>
      <c r="L124" s="203"/>
      <c r="M124" s="204"/>
      <c r="N124" s="205" t="s">
        <v>41</v>
      </c>
      <c r="O124" s="204"/>
      <c r="P124" s="204"/>
      <c r="Q124" s="204"/>
      <c r="R124" s="204"/>
      <c r="S124" s="206"/>
      <c r="T124" s="206"/>
      <c r="U124" s="206"/>
      <c r="V124" s="206"/>
      <c r="W124" s="206"/>
      <c r="X124" s="206"/>
      <c r="Y124" s="206"/>
      <c r="Z124" s="206"/>
      <c r="AA124" s="206"/>
      <c r="AB124" s="206"/>
      <c r="AC124" s="206"/>
      <c r="AD124" s="206"/>
      <c r="AE124" s="206"/>
      <c r="AF124" s="204"/>
      <c r="AG124" s="204"/>
      <c r="AH124" s="204"/>
      <c r="AI124" s="204"/>
      <c r="AJ124" s="204"/>
      <c r="AK124" s="204"/>
      <c r="AL124" s="204"/>
      <c r="AM124" s="204"/>
      <c r="AN124" s="204"/>
      <c r="AO124" s="204"/>
      <c r="AP124" s="204"/>
      <c r="AQ124" s="204"/>
      <c r="AR124" s="204"/>
      <c r="AS124" s="204"/>
      <c r="AT124" s="204"/>
      <c r="AU124" s="204"/>
      <c r="AV124" s="204"/>
      <c r="AW124" s="204"/>
      <c r="AX124" s="204"/>
      <c r="AY124" s="207" t="s">
        <v>149</v>
      </c>
      <c r="AZ124" s="204"/>
      <c r="BA124" s="204"/>
      <c r="BB124" s="204"/>
      <c r="BC124" s="204"/>
      <c r="BD124" s="204"/>
      <c r="BE124" s="208">
        <f>IF(N124="základní",J124,0)</f>
        <v>0</v>
      </c>
      <c r="BF124" s="208">
        <f>IF(N124="snížená",J124,0)</f>
        <v>0</v>
      </c>
      <c r="BG124" s="208">
        <f>IF(N124="zákl. přenesená",J124,0)</f>
        <v>0</v>
      </c>
      <c r="BH124" s="208">
        <f>IF(N124="sníž. přenesená",J124,0)</f>
        <v>0</v>
      </c>
      <c r="BI124" s="208">
        <f>IF(N124="nulová",J124,0)</f>
        <v>0</v>
      </c>
      <c r="BJ124" s="207" t="s">
        <v>83</v>
      </c>
      <c r="BK124" s="204"/>
      <c r="BL124" s="204"/>
      <c r="BM124" s="204"/>
    </row>
    <row r="125" s="2" customFormat="1" ht="18" customHeight="1">
      <c r="A125" s="35"/>
      <c r="B125" s="36"/>
      <c r="C125" s="37"/>
      <c r="D125" s="200" t="s">
        <v>151</v>
      </c>
      <c r="E125" s="201"/>
      <c r="F125" s="201"/>
      <c r="G125" s="37"/>
      <c r="H125" s="37"/>
      <c r="I125" s="37"/>
      <c r="J125" s="202">
        <v>0</v>
      </c>
      <c r="K125" s="37"/>
      <c r="L125" s="203"/>
      <c r="M125" s="204"/>
      <c r="N125" s="205" t="s">
        <v>41</v>
      </c>
      <c r="O125" s="204"/>
      <c r="P125" s="204"/>
      <c r="Q125" s="204"/>
      <c r="R125" s="204"/>
      <c r="S125" s="206"/>
      <c r="T125" s="206"/>
      <c r="U125" s="206"/>
      <c r="V125" s="206"/>
      <c r="W125" s="206"/>
      <c r="X125" s="206"/>
      <c r="Y125" s="206"/>
      <c r="Z125" s="206"/>
      <c r="AA125" s="206"/>
      <c r="AB125" s="206"/>
      <c r="AC125" s="206"/>
      <c r="AD125" s="206"/>
      <c r="AE125" s="206"/>
      <c r="AF125" s="204"/>
      <c r="AG125" s="204"/>
      <c r="AH125" s="204"/>
      <c r="AI125" s="204"/>
      <c r="AJ125" s="204"/>
      <c r="AK125" s="204"/>
      <c r="AL125" s="204"/>
      <c r="AM125" s="204"/>
      <c r="AN125" s="204"/>
      <c r="AO125" s="204"/>
      <c r="AP125" s="204"/>
      <c r="AQ125" s="204"/>
      <c r="AR125" s="204"/>
      <c r="AS125" s="204"/>
      <c r="AT125" s="204"/>
      <c r="AU125" s="204"/>
      <c r="AV125" s="204"/>
      <c r="AW125" s="204"/>
      <c r="AX125" s="204"/>
      <c r="AY125" s="207" t="s">
        <v>149</v>
      </c>
      <c r="AZ125" s="204"/>
      <c r="BA125" s="204"/>
      <c r="BB125" s="204"/>
      <c r="BC125" s="204"/>
      <c r="BD125" s="204"/>
      <c r="BE125" s="208">
        <f>IF(N125="základní",J125,0)</f>
        <v>0</v>
      </c>
      <c r="BF125" s="208">
        <f>IF(N125="snížená",J125,0)</f>
        <v>0</v>
      </c>
      <c r="BG125" s="208">
        <f>IF(N125="zákl. přenesená",J125,0)</f>
        <v>0</v>
      </c>
      <c r="BH125" s="208">
        <f>IF(N125="sníž. přenesená",J125,0)</f>
        <v>0</v>
      </c>
      <c r="BI125" s="208">
        <f>IF(N125="nulová",J125,0)</f>
        <v>0</v>
      </c>
      <c r="BJ125" s="207" t="s">
        <v>83</v>
      </c>
      <c r="BK125" s="204"/>
      <c r="BL125" s="204"/>
      <c r="BM125" s="204"/>
    </row>
    <row r="126" s="2" customFormat="1" ht="18" customHeight="1">
      <c r="A126" s="35"/>
      <c r="B126" s="36"/>
      <c r="C126" s="37"/>
      <c r="D126" s="200" t="s">
        <v>152</v>
      </c>
      <c r="E126" s="201"/>
      <c r="F126" s="201"/>
      <c r="G126" s="37"/>
      <c r="H126" s="37"/>
      <c r="I126" s="37"/>
      <c r="J126" s="202">
        <v>0</v>
      </c>
      <c r="K126" s="37"/>
      <c r="L126" s="203"/>
      <c r="M126" s="204"/>
      <c r="N126" s="205" t="s">
        <v>41</v>
      </c>
      <c r="O126" s="204"/>
      <c r="P126" s="204"/>
      <c r="Q126" s="204"/>
      <c r="R126" s="204"/>
      <c r="S126" s="206"/>
      <c r="T126" s="206"/>
      <c r="U126" s="206"/>
      <c r="V126" s="206"/>
      <c r="W126" s="206"/>
      <c r="X126" s="206"/>
      <c r="Y126" s="206"/>
      <c r="Z126" s="206"/>
      <c r="AA126" s="206"/>
      <c r="AB126" s="206"/>
      <c r="AC126" s="206"/>
      <c r="AD126" s="206"/>
      <c r="AE126" s="206"/>
      <c r="AF126" s="204"/>
      <c r="AG126" s="204"/>
      <c r="AH126" s="204"/>
      <c r="AI126" s="204"/>
      <c r="AJ126" s="204"/>
      <c r="AK126" s="204"/>
      <c r="AL126" s="204"/>
      <c r="AM126" s="204"/>
      <c r="AN126" s="204"/>
      <c r="AO126" s="204"/>
      <c r="AP126" s="204"/>
      <c r="AQ126" s="204"/>
      <c r="AR126" s="204"/>
      <c r="AS126" s="204"/>
      <c r="AT126" s="204"/>
      <c r="AU126" s="204"/>
      <c r="AV126" s="204"/>
      <c r="AW126" s="204"/>
      <c r="AX126" s="204"/>
      <c r="AY126" s="207" t="s">
        <v>149</v>
      </c>
      <c r="AZ126" s="204"/>
      <c r="BA126" s="204"/>
      <c r="BB126" s="204"/>
      <c r="BC126" s="204"/>
      <c r="BD126" s="204"/>
      <c r="BE126" s="208">
        <f>IF(N126="základní",J126,0)</f>
        <v>0</v>
      </c>
      <c r="BF126" s="208">
        <f>IF(N126="snížená",J126,0)</f>
        <v>0</v>
      </c>
      <c r="BG126" s="208">
        <f>IF(N126="zákl. přenesená",J126,0)</f>
        <v>0</v>
      </c>
      <c r="BH126" s="208">
        <f>IF(N126="sníž. přenesená",J126,0)</f>
        <v>0</v>
      </c>
      <c r="BI126" s="208">
        <f>IF(N126="nulová",J126,0)</f>
        <v>0</v>
      </c>
      <c r="BJ126" s="207" t="s">
        <v>83</v>
      </c>
      <c r="BK126" s="204"/>
      <c r="BL126" s="204"/>
      <c r="BM126" s="204"/>
    </row>
    <row r="127" s="2" customFormat="1" ht="18" customHeight="1">
      <c r="A127" s="35"/>
      <c r="B127" s="36"/>
      <c r="C127" s="37"/>
      <c r="D127" s="200" t="s">
        <v>153</v>
      </c>
      <c r="E127" s="201"/>
      <c r="F127" s="201"/>
      <c r="G127" s="37"/>
      <c r="H127" s="37"/>
      <c r="I127" s="37"/>
      <c r="J127" s="202">
        <v>0</v>
      </c>
      <c r="K127" s="37"/>
      <c r="L127" s="203"/>
      <c r="M127" s="204"/>
      <c r="N127" s="205" t="s">
        <v>41</v>
      </c>
      <c r="O127" s="204"/>
      <c r="P127" s="204"/>
      <c r="Q127" s="204"/>
      <c r="R127" s="204"/>
      <c r="S127" s="206"/>
      <c r="T127" s="206"/>
      <c r="U127" s="206"/>
      <c r="V127" s="206"/>
      <c r="W127" s="206"/>
      <c r="X127" s="206"/>
      <c r="Y127" s="206"/>
      <c r="Z127" s="206"/>
      <c r="AA127" s="206"/>
      <c r="AB127" s="206"/>
      <c r="AC127" s="206"/>
      <c r="AD127" s="206"/>
      <c r="AE127" s="206"/>
      <c r="AF127" s="204"/>
      <c r="AG127" s="204"/>
      <c r="AH127" s="204"/>
      <c r="AI127" s="204"/>
      <c r="AJ127" s="204"/>
      <c r="AK127" s="204"/>
      <c r="AL127" s="204"/>
      <c r="AM127" s="204"/>
      <c r="AN127" s="204"/>
      <c r="AO127" s="204"/>
      <c r="AP127" s="204"/>
      <c r="AQ127" s="204"/>
      <c r="AR127" s="204"/>
      <c r="AS127" s="204"/>
      <c r="AT127" s="204"/>
      <c r="AU127" s="204"/>
      <c r="AV127" s="204"/>
      <c r="AW127" s="204"/>
      <c r="AX127" s="204"/>
      <c r="AY127" s="207" t="s">
        <v>149</v>
      </c>
      <c r="AZ127" s="204"/>
      <c r="BA127" s="204"/>
      <c r="BB127" s="204"/>
      <c r="BC127" s="204"/>
      <c r="BD127" s="204"/>
      <c r="BE127" s="208">
        <f>IF(N127="základní",J127,0)</f>
        <v>0</v>
      </c>
      <c r="BF127" s="208">
        <f>IF(N127="snížená",J127,0)</f>
        <v>0</v>
      </c>
      <c r="BG127" s="208">
        <f>IF(N127="zákl. přenesená",J127,0)</f>
        <v>0</v>
      </c>
      <c r="BH127" s="208">
        <f>IF(N127="sníž. přenesená",J127,0)</f>
        <v>0</v>
      </c>
      <c r="BI127" s="208">
        <f>IF(N127="nulová",J127,0)</f>
        <v>0</v>
      </c>
      <c r="BJ127" s="207" t="s">
        <v>83</v>
      </c>
      <c r="BK127" s="204"/>
      <c r="BL127" s="204"/>
      <c r="BM127" s="204"/>
    </row>
    <row r="128" s="2" customFormat="1" ht="18" customHeight="1">
      <c r="A128" s="35"/>
      <c r="B128" s="36"/>
      <c r="C128" s="37"/>
      <c r="D128" s="201" t="s">
        <v>154</v>
      </c>
      <c r="E128" s="37"/>
      <c r="F128" s="37"/>
      <c r="G128" s="37"/>
      <c r="H128" s="37"/>
      <c r="I128" s="37"/>
      <c r="J128" s="202">
        <f>ROUND(J32*T128,2)</f>
        <v>0</v>
      </c>
      <c r="K128" s="37"/>
      <c r="L128" s="203"/>
      <c r="M128" s="204"/>
      <c r="N128" s="205" t="s">
        <v>41</v>
      </c>
      <c r="O128" s="204"/>
      <c r="P128" s="204"/>
      <c r="Q128" s="204"/>
      <c r="R128" s="204"/>
      <c r="S128" s="206"/>
      <c r="T128" s="206"/>
      <c r="U128" s="206"/>
      <c r="V128" s="206"/>
      <c r="W128" s="206"/>
      <c r="X128" s="206"/>
      <c r="Y128" s="206"/>
      <c r="Z128" s="206"/>
      <c r="AA128" s="206"/>
      <c r="AB128" s="206"/>
      <c r="AC128" s="206"/>
      <c r="AD128" s="206"/>
      <c r="AE128" s="206"/>
      <c r="AF128" s="204"/>
      <c r="AG128" s="204"/>
      <c r="AH128" s="204"/>
      <c r="AI128" s="204"/>
      <c r="AJ128" s="204"/>
      <c r="AK128" s="204"/>
      <c r="AL128" s="204"/>
      <c r="AM128" s="204"/>
      <c r="AN128" s="204"/>
      <c r="AO128" s="204"/>
      <c r="AP128" s="204"/>
      <c r="AQ128" s="204"/>
      <c r="AR128" s="204"/>
      <c r="AS128" s="204"/>
      <c r="AT128" s="204"/>
      <c r="AU128" s="204"/>
      <c r="AV128" s="204"/>
      <c r="AW128" s="204"/>
      <c r="AX128" s="204"/>
      <c r="AY128" s="207" t="s">
        <v>155</v>
      </c>
      <c r="AZ128" s="204"/>
      <c r="BA128" s="204"/>
      <c r="BB128" s="204"/>
      <c r="BC128" s="204"/>
      <c r="BD128" s="204"/>
      <c r="BE128" s="208">
        <f>IF(N128="základní",J128,0)</f>
        <v>0</v>
      </c>
      <c r="BF128" s="208">
        <f>IF(N128="snížená",J128,0)</f>
        <v>0</v>
      </c>
      <c r="BG128" s="208">
        <f>IF(N128="zákl. přenesená",J128,0)</f>
        <v>0</v>
      </c>
      <c r="BH128" s="208">
        <f>IF(N128="sníž. přenesená",J128,0)</f>
        <v>0</v>
      </c>
      <c r="BI128" s="208">
        <f>IF(N128="nulová",J128,0)</f>
        <v>0</v>
      </c>
      <c r="BJ128" s="207" t="s">
        <v>83</v>
      </c>
      <c r="BK128" s="204"/>
      <c r="BL128" s="204"/>
      <c r="BM128" s="204"/>
    </row>
    <row r="129" s="2" customFormat="1">
      <c r="A129" s="35"/>
      <c r="B129" s="36"/>
      <c r="C129" s="37"/>
      <c r="D129" s="37"/>
      <c r="E129" s="37"/>
      <c r="F129" s="37"/>
      <c r="G129" s="37"/>
      <c r="H129" s="37"/>
      <c r="I129" s="37"/>
      <c r="J129" s="37"/>
      <c r="K129" s="37"/>
      <c r="L129" s="60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="2" customFormat="1" ht="29.28" customHeight="1">
      <c r="A130" s="35"/>
      <c r="B130" s="36"/>
      <c r="C130" s="209" t="s">
        <v>156</v>
      </c>
      <c r="D130" s="184"/>
      <c r="E130" s="184"/>
      <c r="F130" s="184"/>
      <c r="G130" s="184"/>
      <c r="H130" s="184"/>
      <c r="I130" s="184"/>
      <c r="J130" s="210">
        <f>ROUND(J98+J122,2)</f>
        <v>0</v>
      </c>
      <c r="K130" s="184"/>
      <c r="L130" s="60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="2" customFormat="1" ht="6.96" customHeight="1">
      <c r="A131" s="35"/>
      <c r="B131" s="63"/>
      <c r="C131" s="64"/>
      <c r="D131" s="64"/>
      <c r="E131" s="64"/>
      <c r="F131" s="64"/>
      <c r="G131" s="64"/>
      <c r="H131" s="64"/>
      <c r="I131" s="64"/>
      <c r="J131" s="64"/>
      <c r="K131" s="64"/>
      <c r="L131" s="60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5" s="2" customFormat="1" ht="6.96" customHeight="1">
      <c r="A135" s="35"/>
      <c r="B135" s="65"/>
      <c r="C135" s="66"/>
      <c r="D135" s="66"/>
      <c r="E135" s="66"/>
      <c r="F135" s="66"/>
      <c r="G135" s="66"/>
      <c r="H135" s="66"/>
      <c r="I135" s="66"/>
      <c r="J135" s="66"/>
      <c r="K135" s="66"/>
      <c r="L135" s="60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</row>
    <row r="136" s="2" customFormat="1" ht="24.96" customHeight="1">
      <c r="A136" s="35"/>
      <c r="B136" s="36"/>
      <c r="C136" s="20" t="s">
        <v>157</v>
      </c>
      <c r="D136" s="37"/>
      <c r="E136" s="37"/>
      <c r="F136" s="37"/>
      <c r="G136" s="37"/>
      <c r="H136" s="37"/>
      <c r="I136" s="37"/>
      <c r="J136" s="37"/>
      <c r="K136" s="37"/>
      <c r="L136" s="60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</row>
    <row r="137" s="2" customFormat="1" ht="6.96" customHeight="1">
      <c r="A137" s="35"/>
      <c r="B137" s="36"/>
      <c r="C137" s="37"/>
      <c r="D137" s="37"/>
      <c r="E137" s="37"/>
      <c r="F137" s="37"/>
      <c r="G137" s="37"/>
      <c r="H137" s="37"/>
      <c r="I137" s="37"/>
      <c r="J137" s="37"/>
      <c r="K137" s="37"/>
      <c r="L137" s="60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</row>
    <row r="138" s="2" customFormat="1" ht="12" customHeight="1">
      <c r="A138" s="35"/>
      <c r="B138" s="36"/>
      <c r="C138" s="29" t="s">
        <v>16</v>
      </c>
      <c r="D138" s="37"/>
      <c r="E138" s="37"/>
      <c r="F138" s="37"/>
      <c r="G138" s="37"/>
      <c r="H138" s="37"/>
      <c r="I138" s="37"/>
      <c r="J138" s="37"/>
      <c r="K138" s="37"/>
      <c r="L138" s="60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</row>
    <row r="139" s="2" customFormat="1" ht="26.25" customHeight="1">
      <c r="A139" s="35"/>
      <c r="B139" s="36"/>
      <c r="C139" s="37"/>
      <c r="D139" s="37"/>
      <c r="E139" s="182" t="str">
        <f>E7</f>
        <v>Rekonstrukce plynových kotelen č.p. 206, 231, 232, 233, 234, Obec Lubenec</v>
      </c>
      <c r="F139" s="29"/>
      <c r="G139" s="29"/>
      <c r="H139" s="29"/>
      <c r="I139" s="37"/>
      <c r="J139" s="37"/>
      <c r="K139" s="37"/>
      <c r="L139" s="60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</row>
    <row r="140" s="1" customFormat="1" ht="12" customHeight="1">
      <c r="B140" s="18"/>
      <c r="C140" s="29" t="s">
        <v>115</v>
      </c>
      <c r="D140" s="19"/>
      <c r="E140" s="19"/>
      <c r="F140" s="19"/>
      <c r="G140" s="19"/>
      <c r="H140" s="19"/>
      <c r="I140" s="19"/>
      <c r="J140" s="19"/>
      <c r="K140" s="19"/>
      <c r="L140" s="17"/>
    </row>
    <row r="141" s="2" customFormat="1" ht="16.5" customHeight="1">
      <c r="A141" s="35"/>
      <c r="B141" s="36"/>
      <c r="C141" s="37"/>
      <c r="D141" s="37"/>
      <c r="E141" s="182" t="s">
        <v>116</v>
      </c>
      <c r="F141" s="37"/>
      <c r="G141" s="37"/>
      <c r="H141" s="37"/>
      <c r="I141" s="37"/>
      <c r="J141" s="37"/>
      <c r="K141" s="37"/>
      <c r="L141" s="60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</row>
    <row r="142" s="2" customFormat="1" ht="12" customHeight="1">
      <c r="A142" s="35"/>
      <c r="B142" s="36"/>
      <c r="C142" s="29" t="s">
        <v>117</v>
      </c>
      <c r="D142" s="37"/>
      <c r="E142" s="37"/>
      <c r="F142" s="37"/>
      <c r="G142" s="37"/>
      <c r="H142" s="37"/>
      <c r="I142" s="37"/>
      <c r="J142" s="37"/>
      <c r="K142" s="37"/>
      <c r="L142" s="60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</row>
    <row r="143" s="2" customFormat="1" ht="16.5" customHeight="1">
      <c r="A143" s="35"/>
      <c r="B143" s="36"/>
      <c r="C143" s="37"/>
      <c r="D143" s="37"/>
      <c r="E143" s="73" t="str">
        <f>E11</f>
        <v>D1.4.2 - Plynová odběrná zařízení</v>
      </c>
      <c r="F143" s="37"/>
      <c r="G143" s="37"/>
      <c r="H143" s="37"/>
      <c r="I143" s="37"/>
      <c r="J143" s="37"/>
      <c r="K143" s="37"/>
      <c r="L143" s="60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</row>
    <row r="144" s="2" customFormat="1" ht="6.96" customHeight="1">
      <c r="A144" s="35"/>
      <c r="B144" s="36"/>
      <c r="C144" s="37"/>
      <c r="D144" s="37"/>
      <c r="E144" s="37"/>
      <c r="F144" s="37"/>
      <c r="G144" s="37"/>
      <c r="H144" s="37"/>
      <c r="I144" s="37"/>
      <c r="J144" s="37"/>
      <c r="K144" s="37"/>
      <c r="L144" s="60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</row>
    <row r="145" s="2" customFormat="1" ht="12" customHeight="1">
      <c r="A145" s="35"/>
      <c r="B145" s="36"/>
      <c r="C145" s="29" t="s">
        <v>20</v>
      </c>
      <c r="D145" s="37"/>
      <c r="E145" s="37"/>
      <c r="F145" s="24" t="str">
        <f>F14</f>
        <v>Lubenec</v>
      </c>
      <c r="G145" s="37"/>
      <c r="H145" s="37"/>
      <c r="I145" s="29" t="s">
        <v>22</v>
      </c>
      <c r="J145" s="76" t="str">
        <f>IF(J14="","",J14)</f>
        <v>28. 3. 2023</v>
      </c>
      <c r="K145" s="37"/>
      <c r="L145" s="60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</row>
    <row r="146" s="2" customFormat="1" ht="6.96" customHeight="1">
      <c r="A146" s="35"/>
      <c r="B146" s="36"/>
      <c r="C146" s="37"/>
      <c r="D146" s="37"/>
      <c r="E146" s="37"/>
      <c r="F146" s="37"/>
      <c r="G146" s="37"/>
      <c r="H146" s="37"/>
      <c r="I146" s="37"/>
      <c r="J146" s="37"/>
      <c r="K146" s="37"/>
      <c r="L146" s="60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</row>
    <row r="147" s="2" customFormat="1" ht="25.65" customHeight="1">
      <c r="A147" s="35"/>
      <c r="B147" s="36"/>
      <c r="C147" s="29" t="s">
        <v>24</v>
      </c>
      <c r="D147" s="37"/>
      <c r="E147" s="37"/>
      <c r="F147" s="24" t="str">
        <f>E17</f>
        <v>Obec Lubenec</v>
      </c>
      <c r="G147" s="37"/>
      <c r="H147" s="37"/>
      <c r="I147" s="29" t="s">
        <v>30</v>
      </c>
      <c r="J147" s="33" t="str">
        <f>E23</f>
        <v>Petr Wagner, Ing. Václav Remuta</v>
      </c>
      <c r="K147" s="37"/>
      <c r="L147" s="60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</row>
    <row r="148" s="2" customFormat="1" ht="15.15" customHeight="1">
      <c r="A148" s="35"/>
      <c r="B148" s="36"/>
      <c r="C148" s="29" t="s">
        <v>28</v>
      </c>
      <c r="D148" s="37"/>
      <c r="E148" s="37"/>
      <c r="F148" s="24" t="str">
        <f>IF(E20="","",E20)</f>
        <v>Vyplň údaj</v>
      </c>
      <c r="G148" s="37"/>
      <c r="H148" s="37"/>
      <c r="I148" s="29" t="s">
        <v>33</v>
      </c>
      <c r="J148" s="33" t="str">
        <f>E26</f>
        <v>Petr Wagner</v>
      </c>
      <c r="K148" s="37"/>
      <c r="L148" s="60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</row>
    <row r="149" s="2" customFormat="1" ht="10.32" customHeight="1">
      <c r="A149" s="35"/>
      <c r="B149" s="36"/>
      <c r="C149" s="37"/>
      <c r="D149" s="37"/>
      <c r="E149" s="37"/>
      <c r="F149" s="37"/>
      <c r="G149" s="37"/>
      <c r="H149" s="37"/>
      <c r="I149" s="37"/>
      <c r="J149" s="37"/>
      <c r="K149" s="37"/>
      <c r="L149" s="60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</row>
    <row r="150" s="11" customFormat="1" ht="29.28" customHeight="1">
      <c r="A150" s="211"/>
      <c r="B150" s="212"/>
      <c r="C150" s="213" t="s">
        <v>158</v>
      </c>
      <c r="D150" s="214" t="s">
        <v>61</v>
      </c>
      <c r="E150" s="214" t="s">
        <v>57</v>
      </c>
      <c r="F150" s="214" t="s">
        <v>58</v>
      </c>
      <c r="G150" s="214" t="s">
        <v>159</v>
      </c>
      <c r="H150" s="214" t="s">
        <v>160</v>
      </c>
      <c r="I150" s="214" t="s">
        <v>161</v>
      </c>
      <c r="J150" s="215" t="s">
        <v>123</v>
      </c>
      <c r="K150" s="216" t="s">
        <v>162</v>
      </c>
      <c r="L150" s="217"/>
      <c r="M150" s="97" t="s">
        <v>1</v>
      </c>
      <c r="N150" s="98" t="s">
        <v>40</v>
      </c>
      <c r="O150" s="98" t="s">
        <v>163</v>
      </c>
      <c r="P150" s="98" t="s">
        <v>164</v>
      </c>
      <c r="Q150" s="98" t="s">
        <v>165</v>
      </c>
      <c r="R150" s="98" t="s">
        <v>166</v>
      </c>
      <c r="S150" s="98" t="s">
        <v>167</v>
      </c>
      <c r="T150" s="99" t="s">
        <v>168</v>
      </c>
      <c r="U150" s="211"/>
      <c r="V150" s="211"/>
      <c r="W150" s="211"/>
      <c r="X150" s="211"/>
      <c r="Y150" s="211"/>
      <c r="Z150" s="211"/>
      <c r="AA150" s="211"/>
      <c r="AB150" s="211"/>
      <c r="AC150" s="211"/>
      <c r="AD150" s="211"/>
      <c r="AE150" s="211"/>
    </row>
    <row r="151" s="2" customFormat="1" ht="22.8" customHeight="1">
      <c r="A151" s="35"/>
      <c r="B151" s="36"/>
      <c r="C151" s="104" t="s">
        <v>169</v>
      </c>
      <c r="D151" s="37"/>
      <c r="E151" s="37"/>
      <c r="F151" s="37"/>
      <c r="G151" s="37"/>
      <c r="H151" s="37"/>
      <c r="I151" s="37"/>
      <c r="J151" s="218">
        <f>BK151</f>
        <v>0</v>
      </c>
      <c r="K151" s="37"/>
      <c r="L151" s="41"/>
      <c r="M151" s="100"/>
      <c r="N151" s="219"/>
      <c r="O151" s="101"/>
      <c r="P151" s="220">
        <f>P152+P162+P226+P236+P240+P243</f>
        <v>0</v>
      </c>
      <c r="Q151" s="101"/>
      <c r="R151" s="220">
        <f>R152+R162+R226+R236+R240+R243</f>
        <v>0.083052780000000007</v>
      </c>
      <c r="S151" s="101"/>
      <c r="T151" s="221">
        <f>T152+T162+T226+T236+T240+T243</f>
        <v>0.062870000000000009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T151" s="14" t="s">
        <v>75</v>
      </c>
      <c r="AU151" s="14" t="s">
        <v>125</v>
      </c>
      <c r="BK151" s="222">
        <f>BK152+BK162+BK226+BK236+BK240+BK243</f>
        <v>0</v>
      </c>
    </row>
    <row r="152" s="12" customFormat="1" ht="25.92" customHeight="1">
      <c r="A152" s="12"/>
      <c r="B152" s="223"/>
      <c r="C152" s="224"/>
      <c r="D152" s="225" t="s">
        <v>75</v>
      </c>
      <c r="E152" s="226" t="s">
        <v>170</v>
      </c>
      <c r="F152" s="226" t="s">
        <v>171</v>
      </c>
      <c r="G152" s="224"/>
      <c r="H152" s="224"/>
      <c r="I152" s="227"/>
      <c r="J152" s="228">
        <f>BK152</f>
        <v>0</v>
      </c>
      <c r="K152" s="224"/>
      <c r="L152" s="229"/>
      <c r="M152" s="230"/>
      <c r="N152" s="231"/>
      <c r="O152" s="231"/>
      <c r="P152" s="232">
        <f>P153+P156</f>
        <v>0</v>
      </c>
      <c r="Q152" s="231"/>
      <c r="R152" s="232">
        <f>R153+R156</f>
        <v>0.00014999999999999999</v>
      </c>
      <c r="S152" s="231"/>
      <c r="T152" s="233">
        <f>T153+T156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34" t="s">
        <v>83</v>
      </c>
      <c r="AT152" s="235" t="s">
        <v>75</v>
      </c>
      <c r="AU152" s="235" t="s">
        <v>76</v>
      </c>
      <c r="AY152" s="234" t="s">
        <v>172</v>
      </c>
      <c r="BK152" s="236">
        <f>BK153+BK156</f>
        <v>0</v>
      </c>
    </row>
    <row r="153" s="12" customFormat="1" ht="22.8" customHeight="1">
      <c r="A153" s="12"/>
      <c r="B153" s="223"/>
      <c r="C153" s="224"/>
      <c r="D153" s="225" t="s">
        <v>75</v>
      </c>
      <c r="E153" s="237" t="s">
        <v>173</v>
      </c>
      <c r="F153" s="237" t="s">
        <v>174</v>
      </c>
      <c r="G153" s="224"/>
      <c r="H153" s="224"/>
      <c r="I153" s="227"/>
      <c r="J153" s="238">
        <f>BK153</f>
        <v>0</v>
      </c>
      <c r="K153" s="224"/>
      <c r="L153" s="229"/>
      <c r="M153" s="230"/>
      <c r="N153" s="231"/>
      <c r="O153" s="231"/>
      <c r="P153" s="232">
        <f>SUM(P154:P155)</f>
        <v>0</v>
      </c>
      <c r="Q153" s="231"/>
      <c r="R153" s="232">
        <f>SUM(R154:R155)</f>
        <v>0.00014999999999999999</v>
      </c>
      <c r="S153" s="231"/>
      <c r="T153" s="233">
        <f>SUM(T154:T155)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34" t="s">
        <v>83</v>
      </c>
      <c r="AT153" s="235" t="s">
        <v>75</v>
      </c>
      <c r="AU153" s="235" t="s">
        <v>83</v>
      </c>
      <c r="AY153" s="234" t="s">
        <v>172</v>
      </c>
      <c r="BK153" s="236">
        <f>SUM(BK154:BK155)</f>
        <v>0</v>
      </c>
    </row>
    <row r="154" s="2" customFormat="1" ht="24.15" customHeight="1">
      <c r="A154" s="35"/>
      <c r="B154" s="36"/>
      <c r="C154" s="239" t="s">
        <v>83</v>
      </c>
      <c r="D154" s="239" t="s">
        <v>175</v>
      </c>
      <c r="E154" s="240" t="s">
        <v>176</v>
      </c>
      <c r="F154" s="241" t="s">
        <v>177</v>
      </c>
      <c r="G154" s="242" t="s">
        <v>178</v>
      </c>
      <c r="H154" s="243">
        <v>1</v>
      </c>
      <c r="I154" s="244"/>
      <c r="J154" s="245">
        <f>ROUND(I154*H154,2)</f>
        <v>0</v>
      </c>
      <c r="K154" s="246"/>
      <c r="L154" s="41"/>
      <c r="M154" s="247" t="s">
        <v>1</v>
      </c>
      <c r="N154" s="248" t="s">
        <v>41</v>
      </c>
      <c r="O154" s="88"/>
      <c r="P154" s="249">
        <f>O154*H154</f>
        <v>0</v>
      </c>
      <c r="Q154" s="249">
        <v>0</v>
      </c>
      <c r="R154" s="249">
        <f>Q154*H154</f>
        <v>0</v>
      </c>
      <c r="S154" s="249">
        <v>0</v>
      </c>
      <c r="T154" s="250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51" t="s">
        <v>179</v>
      </c>
      <c r="AT154" s="251" t="s">
        <v>175</v>
      </c>
      <c r="AU154" s="251" t="s">
        <v>85</v>
      </c>
      <c r="AY154" s="14" t="s">
        <v>172</v>
      </c>
      <c r="BE154" s="252">
        <f>IF(N154="základní",J154,0)</f>
        <v>0</v>
      </c>
      <c r="BF154" s="252">
        <f>IF(N154="snížená",J154,0)</f>
        <v>0</v>
      </c>
      <c r="BG154" s="252">
        <f>IF(N154="zákl. přenesená",J154,0)</f>
        <v>0</v>
      </c>
      <c r="BH154" s="252">
        <f>IF(N154="sníž. přenesená",J154,0)</f>
        <v>0</v>
      </c>
      <c r="BI154" s="252">
        <f>IF(N154="nulová",J154,0)</f>
        <v>0</v>
      </c>
      <c r="BJ154" s="14" t="s">
        <v>83</v>
      </c>
      <c r="BK154" s="252">
        <f>ROUND(I154*H154,2)</f>
        <v>0</v>
      </c>
      <c r="BL154" s="14" t="s">
        <v>179</v>
      </c>
      <c r="BM154" s="251" t="s">
        <v>180</v>
      </c>
    </row>
    <row r="155" s="2" customFormat="1" ht="21.75" customHeight="1">
      <c r="A155" s="35"/>
      <c r="B155" s="36"/>
      <c r="C155" s="253" t="s">
        <v>85</v>
      </c>
      <c r="D155" s="253" t="s">
        <v>181</v>
      </c>
      <c r="E155" s="254" t="s">
        <v>182</v>
      </c>
      <c r="F155" s="255" t="s">
        <v>183</v>
      </c>
      <c r="G155" s="256" t="s">
        <v>178</v>
      </c>
      <c r="H155" s="257">
        <v>1</v>
      </c>
      <c r="I155" s="258"/>
      <c r="J155" s="259">
        <f>ROUND(I155*H155,2)</f>
        <v>0</v>
      </c>
      <c r="K155" s="260"/>
      <c r="L155" s="261"/>
      <c r="M155" s="262" t="s">
        <v>1</v>
      </c>
      <c r="N155" s="263" t="s">
        <v>41</v>
      </c>
      <c r="O155" s="88"/>
      <c r="P155" s="249">
        <f>O155*H155</f>
        <v>0</v>
      </c>
      <c r="Q155" s="249">
        <v>0.00014999999999999999</v>
      </c>
      <c r="R155" s="249">
        <f>Q155*H155</f>
        <v>0.00014999999999999999</v>
      </c>
      <c r="S155" s="249">
        <v>0</v>
      </c>
      <c r="T155" s="250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51" t="s">
        <v>184</v>
      </c>
      <c r="AT155" s="251" t="s">
        <v>181</v>
      </c>
      <c r="AU155" s="251" t="s">
        <v>85</v>
      </c>
      <c r="AY155" s="14" t="s">
        <v>172</v>
      </c>
      <c r="BE155" s="252">
        <f>IF(N155="základní",J155,0)</f>
        <v>0</v>
      </c>
      <c r="BF155" s="252">
        <f>IF(N155="snížená",J155,0)</f>
        <v>0</v>
      </c>
      <c r="BG155" s="252">
        <f>IF(N155="zákl. přenesená",J155,0)</f>
        <v>0</v>
      </c>
      <c r="BH155" s="252">
        <f>IF(N155="sníž. přenesená",J155,0)</f>
        <v>0</v>
      </c>
      <c r="BI155" s="252">
        <f>IF(N155="nulová",J155,0)</f>
        <v>0</v>
      </c>
      <c r="BJ155" s="14" t="s">
        <v>83</v>
      </c>
      <c r="BK155" s="252">
        <f>ROUND(I155*H155,2)</f>
        <v>0</v>
      </c>
      <c r="BL155" s="14" t="s">
        <v>179</v>
      </c>
      <c r="BM155" s="251" t="s">
        <v>185</v>
      </c>
    </row>
    <row r="156" s="12" customFormat="1" ht="22.8" customHeight="1">
      <c r="A156" s="12"/>
      <c r="B156" s="223"/>
      <c r="C156" s="224"/>
      <c r="D156" s="225" t="s">
        <v>75</v>
      </c>
      <c r="E156" s="237" t="s">
        <v>186</v>
      </c>
      <c r="F156" s="237" t="s">
        <v>187</v>
      </c>
      <c r="G156" s="224"/>
      <c r="H156" s="224"/>
      <c r="I156" s="227"/>
      <c r="J156" s="238">
        <f>BK156</f>
        <v>0</v>
      </c>
      <c r="K156" s="224"/>
      <c r="L156" s="229"/>
      <c r="M156" s="230"/>
      <c r="N156" s="231"/>
      <c r="O156" s="231"/>
      <c r="P156" s="232">
        <f>SUM(P157:P161)</f>
        <v>0</v>
      </c>
      <c r="Q156" s="231"/>
      <c r="R156" s="232">
        <f>SUM(R157:R161)</f>
        <v>0</v>
      </c>
      <c r="S156" s="231"/>
      <c r="T156" s="233">
        <f>SUM(T157:T161)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34" t="s">
        <v>83</v>
      </c>
      <c r="AT156" s="235" t="s">
        <v>75</v>
      </c>
      <c r="AU156" s="235" t="s">
        <v>83</v>
      </c>
      <c r="AY156" s="234" t="s">
        <v>172</v>
      </c>
      <c r="BK156" s="236">
        <f>SUM(BK157:BK161)</f>
        <v>0</v>
      </c>
    </row>
    <row r="157" s="2" customFormat="1" ht="33" customHeight="1">
      <c r="A157" s="35"/>
      <c r="B157" s="36"/>
      <c r="C157" s="239" t="s">
        <v>188</v>
      </c>
      <c r="D157" s="239" t="s">
        <v>175</v>
      </c>
      <c r="E157" s="240" t="s">
        <v>189</v>
      </c>
      <c r="F157" s="241" t="s">
        <v>190</v>
      </c>
      <c r="G157" s="242" t="s">
        <v>191</v>
      </c>
      <c r="H157" s="243">
        <v>0.063</v>
      </c>
      <c r="I157" s="244"/>
      <c r="J157" s="245">
        <f>ROUND(I157*H157,2)</f>
        <v>0</v>
      </c>
      <c r="K157" s="246"/>
      <c r="L157" s="41"/>
      <c r="M157" s="247" t="s">
        <v>1</v>
      </c>
      <c r="N157" s="248" t="s">
        <v>41</v>
      </c>
      <c r="O157" s="88"/>
      <c r="P157" s="249">
        <f>O157*H157</f>
        <v>0</v>
      </c>
      <c r="Q157" s="249">
        <v>0</v>
      </c>
      <c r="R157" s="249">
        <f>Q157*H157</f>
        <v>0</v>
      </c>
      <c r="S157" s="249">
        <v>0</v>
      </c>
      <c r="T157" s="250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51" t="s">
        <v>179</v>
      </c>
      <c r="AT157" s="251" t="s">
        <v>175</v>
      </c>
      <c r="AU157" s="251" t="s">
        <v>85</v>
      </c>
      <c r="AY157" s="14" t="s">
        <v>172</v>
      </c>
      <c r="BE157" s="252">
        <f>IF(N157="základní",J157,0)</f>
        <v>0</v>
      </c>
      <c r="BF157" s="252">
        <f>IF(N157="snížená",J157,0)</f>
        <v>0</v>
      </c>
      <c r="BG157" s="252">
        <f>IF(N157="zákl. přenesená",J157,0)</f>
        <v>0</v>
      </c>
      <c r="BH157" s="252">
        <f>IF(N157="sníž. přenesená",J157,0)</f>
        <v>0</v>
      </c>
      <c r="BI157" s="252">
        <f>IF(N157="nulová",J157,0)</f>
        <v>0</v>
      </c>
      <c r="BJ157" s="14" t="s">
        <v>83</v>
      </c>
      <c r="BK157" s="252">
        <f>ROUND(I157*H157,2)</f>
        <v>0</v>
      </c>
      <c r="BL157" s="14" t="s">
        <v>179</v>
      </c>
      <c r="BM157" s="251" t="s">
        <v>192</v>
      </c>
    </row>
    <row r="158" s="2" customFormat="1" ht="33" customHeight="1">
      <c r="A158" s="35"/>
      <c r="B158" s="36"/>
      <c r="C158" s="239" t="s">
        <v>179</v>
      </c>
      <c r="D158" s="239" t="s">
        <v>175</v>
      </c>
      <c r="E158" s="240" t="s">
        <v>193</v>
      </c>
      <c r="F158" s="241" t="s">
        <v>194</v>
      </c>
      <c r="G158" s="242" t="s">
        <v>191</v>
      </c>
      <c r="H158" s="243">
        <v>0.315</v>
      </c>
      <c r="I158" s="244"/>
      <c r="J158" s="245">
        <f>ROUND(I158*H158,2)</f>
        <v>0</v>
      </c>
      <c r="K158" s="246"/>
      <c r="L158" s="41"/>
      <c r="M158" s="247" t="s">
        <v>1</v>
      </c>
      <c r="N158" s="248" t="s">
        <v>41</v>
      </c>
      <c r="O158" s="88"/>
      <c r="P158" s="249">
        <f>O158*H158</f>
        <v>0</v>
      </c>
      <c r="Q158" s="249">
        <v>0</v>
      </c>
      <c r="R158" s="249">
        <f>Q158*H158</f>
        <v>0</v>
      </c>
      <c r="S158" s="249">
        <v>0</v>
      </c>
      <c r="T158" s="250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51" t="s">
        <v>179</v>
      </c>
      <c r="AT158" s="251" t="s">
        <v>175</v>
      </c>
      <c r="AU158" s="251" t="s">
        <v>85</v>
      </c>
      <c r="AY158" s="14" t="s">
        <v>172</v>
      </c>
      <c r="BE158" s="252">
        <f>IF(N158="základní",J158,0)</f>
        <v>0</v>
      </c>
      <c r="BF158" s="252">
        <f>IF(N158="snížená",J158,0)</f>
        <v>0</v>
      </c>
      <c r="BG158" s="252">
        <f>IF(N158="zákl. přenesená",J158,0)</f>
        <v>0</v>
      </c>
      <c r="BH158" s="252">
        <f>IF(N158="sníž. přenesená",J158,0)</f>
        <v>0</v>
      </c>
      <c r="BI158" s="252">
        <f>IF(N158="nulová",J158,0)</f>
        <v>0</v>
      </c>
      <c r="BJ158" s="14" t="s">
        <v>83</v>
      </c>
      <c r="BK158" s="252">
        <f>ROUND(I158*H158,2)</f>
        <v>0</v>
      </c>
      <c r="BL158" s="14" t="s">
        <v>179</v>
      </c>
      <c r="BM158" s="251" t="s">
        <v>195</v>
      </c>
    </row>
    <row r="159" s="2" customFormat="1" ht="24.15" customHeight="1">
      <c r="A159" s="35"/>
      <c r="B159" s="36"/>
      <c r="C159" s="239" t="s">
        <v>196</v>
      </c>
      <c r="D159" s="239" t="s">
        <v>175</v>
      </c>
      <c r="E159" s="240" t="s">
        <v>197</v>
      </c>
      <c r="F159" s="241" t="s">
        <v>198</v>
      </c>
      <c r="G159" s="242" t="s">
        <v>191</v>
      </c>
      <c r="H159" s="243">
        <v>0.063</v>
      </c>
      <c r="I159" s="244"/>
      <c r="J159" s="245">
        <f>ROUND(I159*H159,2)</f>
        <v>0</v>
      </c>
      <c r="K159" s="246"/>
      <c r="L159" s="41"/>
      <c r="M159" s="247" t="s">
        <v>1</v>
      </c>
      <c r="N159" s="248" t="s">
        <v>41</v>
      </c>
      <c r="O159" s="88"/>
      <c r="P159" s="249">
        <f>O159*H159</f>
        <v>0</v>
      </c>
      <c r="Q159" s="249">
        <v>0</v>
      </c>
      <c r="R159" s="249">
        <f>Q159*H159</f>
        <v>0</v>
      </c>
      <c r="S159" s="249">
        <v>0</v>
      </c>
      <c r="T159" s="250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51" t="s">
        <v>179</v>
      </c>
      <c r="AT159" s="251" t="s">
        <v>175</v>
      </c>
      <c r="AU159" s="251" t="s">
        <v>85</v>
      </c>
      <c r="AY159" s="14" t="s">
        <v>172</v>
      </c>
      <c r="BE159" s="252">
        <f>IF(N159="základní",J159,0)</f>
        <v>0</v>
      </c>
      <c r="BF159" s="252">
        <f>IF(N159="snížená",J159,0)</f>
        <v>0</v>
      </c>
      <c r="BG159" s="252">
        <f>IF(N159="zákl. přenesená",J159,0)</f>
        <v>0</v>
      </c>
      <c r="BH159" s="252">
        <f>IF(N159="sníž. přenesená",J159,0)</f>
        <v>0</v>
      </c>
      <c r="BI159" s="252">
        <f>IF(N159="nulová",J159,0)</f>
        <v>0</v>
      </c>
      <c r="BJ159" s="14" t="s">
        <v>83</v>
      </c>
      <c r="BK159" s="252">
        <f>ROUND(I159*H159,2)</f>
        <v>0</v>
      </c>
      <c r="BL159" s="14" t="s">
        <v>179</v>
      </c>
      <c r="BM159" s="251" t="s">
        <v>199</v>
      </c>
    </row>
    <row r="160" s="2" customFormat="1" ht="24.15" customHeight="1">
      <c r="A160" s="35"/>
      <c r="B160" s="36"/>
      <c r="C160" s="239" t="s">
        <v>173</v>
      </c>
      <c r="D160" s="239" t="s">
        <v>175</v>
      </c>
      <c r="E160" s="240" t="s">
        <v>200</v>
      </c>
      <c r="F160" s="241" t="s">
        <v>201</v>
      </c>
      <c r="G160" s="242" t="s">
        <v>191</v>
      </c>
      <c r="H160" s="243">
        <v>1.8899999999999999</v>
      </c>
      <c r="I160" s="244"/>
      <c r="J160" s="245">
        <f>ROUND(I160*H160,2)</f>
        <v>0</v>
      </c>
      <c r="K160" s="246"/>
      <c r="L160" s="41"/>
      <c r="M160" s="247" t="s">
        <v>1</v>
      </c>
      <c r="N160" s="248" t="s">
        <v>41</v>
      </c>
      <c r="O160" s="88"/>
      <c r="P160" s="249">
        <f>O160*H160</f>
        <v>0</v>
      </c>
      <c r="Q160" s="249">
        <v>0</v>
      </c>
      <c r="R160" s="249">
        <f>Q160*H160</f>
        <v>0</v>
      </c>
      <c r="S160" s="249">
        <v>0</v>
      </c>
      <c r="T160" s="250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51" t="s">
        <v>179</v>
      </c>
      <c r="AT160" s="251" t="s">
        <v>175</v>
      </c>
      <c r="AU160" s="251" t="s">
        <v>85</v>
      </c>
      <c r="AY160" s="14" t="s">
        <v>172</v>
      </c>
      <c r="BE160" s="252">
        <f>IF(N160="základní",J160,0)</f>
        <v>0</v>
      </c>
      <c r="BF160" s="252">
        <f>IF(N160="snížená",J160,0)</f>
        <v>0</v>
      </c>
      <c r="BG160" s="252">
        <f>IF(N160="zákl. přenesená",J160,0)</f>
        <v>0</v>
      </c>
      <c r="BH160" s="252">
        <f>IF(N160="sníž. přenesená",J160,0)</f>
        <v>0</v>
      </c>
      <c r="BI160" s="252">
        <f>IF(N160="nulová",J160,0)</f>
        <v>0</v>
      </c>
      <c r="BJ160" s="14" t="s">
        <v>83</v>
      </c>
      <c r="BK160" s="252">
        <f>ROUND(I160*H160,2)</f>
        <v>0</v>
      </c>
      <c r="BL160" s="14" t="s">
        <v>179</v>
      </c>
      <c r="BM160" s="251" t="s">
        <v>202</v>
      </c>
    </row>
    <row r="161" s="2" customFormat="1" ht="16.5" customHeight="1">
      <c r="A161" s="35"/>
      <c r="B161" s="36"/>
      <c r="C161" s="239" t="s">
        <v>203</v>
      </c>
      <c r="D161" s="239" t="s">
        <v>175</v>
      </c>
      <c r="E161" s="240" t="s">
        <v>204</v>
      </c>
      <c r="F161" s="241" t="s">
        <v>205</v>
      </c>
      <c r="G161" s="242" t="s">
        <v>191</v>
      </c>
      <c r="H161" s="243">
        <v>0.063</v>
      </c>
      <c r="I161" s="244"/>
      <c r="J161" s="245">
        <f>ROUND(I161*H161,2)</f>
        <v>0</v>
      </c>
      <c r="K161" s="246"/>
      <c r="L161" s="41"/>
      <c r="M161" s="247" t="s">
        <v>1</v>
      </c>
      <c r="N161" s="248" t="s">
        <v>41</v>
      </c>
      <c r="O161" s="88"/>
      <c r="P161" s="249">
        <f>O161*H161</f>
        <v>0</v>
      </c>
      <c r="Q161" s="249">
        <v>0</v>
      </c>
      <c r="R161" s="249">
        <f>Q161*H161</f>
        <v>0</v>
      </c>
      <c r="S161" s="249">
        <v>0</v>
      </c>
      <c r="T161" s="250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51" t="s">
        <v>179</v>
      </c>
      <c r="AT161" s="251" t="s">
        <v>175</v>
      </c>
      <c r="AU161" s="251" t="s">
        <v>85</v>
      </c>
      <c r="AY161" s="14" t="s">
        <v>172</v>
      </c>
      <c r="BE161" s="252">
        <f>IF(N161="základní",J161,0)</f>
        <v>0</v>
      </c>
      <c r="BF161" s="252">
        <f>IF(N161="snížená",J161,0)</f>
        <v>0</v>
      </c>
      <c r="BG161" s="252">
        <f>IF(N161="zákl. přenesená",J161,0)</f>
        <v>0</v>
      </c>
      <c r="BH161" s="252">
        <f>IF(N161="sníž. přenesená",J161,0)</f>
        <v>0</v>
      </c>
      <c r="BI161" s="252">
        <f>IF(N161="nulová",J161,0)</f>
        <v>0</v>
      </c>
      <c r="BJ161" s="14" t="s">
        <v>83</v>
      </c>
      <c r="BK161" s="252">
        <f>ROUND(I161*H161,2)</f>
        <v>0</v>
      </c>
      <c r="BL161" s="14" t="s">
        <v>179</v>
      </c>
      <c r="BM161" s="251" t="s">
        <v>206</v>
      </c>
    </row>
    <row r="162" s="12" customFormat="1" ht="25.92" customHeight="1">
      <c r="A162" s="12"/>
      <c r="B162" s="223"/>
      <c r="C162" s="224"/>
      <c r="D162" s="225" t="s">
        <v>75</v>
      </c>
      <c r="E162" s="226" t="s">
        <v>207</v>
      </c>
      <c r="F162" s="226" t="s">
        <v>208</v>
      </c>
      <c r="G162" s="224"/>
      <c r="H162" s="224"/>
      <c r="I162" s="227"/>
      <c r="J162" s="228">
        <f>BK162</f>
        <v>0</v>
      </c>
      <c r="K162" s="224"/>
      <c r="L162" s="229"/>
      <c r="M162" s="230"/>
      <c r="N162" s="231"/>
      <c r="O162" s="231"/>
      <c r="P162" s="232">
        <f>P163+P169+P194+P195+P212+P218</f>
        <v>0</v>
      </c>
      <c r="Q162" s="231"/>
      <c r="R162" s="232">
        <f>R163+R169+R194+R195+R212+R218</f>
        <v>0.082902780000000009</v>
      </c>
      <c r="S162" s="231"/>
      <c r="T162" s="233">
        <f>T163+T169+T194+T195+T212+T218</f>
        <v>0.062870000000000009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34" t="s">
        <v>85</v>
      </c>
      <c r="AT162" s="235" t="s">
        <v>75</v>
      </c>
      <c r="AU162" s="235" t="s">
        <v>76</v>
      </c>
      <c r="AY162" s="234" t="s">
        <v>172</v>
      </c>
      <c r="BK162" s="236">
        <f>BK163+BK169+BK194+BK195+BK212+BK218</f>
        <v>0</v>
      </c>
    </row>
    <row r="163" s="12" customFormat="1" ht="22.8" customHeight="1">
      <c r="A163" s="12"/>
      <c r="B163" s="223"/>
      <c r="C163" s="224"/>
      <c r="D163" s="225" t="s">
        <v>75</v>
      </c>
      <c r="E163" s="237" t="s">
        <v>209</v>
      </c>
      <c r="F163" s="237" t="s">
        <v>210</v>
      </c>
      <c r="G163" s="224"/>
      <c r="H163" s="224"/>
      <c r="I163" s="227"/>
      <c r="J163" s="238">
        <f>BK163</f>
        <v>0</v>
      </c>
      <c r="K163" s="224"/>
      <c r="L163" s="229"/>
      <c r="M163" s="230"/>
      <c r="N163" s="231"/>
      <c r="O163" s="231"/>
      <c r="P163" s="232">
        <f>SUM(P164:P168)</f>
        <v>0</v>
      </c>
      <c r="Q163" s="231"/>
      <c r="R163" s="232">
        <f>SUM(R164:R168)</f>
        <v>0.0028</v>
      </c>
      <c r="S163" s="231"/>
      <c r="T163" s="233">
        <f>SUM(T164:T168)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34" t="s">
        <v>85</v>
      </c>
      <c r="AT163" s="235" t="s">
        <v>75</v>
      </c>
      <c r="AU163" s="235" t="s">
        <v>83</v>
      </c>
      <c r="AY163" s="234" t="s">
        <v>172</v>
      </c>
      <c r="BK163" s="236">
        <f>SUM(BK164:BK168)</f>
        <v>0</v>
      </c>
    </row>
    <row r="164" s="2" customFormat="1" ht="16.5" customHeight="1">
      <c r="A164" s="35"/>
      <c r="B164" s="36"/>
      <c r="C164" s="239" t="s">
        <v>184</v>
      </c>
      <c r="D164" s="239" t="s">
        <v>175</v>
      </c>
      <c r="E164" s="240" t="s">
        <v>211</v>
      </c>
      <c r="F164" s="241" t="s">
        <v>212</v>
      </c>
      <c r="G164" s="242" t="s">
        <v>213</v>
      </c>
      <c r="H164" s="243">
        <v>7</v>
      </c>
      <c r="I164" s="244"/>
      <c r="J164" s="245">
        <f>ROUND(I164*H164,2)</f>
        <v>0</v>
      </c>
      <c r="K164" s="246"/>
      <c r="L164" s="41"/>
      <c r="M164" s="247" t="s">
        <v>1</v>
      </c>
      <c r="N164" s="248" t="s">
        <v>41</v>
      </c>
      <c r="O164" s="88"/>
      <c r="P164" s="249">
        <f>O164*H164</f>
        <v>0</v>
      </c>
      <c r="Q164" s="249">
        <v>0.00040000000000000002</v>
      </c>
      <c r="R164" s="249">
        <f>Q164*H164</f>
        <v>0.0028</v>
      </c>
      <c r="S164" s="249">
        <v>0</v>
      </c>
      <c r="T164" s="250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51" t="s">
        <v>214</v>
      </c>
      <c r="AT164" s="251" t="s">
        <v>175</v>
      </c>
      <c r="AU164" s="251" t="s">
        <v>85</v>
      </c>
      <c r="AY164" s="14" t="s">
        <v>172</v>
      </c>
      <c r="BE164" s="252">
        <f>IF(N164="základní",J164,0)</f>
        <v>0</v>
      </c>
      <c r="BF164" s="252">
        <f>IF(N164="snížená",J164,0)</f>
        <v>0</v>
      </c>
      <c r="BG164" s="252">
        <f>IF(N164="zákl. přenesená",J164,0)</f>
        <v>0</v>
      </c>
      <c r="BH164" s="252">
        <f>IF(N164="sníž. přenesená",J164,0)</f>
        <v>0</v>
      </c>
      <c r="BI164" s="252">
        <f>IF(N164="nulová",J164,0)</f>
        <v>0</v>
      </c>
      <c r="BJ164" s="14" t="s">
        <v>83</v>
      </c>
      <c r="BK164" s="252">
        <f>ROUND(I164*H164,2)</f>
        <v>0</v>
      </c>
      <c r="BL164" s="14" t="s">
        <v>214</v>
      </c>
      <c r="BM164" s="251" t="s">
        <v>215</v>
      </c>
    </row>
    <row r="165" s="2" customFormat="1" ht="24.15" customHeight="1">
      <c r="A165" s="35"/>
      <c r="B165" s="36"/>
      <c r="C165" s="239" t="s">
        <v>216</v>
      </c>
      <c r="D165" s="239" t="s">
        <v>175</v>
      </c>
      <c r="E165" s="240" t="s">
        <v>217</v>
      </c>
      <c r="F165" s="241" t="s">
        <v>218</v>
      </c>
      <c r="G165" s="242" t="s">
        <v>178</v>
      </c>
      <c r="H165" s="243">
        <v>2</v>
      </c>
      <c r="I165" s="244"/>
      <c r="J165" s="245">
        <f>ROUND(I165*H165,2)</f>
        <v>0</v>
      </c>
      <c r="K165" s="246"/>
      <c r="L165" s="41"/>
      <c r="M165" s="247" t="s">
        <v>1</v>
      </c>
      <c r="N165" s="248" t="s">
        <v>41</v>
      </c>
      <c r="O165" s="88"/>
      <c r="P165" s="249">
        <f>O165*H165</f>
        <v>0</v>
      </c>
      <c r="Q165" s="249">
        <v>0</v>
      </c>
      <c r="R165" s="249">
        <f>Q165*H165</f>
        <v>0</v>
      </c>
      <c r="S165" s="249">
        <v>0</v>
      </c>
      <c r="T165" s="250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51" t="s">
        <v>214</v>
      </c>
      <c r="AT165" s="251" t="s">
        <v>175</v>
      </c>
      <c r="AU165" s="251" t="s">
        <v>85</v>
      </c>
      <c r="AY165" s="14" t="s">
        <v>172</v>
      </c>
      <c r="BE165" s="252">
        <f>IF(N165="základní",J165,0)</f>
        <v>0</v>
      </c>
      <c r="BF165" s="252">
        <f>IF(N165="snížená",J165,0)</f>
        <v>0</v>
      </c>
      <c r="BG165" s="252">
        <f>IF(N165="zákl. přenesená",J165,0)</f>
        <v>0</v>
      </c>
      <c r="BH165" s="252">
        <f>IF(N165="sníž. přenesená",J165,0)</f>
        <v>0</v>
      </c>
      <c r="BI165" s="252">
        <f>IF(N165="nulová",J165,0)</f>
        <v>0</v>
      </c>
      <c r="BJ165" s="14" t="s">
        <v>83</v>
      </c>
      <c r="BK165" s="252">
        <f>ROUND(I165*H165,2)</f>
        <v>0</v>
      </c>
      <c r="BL165" s="14" t="s">
        <v>214</v>
      </c>
      <c r="BM165" s="251" t="s">
        <v>219</v>
      </c>
    </row>
    <row r="166" s="2" customFormat="1" ht="21.75" customHeight="1">
      <c r="A166" s="35"/>
      <c r="B166" s="36"/>
      <c r="C166" s="239" t="s">
        <v>220</v>
      </c>
      <c r="D166" s="239" t="s">
        <v>175</v>
      </c>
      <c r="E166" s="240" t="s">
        <v>221</v>
      </c>
      <c r="F166" s="241" t="s">
        <v>222</v>
      </c>
      <c r="G166" s="242" t="s">
        <v>213</v>
      </c>
      <c r="H166" s="243">
        <v>7</v>
      </c>
      <c r="I166" s="244"/>
      <c r="J166" s="245">
        <f>ROUND(I166*H166,2)</f>
        <v>0</v>
      </c>
      <c r="K166" s="246"/>
      <c r="L166" s="41"/>
      <c r="M166" s="247" t="s">
        <v>1</v>
      </c>
      <c r="N166" s="248" t="s">
        <v>41</v>
      </c>
      <c r="O166" s="88"/>
      <c r="P166" s="249">
        <f>O166*H166</f>
        <v>0</v>
      </c>
      <c r="Q166" s="249">
        <v>0</v>
      </c>
      <c r="R166" s="249">
        <f>Q166*H166</f>
        <v>0</v>
      </c>
      <c r="S166" s="249">
        <v>0</v>
      </c>
      <c r="T166" s="250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51" t="s">
        <v>214</v>
      </c>
      <c r="AT166" s="251" t="s">
        <v>175</v>
      </c>
      <c r="AU166" s="251" t="s">
        <v>85</v>
      </c>
      <c r="AY166" s="14" t="s">
        <v>172</v>
      </c>
      <c r="BE166" s="252">
        <f>IF(N166="základní",J166,0)</f>
        <v>0</v>
      </c>
      <c r="BF166" s="252">
        <f>IF(N166="snížená",J166,0)</f>
        <v>0</v>
      </c>
      <c r="BG166" s="252">
        <f>IF(N166="zákl. přenesená",J166,0)</f>
        <v>0</v>
      </c>
      <c r="BH166" s="252">
        <f>IF(N166="sníž. přenesená",J166,0)</f>
        <v>0</v>
      </c>
      <c r="BI166" s="252">
        <f>IF(N166="nulová",J166,0)</f>
        <v>0</v>
      </c>
      <c r="BJ166" s="14" t="s">
        <v>83</v>
      </c>
      <c r="BK166" s="252">
        <f>ROUND(I166*H166,2)</f>
        <v>0</v>
      </c>
      <c r="BL166" s="14" t="s">
        <v>214</v>
      </c>
      <c r="BM166" s="251" t="s">
        <v>223</v>
      </c>
    </row>
    <row r="167" s="2" customFormat="1" ht="24.15" customHeight="1">
      <c r="A167" s="35"/>
      <c r="B167" s="36"/>
      <c r="C167" s="239" t="s">
        <v>224</v>
      </c>
      <c r="D167" s="239" t="s">
        <v>175</v>
      </c>
      <c r="E167" s="240" t="s">
        <v>225</v>
      </c>
      <c r="F167" s="241" t="s">
        <v>226</v>
      </c>
      <c r="G167" s="242" t="s">
        <v>227</v>
      </c>
      <c r="H167" s="264"/>
      <c r="I167" s="244"/>
      <c r="J167" s="245">
        <f>ROUND(I167*H167,2)</f>
        <v>0</v>
      </c>
      <c r="K167" s="246"/>
      <c r="L167" s="41"/>
      <c r="M167" s="247" t="s">
        <v>1</v>
      </c>
      <c r="N167" s="248" t="s">
        <v>41</v>
      </c>
      <c r="O167" s="88"/>
      <c r="P167" s="249">
        <f>O167*H167</f>
        <v>0</v>
      </c>
      <c r="Q167" s="249">
        <v>0</v>
      </c>
      <c r="R167" s="249">
        <f>Q167*H167</f>
        <v>0</v>
      </c>
      <c r="S167" s="249">
        <v>0</v>
      </c>
      <c r="T167" s="250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51" t="s">
        <v>214</v>
      </c>
      <c r="AT167" s="251" t="s">
        <v>175</v>
      </c>
      <c r="AU167" s="251" t="s">
        <v>85</v>
      </c>
      <c r="AY167" s="14" t="s">
        <v>172</v>
      </c>
      <c r="BE167" s="252">
        <f>IF(N167="základní",J167,0)</f>
        <v>0</v>
      </c>
      <c r="BF167" s="252">
        <f>IF(N167="snížená",J167,0)</f>
        <v>0</v>
      </c>
      <c r="BG167" s="252">
        <f>IF(N167="zákl. přenesená",J167,0)</f>
        <v>0</v>
      </c>
      <c r="BH167" s="252">
        <f>IF(N167="sníž. přenesená",J167,0)</f>
        <v>0</v>
      </c>
      <c r="BI167" s="252">
        <f>IF(N167="nulová",J167,0)</f>
        <v>0</v>
      </c>
      <c r="BJ167" s="14" t="s">
        <v>83</v>
      </c>
      <c r="BK167" s="252">
        <f>ROUND(I167*H167,2)</f>
        <v>0</v>
      </c>
      <c r="BL167" s="14" t="s">
        <v>214</v>
      </c>
      <c r="BM167" s="251" t="s">
        <v>228</v>
      </c>
    </row>
    <row r="168" s="2" customFormat="1" ht="24.15" customHeight="1">
      <c r="A168" s="35"/>
      <c r="B168" s="36"/>
      <c r="C168" s="239" t="s">
        <v>229</v>
      </c>
      <c r="D168" s="239" t="s">
        <v>175</v>
      </c>
      <c r="E168" s="240" t="s">
        <v>230</v>
      </c>
      <c r="F168" s="241" t="s">
        <v>231</v>
      </c>
      <c r="G168" s="242" t="s">
        <v>227</v>
      </c>
      <c r="H168" s="264"/>
      <c r="I168" s="244"/>
      <c r="J168" s="245">
        <f>ROUND(I168*H168,2)</f>
        <v>0</v>
      </c>
      <c r="K168" s="246"/>
      <c r="L168" s="41"/>
      <c r="M168" s="247" t="s">
        <v>1</v>
      </c>
      <c r="N168" s="248" t="s">
        <v>41</v>
      </c>
      <c r="O168" s="88"/>
      <c r="P168" s="249">
        <f>O168*H168</f>
        <v>0</v>
      </c>
      <c r="Q168" s="249">
        <v>0</v>
      </c>
      <c r="R168" s="249">
        <f>Q168*H168</f>
        <v>0</v>
      </c>
      <c r="S168" s="249">
        <v>0</v>
      </c>
      <c r="T168" s="250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51" t="s">
        <v>214</v>
      </c>
      <c r="AT168" s="251" t="s">
        <v>175</v>
      </c>
      <c r="AU168" s="251" t="s">
        <v>85</v>
      </c>
      <c r="AY168" s="14" t="s">
        <v>172</v>
      </c>
      <c r="BE168" s="252">
        <f>IF(N168="základní",J168,0)</f>
        <v>0</v>
      </c>
      <c r="BF168" s="252">
        <f>IF(N168="snížená",J168,0)</f>
        <v>0</v>
      </c>
      <c r="BG168" s="252">
        <f>IF(N168="zákl. přenesená",J168,0)</f>
        <v>0</v>
      </c>
      <c r="BH168" s="252">
        <f>IF(N168="sníž. přenesená",J168,0)</f>
        <v>0</v>
      </c>
      <c r="BI168" s="252">
        <f>IF(N168="nulová",J168,0)</f>
        <v>0</v>
      </c>
      <c r="BJ168" s="14" t="s">
        <v>83</v>
      </c>
      <c r="BK168" s="252">
        <f>ROUND(I168*H168,2)</f>
        <v>0</v>
      </c>
      <c r="BL168" s="14" t="s">
        <v>214</v>
      </c>
      <c r="BM168" s="251" t="s">
        <v>232</v>
      </c>
    </row>
    <row r="169" s="12" customFormat="1" ht="22.8" customHeight="1">
      <c r="A169" s="12"/>
      <c r="B169" s="223"/>
      <c r="C169" s="224"/>
      <c r="D169" s="225" t="s">
        <v>75</v>
      </c>
      <c r="E169" s="237" t="s">
        <v>233</v>
      </c>
      <c r="F169" s="237" t="s">
        <v>234</v>
      </c>
      <c r="G169" s="224"/>
      <c r="H169" s="224"/>
      <c r="I169" s="227"/>
      <c r="J169" s="238">
        <f>BK169</f>
        <v>0</v>
      </c>
      <c r="K169" s="224"/>
      <c r="L169" s="229"/>
      <c r="M169" s="230"/>
      <c r="N169" s="231"/>
      <c r="O169" s="231"/>
      <c r="P169" s="232">
        <f>SUM(P170:P193)</f>
        <v>0</v>
      </c>
      <c r="Q169" s="231"/>
      <c r="R169" s="232">
        <f>SUM(R170:R193)</f>
        <v>0.052814780000000006</v>
      </c>
      <c r="S169" s="231"/>
      <c r="T169" s="233">
        <f>SUM(T170:T193)</f>
        <v>0.038870000000000002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34" t="s">
        <v>85</v>
      </c>
      <c r="AT169" s="235" t="s">
        <v>75</v>
      </c>
      <c r="AU169" s="235" t="s">
        <v>83</v>
      </c>
      <c r="AY169" s="234" t="s">
        <v>172</v>
      </c>
      <c r="BK169" s="236">
        <f>SUM(BK170:BK193)</f>
        <v>0</v>
      </c>
    </row>
    <row r="170" s="2" customFormat="1" ht="24.15" customHeight="1">
      <c r="A170" s="35"/>
      <c r="B170" s="36"/>
      <c r="C170" s="239" t="s">
        <v>235</v>
      </c>
      <c r="D170" s="239" t="s">
        <v>175</v>
      </c>
      <c r="E170" s="240" t="s">
        <v>236</v>
      </c>
      <c r="F170" s="241" t="s">
        <v>237</v>
      </c>
      <c r="G170" s="242" t="s">
        <v>213</v>
      </c>
      <c r="H170" s="243">
        <v>12</v>
      </c>
      <c r="I170" s="244"/>
      <c r="J170" s="245">
        <f>ROUND(I170*H170,2)</f>
        <v>0</v>
      </c>
      <c r="K170" s="246"/>
      <c r="L170" s="41"/>
      <c r="M170" s="247" t="s">
        <v>1</v>
      </c>
      <c r="N170" s="248" t="s">
        <v>41</v>
      </c>
      <c r="O170" s="88"/>
      <c r="P170" s="249">
        <f>O170*H170</f>
        <v>0</v>
      </c>
      <c r="Q170" s="249">
        <v>0.00011242</v>
      </c>
      <c r="R170" s="249">
        <f>Q170*H170</f>
        <v>0.0013490399999999999</v>
      </c>
      <c r="S170" s="249">
        <v>0.00215</v>
      </c>
      <c r="T170" s="250">
        <f>S170*H170</f>
        <v>0.0258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51" t="s">
        <v>214</v>
      </c>
      <c r="AT170" s="251" t="s">
        <v>175</v>
      </c>
      <c r="AU170" s="251" t="s">
        <v>85</v>
      </c>
      <c r="AY170" s="14" t="s">
        <v>172</v>
      </c>
      <c r="BE170" s="252">
        <f>IF(N170="základní",J170,0)</f>
        <v>0</v>
      </c>
      <c r="BF170" s="252">
        <f>IF(N170="snížená",J170,0)</f>
        <v>0</v>
      </c>
      <c r="BG170" s="252">
        <f>IF(N170="zákl. přenesená",J170,0)</f>
        <v>0</v>
      </c>
      <c r="BH170" s="252">
        <f>IF(N170="sníž. přenesená",J170,0)</f>
        <v>0</v>
      </c>
      <c r="BI170" s="252">
        <f>IF(N170="nulová",J170,0)</f>
        <v>0</v>
      </c>
      <c r="BJ170" s="14" t="s">
        <v>83</v>
      </c>
      <c r="BK170" s="252">
        <f>ROUND(I170*H170,2)</f>
        <v>0</v>
      </c>
      <c r="BL170" s="14" t="s">
        <v>214</v>
      </c>
      <c r="BM170" s="251" t="s">
        <v>238</v>
      </c>
    </row>
    <row r="171" s="2" customFormat="1" ht="24.15" customHeight="1">
      <c r="A171" s="35"/>
      <c r="B171" s="36"/>
      <c r="C171" s="239" t="s">
        <v>239</v>
      </c>
      <c r="D171" s="239" t="s">
        <v>175</v>
      </c>
      <c r="E171" s="240" t="s">
        <v>240</v>
      </c>
      <c r="F171" s="241" t="s">
        <v>241</v>
      </c>
      <c r="G171" s="242" t="s">
        <v>213</v>
      </c>
      <c r="H171" s="243">
        <v>3</v>
      </c>
      <c r="I171" s="244"/>
      <c r="J171" s="245">
        <f>ROUND(I171*H171,2)</f>
        <v>0</v>
      </c>
      <c r="K171" s="246"/>
      <c r="L171" s="41"/>
      <c r="M171" s="247" t="s">
        <v>1</v>
      </c>
      <c r="N171" s="248" t="s">
        <v>41</v>
      </c>
      <c r="O171" s="88"/>
      <c r="P171" s="249">
        <f>O171*H171</f>
        <v>0</v>
      </c>
      <c r="Q171" s="249">
        <v>0.00038959999999999998</v>
      </c>
      <c r="R171" s="249">
        <f>Q171*H171</f>
        <v>0.0011688</v>
      </c>
      <c r="S171" s="249">
        <v>0.0034199999999999999</v>
      </c>
      <c r="T171" s="250">
        <f>S171*H171</f>
        <v>0.01026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51" t="s">
        <v>214</v>
      </c>
      <c r="AT171" s="251" t="s">
        <v>175</v>
      </c>
      <c r="AU171" s="251" t="s">
        <v>85</v>
      </c>
      <c r="AY171" s="14" t="s">
        <v>172</v>
      </c>
      <c r="BE171" s="252">
        <f>IF(N171="základní",J171,0)</f>
        <v>0</v>
      </c>
      <c r="BF171" s="252">
        <f>IF(N171="snížená",J171,0)</f>
        <v>0</v>
      </c>
      <c r="BG171" s="252">
        <f>IF(N171="zákl. přenesená",J171,0)</f>
        <v>0</v>
      </c>
      <c r="BH171" s="252">
        <f>IF(N171="sníž. přenesená",J171,0)</f>
        <v>0</v>
      </c>
      <c r="BI171" s="252">
        <f>IF(N171="nulová",J171,0)</f>
        <v>0</v>
      </c>
      <c r="BJ171" s="14" t="s">
        <v>83</v>
      </c>
      <c r="BK171" s="252">
        <f>ROUND(I171*H171,2)</f>
        <v>0</v>
      </c>
      <c r="BL171" s="14" t="s">
        <v>214</v>
      </c>
      <c r="BM171" s="251" t="s">
        <v>242</v>
      </c>
    </row>
    <row r="172" s="2" customFormat="1" ht="24.15" customHeight="1">
      <c r="A172" s="35"/>
      <c r="B172" s="36"/>
      <c r="C172" s="239" t="s">
        <v>8</v>
      </c>
      <c r="D172" s="239" t="s">
        <v>175</v>
      </c>
      <c r="E172" s="240" t="s">
        <v>243</v>
      </c>
      <c r="F172" s="241" t="s">
        <v>244</v>
      </c>
      <c r="G172" s="242" t="s">
        <v>178</v>
      </c>
      <c r="H172" s="243">
        <v>1</v>
      </c>
      <c r="I172" s="244"/>
      <c r="J172" s="245">
        <f>ROUND(I172*H172,2)</f>
        <v>0</v>
      </c>
      <c r="K172" s="246"/>
      <c r="L172" s="41"/>
      <c r="M172" s="247" t="s">
        <v>1</v>
      </c>
      <c r="N172" s="248" t="s">
        <v>41</v>
      </c>
      <c r="O172" s="88"/>
      <c r="P172" s="249">
        <f>O172*H172</f>
        <v>0</v>
      </c>
      <c r="Q172" s="249">
        <v>0</v>
      </c>
      <c r="R172" s="249">
        <f>Q172*H172</f>
        <v>0</v>
      </c>
      <c r="S172" s="249">
        <v>0.00068999999999999997</v>
      </c>
      <c r="T172" s="250">
        <f>S172*H172</f>
        <v>0.00068999999999999997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51" t="s">
        <v>214</v>
      </c>
      <c r="AT172" s="251" t="s">
        <v>175</v>
      </c>
      <c r="AU172" s="251" t="s">
        <v>85</v>
      </c>
      <c r="AY172" s="14" t="s">
        <v>172</v>
      </c>
      <c r="BE172" s="252">
        <f>IF(N172="základní",J172,0)</f>
        <v>0</v>
      </c>
      <c r="BF172" s="252">
        <f>IF(N172="snížená",J172,0)</f>
        <v>0</v>
      </c>
      <c r="BG172" s="252">
        <f>IF(N172="zákl. přenesená",J172,0)</f>
        <v>0</v>
      </c>
      <c r="BH172" s="252">
        <f>IF(N172="sníž. přenesená",J172,0)</f>
        <v>0</v>
      </c>
      <c r="BI172" s="252">
        <f>IF(N172="nulová",J172,0)</f>
        <v>0</v>
      </c>
      <c r="BJ172" s="14" t="s">
        <v>83</v>
      </c>
      <c r="BK172" s="252">
        <f>ROUND(I172*H172,2)</f>
        <v>0</v>
      </c>
      <c r="BL172" s="14" t="s">
        <v>214</v>
      </c>
      <c r="BM172" s="251" t="s">
        <v>245</v>
      </c>
    </row>
    <row r="173" s="2" customFormat="1" ht="21.75" customHeight="1">
      <c r="A173" s="35"/>
      <c r="B173" s="36"/>
      <c r="C173" s="239" t="s">
        <v>214</v>
      </c>
      <c r="D173" s="239" t="s">
        <v>175</v>
      </c>
      <c r="E173" s="240" t="s">
        <v>246</v>
      </c>
      <c r="F173" s="241" t="s">
        <v>247</v>
      </c>
      <c r="G173" s="242" t="s">
        <v>178</v>
      </c>
      <c r="H173" s="243">
        <v>4</v>
      </c>
      <c r="I173" s="244"/>
      <c r="J173" s="245">
        <f>ROUND(I173*H173,2)</f>
        <v>0</v>
      </c>
      <c r="K173" s="246"/>
      <c r="L173" s="41"/>
      <c r="M173" s="247" t="s">
        <v>1</v>
      </c>
      <c r="N173" s="248" t="s">
        <v>41</v>
      </c>
      <c r="O173" s="88"/>
      <c r="P173" s="249">
        <f>O173*H173</f>
        <v>0</v>
      </c>
      <c r="Q173" s="249">
        <v>0</v>
      </c>
      <c r="R173" s="249">
        <f>Q173*H173</f>
        <v>0</v>
      </c>
      <c r="S173" s="249">
        <v>0.00052999999999999998</v>
      </c>
      <c r="T173" s="250">
        <f>S173*H173</f>
        <v>0.0021199999999999999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51" t="s">
        <v>214</v>
      </c>
      <c r="AT173" s="251" t="s">
        <v>175</v>
      </c>
      <c r="AU173" s="251" t="s">
        <v>85</v>
      </c>
      <c r="AY173" s="14" t="s">
        <v>172</v>
      </c>
      <c r="BE173" s="252">
        <f>IF(N173="základní",J173,0)</f>
        <v>0</v>
      </c>
      <c r="BF173" s="252">
        <f>IF(N173="snížená",J173,0)</f>
        <v>0</v>
      </c>
      <c r="BG173" s="252">
        <f>IF(N173="zákl. přenesená",J173,0)</f>
        <v>0</v>
      </c>
      <c r="BH173" s="252">
        <f>IF(N173="sníž. přenesená",J173,0)</f>
        <v>0</v>
      </c>
      <c r="BI173" s="252">
        <f>IF(N173="nulová",J173,0)</f>
        <v>0</v>
      </c>
      <c r="BJ173" s="14" t="s">
        <v>83</v>
      </c>
      <c r="BK173" s="252">
        <f>ROUND(I173*H173,2)</f>
        <v>0</v>
      </c>
      <c r="BL173" s="14" t="s">
        <v>214</v>
      </c>
      <c r="BM173" s="251" t="s">
        <v>248</v>
      </c>
    </row>
    <row r="174" s="2" customFormat="1" ht="24.15" customHeight="1">
      <c r="A174" s="35"/>
      <c r="B174" s="36"/>
      <c r="C174" s="239" t="s">
        <v>249</v>
      </c>
      <c r="D174" s="239" t="s">
        <v>175</v>
      </c>
      <c r="E174" s="240" t="s">
        <v>250</v>
      </c>
      <c r="F174" s="241" t="s">
        <v>251</v>
      </c>
      <c r="G174" s="242" t="s">
        <v>213</v>
      </c>
      <c r="H174" s="243">
        <v>10</v>
      </c>
      <c r="I174" s="244"/>
      <c r="J174" s="245">
        <f>ROUND(I174*H174,2)</f>
        <v>0</v>
      </c>
      <c r="K174" s="246"/>
      <c r="L174" s="41"/>
      <c r="M174" s="247" t="s">
        <v>1</v>
      </c>
      <c r="N174" s="248" t="s">
        <v>41</v>
      </c>
      <c r="O174" s="88"/>
      <c r="P174" s="249">
        <f>O174*H174</f>
        <v>0</v>
      </c>
      <c r="Q174" s="249">
        <v>0.00147022</v>
      </c>
      <c r="R174" s="249">
        <f>Q174*H174</f>
        <v>0.014702199999999999</v>
      </c>
      <c r="S174" s="249">
        <v>0</v>
      </c>
      <c r="T174" s="250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51" t="s">
        <v>214</v>
      </c>
      <c r="AT174" s="251" t="s">
        <v>175</v>
      </c>
      <c r="AU174" s="251" t="s">
        <v>85</v>
      </c>
      <c r="AY174" s="14" t="s">
        <v>172</v>
      </c>
      <c r="BE174" s="252">
        <f>IF(N174="základní",J174,0)</f>
        <v>0</v>
      </c>
      <c r="BF174" s="252">
        <f>IF(N174="snížená",J174,0)</f>
        <v>0</v>
      </c>
      <c r="BG174" s="252">
        <f>IF(N174="zákl. přenesená",J174,0)</f>
        <v>0</v>
      </c>
      <c r="BH174" s="252">
        <f>IF(N174="sníž. přenesená",J174,0)</f>
        <v>0</v>
      </c>
      <c r="BI174" s="252">
        <f>IF(N174="nulová",J174,0)</f>
        <v>0</v>
      </c>
      <c r="BJ174" s="14" t="s">
        <v>83</v>
      </c>
      <c r="BK174" s="252">
        <f>ROUND(I174*H174,2)</f>
        <v>0</v>
      </c>
      <c r="BL174" s="14" t="s">
        <v>214</v>
      </c>
      <c r="BM174" s="251" t="s">
        <v>252</v>
      </c>
    </row>
    <row r="175" s="2" customFormat="1" ht="24.15" customHeight="1">
      <c r="A175" s="35"/>
      <c r="B175" s="36"/>
      <c r="C175" s="239" t="s">
        <v>253</v>
      </c>
      <c r="D175" s="239" t="s">
        <v>175</v>
      </c>
      <c r="E175" s="240" t="s">
        <v>254</v>
      </c>
      <c r="F175" s="241" t="s">
        <v>255</v>
      </c>
      <c r="G175" s="242" t="s">
        <v>213</v>
      </c>
      <c r="H175" s="243">
        <v>2</v>
      </c>
      <c r="I175" s="244"/>
      <c r="J175" s="245">
        <f>ROUND(I175*H175,2)</f>
        <v>0</v>
      </c>
      <c r="K175" s="246"/>
      <c r="L175" s="41"/>
      <c r="M175" s="247" t="s">
        <v>1</v>
      </c>
      <c r="N175" s="248" t="s">
        <v>41</v>
      </c>
      <c r="O175" s="88"/>
      <c r="P175" s="249">
        <f>O175*H175</f>
        <v>0</v>
      </c>
      <c r="Q175" s="249">
        <v>0.0018473599999999999</v>
      </c>
      <c r="R175" s="249">
        <f>Q175*H175</f>
        <v>0.0036947199999999999</v>
      </c>
      <c r="S175" s="249">
        <v>0</v>
      </c>
      <c r="T175" s="250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51" t="s">
        <v>214</v>
      </c>
      <c r="AT175" s="251" t="s">
        <v>175</v>
      </c>
      <c r="AU175" s="251" t="s">
        <v>85</v>
      </c>
      <c r="AY175" s="14" t="s">
        <v>172</v>
      </c>
      <c r="BE175" s="252">
        <f>IF(N175="základní",J175,0)</f>
        <v>0</v>
      </c>
      <c r="BF175" s="252">
        <f>IF(N175="snížená",J175,0)</f>
        <v>0</v>
      </c>
      <c r="BG175" s="252">
        <f>IF(N175="zákl. přenesená",J175,0)</f>
        <v>0</v>
      </c>
      <c r="BH175" s="252">
        <f>IF(N175="sníž. přenesená",J175,0)</f>
        <v>0</v>
      </c>
      <c r="BI175" s="252">
        <f>IF(N175="nulová",J175,0)</f>
        <v>0</v>
      </c>
      <c r="BJ175" s="14" t="s">
        <v>83</v>
      </c>
      <c r="BK175" s="252">
        <f>ROUND(I175*H175,2)</f>
        <v>0</v>
      </c>
      <c r="BL175" s="14" t="s">
        <v>214</v>
      </c>
      <c r="BM175" s="251" t="s">
        <v>256</v>
      </c>
    </row>
    <row r="176" s="2" customFormat="1" ht="24.15" customHeight="1">
      <c r="A176" s="35"/>
      <c r="B176" s="36"/>
      <c r="C176" s="239" t="s">
        <v>257</v>
      </c>
      <c r="D176" s="239" t="s">
        <v>175</v>
      </c>
      <c r="E176" s="240" t="s">
        <v>258</v>
      </c>
      <c r="F176" s="241" t="s">
        <v>259</v>
      </c>
      <c r="G176" s="242" t="s">
        <v>213</v>
      </c>
      <c r="H176" s="243">
        <v>3</v>
      </c>
      <c r="I176" s="244"/>
      <c r="J176" s="245">
        <f>ROUND(I176*H176,2)</f>
        <v>0</v>
      </c>
      <c r="K176" s="246"/>
      <c r="L176" s="41"/>
      <c r="M176" s="247" t="s">
        <v>1</v>
      </c>
      <c r="N176" s="248" t="s">
        <v>41</v>
      </c>
      <c r="O176" s="88"/>
      <c r="P176" s="249">
        <f>O176*H176</f>
        <v>0</v>
      </c>
      <c r="Q176" s="249">
        <v>0.0039593400000000004</v>
      </c>
      <c r="R176" s="249">
        <f>Q176*H176</f>
        <v>0.011878020000000001</v>
      </c>
      <c r="S176" s="249">
        <v>0</v>
      </c>
      <c r="T176" s="250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51" t="s">
        <v>214</v>
      </c>
      <c r="AT176" s="251" t="s">
        <v>175</v>
      </c>
      <c r="AU176" s="251" t="s">
        <v>85</v>
      </c>
      <c r="AY176" s="14" t="s">
        <v>172</v>
      </c>
      <c r="BE176" s="252">
        <f>IF(N176="základní",J176,0)</f>
        <v>0</v>
      </c>
      <c r="BF176" s="252">
        <f>IF(N176="snížená",J176,0)</f>
        <v>0</v>
      </c>
      <c r="BG176" s="252">
        <f>IF(N176="zákl. přenesená",J176,0)</f>
        <v>0</v>
      </c>
      <c r="BH176" s="252">
        <f>IF(N176="sníž. přenesená",J176,0)</f>
        <v>0</v>
      </c>
      <c r="BI176" s="252">
        <f>IF(N176="nulová",J176,0)</f>
        <v>0</v>
      </c>
      <c r="BJ176" s="14" t="s">
        <v>83</v>
      </c>
      <c r="BK176" s="252">
        <f>ROUND(I176*H176,2)</f>
        <v>0</v>
      </c>
      <c r="BL176" s="14" t="s">
        <v>214</v>
      </c>
      <c r="BM176" s="251" t="s">
        <v>260</v>
      </c>
    </row>
    <row r="177" s="2" customFormat="1" ht="16.5" customHeight="1">
      <c r="A177" s="35"/>
      <c r="B177" s="36"/>
      <c r="C177" s="239" t="s">
        <v>261</v>
      </c>
      <c r="D177" s="239" t="s">
        <v>175</v>
      </c>
      <c r="E177" s="240" t="s">
        <v>262</v>
      </c>
      <c r="F177" s="241" t="s">
        <v>263</v>
      </c>
      <c r="G177" s="242" t="s">
        <v>178</v>
      </c>
      <c r="H177" s="243">
        <v>2</v>
      </c>
      <c r="I177" s="244"/>
      <c r="J177" s="245">
        <f>ROUND(I177*H177,2)</f>
        <v>0</v>
      </c>
      <c r="K177" s="246"/>
      <c r="L177" s="41"/>
      <c r="M177" s="247" t="s">
        <v>1</v>
      </c>
      <c r="N177" s="248" t="s">
        <v>41</v>
      </c>
      <c r="O177" s="88"/>
      <c r="P177" s="249">
        <f>O177*H177</f>
        <v>0</v>
      </c>
      <c r="Q177" s="249">
        <v>0.0014859999999999999</v>
      </c>
      <c r="R177" s="249">
        <f>Q177*H177</f>
        <v>0.0029719999999999998</v>
      </c>
      <c r="S177" s="249">
        <v>0</v>
      </c>
      <c r="T177" s="250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51" t="s">
        <v>214</v>
      </c>
      <c r="AT177" s="251" t="s">
        <v>175</v>
      </c>
      <c r="AU177" s="251" t="s">
        <v>85</v>
      </c>
      <c r="AY177" s="14" t="s">
        <v>172</v>
      </c>
      <c r="BE177" s="252">
        <f>IF(N177="základní",J177,0)</f>
        <v>0</v>
      </c>
      <c r="BF177" s="252">
        <f>IF(N177="snížená",J177,0)</f>
        <v>0</v>
      </c>
      <c r="BG177" s="252">
        <f>IF(N177="zákl. přenesená",J177,0)</f>
        <v>0</v>
      </c>
      <c r="BH177" s="252">
        <f>IF(N177="sníž. přenesená",J177,0)</f>
        <v>0</v>
      </c>
      <c r="BI177" s="252">
        <f>IF(N177="nulová",J177,0)</f>
        <v>0</v>
      </c>
      <c r="BJ177" s="14" t="s">
        <v>83</v>
      </c>
      <c r="BK177" s="252">
        <f>ROUND(I177*H177,2)</f>
        <v>0</v>
      </c>
      <c r="BL177" s="14" t="s">
        <v>214</v>
      </c>
      <c r="BM177" s="251" t="s">
        <v>264</v>
      </c>
    </row>
    <row r="178" s="2" customFormat="1" ht="16.5" customHeight="1">
      <c r="A178" s="35"/>
      <c r="B178" s="36"/>
      <c r="C178" s="239" t="s">
        <v>7</v>
      </c>
      <c r="D178" s="239" t="s">
        <v>175</v>
      </c>
      <c r="E178" s="240" t="s">
        <v>265</v>
      </c>
      <c r="F178" s="241" t="s">
        <v>266</v>
      </c>
      <c r="G178" s="242" t="s">
        <v>213</v>
      </c>
      <c r="H178" s="243">
        <v>1</v>
      </c>
      <c r="I178" s="244"/>
      <c r="J178" s="245">
        <f>ROUND(I178*H178,2)</f>
        <v>0</v>
      </c>
      <c r="K178" s="246"/>
      <c r="L178" s="41"/>
      <c r="M178" s="247" t="s">
        <v>1</v>
      </c>
      <c r="N178" s="248" t="s">
        <v>41</v>
      </c>
      <c r="O178" s="88"/>
      <c r="P178" s="249">
        <f>O178*H178</f>
        <v>0</v>
      </c>
      <c r="Q178" s="249">
        <v>0.0025600000000000002</v>
      </c>
      <c r="R178" s="249">
        <f>Q178*H178</f>
        <v>0.0025600000000000002</v>
      </c>
      <c r="S178" s="249">
        <v>0</v>
      </c>
      <c r="T178" s="250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51" t="s">
        <v>214</v>
      </c>
      <c r="AT178" s="251" t="s">
        <v>175</v>
      </c>
      <c r="AU178" s="251" t="s">
        <v>85</v>
      </c>
      <c r="AY178" s="14" t="s">
        <v>172</v>
      </c>
      <c r="BE178" s="252">
        <f>IF(N178="základní",J178,0)</f>
        <v>0</v>
      </c>
      <c r="BF178" s="252">
        <f>IF(N178="snížená",J178,0)</f>
        <v>0</v>
      </c>
      <c r="BG178" s="252">
        <f>IF(N178="zákl. přenesená",J178,0)</f>
        <v>0</v>
      </c>
      <c r="BH178" s="252">
        <f>IF(N178="sníž. přenesená",J178,0)</f>
        <v>0</v>
      </c>
      <c r="BI178" s="252">
        <f>IF(N178="nulová",J178,0)</f>
        <v>0</v>
      </c>
      <c r="BJ178" s="14" t="s">
        <v>83</v>
      </c>
      <c r="BK178" s="252">
        <f>ROUND(I178*H178,2)</f>
        <v>0</v>
      </c>
      <c r="BL178" s="14" t="s">
        <v>214</v>
      </c>
      <c r="BM178" s="251" t="s">
        <v>267</v>
      </c>
    </row>
    <row r="179" s="2" customFormat="1" ht="33" customHeight="1">
      <c r="A179" s="35"/>
      <c r="B179" s="36"/>
      <c r="C179" s="239" t="s">
        <v>268</v>
      </c>
      <c r="D179" s="239" t="s">
        <v>175</v>
      </c>
      <c r="E179" s="240" t="s">
        <v>269</v>
      </c>
      <c r="F179" s="241" t="s">
        <v>270</v>
      </c>
      <c r="G179" s="242" t="s">
        <v>178</v>
      </c>
      <c r="H179" s="243">
        <v>4</v>
      </c>
      <c r="I179" s="244"/>
      <c r="J179" s="245">
        <f>ROUND(I179*H179,2)</f>
        <v>0</v>
      </c>
      <c r="K179" s="246"/>
      <c r="L179" s="41"/>
      <c r="M179" s="247" t="s">
        <v>1</v>
      </c>
      <c r="N179" s="248" t="s">
        <v>41</v>
      </c>
      <c r="O179" s="88"/>
      <c r="P179" s="249">
        <f>O179*H179</f>
        <v>0</v>
      </c>
      <c r="Q179" s="249">
        <v>0.0018799999999999999</v>
      </c>
      <c r="R179" s="249">
        <f>Q179*H179</f>
        <v>0.0075199999999999998</v>
      </c>
      <c r="S179" s="249">
        <v>0</v>
      </c>
      <c r="T179" s="250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51" t="s">
        <v>214</v>
      </c>
      <c r="AT179" s="251" t="s">
        <v>175</v>
      </c>
      <c r="AU179" s="251" t="s">
        <v>85</v>
      </c>
      <c r="AY179" s="14" t="s">
        <v>172</v>
      </c>
      <c r="BE179" s="252">
        <f>IF(N179="základní",J179,0)</f>
        <v>0</v>
      </c>
      <c r="BF179" s="252">
        <f>IF(N179="snížená",J179,0)</f>
        <v>0</v>
      </c>
      <c r="BG179" s="252">
        <f>IF(N179="zákl. přenesená",J179,0)</f>
        <v>0</v>
      </c>
      <c r="BH179" s="252">
        <f>IF(N179="sníž. přenesená",J179,0)</f>
        <v>0</v>
      </c>
      <c r="BI179" s="252">
        <f>IF(N179="nulová",J179,0)</f>
        <v>0</v>
      </c>
      <c r="BJ179" s="14" t="s">
        <v>83</v>
      </c>
      <c r="BK179" s="252">
        <f>ROUND(I179*H179,2)</f>
        <v>0</v>
      </c>
      <c r="BL179" s="14" t="s">
        <v>214</v>
      </c>
      <c r="BM179" s="251" t="s">
        <v>271</v>
      </c>
    </row>
    <row r="180" s="2" customFormat="1" ht="16.5" customHeight="1">
      <c r="A180" s="35"/>
      <c r="B180" s="36"/>
      <c r="C180" s="239" t="s">
        <v>272</v>
      </c>
      <c r="D180" s="239" t="s">
        <v>175</v>
      </c>
      <c r="E180" s="240" t="s">
        <v>273</v>
      </c>
      <c r="F180" s="241" t="s">
        <v>274</v>
      </c>
      <c r="G180" s="242" t="s">
        <v>178</v>
      </c>
      <c r="H180" s="243">
        <v>2</v>
      </c>
      <c r="I180" s="244"/>
      <c r="J180" s="245">
        <f>ROUND(I180*H180,2)</f>
        <v>0</v>
      </c>
      <c r="K180" s="246"/>
      <c r="L180" s="41"/>
      <c r="M180" s="247" t="s">
        <v>1</v>
      </c>
      <c r="N180" s="248" t="s">
        <v>41</v>
      </c>
      <c r="O180" s="88"/>
      <c r="P180" s="249">
        <f>O180*H180</f>
        <v>0</v>
      </c>
      <c r="Q180" s="249">
        <v>0</v>
      </c>
      <c r="R180" s="249">
        <f>Q180*H180</f>
        <v>0</v>
      </c>
      <c r="S180" s="249">
        <v>0</v>
      </c>
      <c r="T180" s="250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51" t="s">
        <v>214</v>
      </c>
      <c r="AT180" s="251" t="s">
        <v>175</v>
      </c>
      <c r="AU180" s="251" t="s">
        <v>85</v>
      </c>
      <c r="AY180" s="14" t="s">
        <v>172</v>
      </c>
      <c r="BE180" s="252">
        <f>IF(N180="základní",J180,0)</f>
        <v>0</v>
      </c>
      <c r="BF180" s="252">
        <f>IF(N180="snížená",J180,0)</f>
        <v>0</v>
      </c>
      <c r="BG180" s="252">
        <f>IF(N180="zákl. přenesená",J180,0)</f>
        <v>0</v>
      </c>
      <c r="BH180" s="252">
        <f>IF(N180="sníž. přenesená",J180,0)</f>
        <v>0</v>
      </c>
      <c r="BI180" s="252">
        <f>IF(N180="nulová",J180,0)</f>
        <v>0</v>
      </c>
      <c r="BJ180" s="14" t="s">
        <v>83</v>
      </c>
      <c r="BK180" s="252">
        <f>ROUND(I180*H180,2)</f>
        <v>0</v>
      </c>
      <c r="BL180" s="14" t="s">
        <v>214</v>
      </c>
      <c r="BM180" s="251" t="s">
        <v>275</v>
      </c>
    </row>
    <row r="181" s="2" customFormat="1" ht="24.15" customHeight="1">
      <c r="A181" s="35"/>
      <c r="B181" s="36"/>
      <c r="C181" s="239" t="s">
        <v>276</v>
      </c>
      <c r="D181" s="239" t="s">
        <v>175</v>
      </c>
      <c r="E181" s="240" t="s">
        <v>277</v>
      </c>
      <c r="F181" s="241" t="s">
        <v>278</v>
      </c>
      <c r="G181" s="242" t="s">
        <v>213</v>
      </c>
      <c r="H181" s="243">
        <v>15</v>
      </c>
      <c r="I181" s="244"/>
      <c r="J181" s="245">
        <f>ROUND(I181*H181,2)</f>
        <v>0</v>
      </c>
      <c r="K181" s="246"/>
      <c r="L181" s="41"/>
      <c r="M181" s="247" t="s">
        <v>1</v>
      </c>
      <c r="N181" s="248" t="s">
        <v>41</v>
      </c>
      <c r="O181" s="88"/>
      <c r="P181" s="249">
        <f>O181*H181</f>
        <v>0</v>
      </c>
      <c r="Q181" s="249">
        <v>1.0000000000000001E-05</v>
      </c>
      <c r="R181" s="249">
        <f>Q181*H181</f>
        <v>0.00015000000000000001</v>
      </c>
      <c r="S181" s="249">
        <v>0</v>
      </c>
      <c r="T181" s="250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51" t="s">
        <v>279</v>
      </c>
      <c r="AT181" s="251" t="s">
        <v>175</v>
      </c>
      <c r="AU181" s="251" t="s">
        <v>85</v>
      </c>
      <c r="AY181" s="14" t="s">
        <v>172</v>
      </c>
      <c r="BE181" s="252">
        <f>IF(N181="základní",J181,0)</f>
        <v>0</v>
      </c>
      <c r="BF181" s="252">
        <f>IF(N181="snížená",J181,0)</f>
        <v>0</v>
      </c>
      <c r="BG181" s="252">
        <f>IF(N181="zákl. přenesená",J181,0)</f>
        <v>0</v>
      </c>
      <c r="BH181" s="252">
        <f>IF(N181="sníž. přenesená",J181,0)</f>
        <v>0</v>
      </c>
      <c r="BI181" s="252">
        <f>IF(N181="nulová",J181,0)</f>
        <v>0</v>
      </c>
      <c r="BJ181" s="14" t="s">
        <v>83</v>
      </c>
      <c r="BK181" s="252">
        <f>ROUND(I181*H181,2)</f>
        <v>0</v>
      </c>
      <c r="BL181" s="14" t="s">
        <v>279</v>
      </c>
      <c r="BM181" s="251" t="s">
        <v>280</v>
      </c>
    </row>
    <row r="182" s="2" customFormat="1" ht="16.5" customHeight="1">
      <c r="A182" s="35"/>
      <c r="B182" s="36"/>
      <c r="C182" s="239" t="s">
        <v>281</v>
      </c>
      <c r="D182" s="239" t="s">
        <v>175</v>
      </c>
      <c r="E182" s="240" t="s">
        <v>282</v>
      </c>
      <c r="F182" s="241" t="s">
        <v>283</v>
      </c>
      <c r="G182" s="242" t="s">
        <v>213</v>
      </c>
      <c r="H182" s="243">
        <v>15</v>
      </c>
      <c r="I182" s="244"/>
      <c r="J182" s="245">
        <f>ROUND(I182*H182,2)</f>
        <v>0</v>
      </c>
      <c r="K182" s="246"/>
      <c r="L182" s="41"/>
      <c r="M182" s="247" t="s">
        <v>1</v>
      </c>
      <c r="N182" s="248" t="s">
        <v>41</v>
      </c>
      <c r="O182" s="88"/>
      <c r="P182" s="249">
        <f>O182*H182</f>
        <v>0</v>
      </c>
      <c r="Q182" s="249">
        <v>0</v>
      </c>
      <c r="R182" s="249">
        <f>Q182*H182</f>
        <v>0</v>
      </c>
      <c r="S182" s="249">
        <v>0</v>
      </c>
      <c r="T182" s="250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51" t="s">
        <v>214</v>
      </c>
      <c r="AT182" s="251" t="s">
        <v>175</v>
      </c>
      <c r="AU182" s="251" t="s">
        <v>85</v>
      </c>
      <c r="AY182" s="14" t="s">
        <v>172</v>
      </c>
      <c r="BE182" s="252">
        <f>IF(N182="základní",J182,0)</f>
        <v>0</v>
      </c>
      <c r="BF182" s="252">
        <f>IF(N182="snížená",J182,0)</f>
        <v>0</v>
      </c>
      <c r="BG182" s="252">
        <f>IF(N182="zákl. přenesená",J182,0)</f>
        <v>0</v>
      </c>
      <c r="BH182" s="252">
        <f>IF(N182="sníž. přenesená",J182,0)</f>
        <v>0</v>
      </c>
      <c r="BI182" s="252">
        <f>IF(N182="nulová",J182,0)</f>
        <v>0</v>
      </c>
      <c r="BJ182" s="14" t="s">
        <v>83</v>
      </c>
      <c r="BK182" s="252">
        <f>ROUND(I182*H182,2)</f>
        <v>0</v>
      </c>
      <c r="BL182" s="14" t="s">
        <v>214</v>
      </c>
      <c r="BM182" s="251" t="s">
        <v>284</v>
      </c>
    </row>
    <row r="183" s="2" customFormat="1" ht="16.5" customHeight="1">
      <c r="A183" s="35"/>
      <c r="B183" s="36"/>
      <c r="C183" s="239" t="s">
        <v>285</v>
      </c>
      <c r="D183" s="239" t="s">
        <v>175</v>
      </c>
      <c r="E183" s="240" t="s">
        <v>286</v>
      </c>
      <c r="F183" s="241" t="s">
        <v>287</v>
      </c>
      <c r="G183" s="242" t="s">
        <v>178</v>
      </c>
      <c r="H183" s="243">
        <v>1</v>
      </c>
      <c r="I183" s="244"/>
      <c r="J183" s="245">
        <f>ROUND(I183*H183,2)</f>
        <v>0</v>
      </c>
      <c r="K183" s="246"/>
      <c r="L183" s="41"/>
      <c r="M183" s="247" t="s">
        <v>1</v>
      </c>
      <c r="N183" s="248" t="s">
        <v>41</v>
      </c>
      <c r="O183" s="88"/>
      <c r="P183" s="249">
        <f>O183*H183</f>
        <v>0</v>
      </c>
      <c r="Q183" s="249">
        <v>0</v>
      </c>
      <c r="R183" s="249">
        <f>Q183*H183</f>
        <v>0</v>
      </c>
      <c r="S183" s="249">
        <v>0</v>
      </c>
      <c r="T183" s="250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51" t="s">
        <v>214</v>
      </c>
      <c r="AT183" s="251" t="s">
        <v>175</v>
      </c>
      <c r="AU183" s="251" t="s">
        <v>85</v>
      </c>
      <c r="AY183" s="14" t="s">
        <v>172</v>
      </c>
      <c r="BE183" s="252">
        <f>IF(N183="základní",J183,0)</f>
        <v>0</v>
      </c>
      <c r="BF183" s="252">
        <f>IF(N183="snížená",J183,0)</f>
        <v>0</v>
      </c>
      <c r="BG183" s="252">
        <f>IF(N183="zákl. přenesená",J183,0)</f>
        <v>0</v>
      </c>
      <c r="BH183" s="252">
        <f>IF(N183="sníž. přenesená",J183,0)</f>
        <v>0</v>
      </c>
      <c r="BI183" s="252">
        <f>IF(N183="nulová",J183,0)</f>
        <v>0</v>
      </c>
      <c r="BJ183" s="14" t="s">
        <v>83</v>
      </c>
      <c r="BK183" s="252">
        <f>ROUND(I183*H183,2)</f>
        <v>0</v>
      </c>
      <c r="BL183" s="14" t="s">
        <v>214</v>
      </c>
      <c r="BM183" s="251" t="s">
        <v>288</v>
      </c>
    </row>
    <row r="184" s="2" customFormat="1" ht="33" customHeight="1">
      <c r="A184" s="35"/>
      <c r="B184" s="36"/>
      <c r="C184" s="239" t="s">
        <v>289</v>
      </c>
      <c r="D184" s="239" t="s">
        <v>175</v>
      </c>
      <c r="E184" s="240" t="s">
        <v>290</v>
      </c>
      <c r="F184" s="241" t="s">
        <v>291</v>
      </c>
      <c r="G184" s="242" t="s">
        <v>178</v>
      </c>
      <c r="H184" s="243">
        <v>2</v>
      </c>
      <c r="I184" s="244"/>
      <c r="J184" s="245">
        <f>ROUND(I184*H184,2)</f>
        <v>0</v>
      </c>
      <c r="K184" s="246"/>
      <c r="L184" s="41"/>
      <c r="M184" s="247" t="s">
        <v>1</v>
      </c>
      <c r="N184" s="248" t="s">
        <v>41</v>
      </c>
      <c r="O184" s="88"/>
      <c r="P184" s="249">
        <f>O184*H184</f>
        <v>0</v>
      </c>
      <c r="Q184" s="249">
        <v>0.00024000000000000001</v>
      </c>
      <c r="R184" s="249">
        <f>Q184*H184</f>
        <v>0.00048000000000000001</v>
      </c>
      <c r="S184" s="249">
        <v>0</v>
      </c>
      <c r="T184" s="250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51" t="s">
        <v>214</v>
      </c>
      <c r="AT184" s="251" t="s">
        <v>175</v>
      </c>
      <c r="AU184" s="251" t="s">
        <v>85</v>
      </c>
      <c r="AY184" s="14" t="s">
        <v>172</v>
      </c>
      <c r="BE184" s="252">
        <f>IF(N184="základní",J184,0)</f>
        <v>0</v>
      </c>
      <c r="BF184" s="252">
        <f>IF(N184="snížená",J184,0)</f>
        <v>0</v>
      </c>
      <c r="BG184" s="252">
        <f>IF(N184="zákl. přenesená",J184,0)</f>
        <v>0</v>
      </c>
      <c r="BH184" s="252">
        <f>IF(N184="sníž. přenesená",J184,0)</f>
        <v>0</v>
      </c>
      <c r="BI184" s="252">
        <f>IF(N184="nulová",J184,0)</f>
        <v>0</v>
      </c>
      <c r="BJ184" s="14" t="s">
        <v>83</v>
      </c>
      <c r="BK184" s="252">
        <f>ROUND(I184*H184,2)</f>
        <v>0</v>
      </c>
      <c r="BL184" s="14" t="s">
        <v>214</v>
      </c>
      <c r="BM184" s="251" t="s">
        <v>292</v>
      </c>
    </row>
    <row r="185" s="2" customFormat="1" ht="33" customHeight="1">
      <c r="A185" s="35"/>
      <c r="B185" s="36"/>
      <c r="C185" s="239" t="s">
        <v>293</v>
      </c>
      <c r="D185" s="239" t="s">
        <v>175</v>
      </c>
      <c r="E185" s="240" t="s">
        <v>294</v>
      </c>
      <c r="F185" s="241" t="s">
        <v>295</v>
      </c>
      <c r="G185" s="242" t="s">
        <v>178</v>
      </c>
      <c r="H185" s="243">
        <v>1</v>
      </c>
      <c r="I185" s="244"/>
      <c r="J185" s="245">
        <f>ROUND(I185*H185,2)</f>
        <v>0</v>
      </c>
      <c r="K185" s="246"/>
      <c r="L185" s="41"/>
      <c r="M185" s="247" t="s">
        <v>1</v>
      </c>
      <c r="N185" s="248" t="s">
        <v>41</v>
      </c>
      <c r="O185" s="88"/>
      <c r="P185" s="249">
        <f>O185*H185</f>
        <v>0</v>
      </c>
      <c r="Q185" s="249">
        <v>0.00038000000000000002</v>
      </c>
      <c r="R185" s="249">
        <f>Q185*H185</f>
        <v>0.00038000000000000002</v>
      </c>
      <c r="S185" s="249">
        <v>0</v>
      </c>
      <c r="T185" s="250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51" t="s">
        <v>214</v>
      </c>
      <c r="AT185" s="251" t="s">
        <v>175</v>
      </c>
      <c r="AU185" s="251" t="s">
        <v>85</v>
      </c>
      <c r="AY185" s="14" t="s">
        <v>172</v>
      </c>
      <c r="BE185" s="252">
        <f>IF(N185="základní",J185,0)</f>
        <v>0</v>
      </c>
      <c r="BF185" s="252">
        <f>IF(N185="snížená",J185,0)</f>
        <v>0</v>
      </c>
      <c r="BG185" s="252">
        <f>IF(N185="zákl. přenesená",J185,0)</f>
        <v>0</v>
      </c>
      <c r="BH185" s="252">
        <f>IF(N185="sníž. přenesená",J185,0)</f>
        <v>0</v>
      </c>
      <c r="BI185" s="252">
        <f>IF(N185="nulová",J185,0)</f>
        <v>0</v>
      </c>
      <c r="BJ185" s="14" t="s">
        <v>83</v>
      </c>
      <c r="BK185" s="252">
        <f>ROUND(I185*H185,2)</f>
        <v>0</v>
      </c>
      <c r="BL185" s="14" t="s">
        <v>214</v>
      </c>
      <c r="BM185" s="251" t="s">
        <v>296</v>
      </c>
    </row>
    <row r="186" s="2" customFormat="1" ht="24.15" customHeight="1">
      <c r="A186" s="35"/>
      <c r="B186" s="36"/>
      <c r="C186" s="239" t="s">
        <v>297</v>
      </c>
      <c r="D186" s="239" t="s">
        <v>175</v>
      </c>
      <c r="E186" s="240" t="s">
        <v>298</v>
      </c>
      <c r="F186" s="241" t="s">
        <v>299</v>
      </c>
      <c r="G186" s="242" t="s">
        <v>178</v>
      </c>
      <c r="H186" s="243">
        <v>1</v>
      </c>
      <c r="I186" s="244"/>
      <c r="J186" s="245">
        <f>ROUND(I186*H186,2)</f>
        <v>0</v>
      </c>
      <c r="K186" s="246"/>
      <c r="L186" s="41"/>
      <c r="M186" s="247" t="s">
        <v>1</v>
      </c>
      <c r="N186" s="248" t="s">
        <v>41</v>
      </c>
      <c r="O186" s="88"/>
      <c r="P186" s="249">
        <f>O186*H186</f>
        <v>0</v>
      </c>
      <c r="Q186" s="249">
        <v>0.0029199999999999999</v>
      </c>
      <c r="R186" s="249">
        <f>Q186*H186</f>
        <v>0.0029199999999999999</v>
      </c>
      <c r="S186" s="249">
        <v>0</v>
      </c>
      <c r="T186" s="250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51" t="s">
        <v>214</v>
      </c>
      <c r="AT186" s="251" t="s">
        <v>175</v>
      </c>
      <c r="AU186" s="251" t="s">
        <v>85</v>
      </c>
      <c r="AY186" s="14" t="s">
        <v>172</v>
      </c>
      <c r="BE186" s="252">
        <f>IF(N186="základní",J186,0)</f>
        <v>0</v>
      </c>
      <c r="BF186" s="252">
        <f>IF(N186="snížená",J186,0)</f>
        <v>0</v>
      </c>
      <c r="BG186" s="252">
        <f>IF(N186="zákl. přenesená",J186,0)</f>
        <v>0</v>
      </c>
      <c r="BH186" s="252">
        <f>IF(N186="sníž. přenesená",J186,0)</f>
        <v>0</v>
      </c>
      <c r="BI186" s="252">
        <f>IF(N186="nulová",J186,0)</f>
        <v>0</v>
      </c>
      <c r="BJ186" s="14" t="s">
        <v>83</v>
      </c>
      <c r="BK186" s="252">
        <f>ROUND(I186*H186,2)</f>
        <v>0</v>
      </c>
      <c r="BL186" s="14" t="s">
        <v>214</v>
      </c>
      <c r="BM186" s="251" t="s">
        <v>300</v>
      </c>
    </row>
    <row r="187" s="2" customFormat="1" ht="37.8" customHeight="1">
      <c r="A187" s="35"/>
      <c r="B187" s="36"/>
      <c r="C187" s="239" t="s">
        <v>301</v>
      </c>
      <c r="D187" s="239" t="s">
        <v>175</v>
      </c>
      <c r="E187" s="240" t="s">
        <v>302</v>
      </c>
      <c r="F187" s="241" t="s">
        <v>303</v>
      </c>
      <c r="G187" s="242" t="s">
        <v>178</v>
      </c>
      <c r="H187" s="243">
        <v>1</v>
      </c>
      <c r="I187" s="244"/>
      <c r="J187" s="245">
        <f>ROUND(I187*H187,2)</f>
        <v>0</v>
      </c>
      <c r="K187" s="246"/>
      <c r="L187" s="41"/>
      <c r="M187" s="247" t="s">
        <v>1</v>
      </c>
      <c r="N187" s="248" t="s">
        <v>41</v>
      </c>
      <c r="O187" s="88"/>
      <c r="P187" s="249">
        <f>O187*H187</f>
        <v>0</v>
      </c>
      <c r="Q187" s="249">
        <v>0.00147</v>
      </c>
      <c r="R187" s="249">
        <f>Q187*H187</f>
        <v>0.00147</v>
      </c>
      <c r="S187" s="249">
        <v>0</v>
      </c>
      <c r="T187" s="250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51" t="s">
        <v>214</v>
      </c>
      <c r="AT187" s="251" t="s">
        <v>175</v>
      </c>
      <c r="AU187" s="251" t="s">
        <v>85</v>
      </c>
      <c r="AY187" s="14" t="s">
        <v>172</v>
      </c>
      <c r="BE187" s="252">
        <f>IF(N187="základní",J187,0)</f>
        <v>0</v>
      </c>
      <c r="BF187" s="252">
        <f>IF(N187="snížená",J187,0)</f>
        <v>0</v>
      </c>
      <c r="BG187" s="252">
        <f>IF(N187="zákl. přenesená",J187,0)</f>
        <v>0</v>
      </c>
      <c r="BH187" s="252">
        <f>IF(N187="sníž. přenesená",J187,0)</f>
        <v>0</v>
      </c>
      <c r="BI187" s="252">
        <f>IF(N187="nulová",J187,0)</f>
        <v>0</v>
      </c>
      <c r="BJ187" s="14" t="s">
        <v>83</v>
      </c>
      <c r="BK187" s="252">
        <f>ROUND(I187*H187,2)</f>
        <v>0</v>
      </c>
      <c r="BL187" s="14" t="s">
        <v>214</v>
      </c>
      <c r="BM187" s="251" t="s">
        <v>304</v>
      </c>
    </row>
    <row r="188" s="2" customFormat="1" ht="16.5" customHeight="1">
      <c r="A188" s="35"/>
      <c r="B188" s="36"/>
      <c r="C188" s="239" t="s">
        <v>305</v>
      </c>
      <c r="D188" s="239" t="s">
        <v>175</v>
      </c>
      <c r="E188" s="240" t="s">
        <v>306</v>
      </c>
      <c r="F188" s="241" t="s">
        <v>307</v>
      </c>
      <c r="G188" s="242" t="s">
        <v>178</v>
      </c>
      <c r="H188" s="243">
        <v>1</v>
      </c>
      <c r="I188" s="244"/>
      <c r="J188" s="245">
        <f>ROUND(I188*H188,2)</f>
        <v>0</v>
      </c>
      <c r="K188" s="246"/>
      <c r="L188" s="41"/>
      <c r="M188" s="247" t="s">
        <v>1</v>
      </c>
      <c r="N188" s="248" t="s">
        <v>41</v>
      </c>
      <c r="O188" s="88"/>
      <c r="P188" s="249">
        <f>O188*H188</f>
        <v>0</v>
      </c>
      <c r="Q188" s="249">
        <v>8.0000000000000007E-05</v>
      </c>
      <c r="R188" s="249">
        <f>Q188*H188</f>
        <v>8.0000000000000007E-05</v>
      </c>
      <c r="S188" s="249">
        <v>0</v>
      </c>
      <c r="T188" s="250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51" t="s">
        <v>214</v>
      </c>
      <c r="AT188" s="251" t="s">
        <v>175</v>
      </c>
      <c r="AU188" s="251" t="s">
        <v>85</v>
      </c>
      <c r="AY188" s="14" t="s">
        <v>172</v>
      </c>
      <c r="BE188" s="252">
        <f>IF(N188="základní",J188,0)</f>
        <v>0</v>
      </c>
      <c r="BF188" s="252">
        <f>IF(N188="snížená",J188,0)</f>
        <v>0</v>
      </c>
      <c r="BG188" s="252">
        <f>IF(N188="zákl. přenesená",J188,0)</f>
        <v>0</v>
      </c>
      <c r="BH188" s="252">
        <f>IF(N188="sníž. přenesená",J188,0)</f>
        <v>0</v>
      </c>
      <c r="BI188" s="252">
        <f>IF(N188="nulová",J188,0)</f>
        <v>0</v>
      </c>
      <c r="BJ188" s="14" t="s">
        <v>83</v>
      </c>
      <c r="BK188" s="252">
        <f>ROUND(I188*H188,2)</f>
        <v>0</v>
      </c>
      <c r="BL188" s="14" t="s">
        <v>214</v>
      </c>
      <c r="BM188" s="251" t="s">
        <v>308</v>
      </c>
    </row>
    <row r="189" s="2" customFormat="1" ht="24.15" customHeight="1">
      <c r="A189" s="35"/>
      <c r="B189" s="36"/>
      <c r="C189" s="253" t="s">
        <v>309</v>
      </c>
      <c r="D189" s="253" t="s">
        <v>181</v>
      </c>
      <c r="E189" s="254" t="s">
        <v>310</v>
      </c>
      <c r="F189" s="255" t="s">
        <v>311</v>
      </c>
      <c r="G189" s="256" t="s">
        <v>178</v>
      </c>
      <c r="H189" s="257">
        <v>1</v>
      </c>
      <c r="I189" s="258"/>
      <c r="J189" s="259">
        <f>ROUND(I189*H189,2)</f>
        <v>0</v>
      </c>
      <c r="K189" s="260"/>
      <c r="L189" s="261"/>
      <c r="M189" s="262" t="s">
        <v>1</v>
      </c>
      <c r="N189" s="263" t="s">
        <v>41</v>
      </c>
      <c r="O189" s="88"/>
      <c r="P189" s="249">
        <f>O189*H189</f>
        <v>0</v>
      </c>
      <c r="Q189" s="249">
        <v>0.00050000000000000001</v>
      </c>
      <c r="R189" s="249">
        <f>Q189*H189</f>
        <v>0.00050000000000000001</v>
      </c>
      <c r="S189" s="249">
        <v>0</v>
      </c>
      <c r="T189" s="250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51" t="s">
        <v>309</v>
      </c>
      <c r="AT189" s="251" t="s">
        <v>181</v>
      </c>
      <c r="AU189" s="251" t="s">
        <v>85</v>
      </c>
      <c r="AY189" s="14" t="s">
        <v>172</v>
      </c>
      <c r="BE189" s="252">
        <f>IF(N189="základní",J189,0)</f>
        <v>0</v>
      </c>
      <c r="BF189" s="252">
        <f>IF(N189="snížená",J189,0)</f>
        <v>0</v>
      </c>
      <c r="BG189" s="252">
        <f>IF(N189="zákl. přenesená",J189,0)</f>
        <v>0</v>
      </c>
      <c r="BH189" s="252">
        <f>IF(N189="sníž. přenesená",J189,0)</f>
        <v>0</v>
      </c>
      <c r="BI189" s="252">
        <f>IF(N189="nulová",J189,0)</f>
        <v>0</v>
      </c>
      <c r="BJ189" s="14" t="s">
        <v>83</v>
      </c>
      <c r="BK189" s="252">
        <f>ROUND(I189*H189,2)</f>
        <v>0</v>
      </c>
      <c r="BL189" s="14" t="s">
        <v>214</v>
      </c>
      <c r="BM189" s="251" t="s">
        <v>312</v>
      </c>
    </row>
    <row r="190" s="2" customFormat="1" ht="24.15" customHeight="1">
      <c r="A190" s="35"/>
      <c r="B190" s="36"/>
      <c r="C190" s="239" t="s">
        <v>313</v>
      </c>
      <c r="D190" s="239" t="s">
        <v>175</v>
      </c>
      <c r="E190" s="240" t="s">
        <v>314</v>
      </c>
      <c r="F190" s="241" t="s">
        <v>315</v>
      </c>
      <c r="G190" s="242" t="s">
        <v>178</v>
      </c>
      <c r="H190" s="243">
        <v>1</v>
      </c>
      <c r="I190" s="244"/>
      <c r="J190" s="245">
        <f>ROUND(I190*H190,2)</f>
        <v>0</v>
      </c>
      <c r="K190" s="246"/>
      <c r="L190" s="41"/>
      <c r="M190" s="247" t="s">
        <v>1</v>
      </c>
      <c r="N190" s="248" t="s">
        <v>41</v>
      </c>
      <c r="O190" s="88"/>
      <c r="P190" s="249">
        <f>O190*H190</f>
        <v>0</v>
      </c>
      <c r="Q190" s="249">
        <v>0.00075000000000000002</v>
      </c>
      <c r="R190" s="249">
        <f>Q190*H190</f>
        <v>0.00075000000000000002</v>
      </c>
      <c r="S190" s="249">
        <v>0</v>
      </c>
      <c r="T190" s="250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51" t="s">
        <v>214</v>
      </c>
      <c r="AT190" s="251" t="s">
        <v>175</v>
      </c>
      <c r="AU190" s="251" t="s">
        <v>85</v>
      </c>
      <c r="AY190" s="14" t="s">
        <v>172</v>
      </c>
      <c r="BE190" s="252">
        <f>IF(N190="základní",J190,0)</f>
        <v>0</v>
      </c>
      <c r="BF190" s="252">
        <f>IF(N190="snížená",J190,0)</f>
        <v>0</v>
      </c>
      <c r="BG190" s="252">
        <f>IF(N190="zákl. přenesená",J190,0)</f>
        <v>0</v>
      </c>
      <c r="BH190" s="252">
        <f>IF(N190="sníž. přenesená",J190,0)</f>
        <v>0</v>
      </c>
      <c r="BI190" s="252">
        <f>IF(N190="nulová",J190,0)</f>
        <v>0</v>
      </c>
      <c r="BJ190" s="14" t="s">
        <v>83</v>
      </c>
      <c r="BK190" s="252">
        <f>ROUND(I190*H190,2)</f>
        <v>0</v>
      </c>
      <c r="BL190" s="14" t="s">
        <v>214</v>
      </c>
      <c r="BM190" s="251" t="s">
        <v>316</v>
      </c>
    </row>
    <row r="191" s="2" customFormat="1" ht="16.5" customHeight="1">
      <c r="A191" s="35"/>
      <c r="B191" s="36"/>
      <c r="C191" s="239" t="s">
        <v>317</v>
      </c>
      <c r="D191" s="239" t="s">
        <v>175</v>
      </c>
      <c r="E191" s="240" t="s">
        <v>318</v>
      </c>
      <c r="F191" s="241" t="s">
        <v>319</v>
      </c>
      <c r="G191" s="242" t="s">
        <v>178</v>
      </c>
      <c r="H191" s="243">
        <v>1</v>
      </c>
      <c r="I191" s="244"/>
      <c r="J191" s="245">
        <f>ROUND(I191*H191,2)</f>
        <v>0</v>
      </c>
      <c r="K191" s="246"/>
      <c r="L191" s="41"/>
      <c r="M191" s="247" t="s">
        <v>1</v>
      </c>
      <c r="N191" s="248" t="s">
        <v>41</v>
      </c>
      <c r="O191" s="88"/>
      <c r="P191" s="249">
        <f>O191*H191</f>
        <v>0</v>
      </c>
      <c r="Q191" s="249">
        <v>0.00024000000000000001</v>
      </c>
      <c r="R191" s="249">
        <f>Q191*H191</f>
        <v>0.00024000000000000001</v>
      </c>
      <c r="S191" s="249">
        <v>0</v>
      </c>
      <c r="T191" s="250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51" t="s">
        <v>214</v>
      </c>
      <c r="AT191" s="251" t="s">
        <v>175</v>
      </c>
      <c r="AU191" s="251" t="s">
        <v>85</v>
      </c>
      <c r="AY191" s="14" t="s">
        <v>172</v>
      </c>
      <c r="BE191" s="252">
        <f>IF(N191="základní",J191,0)</f>
        <v>0</v>
      </c>
      <c r="BF191" s="252">
        <f>IF(N191="snížená",J191,0)</f>
        <v>0</v>
      </c>
      <c r="BG191" s="252">
        <f>IF(N191="zákl. přenesená",J191,0)</f>
        <v>0</v>
      </c>
      <c r="BH191" s="252">
        <f>IF(N191="sníž. přenesená",J191,0)</f>
        <v>0</v>
      </c>
      <c r="BI191" s="252">
        <f>IF(N191="nulová",J191,0)</f>
        <v>0</v>
      </c>
      <c r="BJ191" s="14" t="s">
        <v>83</v>
      </c>
      <c r="BK191" s="252">
        <f>ROUND(I191*H191,2)</f>
        <v>0</v>
      </c>
      <c r="BL191" s="14" t="s">
        <v>214</v>
      </c>
      <c r="BM191" s="251" t="s">
        <v>320</v>
      </c>
    </row>
    <row r="192" s="2" customFormat="1" ht="24.15" customHeight="1">
      <c r="A192" s="35"/>
      <c r="B192" s="36"/>
      <c r="C192" s="239" t="s">
        <v>321</v>
      </c>
      <c r="D192" s="239" t="s">
        <v>175</v>
      </c>
      <c r="E192" s="240" t="s">
        <v>322</v>
      </c>
      <c r="F192" s="241" t="s">
        <v>323</v>
      </c>
      <c r="G192" s="242" t="s">
        <v>227</v>
      </c>
      <c r="H192" s="264"/>
      <c r="I192" s="244"/>
      <c r="J192" s="245">
        <f>ROUND(I192*H192,2)</f>
        <v>0</v>
      </c>
      <c r="K192" s="246"/>
      <c r="L192" s="41"/>
      <c r="M192" s="247" t="s">
        <v>1</v>
      </c>
      <c r="N192" s="248" t="s">
        <v>41</v>
      </c>
      <c r="O192" s="88"/>
      <c r="P192" s="249">
        <f>O192*H192</f>
        <v>0</v>
      </c>
      <c r="Q192" s="249">
        <v>0</v>
      </c>
      <c r="R192" s="249">
        <f>Q192*H192</f>
        <v>0</v>
      </c>
      <c r="S192" s="249">
        <v>0</v>
      </c>
      <c r="T192" s="250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51" t="s">
        <v>214</v>
      </c>
      <c r="AT192" s="251" t="s">
        <v>175</v>
      </c>
      <c r="AU192" s="251" t="s">
        <v>85</v>
      </c>
      <c r="AY192" s="14" t="s">
        <v>172</v>
      </c>
      <c r="BE192" s="252">
        <f>IF(N192="základní",J192,0)</f>
        <v>0</v>
      </c>
      <c r="BF192" s="252">
        <f>IF(N192="snížená",J192,0)</f>
        <v>0</v>
      </c>
      <c r="BG192" s="252">
        <f>IF(N192="zákl. přenesená",J192,0)</f>
        <v>0</v>
      </c>
      <c r="BH192" s="252">
        <f>IF(N192="sníž. přenesená",J192,0)</f>
        <v>0</v>
      </c>
      <c r="BI192" s="252">
        <f>IF(N192="nulová",J192,0)</f>
        <v>0</v>
      </c>
      <c r="BJ192" s="14" t="s">
        <v>83</v>
      </c>
      <c r="BK192" s="252">
        <f>ROUND(I192*H192,2)</f>
        <v>0</v>
      </c>
      <c r="BL192" s="14" t="s">
        <v>214</v>
      </c>
      <c r="BM192" s="251" t="s">
        <v>324</v>
      </c>
    </row>
    <row r="193" s="2" customFormat="1" ht="24.15" customHeight="1">
      <c r="A193" s="35"/>
      <c r="B193" s="36"/>
      <c r="C193" s="239" t="s">
        <v>325</v>
      </c>
      <c r="D193" s="239" t="s">
        <v>175</v>
      </c>
      <c r="E193" s="240" t="s">
        <v>326</v>
      </c>
      <c r="F193" s="241" t="s">
        <v>327</v>
      </c>
      <c r="G193" s="242" t="s">
        <v>227</v>
      </c>
      <c r="H193" s="264"/>
      <c r="I193" s="244"/>
      <c r="J193" s="245">
        <f>ROUND(I193*H193,2)</f>
        <v>0</v>
      </c>
      <c r="K193" s="246"/>
      <c r="L193" s="41"/>
      <c r="M193" s="247" t="s">
        <v>1</v>
      </c>
      <c r="N193" s="248" t="s">
        <v>41</v>
      </c>
      <c r="O193" s="88"/>
      <c r="P193" s="249">
        <f>O193*H193</f>
        <v>0</v>
      </c>
      <c r="Q193" s="249">
        <v>0</v>
      </c>
      <c r="R193" s="249">
        <f>Q193*H193</f>
        <v>0</v>
      </c>
      <c r="S193" s="249">
        <v>0</v>
      </c>
      <c r="T193" s="250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51" t="s">
        <v>214</v>
      </c>
      <c r="AT193" s="251" t="s">
        <v>175</v>
      </c>
      <c r="AU193" s="251" t="s">
        <v>85</v>
      </c>
      <c r="AY193" s="14" t="s">
        <v>172</v>
      </c>
      <c r="BE193" s="252">
        <f>IF(N193="základní",J193,0)</f>
        <v>0</v>
      </c>
      <c r="BF193" s="252">
        <f>IF(N193="snížená",J193,0)</f>
        <v>0</v>
      </c>
      <c r="BG193" s="252">
        <f>IF(N193="zákl. přenesená",J193,0)</f>
        <v>0</v>
      </c>
      <c r="BH193" s="252">
        <f>IF(N193="sníž. přenesená",J193,0)</f>
        <v>0</v>
      </c>
      <c r="BI193" s="252">
        <f>IF(N193="nulová",J193,0)</f>
        <v>0</v>
      </c>
      <c r="BJ193" s="14" t="s">
        <v>83</v>
      </c>
      <c r="BK193" s="252">
        <f>ROUND(I193*H193,2)</f>
        <v>0</v>
      </c>
      <c r="BL193" s="14" t="s">
        <v>214</v>
      </c>
      <c r="BM193" s="251" t="s">
        <v>328</v>
      </c>
    </row>
    <row r="194" s="12" customFormat="1" ht="22.8" customHeight="1">
      <c r="A194" s="12"/>
      <c r="B194" s="223"/>
      <c r="C194" s="224"/>
      <c r="D194" s="225" t="s">
        <v>75</v>
      </c>
      <c r="E194" s="237" t="s">
        <v>329</v>
      </c>
      <c r="F194" s="237" t="s">
        <v>330</v>
      </c>
      <c r="G194" s="224"/>
      <c r="H194" s="224"/>
      <c r="I194" s="227"/>
      <c r="J194" s="238">
        <f>BK194</f>
        <v>0</v>
      </c>
      <c r="K194" s="224"/>
      <c r="L194" s="229"/>
      <c r="M194" s="230"/>
      <c r="N194" s="231"/>
      <c r="O194" s="231"/>
      <c r="P194" s="232">
        <v>0</v>
      </c>
      <c r="Q194" s="231"/>
      <c r="R194" s="232">
        <v>0</v>
      </c>
      <c r="S194" s="231"/>
      <c r="T194" s="233">
        <v>0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234" t="s">
        <v>85</v>
      </c>
      <c r="AT194" s="235" t="s">
        <v>75</v>
      </c>
      <c r="AU194" s="235" t="s">
        <v>83</v>
      </c>
      <c r="AY194" s="234" t="s">
        <v>172</v>
      </c>
      <c r="BK194" s="236">
        <v>0</v>
      </c>
    </row>
    <row r="195" s="12" customFormat="1" ht="22.8" customHeight="1">
      <c r="A195" s="12"/>
      <c r="B195" s="223"/>
      <c r="C195" s="224"/>
      <c r="D195" s="225" t="s">
        <v>75</v>
      </c>
      <c r="E195" s="237" t="s">
        <v>331</v>
      </c>
      <c r="F195" s="237" t="s">
        <v>332</v>
      </c>
      <c r="G195" s="224"/>
      <c r="H195" s="224"/>
      <c r="I195" s="227"/>
      <c r="J195" s="238">
        <f>BK195</f>
        <v>0</v>
      </c>
      <c r="K195" s="224"/>
      <c r="L195" s="229"/>
      <c r="M195" s="230"/>
      <c r="N195" s="231"/>
      <c r="O195" s="231"/>
      <c r="P195" s="232">
        <f>SUM(P196:P211)</f>
        <v>0</v>
      </c>
      <c r="Q195" s="231"/>
      <c r="R195" s="232">
        <f>SUM(R196:R211)</f>
        <v>0</v>
      </c>
      <c r="S195" s="231"/>
      <c r="T195" s="233">
        <f>SUM(T196:T211)</f>
        <v>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234" t="s">
        <v>85</v>
      </c>
      <c r="AT195" s="235" t="s">
        <v>75</v>
      </c>
      <c r="AU195" s="235" t="s">
        <v>83</v>
      </c>
      <c r="AY195" s="234" t="s">
        <v>172</v>
      </c>
      <c r="BK195" s="236">
        <f>SUM(BK196:BK211)</f>
        <v>0</v>
      </c>
    </row>
    <row r="196" s="2" customFormat="1" ht="16.5" customHeight="1">
      <c r="A196" s="35"/>
      <c r="B196" s="36"/>
      <c r="C196" s="239" t="s">
        <v>333</v>
      </c>
      <c r="D196" s="239" t="s">
        <v>175</v>
      </c>
      <c r="E196" s="240" t="s">
        <v>334</v>
      </c>
      <c r="F196" s="241" t="s">
        <v>335</v>
      </c>
      <c r="G196" s="242" t="s">
        <v>336</v>
      </c>
      <c r="H196" s="243">
        <v>24</v>
      </c>
      <c r="I196" s="244"/>
      <c r="J196" s="245">
        <f>ROUND(I196*H196,2)</f>
        <v>0</v>
      </c>
      <c r="K196" s="246"/>
      <c r="L196" s="41"/>
      <c r="M196" s="247" t="s">
        <v>1</v>
      </c>
      <c r="N196" s="248" t="s">
        <v>41</v>
      </c>
      <c r="O196" s="88"/>
      <c r="P196" s="249">
        <f>O196*H196</f>
        <v>0</v>
      </c>
      <c r="Q196" s="249">
        <v>0</v>
      </c>
      <c r="R196" s="249">
        <f>Q196*H196</f>
        <v>0</v>
      </c>
      <c r="S196" s="249">
        <v>0</v>
      </c>
      <c r="T196" s="250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51" t="s">
        <v>214</v>
      </c>
      <c r="AT196" s="251" t="s">
        <v>175</v>
      </c>
      <c r="AU196" s="251" t="s">
        <v>85</v>
      </c>
      <c r="AY196" s="14" t="s">
        <v>172</v>
      </c>
      <c r="BE196" s="252">
        <f>IF(N196="základní",J196,0)</f>
        <v>0</v>
      </c>
      <c r="BF196" s="252">
        <f>IF(N196="snížená",J196,0)</f>
        <v>0</v>
      </c>
      <c r="BG196" s="252">
        <f>IF(N196="zákl. přenesená",J196,0)</f>
        <v>0</v>
      </c>
      <c r="BH196" s="252">
        <f>IF(N196="sníž. přenesená",J196,0)</f>
        <v>0</v>
      </c>
      <c r="BI196" s="252">
        <f>IF(N196="nulová",J196,0)</f>
        <v>0</v>
      </c>
      <c r="BJ196" s="14" t="s">
        <v>83</v>
      </c>
      <c r="BK196" s="252">
        <f>ROUND(I196*H196,2)</f>
        <v>0</v>
      </c>
      <c r="BL196" s="14" t="s">
        <v>214</v>
      </c>
      <c r="BM196" s="251" t="s">
        <v>337</v>
      </c>
    </row>
    <row r="197" s="2" customFormat="1" ht="16.5" customHeight="1">
      <c r="A197" s="35"/>
      <c r="B197" s="36"/>
      <c r="C197" s="253" t="s">
        <v>338</v>
      </c>
      <c r="D197" s="253" t="s">
        <v>181</v>
      </c>
      <c r="E197" s="254" t="s">
        <v>339</v>
      </c>
      <c r="F197" s="255" t="s">
        <v>340</v>
      </c>
      <c r="G197" s="256" t="s">
        <v>341</v>
      </c>
      <c r="H197" s="257">
        <v>1</v>
      </c>
      <c r="I197" s="258"/>
      <c r="J197" s="259">
        <f>ROUND(I197*H197,2)</f>
        <v>0</v>
      </c>
      <c r="K197" s="260"/>
      <c r="L197" s="261"/>
      <c r="M197" s="262" t="s">
        <v>1</v>
      </c>
      <c r="N197" s="263" t="s">
        <v>41</v>
      </c>
      <c r="O197" s="88"/>
      <c r="P197" s="249">
        <f>O197*H197</f>
        <v>0</v>
      </c>
      <c r="Q197" s="249">
        <v>0</v>
      </c>
      <c r="R197" s="249">
        <f>Q197*H197</f>
        <v>0</v>
      </c>
      <c r="S197" s="249">
        <v>0</v>
      </c>
      <c r="T197" s="250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51" t="s">
        <v>309</v>
      </c>
      <c r="AT197" s="251" t="s">
        <v>181</v>
      </c>
      <c r="AU197" s="251" t="s">
        <v>85</v>
      </c>
      <c r="AY197" s="14" t="s">
        <v>172</v>
      </c>
      <c r="BE197" s="252">
        <f>IF(N197="základní",J197,0)</f>
        <v>0</v>
      </c>
      <c r="BF197" s="252">
        <f>IF(N197="snížená",J197,0)</f>
        <v>0</v>
      </c>
      <c r="BG197" s="252">
        <f>IF(N197="zákl. přenesená",J197,0)</f>
        <v>0</v>
      </c>
      <c r="BH197" s="252">
        <f>IF(N197="sníž. přenesená",J197,0)</f>
        <v>0</v>
      </c>
      <c r="BI197" s="252">
        <f>IF(N197="nulová",J197,0)</f>
        <v>0</v>
      </c>
      <c r="BJ197" s="14" t="s">
        <v>83</v>
      </c>
      <c r="BK197" s="252">
        <f>ROUND(I197*H197,2)</f>
        <v>0</v>
      </c>
      <c r="BL197" s="14" t="s">
        <v>214</v>
      </c>
      <c r="BM197" s="251" t="s">
        <v>342</v>
      </c>
    </row>
    <row r="198" s="2" customFormat="1" ht="16.5" customHeight="1">
      <c r="A198" s="35"/>
      <c r="B198" s="36"/>
      <c r="C198" s="253" t="s">
        <v>343</v>
      </c>
      <c r="D198" s="253" t="s">
        <v>181</v>
      </c>
      <c r="E198" s="254" t="s">
        <v>344</v>
      </c>
      <c r="F198" s="255" t="s">
        <v>345</v>
      </c>
      <c r="G198" s="256" t="s">
        <v>341</v>
      </c>
      <c r="H198" s="257">
        <v>1</v>
      </c>
      <c r="I198" s="258"/>
      <c r="J198" s="259">
        <f>ROUND(I198*H198,2)</f>
        <v>0</v>
      </c>
      <c r="K198" s="260"/>
      <c r="L198" s="261"/>
      <c r="M198" s="262" t="s">
        <v>1</v>
      </c>
      <c r="N198" s="263" t="s">
        <v>41</v>
      </c>
      <c r="O198" s="88"/>
      <c r="P198" s="249">
        <f>O198*H198</f>
        <v>0</v>
      </c>
      <c r="Q198" s="249">
        <v>0</v>
      </c>
      <c r="R198" s="249">
        <f>Q198*H198</f>
        <v>0</v>
      </c>
      <c r="S198" s="249">
        <v>0</v>
      </c>
      <c r="T198" s="250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51" t="s">
        <v>309</v>
      </c>
      <c r="AT198" s="251" t="s">
        <v>181</v>
      </c>
      <c r="AU198" s="251" t="s">
        <v>85</v>
      </c>
      <c r="AY198" s="14" t="s">
        <v>172</v>
      </c>
      <c r="BE198" s="252">
        <f>IF(N198="základní",J198,0)</f>
        <v>0</v>
      </c>
      <c r="BF198" s="252">
        <f>IF(N198="snížená",J198,0)</f>
        <v>0</v>
      </c>
      <c r="BG198" s="252">
        <f>IF(N198="zákl. přenesená",J198,0)</f>
        <v>0</v>
      </c>
      <c r="BH198" s="252">
        <f>IF(N198="sníž. přenesená",J198,0)</f>
        <v>0</v>
      </c>
      <c r="BI198" s="252">
        <f>IF(N198="nulová",J198,0)</f>
        <v>0</v>
      </c>
      <c r="BJ198" s="14" t="s">
        <v>83</v>
      </c>
      <c r="BK198" s="252">
        <f>ROUND(I198*H198,2)</f>
        <v>0</v>
      </c>
      <c r="BL198" s="14" t="s">
        <v>214</v>
      </c>
      <c r="BM198" s="251" t="s">
        <v>346</v>
      </c>
    </row>
    <row r="199" s="2" customFormat="1" ht="16.5" customHeight="1">
      <c r="A199" s="35"/>
      <c r="B199" s="36"/>
      <c r="C199" s="253" t="s">
        <v>347</v>
      </c>
      <c r="D199" s="253" t="s">
        <v>181</v>
      </c>
      <c r="E199" s="254" t="s">
        <v>348</v>
      </c>
      <c r="F199" s="255" t="s">
        <v>349</v>
      </c>
      <c r="G199" s="256" t="s">
        <v>341</v>
      </c>
      <c r="H199" s="257">
        <v>1</v>
      </c>
      <c r="I199" s="258"/>
      <c r="J199" s="259">
        <f>ROUND(I199*H199,2)</f>
        <v>0</v>
      </c>
      <c r="K199" s="260"/>
      <c r="L199" s="261"/>
      <c r="M199" s="262" t="s">
        <v>1</v>
      </c>
      <c r="N199" s="263" t="s">
        <v>41</v>
      </c>
      <c r="O199" s="88"/>
      <c r="P199" s="249">
        <f>O199*H199</f>
        <v>0</v>
      </c>
      <c r="Q199" s="249">
        <v>0</v>
      </c>
      <c r="R199" s="249">
        <f>Q199*H199</f>
        <v>0</v>
      </c>
      <c r="S199" s="249">
        <v>0</v>
      </c>
      <c r="T199" s="250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51" t="s">
        <v>309</v>
      </c>
      <c r="AT199" s="251" t="s">
        <v>181</v>
      </c>
      <c r="AU199" s="251" t="s">
        <v>85</v>
      </c>
      <c r="AY199" s="14" t="s">
        <v>172</v>
      </c>
      <c r="BE199" s="252">
        <f>IF(N199="základní",J199,0)</f>
        <v>0</v>
      </c>
      <c r="BF199" s="252">
        <f>IF(N199="snížená",J199,0)</f>
        <v>0</v>
      </c>
      <c r="BG199" s="252">
        <f>IF(N199="zákl. přenesená",J199,0)</f>
        <v>0</v>
      </c>
      <c r="BH199" s="252">
        <f>IF(N199="sníž. přenesená",J199,0)</f>
        <v>0</v>
      </c>
      <c r="BI199" s="252">
        <f>IF(N199="nulová",J199,0)</f>
        <v>0</v>
      </c>
      <c r="BJ199" s="14" t="s">
        <v>83</v>
      </c>
      <c r="BK199" s="252">
        <f>ROUND(I199*H199,2)</f>
        <v>0</v>
      </c>
      <c r="BL199" s="14" t="s">
        <v>214</v>
      </c>
      <c r="BM199" s="251" t="s">
        <v>350</v>
      </c>
    </row>
    <row r="200" s="2" customFormat="1" ht="16.5" customHeight="1">
      <c r="A200" s="35"/>
      <c r="B200" s="36"/>
      <c r="C200" s="253" t="s">
        <v>351</v>
      </c>
      <c r="D200" s="253" t="s">
        <v>181</v>
      </c>
      <c r="E200" s="254" t="s">
        <v>352</v>
      </c>
      <c r="F200" s="255" t="s">
        <v>353</v>
      </c>
      <c r="G200" s="256" t="s">
        <v>341</v>
      </c>
      <c r="H200" s="257">
        <v>2</v>
      </c>
      <c r="I200" s="258"/>
      <c r="J200" s="259">
        <f>ROUND(I200*H200,2)</f>
        <v>0</v>
      </c>
      <c r="K200" s="260"/>
      <c r="L200" s="261"/>
      <c r="M200" s="262" t="s">
        <v>1</v>
      </c>
      <c r="N200" s="263" t="s">
        <v>41</v>
      </c>
      <c r="O200" s="88"/>
      <c r="P200" s="249">
        <f>O200*H200</f>
        <v>0</v>
      </c>
      <c r="Q200" s="249">
        <v>0</v>
      </c>
      <c r="R200" s="249">
        <f>Q200*H200</f>
        <v>0</v>
      </c>
      <c r="S200" s="249">
        <v>0</v>
      </c>
      <c r="T200" s="250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51" t="s">
        <v>309</v>
      </c>
      <c r="AT200" s="251" t="s">
        <v>181</v>
      </c>
      <c r="AU200" s="251" t="s">
        <v>85</v>
      </c>
      <c r="AY200" s="14" t="s">
        <v>172</v>
      </c>
      <c r="BE200" s="252">
        <f>IF(N200="základní",J200,0)</f>
        <v>0</v>
      </c>
      <c r="BF200" s="252">
        <f>IF(N200="snížená",J200,0)</f>
        <v>0</v>
      </c>
      <c r="BG200" s="252">
        <f>IF(N200="zákl. přenesená",J200,0)</f>
        <v>0</v>
      </c>
      <c r="BH200" s="252">
        <f>IF(N200="sníž. přenesená",J200,0)</f>
        <v>0</v>
      </c>
      <c r="BI200" s="252">
        <f>IF(N200="nulová",J200,0)</f>
        <v>0</v>
      </c>
      <c r="BJ200" s="14" t="s">
        <v>83</v>
      </c>
      <c r="BK200" s="252">
        <f>ROUND(I200*H200,2)</f>
        <v>0</v>
      </c>
      <c r="BL200" s="14" t="s">
        <v>214</v>
      </c>
      <c r="BM200" s="251" t="s">
        <v>354</v>
      </c>
    </row>
    <row r="201" s="2" customFormat="1" ht="21.75" customHeight="1">
      <c r="A201" s="35"/>
      <c r="B201" s="36"/>
      <c r="C201" s="253" t="s">
        <v>355</v>
      </c>
      <c r="D201" s="253" t="s">
        <v>181</v>
      </c>
      <c r="E201" s="254" t="s">
        <v>356</v>
      </c>
      <c r="F201" s="255" t="s">
        <v>357</v>
      </c>
      <c r="G201" s="256" t="s">
        <v>341</v>
      </c>
      <c r="H201" s="257">
        <v>1</v>
      </c>
      <c r="I201" s="258"/>
      <c r="J201" s="259">
        <f>ROUND(I201*H201,2)</f>
        <v>0</v>
      </c>
      <c r="K201" s="260"/>
      <c r="L201" s="261"/>
      <c r="M201" s="262" t="s">
        <v>1</v>
      </c>
      <c r="N201" s="263" t="s">
        <v>41</v>
      </c>
      <c r="O201" s="88"/>
      <c r="P201" s="249">
        <f>O201*H201</f>
        <v>0</v>
      </c>
      <c r="Q201" s="249">
        <v>0</v>
      </c>
      <c r="R201" s="249">
        <f>Q201*H201</f>
        <v>0</v>
      </c>
      <c r="S201" s="249">
        <v>0</v>
      </c>
      <c r="T201" s="250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51" t="s">
        <v>309</v>
      </c>
      <c r="AT201" s="251" t="s">
        <v>181</v>
      </c>
      <c r="AU201" s="251" t="s">
        <v>85</v>
      </c>
      <c r="AY201" s="14" t="s">
        <v>172</v>
      </c>
      <c r="BE201" s="252">
        <f>IF(N201="základní",J201,0)</f>
        <v>0</v>
      </c>
      <c r="BF201" s="252">
        <f>IF(N201="snížená",J201,0)</f>
        <v>0</v>
      </c>
      <c r="BG201" s="252">
        <f>IF(N201="zákl. přenesená",J201,0)</f>
        <v>0</v>
      </c>
      <c r="BH201" s="252">
        <f>IF(N201="sníž. přenesená",J201,0)</f>
        <v>0</v>
      </c>
      <c r="BI201" s="252">
        <f>IF(N201="nulová",J201,0)</f>
        <v>0</v>
      </c>
      <c r="BJ201" s="14" t="s">
        <v>83</v>
      </c>
      <c r="BK201" s="252">
        <f>ROUND(I201*H201,2)</f>
        <v>0</v>
      </c>
      <c r="BL201" s="14" t="s">
        <v>214</v>
      </c>
      <c r="BM201" s="251" t="s">
        <v>358</v>
      </c>
    </row>
    <row r="202" s="2" customFormat="1" ht="16.5" customHeight="1">
      <c r="A202" s="35"/>
      <c r="B202" s="36"/>
      <c r="C202" s="253" t="s">
        <v>359</v>
      </c>
      <c r="D202" s="253" t="s">
        <v>181</v>
      </c>
      <c r="E202" s="254" t="s">
        <v>360</v>
      </c>
      <c r="F202" s="255" t="s">
        <v>361</v>
      </c>
      <c r="G202" s="256" t="s">
        <v>341</v>
      </c>
      <c r="H202" s="257">
        <v>4</v>
      </c>
      <c r="I202" s="258"/>
      <c r="J202" s="259">
        <f>ROUND(I202*H202,2)</f>
        <v>0</v>
      </c>
      <c r="K202" s="260"/>
      <c r="L202" s="261"/>
      <c r="M202" s="262" t="s">
        <v>1</v>
      </c>
      <c r="N202" s="263" t="s">
        <v>41</v>
      </c>
      <c r="O202" s="88"/>
      <c r="P202" s="249">
        <f>O202*H202</f>
        <v>0</v>
      </c>
      <c r="Q202" s="249">
        <v>0</v>
      </c>
      <c r="R202" s="249">
        <f>Q202*H202</f>
        <v>0</v>
      </c>
      <c r="S202" s="249">
        <v>0</v>
      </c>
      <c r="T202" s="250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51" t="s">
        <v>309</v>
      </c>
      <c r="AT202" s="251" t="s">
        <v>181</v>
      </c>
      <c r="AU202" s="251" t="s">
        <v>85</v>
      </c>
      <c r="AY202" s="14" t="s">
        <v>172</v>
      </c>
      <c r="BE202" s="252">
        <f>IF(N202="základní",J202,0)</f>
        <v>0</v>
      </c>
      <c r="BF202" s="252">
        <f>IF(N202="snížená",J202,0)</f>
        <v>0</v>
      </c>
      <c r="BG202" s="252">
        <f>IF(N202="zákl. přenesená",J202,0)</f>
        <v>0</v>
      </c>
      <c r="BH202" s="252">
        <f>IF(N202="sníž. přenesená",J202,0)</f>
        <v>0</v>
      </c>
      <c r="BI202" s="252">
        <f>IF(N202="nulová",J202,0)</f>
        <v>0</v>
      </c>
      <c r="BJ202" s="14" t="s">
        <v>83</v>
      </c>
      <c r="BK202" s="252">
        <f>ROUND(I202*H202,2)</f>
        <v>0</v>
      </c>
      <c r="BL202" s="14" t="s">
        <v>214</v>
      </c>
      <c r="BM202" s="251" t="s">
        <v>362</v>
      </c>
    </row>
    <row r="203" s="2" customFormat="1" ht="16.5" customHeight="1">
      <c r="A203" s="35"/>
      <c r="B203" s="36"/>
      <c r="C203" s="253" t="s">
        <v>363</v>
      </c>
      <c r="D203" s="253" t="s">
        <v>181</v>
      </c>
      <c r="E203" s="254" t="s">
        <v>364</v>
      </c>
      <c r="F203" s="255" t="s">
        <v>365</v>
      </c>
      <c r="G203" s="256" t="s">
        <v>341</v>
      </c>
      <c r="H203" s="257">
        <v>2</v>
      </c>
      <c r="I203" s="258"/>
      <c r="J203" s="259">
        <f>ROUND(I203*H203,2)</f>
        <v>0</v>
      </c>
      <c r="K203" s="260"/>
      <c r="L203" s="261"/>
      <c r="M203" s="262" t="s">
        <v>1</v>
      </c>
      <c r="N203" s="263" t="s">
        <v>41</v>
      </c>
      <c r="O203" s="88"/>
      <c r="P203" s="249">
        <f>O203*H203</f>
        <v>0</v>
      </c>
      <c r="Q203" s="249">
        <v>0</v>
      </c>
      <c r="R203" s="249">
        <f>Q203*H203</f>
        <v>0</v>
      </c>
      <c r="S203" s="249">
        <v>0</v>
      </c>
      <c r="T203" s="250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51" t="s">
        <v>309</v>
      </c>
      <c r="AT203" s="251" t="s">
        <v>181</v>
      </c>
      <c r="AU203" s="251" t="s">
        <v>85</v>
      </c>
      <c r="AY203" s="14" t="s">
        <v>172</v>
      </c>
      <c r="BE203" s="252">
        <f>IF(N203="základní",J203,0)</f>
        <v>0</v>
      </c>
      <c r="BF203" s="252">
        <f>IF(N203="snížená",J203,0)</f>
        <v>0</v>
      </c>
      <c r="BG203" s="252">
        <f>IF(N203="zákl. přenesená",J203,0)</f>
        <v>0</v>
      </c>
      <c r="BH203" s="252">
        <f>IF(N203="sníž. přenesená",J203,0)</f>
        <v>0</v>
      </c>
      <c r="BI203" s="252">
        <f>IF(N203="nulová",J203,0)</f>
        <v>0</v>
      </c>
      <c r="BJ203" s="14" t="s">
        <v>83</v>
      </c>
      <c r="BK203" s="252">
        <f>ROUND(I203*H203,2)</f>
        <v>0</v>
      </c>
      <c r="BL203" s="14" t="s">
        <v>214</v>
      </c>
      <c r="BM203" s="251" t="s">
        <v>366</v>
      </c>
    </row>
    <row r="204" s="2" customFormat="1" ht="16.5" customHeight="1">
      <c r="A204" s="35"/>
      <c r="B204" s="36"/>
      <c r="C204" s="253" t="s">
        <v>367</v>
      </c>
      <c r="D204" s="253" t="s">
        <v>181</v>
      </c>
      <c r="E204" s="254" t="s">
        <v>368</v>
      </c>
      <c r="F204" s="255" t="s">
        <v>369</v>
      </c>
      <c r="G204" s="256" t="s">
        <v>341</v>
      </c>
      <c r="H204" s="257">
        <v>4</v>
      </c>
      <c r="I204" s="258"/>
      <c r="J204" s="259">
        <f>ROUND(I204*H204,2)</f>
        <v>0</v>
      </c>
      <c r="K204" s="260"/>
      <c r="L204" s="261"/>
      <c r="M204" s="262" t="s">
        <v>1</v>
      </c>
      <c r="N204" s="263" t="s">
        <v>41</v>
      </c>
      <c r="O204" s="88"/>
      <c r="P204" s="249">
        <f>O204*H204</f>
        <v>0</v>
      </c>
      <c r="Q204" s="249">
        <v>0</v>
      </c>
      <c r="R204" s="249">
        <f>Q204*H204</f>
        <v>0</v>
      </c>
      <c r="S204" s="249">
        <v>0</v>
      </c>
      <c r="T204" s="250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51" t="s">
        <v>309</v>
      </c>
      <c r="AT204" s="251" t="s">
        <v>181</v>
      </c>
      <c r="AU204" s="251" t="s">
        <v>85</v>
      </c>
      <c r="AY204" s="14" t="s">
        <v>172</v>
      </c>
      <c r="BE204" s="252">
        <f>IF(N204="základní",J204,0)</f>
        <v>0</v>
      </c>
      <c r="BF204" s="252">
        <f>IF(N204="snížená",J204,0)</f>
        <v>0</v>
      </c>
      <c r="BG204" s="252">
        <f>IF(N204="zákl. přenesená",J204,0)</f>
        <v>0</v>
      </c>
      <c r="BH204" s="252">
        <f>IF(N204="sníž. přenesená",J204,0)</f>
        <v>0</v>
      </c>
      <c r="BI204" s="252">
        <f>IF(N204="nulová",J204,0)</f>
        <v>0</v>
      </c>
      <c r="BJ204" s="14" t="s">
        <v>83</v>
      </c>
      <c r="BK204" s="252">
        <f>ROUND(I204*H204,2)</f>
        <v>0</v>
      </c>
      <c r="BL204" s="14" t="s">
        <v>214</v>
      </c>
      <c r="BM204" s="251" t="s">
        <v>370</v>
      </c>
    </row>
    <row r="205" s="2" customFormat="1" ht="16.5" customHeight="1">
      <c r="A205" s="35"/>
      <c r="B205" s="36"/>
      <c r="C205" s="253" t="s">
        <v>371</v>
      </c>
      <c r="D205" s="253" t="s">
        <v>181</v>
      </c>
      <c r="E205" s="254" t="s">
        <v>372</v>
      </c>
      <c r="F205" s="255" t="s">
        <v>373</v>
      </c>
      <c r="G205" s="256" t="s">
        <v>341</v>
      </c>
      <c r="H205" s="257">
        <v>1</v>
      </c>
      <c r="I205" s="258"/>
      <c r="J205" s="259">
        <f>ROUND(I205*H205,2)</f>
        <v>0</v>
      </c>
      <c r="K205" s="260"/>
      <c r="L205" s="261"/>
      <c r="M205" s="262" t="s">
        <v>1</v>
      </c>
      <c r="N205" s="263" t="s">
        <v>41</v>
      </c>
      <c r="O205" s="88"/>
      <c r="P205" s="249">
        <f>O205*H205</f>
        <v>0</v>
      </c>
      <c r="Q205" s="249">
        <v>0</v>
      </c>
      <c r="R205" s="249">
        <f>Q205*H205</f>
        <v>0</v>
      </c>
      <c r="S205" s="249">
        <v>0</v>
      </c>
      <c r="T205" s="250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51" t="s">
        <v>309</v>
      </c>
      <c r="AT205" s="251" t="s">
        <v>181</v>
      </c>
      <c r="AU205" s="251" t="s">
        <v>85</v>
      </c>
      <c r="AY205" s="14" t="s">
        <v>172</v>
      </c>
      <c r="BE205" s="252">
        <f>IF(N205="základní",J205,0)</f>
        <v>0</v>
      </c>
      <c r="BF205" s="252">
        <f>IF(N205="snížená",J205,0)</f>
        <v>0</v>
      </c>
      <c r="BG205" s="252">
        <f>IF(N205="zákl. přenesená",J205,0)</f>
        <v>0</v>
      </c>
      <c r="BH205" s="252">
        <f>IF(N205="sníž. přenesená",J205,0)</f>
        <v>0</v>
      </c>
      <c r="BI205" s="252">
        <f>IF(N205="nulová",J205,0)</f>
        <v>0</v>
      </c>
      <c r="BJ205" s="14" t="s">
        <v>83</v>
      </c>
      <c r="BK205" s="252">
        <f>ROUND(I205*H205,2)</f>
        <v>0</v>
      </c>
      <c r="BL205" s="14" t="s">
        <v>214</v>
      </c>
      <c r="BM205" s="251" t="s">
        <v>374</v>
      </c>
    </row>
    <row r="206" s="2" customFormat="1" ht="16.5" customHeight="1">
      <c r="A206" s="35"/>
      <c r="B206" s="36"/>
      <c r="C206" s="253" t="s">
        <v>375</v>
      </c>
      <c r="D206" s="253" t="s">
        <v>181</v>
      </c>
      <c r="E206" s="254" t="s">
        <v>376</v>
      </c>
      <c r="F206" s="255" t="s">
        <v>377</v>
      </c>
      <c r="G206" s="256" t="s">
        <v>341</v>
      </c>
      <c r="H206" s="257">
        <v>1</v>
      </c>
      <c r="I206" s="258"/>
      <c r="J206" s="259">
        <f>ROUND(I206*H206,2)</f>
        <v>0</v>
      </c>
      <c r="K206" s="260"/>
      <c r="L206" s="261"/>
      <c r="M206" s="262" t="s">
        <v>1</v>
      </c>
      <c r="N206" s="263" t="s">
        <v>41</v>
      </c>
      <c r="O206" s="88"/>
      <c r="P206" s="249">
        <f>O206*H206</f>
        <v>0</v>
      </c>
      <c r="Q206" s="249">
        <v>0</v>
      </c>
      <c r="R206" s="249">
        <f>Q206*H206</f>
        <v>0</v>
      </c>
      <c r="S206" s="249">
        <v>0</v>
      </c>
      <c r="T206" s="250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51" t="s">
        <v>309</v>
      </c>
      <c r="AT206" s="251" t="s">
        <v>181</v>
      </c>
      <c r="AU206" s="251" t="s">
        <v>85</v>
      </c>
      <c r="AY206" s="14" t="s">
        <v>172</v>
      </c>
      <c r="BE206" s="252">
        <f>IF(N206="základní",J206,0)</f>
        <v>0</v>
      </c>
      <c r="BF206" s="252">
        <f>IF(N206="snížená",J206,0)</f>
        <v>0</v>
      </c>
      <c r="BG206" s="252">
        <f>IF(N206="zákl. přenesená",J206,0)</f>
        <v>0</v>
      </c>
      <c r="BH206" s="252">
        <f>IF(N206="sníž. přenesená",J206,0)</f>
        <v>0</v>
      </c>
      <c r="BI206" s="252">
        <f>IF(N206="nulová",J206,0)</f>
        <v>0</v>
      </c>
      <c r="BJ206" s="14" t="s">
        <v>83</v>
      </c>
      <c r="BK206" s="252">
        <f>ROUND(I206*H206,2)</f>
        <v>0</v>
      </c>
      <c r="BL206" s="14" t="s">
        <v>214</v>
      </c>
      <c r="BM206" s="251" t="s">
        <v>378</v>
      </c>
    </row>
    <row r="207" s="2" customFormat="1" ht="16.5" customHeight="1">
      <c r="A207" s="35"/>
      <c r="B207" s="36"/>
      <c r="C207" s="253" t="s">
        <v>379</v>
      </c>
      <c r="D207" s="253" t="s">
        <v>181</v>
      </c>
      <c r="E207" s="254" t="s">
        <v>380</v>
      </c>
      <c r="F207" s="255" t="s">
        <v>381</v>
      </c>
      <c r="G207" s="256" t="s">
        <v>341</v>
      </c>
      <c r="H207" s="257">
        <v>1</v>
      </c>
      <c r="I207" s="258"/>
      <c r="J207" s="259">
        <f>ROUND(I207*H207,2)</f>
        <v>0</v>
      </c>
      <c r="K207" s="260"/>
      <c r="L207" s="261"/>
      <c r="M207" s="262" t="s">
        <v>1</v>
      </c>
      <c r="N207" s="263" t="s">
        <v>41</v>
      </c>
      <c r="O207" s="88"/>
      <c r="P207" s="249">
        <f>O207*H207</f>
        <v>0</v>
      </c>
      <c r="Q207" s="249">
        <v>0</v>
      </c>
      <c r="R207" s="249">
        <f>Q207*H207</f>
        <v>0</v>
      </c>
      <c r="S207" s="249">
        <v>0</v>
      </c>
      <c r="T207" s="250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51" t="s">
        <v>309</v>
      </c>
      <c r="AT207" s="251" t="s">
        <v>181</v>
      </c>
      <c r="AU207" s="251" t="s">
        <v>85</v>
      </c>
      <c r="AY207" s="14" t="s">
        <v>172</v>
      </c>
      <c r="BE207" s="252">
        <f>IF(N207="základní",J207,0)</f>
        <v>0</v>
      </c>
      <c r="BF207" s="252">
        <f>IF(N207="snížená",J207,0)</f>
        <v>0</v>
      </c>
      <c r="BG207" s="252">
        <f>IF(N207="zákl. přenesená",J207,0)</f>
        <v>0</v>
      </c>
      <c r="BH207" s="252">
        <f>IF(N207="sníž. přenesená",J207,0)</f>
        <v>0</v>
      </c>
      <c r="BI207" s="252">
        <f>IF(N207="nulová",J207,0)</f>
        <v>0</v>
      </c>
      <c r="BJ207" s="14" t="s">
        <v>83</v>
      </c>
      <c r="BK207" s="252">
        <f>ROUND(I207*H207,2)</f>
        <v>0</v>
      </c>
      <c r="BL207" s="14" t="s">
        <v>214</v>
      </c>
      <c r="BM207" s="251" t="s">
        <v>382</v>
      </c>
    </row>
    <row r="208" s="2" customFormat="1" ht="16.5" customHeight="1">
      <c r="A208" s="35"/>
      <c r="B208" s="36"/>
      <c r="C208" s="253" t="s">
        <v>383</v>
      </c>
      <c r="D208" s="253" t="s">
        <v>181</v>
      </c>
      <c r="E208" s="254" t="s">
        <v>384</v>
      </c>
      <c r="F208" s="255" t="s">
        <v>385</v>
      </c>
      <c r="G208" s="256" t="s">
        <v>341</v>
      </c>
      <c r="H208" s="257">
        <v>1</v>
      </c>
      <c r="I208" s="258"/>
      <c r="J208" s="259">
        <f>ROUND(I208*H208,2)</f>
        <v>0</v>
      </c>
      <c r="K208" s="260"/>
      <c r="L208" s="261"/>
      <c r="M208" s="262" t="s">
        <v>1</v>
      </c>
      <c r="N208" s="263" t="s">
        <v>41</v>
      </c>
      <c r="O208" s="88"/>
      <c r="P208" s="249">
        <f>O208*H208</f>
        <v>0</v>
      </c>
      <c r="Q208" s="249">
        <v>0</v>
      </c>
      <c r="R208" s="249">
        <f>Q208*H208</f>
        <v>0</v>
      </c>
      <c r="S208" s="249">
        <v>0</v>
      </c>
      <c r="T208" s="250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51" t="s">
        <v>309</v>
      </c>
      <c r="AT208" s="251" t="s">
        <v>181</v>
      </c>
      <c r="AU208" s="251" t="s">
        <v>85</v>
      </c>
      <c r="AY208" s="14" t="s">
        <v>172</v>
      </c>
      <c r="BE208" s="252">
        <f>IF(N208="základní",J208,0)</f>
        <v>0</v>
      </c>
      <c r="BF208" s="252">
        <f>IF(N208="snížená",J208,0)</f>
        <v>0</v>
      </c>
      <c r="BG208" s="252">
        <f>IF(N208="zákl. přenesená",J208,0)</f>
        <v>0</v>
      </c>
      <c r="BH208" s="252">
        <f>IF(N208="sníž. přenesená",J208,0)</f>
        <v>0</v>
      </c>
      <c r="BI208" s="252">
        <f>IF(N208="nulová",J208,0)</f>
        <v>0</v>
      </c>
      <c r="BJ208" s="14" t="s">
        <v>83</v>
      </c>
      <c r="BK208" s="252">
        <f>ROUND(I208*H208,2)</f>
        <v>0</v>
      </c>
      <c r="BL208" s="14" t="s">
        <v>214</v>
      </c>
      <c r="BM208" s="251" t="s">
        <v>386</v>
      </c>
    </row>
    <row r="209" s="2" customFormat="1" ht="16.5" customHeight="1">
      <c r="A209" s="35"/>
      <c r="B209" s="36"/>
      <c r="C209" s="239" t="s">
        <v>387</v>
      </c>
      <c r="D209" s="239" t="s">
        <v>175</v>
      </c>
      <c r="E209" s="240" t="s">
        <v>388</v>
      </c>
      <c r="F209" s="241" t="s">
        <v>389</v>
      </c>
      <c r="G209" s="242" t="s">
        <v>336</v>
      </c>
      <c r="H209" s="243">
        <v>16</v>
      </c>
      <c r="I209" s="244"/>
      <c r="J209" s="245">
        <f>ROUND(I209*H209,2)</f>
        <v>0</v>
      </c>
      <c r="K209" s="246"/>
      <c r="L209" s="41"/>
      <c r="M209" s="247" t="s">
        <v>1</v>
      </c>
      <c r="N209" s="248" t="s">
        <v>41</v>
      </c>
      <c r="O209" s="88"/>
      <c r="P209" s="249">
        <f>O209*H209</f>
        <v>0</v>
      </c>
      <c r="Q209" s="249">
        <v>0</v>
      </c>
      <c r="R209" s="249">
        <f>Q209*H209</f>
        <v>0</v>
      </c>
      <c r="S209" s="249">
        <v>0</v>
      </c>
      <c r="T209" s="250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51" t="s">
        <v>214</v>
      </c>
      <c r="AT209" s="251" t="s">
        <v>175</v>
      </c>
      <c r="AU209" s="251" t="s">
        <v>85</v>
      </c>
      <c r="AY209" s="14" t="s">
        <v>172</v>
      </c>
      <c r="BE209" s="252">
        <f>IF(N209="základní",J209,0)</f>
        <v>0</v>
      </c>
      <c r="BF209" s="252">
        <f>IF(N209="snížená",J209,0)</f>
        <v>0</v>
      </c>
      <c r="BG209" s="252">
        <f>IF(N209="zákl. přenesená",J209,0)</f>
        <v>0</v>
      </c>
      <c r="BH209" s="252">
        <f>IF(N209="sníž. přenesená",J209,0)</f>
        <v>0</v>
      </c>
      <c r="BI209" s="252">
        <f>IF(N209="nulová",J209,0)</f>
        <v>0</v>
      </c>
      <c r="BJ209" s="14" t="s">
        <v>83</v>
      </c>
      <c r="BK209" s="252">
        <f>ROUND(I209*H209,2)</f>
        <v>0</v>
      </c>
      <c r="BL209" s="14" t="s">
        <v>214</v>
      </c>
      <c r="BM209" s="251" t="s">
        <v>390</v>
      </c>
    </row>
    <row r="210" s="2" customFormat="1" ht="21.75" customHeight="1">
      <c r="A210" s="35"/>
      <c r="B210" s="36"/>
      <c r="C210" s="239" t="s">
        <v>391</v>
      </c>
      <c r="D210" s="239" t="s">
        <v>175</v>
      </c>
      <c r="E210" s="240" t="s">
        <v>392</v>
      </c>
      <c r="F210" s="241" t="s">
        <v>393</v>
      </c>
      <c r="G210" s="242" t="s">
        <v>227</v>
      </c>
      <c r="H210" s="264"/>
      <c r="I210" s="244"/>
      <c r="J210" s="245">
        <f>ROUND(I210*H210,2)</f>
        <v>0</v>
      </c>
      <c r="K210" s="246"/>
      <c r="L210" s="41"/>
      <c r="M210" s="247" t="s">
        <v>1</v>
      </c>
      <c r="N210" s="248" t="s">
        <v>41</v>
      </c>
      <c r="O210" s="88"/>
      <c r="P210" s="249">
        <f>O210*H210</f>
        <v>0</v>
      </c>
      <c r="Q210" s="249">
        <v>0</v>
      </c>
      <c r="R210" s="249">
        <f>Q210*H210</f>
        <v>0</v>
      </c>
      <c r="S210" s="249">
        <v>0</v>
      </c>
      <c r="T210" s="250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51" t="s">
        <v>214</v>
      </c>
      <c r="AT210" s="251" t="s">
        <v>175</v>
      </c>
      <c r="AU210" s="251" t="s">
        <v>85</v>
      </c>
      <c r="AY210" s="14" t="s">
        <v>172</v>
      </c>
      <c r="BE210" s="252">
        <f>IF(N210="základní",J210,0)</f>
        <v>0</v>
      </c>
      <c r="BF210" s="252">
        <f>IF(N210="snížená",J210,0)</f>
        <v>0</v>
      </c>
      <c r="BG210" s="252">
        <f>IF(N210="zákl. přenesená",J210,0)</f>
        <v>0</v>
      </c>
      <c r="BH210" s="252">
        <f>IF(N210="sníž. přenesená",J210,0)</f>
        <v>0</v>
      </c>
      <c r="BI210" s="252">
        <f>IF(N210="nulová",J210,0)</f>
        <v>0</v>
      </c>
      <c r="BJ210" s="14" t="s">
        <v>83</v>
      </c>
      <c r="BK210" s="252">
        <f>ROUND(I210*H210,2)</f>
        <v>0</v>
      </c>
      <c r="BL210" s="14" t="s">
        <v>214</v>
      </c>
      <c r="BM210" s="251" t="s">
        <v>394</v>
      </c>
    </row>
    <row r="211" s="2" customFormat="1" ht="24.15" customHeight="1">
      <c r="A211" s="35"/>
      <c r="B211" s="36"/>
      <c r="C211" s="239" t="s">
        <v>395</v>
      </c>
      <c r="D211" s="239" t="s">
        <v>175</v>
      </c>
      <c r="E211" s="240" t="s">
        <v>396</v>
      </c>
      <c r="F211" s="241" t="s">
        <v>397</v>
      </c>
      <c r="G211" s="242" t="s">
        <v>227</v>
      </c>
      <c r="H211" s="264"/>
      <c r="I211" s="244"/>
      <c r="J211" s="245">
        <f>ROUND(I211*H211,2)</f>
        <v>0</v>
      </c>
      <c r="K211" s="246"/>
      <c r="L211" s="41"/>
      <c r="M211" s="247" t="s">
        <v>1</v>
      </c>
      <c r="N211" s="248" t="s">
        <v>41</v>
      </c>
      <c r="O211" s="88"/>
      <c r="P211" s="249">
        <f>O211*H211</f>
        <v>0</v>
      </c>
      <c r="Q211" s="249">
        <v>0</v>
      </c>
      <c r="R211" s="249">
        <f>Q211*H211</f>
        <v>0</v>
      </c>
      <c r="S211" s="249">
        <v>0</v>
      </c>
      <c r="T211" s="250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51" t="s">
        <v>214</v>
      </c>
      <c r="AT211" s="251" t="s">
        <v>175</v>
      </c>
      <c r="AU211" s="251" t="s">
        <v>85</v>
      </c>
      <c r="AY211" s="14" t="s">
        <v>172</v>
      </c>
      <c r="BE211" s="252">
        <f>IF(N211="základní",J211,0)</f>
        <v>0</v>
      </c>
      <c r="BF211" s="252">
        <f>IF(N211="snížená",J211,0)</f>
        <v>0</v>
      </c>
      <c r="BG211" s="252">
        <f>IF(N211="zákl. přenesená",J211,0)</f>
        <v>0</v>
      </c>
      <c r="BH211" s="252">
        <f>IF(N211="sníž. přenesená",J211,0)</f>
        <v>0</v>
      </c>
      <c r="BI211" s="252">
        <f>IF(N211="nulová",J211,0)</f>
        <v>0</v>
      </c>
      <c r="BJ211" s="14" t="s">
        <v>83</v>
      </c>
      <c r="BK211" s="252">
        <f>ROUND(I211*H211,2)</f>
        <v>0</v>
      </c>
      <c r="BL211" s="14" t="s">
        <v>214</v>
      </c>
      <c r="BM211" s="251" t="s">
        <v>398</v>
      </c>
    </row>
    <row r="212" s="12" customFormat="1" ht="22.8" customHeight="1">
      <c r="A212" s="12"/>
      <c r="B212" s="223"/>
      <c r="C212" s="224"/>
      <c r="D212" s="225" t="s">
        <v>75</v>
      </c>
      <c r="E212" s="237" t="s">
        <v>399</v>
      </c>
      <c r="F212" s="237" t="s">
        <v>400</v>
      </c>
      <c r="G212" s="224"/>
      <c r="H212" s="224"/>
      <c r="I212" s="227"/>
      <c r="J212" s="238">
        <f>BK212</f>
        <v>0</v>
      </c>
      <c r="K212" s="224"/>
      <c r="L212" s="229"/>
      <c r="M212" s="230"/>
      <c r="N212" s="231"/>
      <c r="O212" s="231"/>
      <c r="P212" s="232">
        <f>SUM(P213:P217)</f>
        <v>0</v>
      </c>
      <c r="Q212" s="231"/>
      <c r="R212" s="232">
        <f>SUM(R213:R217)</f>
        <v>0.025680000000000001</v>
      </c>
      <c r="S212" s="231"/>
      <c r="T212" s="233">
        <f>SUM(T213:T217)</f>
        <v>0.024</v>
      </c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R212" s="234" t="s">
        <v>85</v>
      </c>
      <c r="AT212" s="235" t="s">
        <v>75</v>
      </c>
      <c r="AU212" s="235" t="s">
        <v>83</v>
      </c>
      <c r="AY212" s="234" t="s">
        <v>172</v>
      </c>
      <c r="BK212" s="236">
        <f>SUM(BK213:BK217)</f>
        <v>0</v>
      </c>
    </row>
    <row r="213" s="2" customFormat="1" ht="21.75" customHeight="1">
      <c r="A213" s="35"/>
      <c r="B213" s="36"/>
      <c r="C213" s="239" t="s">
        <v>401</v>
      </c>
      <c r="D213" s="239" t="s">
        <v>175</v>
      </c>
      <c r="E213" s="240" t="s">
        <v>402</v>
      </c>
      <c r="F213" s="241" t="s">
        <v>403</v>
      </c>
      <c r="G213" s="242" t="s">
        <v>404</v>
      </c>
      <c r="H213" s="243">
        <v>24</v>
      </c>
      <c r="I213" s="244"/>
      <c r="J213" s="245">
        <f>ROUND(I213*H213,2)</f>
        <v>0</v>
      </c>
      <c r="K213" s="246"/>
      <c r="L213" s="41"/>
      <c r="M213" s="247" t="s">
        <v>1</v>
      </c>
      <c r="N213" s="248" t="s">
        <v>41</v>
      </c>
      <c r="O213" s="88"/>
      <c r="P213" s="249">
        <f>O213*H213</f>
        <v>0</v>
      </c>
      <c r="Q213" s="249">
        <v>6.9999999999999994E-05</v>
      </c>
      <c r="R213" s="249">
        <f>Q213*H213</f>
        <v>0.0016799999999999999</v>
      </c>
      <c r="S213" s="249">
        <v>0</v>
      </c>
      <c r="T213" s="250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51" t="s">
        <v>214</v>
      </c>
      <c r="AT213" s="251" t="s">
        <v>175</v>
      </c>
      <c r="AU213" s="251" t="s">
        <v>85</v>
      </c>
      <c r="AY213" s="14" t="s">
        <v>172</v>
      </c>
      <c r="BE213" s="252">
        <f>IF(N213="základní",J213,0)</f>
        <v>0</v>
      </c>
      <c r="BF213" s="252">
        <f>IF(N213="snížená",J213,0)</f>
        <v>0</v>
      </c>
      <c r="BG213" s="252">
        <f>IF(N213="zákl. přenesená",J213,0)</f>
        <v>0</v>
      </c>
      <c r="BH213" s="252">
        <f>IF(N213="sníž. přenesená",J213,0)</f>
        <v>0</v>
      </c>
      <c r="BI213" s="252">
        <f>IF(N213="nulová",J213,0)</f>
        <v>0</v>
      </c>
      <c r="BJ213" s="14" t="s">
        <v>83</v>
      </c>
      <c r="BK213" s="252">
        <f>ROUND(I213*H213,2)</f>
        <v>0</v>
      </c>
      <c r="BL213" s="14" t="s">
        <v>214</v>
      </c>
      <c r="BM213" s="251" t="s">
        <v>405</v>
      </c>
    </row>
    <row r="214" s="2" customFormat="1" ht="24.15" customHeight="1">
      <c r="A214" s="35"/>
      <c r="B214" s="36"/>
      <c r="C214" s="253" t="s">
        <v>406</v>
      </c>
      <c r="D214" s="253" t="s">
        <v>181</v>
      </c>
      <c r="E214" s="254" t="s">
        <v>407</v>
      </c>
      <c r="F214" s="255" t="s">
        <v>408</v>
      </c>
      <c r="G214" s="256" t="s">
        <v>191</v>
      </c>
      <c r="H214" s="257">
        <v>0.024</v>
      </c>
      <c r="I214" s="258"/>
      <c r="J214" s="259">
        <f>ROUND(I214*H214,2)</f>
        <v>0</v>
      </c>
      <c r="K214" s="260"/>
      <c r="L214" s="261"/>
      <c r="M214" s="262" t="s">
        <v>1</v>
      </c>
      <c r="N214" s="263" t="s">
        <v>41</v>
      </c>
      <c r="O214" s="88"/>
      <c r="P214" s="249">
        <f>O214*H214</f>
        <v>0</v>
      </c>
      <c r="Q214" s="249">
        <v>1</v>
      </c>
      <c r="R214" s="249">
        <f>Q214*H214</f>
        <v>0.024</v>
      </c>
      <c r="S214" s="249">
        <v>0</v>
      </c>
      <c r="T214" s="250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51" t="s">
        <v>309</v>
      </c>
      <c r="AT214" s="251" t="s">
        <v>181</v>
      </c>
      <c r="AU214" s="251" t="s">
        <v>85</v>
      </c>
      <c r="AY214" s="14" t="s">
        <v>172</v>
      </c>
      <c r="BE214" s="252">
        <f>IF(N214="základní",J214,0)</f>
        <v>0</v>
      </c>
      <c r="BF214" s="252">
        <f>IF(N214="snížená",J214,0)</f>
        <v>0</v>
      </c>
      <c r="BG214" s="252">
        <f>IF(N214="zákl. přenesená",J214,0)</f>
        <v>0</v>
      </c>
      <c r="BH214" s="252">
        <f>IF(N214="sníž. přenesená",J214,0)</f>
        <v>0</v>
      </c>
      <c r="BI214" s="252">
        <f>IF(N214="nulová",J214,0)</f>
        <v>0</v>
      </c>
      <c r="BJ214" s="14" t="s">
        <v>83</v>
      </c>
      <c r="BK214" s="252">
        <f>ROUND(I214*H214,2)</f>
        <v>0</v>
      </c>
      <c r="BL214" s="14" t="s">
        <v>214</v>
      </c>
      <c r="BM214" s="251" t="s">
        <v>409</v>
      </c>
    </row>
    <row r="215" s="2" customFormat="1" ht="24.15" customHeight="1">
      <c r="A215" s="35"/>
      <c r="B215" s="36"/>
      <c r="C215" s="239" t="s">
        <v>410</v>
      </c>
      <c r="D215" s="239" t="s">
        <v>175</v>
      </c>
      <c r="E215" s="240" t="s">
        <v>411</v>
      </c>
      <c r="F215" s="241" t="s">
        <v>412</v>
      </c>
      <c r="G215" s="242" t="s">
        <v>404</v>
      </c>
      <c r="H215" s="243">
        <v>24</v>
      </c>
      <c r="I215" s="244"/>
      <c r="J215" s="245">
        <f>ROUND(I215*H215,2)</f>
        <v>0</v>
      </c>
      <c r="K215" s="246"/>
      <c r="L215" s="41"/>
      <c r="M215" s="247" t="s">
        <v>1</v>
      </c>
      <c r="N215" s="248" t="s">
        <v>41</v>
      </c>
      <c r="O215" s="88"/>
      <c r="P215" s="249">
        <f>O215*H215</f>
        <v>0</v>
      </c>
      <c r="Q215" s="249">
        <v>0</v>
      </c>
      <c r="R215" s="249">
        <f>Q215*H215</f>
        <v>0</v>
      </c>
      <c r="S215" s="249">
        <v>0.001</v>
      </c>
      <c r="T215" s="250">
        <f>S215*H215</f>
        <v>0.024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51" t="s">
        <v>214</v>
      </c>
      <c r="AT215" s="251" t="s">
        <v>175</v>
      </c>
      <c r="AU215" s="251" t="s">
        <v>85</v>
      </c>
      <c r="AY215" s="14" t="s">
        <v>172</v>
      </c>
      <c r="BE215" s="252">
        <f>IF(N215="základní",J215,0)</f>
        <v>0</v>
      </c>
      <c r="BF215" s="252">
        <f>IF(N215="snížená",J215,0)</f>
        <v>0</v>
      </c>
      <c r="BG215" s="252">
        <f>IF(N215="zákl. přenesená",J215,0)</f>
        <v>0</v>
      </c>
      <c r="BH215" s="252">
        <f>IF(N215="sníž. přenesená",J215,0)</f>
        <v>0</v>
      </c>
      <c r="BI215" s="252">
        <f>IF(N215="nulová",J215,0)</f>
        <v>0</v>
      </c>
      <c r="BJ215" s="14" t="s">
        <v>83</v>
      </c>
      <c r="BK215" s="252">
        <f>ROUND(I215*H215,2)</f>
        <v>0</v>
      </c>
      <c r="BL215" s="14" t="s">
        <v>214</v>
      </c>
      <c r="BM215" s="251" t="s">
        <v>413</v>
      </c>
    </row>
    <row r="216" s="2" customFormat="1" ht="24.15" customHeight="1">
      <c r="A216" s="35"/>
      <c r="B216" s="36"/>
      <c r="C216" s="239" t="s">
        <v>414</v>
      </c>
      <c r="D216" s="239" t="s">
        <v>175</v>
      </c>
      <c r="E216" s="240" t="s">
        <v>415</v>
      </c>
      <c r="F216" s="241" t="s">
        <v>416</v>
      </c>
      <c r="G216" s="242" t="s">
        <v>227</v>
      </c>
      <c r="H216" s="264"/>
      <c r="I216" s="244"/>
      <c r="J216" s="245">
        <f>ROUND(I216*H216,2)</f>
        <v>0</v>
      </c>
      <c r="K216" s="246"/>
      <c r="L216" s="41"/>
      <c r="M216" s="247" t="s">
        <v>1</v>
      </c>
      <c r="N216" s="248" t="s">
        <v>41</v>
      </c>
      <c r="O216" s="88"/>
      <c r="P216" s="249">
        <f>O216*H216</f>
        <v>0</v>
      </c>
      <c r="Q216" s="249">
        <v>0</v>
      </c>
      <c r="R216" s="249">
        <f>Q216*H216</f>
        <v>0</v>
      </c>
      <c r="S216" s="249">
        <v>0</v>
      </c>
      <c r="T216" s="250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51" t="s">
        <v>214</v>
      </c>
      <c r="AT216" s="251" t="s">
        <v>175</v>
      </c>
      <c r="AU216" s="251" t="s">
        <v>85</v>
      </c>
      <c r="AY216" s="14" t="s">
        <v>172</v>
      </c>
      <c r="BE216" s="252">
        <f>IF(N216="základní",J216,0)</f>
        <v>0</v>
      </c>
      <c r="BF216" s="252">
        <f>IF(N216="snížená",J216,0)</f>
        <v>0</v>
      </c>
      <c r="BG216" s="252">
        <f>IF(N216="zákl. přenesená",J216,0)</f>
        <v>0</v>
      </c>
      <c r="BH216" s="252">
        <f>IF(N216="sníž. přenesená",J216,0)</f>
        <v>0</v>
      </c>
      <c r="BI216" s="252">
        <f>IF(N216="nulová",J216,0)</f>
        <v>0</v>
      </c>
      <c r="BJ216" s="14" t="s">
        <v>83</v>
      </c>
      <c r="BK216" s="252">
        <f>ROUND(I216*H216,2)</f>
        <v>0</v>
      </c>
      <c r="BL216" s="14" t="s">
        <v>214</v>
      </c>
      <c r="BM216" s="251" t="s">
        <v>417</v>
      </c>
    </row>
    <row r="217" s="2" customFormat="1" ht="24.15" customHeight="1">
      <c r="A217" s="35"/>
      <c r="B217" s="36"/>
      <c r="C217" s="239" t="s">
        <v>418</v>
      </c>
      <c r="D217" s="239" t="s">
        <v>175</v>
      </c>
      <c r="E217" s="240" t="s">
        <v>419</v>
      </c>
      <c r="F217" s="241" t="s">
        <v>420</v>
      </c>
      <c r="G217" s="242" t="s">
        <v>227</v>
      </c>
      <c r="H217" s="264"/>
      <c r="I217" s="244"/>
      <c r="J217" s="245">
        <f>ROUND(I217*H217,2)</f>
        <v>0</v>
      </c>
      <c r="K217" s="246"/>
      <c r="L217" s="41"/>
      <c r="M217" s="247" t="s">
        <v>1</v>
      </c>
      <c r="N217" s="248" t="s">
        <v>41</v>
      </c>
      <c r="O217" s="88"/>
      <c r="P217" s="249">
        <f>O217*H217</f>
        <v>0</v>
      </c>
      <c r="Q217" s="249">
        <v>0</v>
      </c>
      <c r="R217" s="249">
        <f>Q217*H217</f>
        <v>0</v>
      </c>
      <c r="S217" s="249">
        <v>0</v>
      </c>
      <c r="T217" s="250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51" t="s">
        <v>214</v>
      </c>
      <c r="AT217" s="251" t="s">
        <v>175</v>
      </c>
      <c r="AU217" s="251" t="s">
        <v>85</v>
      </c>
      <c r="AY217" s="14" t="s">
        <v>172</v>
      </c>
      <c r="BE217" s="252">
        <f>IF(N217="základní",J217,0)</f>
        <v>0</v>
      </c>
      <c r="BF217" s="252">
        <f>IF(N217="snížená",J217,0)</f>
        <v>0</v>
      </c>
      <c r="BG217" s="252">
        <f>IF(N217="zákl. přenesená",J217,0)</f>
        <v>0</v>
      </c>
      <c r="BH217" s="252">
        <f>IF(N217="sníž. přenesená",J217,0)</f>
        <v>0</v>
      </c>
      <c r="BI217" s="252">
        <f>IF(N217="nulová",J217,0)</f>
        <v>0</v>
      </c>
      <c r="BJ217" s="14" t="s">
        <v>83</v>
      </c>
      <c r="BK217" s="252">
        <f>ROUND(I217*H217,2)</f>
        <v>0</v>
      </c>
      <c r="BL217" s="14" t="s">
        <v>214</v>
      </c>
      <c r="BM217" s="251" t="s">
        <v>421</v>
      </c>
    </row>
    <row r="218" s="12" customFormat="1" ht="22.8" customHeight="1">
      <c r="A218" s="12"/>
      <c r="B218" s="223"/>
      <c r="C218" s="224"/>
      <c r="D218" s="225" t="s">
        <v>75</v>
      </c>
      <c r="E218" s="237" t="s">
        <v>422</v>
      </c>
      <c r="F218" s="237" t="s">
        <v>423</v>
      </c>
      <c r="G218" s="224"/>
      <c r="H218" s="224"/>
      <c r="I218" s="227"/>
      <c r="J218" s="238">
        <f>BK218</f>
        <v>0</v>
      </c>
      <c r="K218" s="224"/>
      <c r="L218" s="229"/>
      <c r="M218" s="230"/>
      <c r="N218" s="231"/>
      <c r="O218" s="231"/>
      <c r="P218" s="232">
        <f>SUM(P219:P225)</f>
        <v>0</v>
      </c>
      <c r="Q218" s="231"/>
      <c r="R218" s="232">
        <f>SUM(R219:R225)</f>
        <v>0.0016080000000000001</v>
      </c>
      <c r="S218" s="231"/>
      <c r="T218" s="233">
        <f>SUM(T219:T225)</f>
        <v>0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R218" s="234" t="s">
        <v>85</v>
      </c>
      <c r="AT218" s="235" t="s">
        <v>75</v>
      </c>
      <c r="AU218" s="235" t="s">
        <v>83</v>
      </c>
      <c r="AY218" s="234" t="s">
        <v>172</v>
      </c>
      <c r="BK218" s="236">
        <f>SUM(BK219:BK225)</f>
        <v>0</v>
      </c>
    </row>
    <row r="219" s="2" customFormat="1" ht="24.15" customHeight="1">
      <c r="A219" s="35"/>
      <c r="B219" s="36"/>
      <c r="C219" s="239" t="s">
        <v>424</v>
      </c>
      <c r="D219" s="239" t="s">
        <v>175</v>
      </c>
      <c r="E219" s="240" t="s">
        <v>425</v>
      </c>
      <c r="F219" s="241" t="s">
        <v>426</v>
      </c>
      <c r="G219" s="242" t="s">
        <v>427</v>
      </c>
      <c r="H219" s="243">
        <v>1.2</v>
      </c>
      <c r="I219" s="244"/>
      <c r="J219" s="245">
        <f>ROUND(I219*H219,2)</f>
        <v>0</v>
      </c>
      <c r="K219" s="246"/>
      <c r="L219" s="41"/>
      <c r="M219" s="247" t="s">
        <v>1</v>
      </c>
      <c r="N219" s="248" t="s">
        <v>41</v>
      </c>
      <c r="O219" s="88"/>
      <c r="P219" s="249">
        <f>O219*H219</f>
        <v>0</v>
      </c>
      <c r="Q219" s="249">
        <v>8.0000000000000007E-05</v>
      </c>
      <c r="R219" s="249">
        <f>Q219*H219</f>
        <v>9.6000000000000002E-05</v>
      </c>
      <c r="S219" s="249">
        <v>0</v>
      </c>
      <c r="T219" s="250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51" t="s">
        <v>214</v>
      </c>
      <c r="AT219" s="251" t="s">
        <v>175</v>
      </c>
      <c r="AU219" s="251" t="s">
        <v>85</v>
      </c>
      <c r="AY219" s="14" t="s">
        <v>172</v>
      </c>
      <c r="BE219" s="252">
        <f>IF(N219="základní",J219,0)</f>
        <v>0</v>
      </c>
      <c r="BF219" s="252">
        <f>IF(N219="snížená",J219,0)</f>
        <v>0</v>
      </c>
      <c r="BG219" s="252">
        <f>IF(N219="zákl. přenesená",J219,0)</f>
        <v>0</v>
      </c>
      <c r="BH219" s="252">
        <f>IF(N219="sníž. přenesená",J219,0)</f>
        <v>0</v>
      </c>
      <c r="BI219" s="252">
        <f>IF(N219="nulová",J219,0)</f>
        <v>0</v>
      </c>
      <c r="BJ219" s="14" t="s">
        <v>83</v>
      </c>
      <c r="BK219" s="252">
        <f>ROUND(I219*H219,2)</f>
        <v>0</v>
      </c>
      <c r="BL219" s="14" t="s">
        <v>214</v>
      </c>
      <c r="BM219" s="251" t="s">
        <v>428</v>
      </c>
    </row>
    <row r="220" s="2" customFormat="1" ht="24.15" customHeight="1">
      <c r="A220" s="35"/>
      <c r="B220" s="36"/>
      <c r="C220" s="239" t="s">
        <v>429</v>
      </c>
      <c r="D220" s="239" t="s">
        <v>175</v>
      </c>
      <c r="E220" s="240" t="s">
        <v>430</v>
      </c>
      <c r="F220" s="241" t="s">
        <v>431</v>
      </c>
      <c r="G220" s="242" t="s">
        <v>427</v>
      </c>
      <c r="H220" s="243">
        <v>1.2</v>
      </c>
      <c r="I220" s="244"/>
      <c r="J220" s="245">
        <f>ROUND(I220*H220,2)</f>
        <v>0</v>
      </c>
      <c r="K220" s="246"/>
      <c r="L220" s="41"/>
      <c r="M220" s="247" t="s">
        <v>1</v>
      </c>
      <c r="N220" s="248" t="s">
        <v>41</v>
      </c>
      <c r="O220" s="88"/>
      <c r="P220" s="249">
        <f>O220*H220</f>
        <v>0</v>
      </c>
      <c r="Q220" s="249">
        <v>0.00013999999999999999</v>
      </c>
      <c r="R220" s="249">
        <f>Q220*H220</f>
        <v>0.00016799999999999999</v>
      </c>
      <c r="S220" s="249">
        <v>0</v>
      </c>
      <c r="T220" s="250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51" t="s">
        <v>214</v>
      </c>
      <c r="AT220" s="251" t="s">
        <v>175</v>
      </c>
      <c r="AU220" s="251" t="s">
        <v>85</v>
      </c>
      <c r="AY220" s="14" t="s">
        <v>172</v>
      </c>
      <c r="BE220" s="252">
        <f>IF(N220="základní",J220,0)</f>
        <v>0</v>
      </c>
      <c r="BF220" s="252">
        <f>IF(N220="snížená",J220,0)</f>
        <v>0</v>
      </c>
      <c r="BG220" s="252">
        <f>IF(N220="zákl. přenesená",J220,0)</f>
        <v>0</v>
      </c>
      <c r="BH220" s="252">
        <f>IF(N220="sníž. přenesená",J220,0)</f>
        <v>0</v>
      </c>
      <c r="BI220" s="252">
        <f>IF(N220="nulová",J220,0)</f>
        <v>0</v>
      </c>
      <c r="BJ220" s="14" t="s">
        <v>83</v>
      </c>
      <c r="BK220" s="252">
        <f>ROUND(I220*H220,2)</f>
        <v>0</v>
      </c>
      <c r="BL220" s="14" t="s">
        <v>214</v>
      </c>
      <c r="BM220" s="251" t="s">
        <v>432</v>
      </c>
    </row>
    <row r="221" s="2" customFormat="1" ht="24.15" customHeight="1">
      <c r="A221" s="35"/>
      <c r="B221" s="36"/>
      <c r="C221" s="239" t="s">
        <v>433</v>
      </c>
      <c r="D221" s="239" t="s">
        <v>175</v>
      </c>
      <c r="E221" s="240" t="s">
        <v>434</v>
      </c>
      <c r="F221" s="241" t="s">
        <v>435</v>
      </c>
      <c r="G221" s="242" t="s">
        <v>427</v>
      </c>
      <c r="H221" s="243">
        <v>1.2</v>
      </c>
      <c r="I221" s="244"/>
      <c r="J221" s="245">
        <f>ROUND(I221*H221,2)</f>
        <v>0</v>
      </c>
      <c r="K221" s="246"/>
      <c r="L221" s="41"/>
      <c r="M221" s="247" t="s">
        <v>1</v>
      </c>
      <c r="N221" s="248" t="s">
        <v>41</v>
      </c>
      <c r="O221" s="88"/>
      <c r="P221" s="249">
        <f>O221*H221</f>
        <v>0</v>
      </c>
      <c r="Q221" s="249">
        <v>0.00012</v>
      </c>
      <c r="R221" s="249">
        <f>Q221*H221</f>
        <v>0.000144</v>
      </c>
      <c r="S221" s="249">
        <v>0</v>
      </c>
      <c r="T221" s="250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51" t="s">
        <v>214</v>
      </c>
      <c r="AT221" s="251" t="s">
        <v>175</v>
      </c>
      <c r="AU221" s="251" t="s">
        <v>85</v>
      </c>
      <c r="AY221" s="14" t="s">
        <v>172</v>
      </c>
      <c r="BE221" s="252">
        <f>IF(N221="základní",J221,0)</f>
        <v>0</v>
      </c>
      <c r="BF221" s="252">
        <f>IF(N221="snížená",J221,0)</f>
        <v>0</v>
      </c>
      <c r="BG221" s="252">
        <f>IF(N221="zákl. přenesená",J221,0)</f>
        <v>0</v>
      </c>
      <c r="BH221" s="252">
        <f>IF(N221="sníž. přenesená",J221,0)</f>
        <v>0</v>
      </c>
      <c r="BI221" s="252">
        <f>IF(N221="nulová",J221,0)</f>
        <v>0</v>
      </c>
      <c r="BJ221" s="14" t="s">
        <v>83</v>
      </c>
      <c r="BK221" s="252">
        <f>ROUND(I221*H221,2)</f>
        <v>0</v>
      </c>
      <c r="BL221" s="14" t="s">
        <v>214</v>
      </c>
      <c r="BM221" s="251" t="s">
        <v>436</v>
      </c>
    </row>
    <row r="222" s="2" customFormat="1" ht="24.15" customHeight="1">
      <c r="A222" s="35"/>
      <c r="B222" s="36"/>
      <c r="C222" s="239" t="s">
        <v>437</v>
      </c>
      <c r="D222" s="239" t="s">
        <v>175</v>
      </c>
      <c r="E222" s="240" t="s">
        <v>438</v>
      </c>
      <c r="F222" s="241" t="s">
        <v>439</v>
      </c>
      <c r="G222" s="242" t="s">
        <v>213</v>
      </c>
      <c r="H222" s="243">
        <v>15</v>
      </c>
      <c r="I222" s="244"/>
      <c r="J222" s="245">
        <f>ROUND(I222*H222,2)</f>
        <v>0</v>
      </c>
      <c r="K222" s="246"/>
      <c r="L222" s="41"/>
      <c r="M222" s="247" t="s">
        <v>1</v>
      </c>
      <c r="N222" s="248" t="s">
        <v>41</v>
      </c>
      <c r="O222" s="88"/>
      <c r="P222" s="249">
        <f>O222*H222</f>
        <v>0</v>
      </c>
      <c r="Q222" s="249">
        <v>2.0000000000000002E-05</v>
      </c>
      <c r="R222" s="249">
        <f>Q222*H222</f>
        <v>0.00030000000000000003</v>
      </c>
      <c r="S222" s="249">
        <v>0</v>
      </c>
      <c r="T222" s="250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51" t="s">
        <v>214</v>
      </c>
      <c r="AT222" s="251" t="s">
        <v>175</v>
      </c>
      <c r="AU222" s="251" t="s">
        <v>85</v>
      </c>
      <c r="AY222" s="14" t="s">
        <v>172</v>
      </c>
      <c r="BE222" s="252">
        <f>IF(N222="základní",J222,0)</f>
        <v>0</v>
      </c>
      <c r="BF222" s="252">
        <f>IF(N222="snížená",J222,0)</f>
        <v>0</v>
      </c>
      <c r="BG222" s="252">
        <f>IF(N222="zákl. přenesená",J222,0)</f>
        <v>0</v>
      </c>
      <c r="BH222" s="252">
        <f>IF(N222="sníž. přenesená",J222,0)</f>
        <v>0</v>
      </c>
      <c r="BI222" s="252">
        <f>IF(N222="nulová",J222,0)</f>
        <v>0</v>
      </c>
      <c r="BJ222" s="14" t="s">
        <v>83</v>
      </c>
      <c r="BK222" s="252">
        <f>ROUND(I222*H222,2)</f>
        <v>0</v>
      </c>
      <c r="BL222" s="14" t="s">
        <v>214</v>
      </c>
      <c r="BM222" s="251" t="s">
        <v>440</v>
      </c>
    </row>
    <row r="223" s="2" customFormat="1" ht="24.15" customHeight="1">
      <c r="A223" s="35"/>
      <c r="B223" s="36"/>
      <c r="C223" s="239" t="s">
        <v>441</v>
      </c>
      <c r="D223" s="239" t="s">
        <v>175</v>
      </c>
      <c r="E223" s="240" t="s">
        <v>442</v>
      </c>
      <c r="F223" s="241" t="s">
        <v>443</v>
      </c>
      <c r="G223" s="242" t="s">
        <v>213</v>
      </c>
      <c r="H223" s="243">
        <v>15</v>
      </c>
      <c r="I223" s="244"/>
      <c r="J223" s="245">
        <f>ROUND(I223*H223,2)</f>
        <v>0</v>
      </c>
      <c r="K223" s="246"/>
      <c r="L223" s="41"/>
      <c r="M223" s="247" t="s">
        <v>1</v>
      </c>
      <c r="N223" s="248" t="s">
        <v>41</v>
      </c>
      <c r="O223" s="88"/>
      <c r="P223" s="249">
        <f>O223*H223</f>
        <v>0</v>
      </c>
      <c r="Q223" s="249">
        <v>2.0000000000000002E-05</v>
      </c>
      <c r="R223" s="249">
        <f>Q223*H223</f>
        <v>0.00030000000000000003</v>
      </c>
      <c r="S223" s="249">
        <v>0</v>
      </c>
      <c r="T223" s="250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51" t="s">
        <v>214</v>
      </c>
      <c r="AT223" s="251" t="s">
        <v>175</v>
      </c>
      <c r="AU223" s="251" t="s">
        <v>85</v>
      </c>
      <c r="AY223" s="14" t="s">
        <v>172</v>
      </c>
      <c r="BE223" s="252">
        <f>IF(N223="základní",J223,0)</f>
        <v>0</v>
      </c>
      <c r="BF223" s="252">
        <f>IF(N223="snížená",J223,0)</f>
        <v>0</v>
      </c>
      <c r="BG223" s="252">
        <f>IF(N223="zákl. přenesená",J223,0)</f>
        <v>0</v>
      </c>
      <c r="BH223" s="252">
        <f>IF(N223="sníž. přenesená",J223,0)</f>
        <v>0</v>
      </c>
      <c r="BI223" s="252">
        <f>IF(N223="nulová",J223,0)</f>
        <v>0</v>
      </c>
      <c r="BJ223" s="14" t="s">
        <v>83</v>
      </c>
      <c r="BK223" s="252">
        <f>ROUND(I223*H223,2)</f>
        <v>0</v>
      </c>
      <c r="BL223" s="14" t="s">
        <v>214</v>
      </c>
      <c r="BM223" s="251" t="s">
        <v>444</v>
      </c>
    </row>
    <row r="224" s="2" customFormat="1" ht="24.15" customHeight="1">
      <c r="A224" s="35"/>
      <c r="B224" s="36"/>
      <c r="C224" s="239" t="s">
        <v>445</v>
      </c>
      <c r="D224" s="239" t="s">
        <v>175</v>
      </c>
      <c r="E224" s="240" t="s">
        <v>446</v>
      </c>
      <c r="F224" s="241" t="s">
        <v>447</v>
      </c>
      <c r="G224" s="242" t="s">
        <v>213</v>
      </c>
      <c r="H224" s="243">
        <v>15</v>
      </c>
      <c r="I224" s="244"/>
      <c r="J224" s="245">
        <f>ROUND(I224*H224,2)</f>
        <v>0</v>
      </c>
      <c r="K224" s="246"/>
      <c r="L224" s="41"/>
      <c r="M224" s="247" t="s">
        <v>1</v>
      </c>
      <c r="N224" s="248" t="s">
        <v>41</v>
      </c>
      <c r="O224" s="88"/>
      <c r="P224" s="249">
        <f>O224*H224</f>
        <v>0</v>
      </c>
      <c r="Q224" s="249">
        <v>2.0000000000000002E-05</v>
      </c>
      <c r="R224" s="249">
        <f>Q224*H224</f>
        <v>0.00030000000000000003</v>
      </c>
      <c r="S224" s="249">
        <v>0</v>
      </c>
      <c r="T224" s="250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51" t="s">
        <v>214</v>
      </c>
      <c r="AT224" s="251" t="s">
        <v>175</v>
      </c>
      <c r="AU224" s="251" t="s">
        <v>85</v>
      </c>
      <c r="AY224" s="14" t="s">
        <v>172</v>
      </c>
      <c r="BE224" s="252">
        <f>IF(N224="základní",J224,0)</f>
        <v>0</v>
      </c>
      <c r="BF224" s="252">
        <f>IF(N224="snížená",J224,0)</f>
        <v>0</v>
      </c>
      <c r="BG224" s="252">
        <f>IF(N224="zákl. přenesená",J224,0)</f>
        <v>0</v>
      </c>
      <c r="BH224" s="252">
        <f>IF(N224="sníž. přenesená",J224,0)</f>
        <v>0</v>
      </c>
      <c r="BI224" s="252">
        <f>IF(N224="nulová",J224,0)</f>
        <v>0</v>
      </c>
      <c r="BJ224" s="14" t="s">
        <v>83</v>
      </c>
      <c r="BK224" s="252">
        <f>ROUND(I224*H224,2)</f>
        <v>0</v>
      </c>
      <c r="BL224" s="14" t="s">
        <v>214</v>
      </c>
      <c r="BM224" s="251" t="s">
        <v>448</v>
      </c>
    </row>
    <row r="225" s="2" customFormat="1" ht="24.15" customHeight="1">
      <c r="A225" s="35"/>
      <c r="B225" s="36"/>
      <c r="C225" s="239" t="s">
        <v>279</v>
      </c>
      <c r="D225" s="239" t="s">
        <v>175</v>
      </c>
      <c r="E225" s="240" t="s">
        <v>449</v>
      </c>
      <c r="F225" s="241" t="s">
        <v>450</v>
      </c>
      <c r="G225" s="242" t="s">
        <v>213</v>
      </c>
      <c r="H225" s="243">
        <v>15</v>
      </c>
      <c r="I225" s="244"/>
      <c r="J225" s="245">
        <f>ROUND(I225*H225,2)</f>
        <v>0</v>
      </c>
      <c r="K225" s="246"/>
      <c r="L225" s="41"/>
      <c r="M225" s="247" t="s">
        <v>1</v>
      </c>
      <c r="N225" s="248" t="s">
        <v>41</v>
      </c>
      <c r="O225" s="88"/>
      <c r="P225" s="249">
        <f>O225*H225</f>
        <v>0</v>
      </c>
      <c r="Q225" s="249">
        <v>2.0000000000000002E-05</v>
      </c>
      <c r="R225" s="249">
        <f>Q225*H225</f>
        <v>0.00030000000000000003</v>
      </c>
      <c r="S225" s="249">
        <v>0</v>
      </c>
      <c r="T225" s="250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51" t="s">
        <v>214</v>
      </c>
      <c r="AT225" s="251" t="s">
        <v>175</v>
      </c>
      <c r="AU225" s="251" t="s">
        <v>85</v>
      </c>
      <c r="AY225" s="14" t="s">
        <v>172</v>
      </c>
      <c r="BE225" s="252">
        <f>IF(N225="základní",J225,0)</f>
        <v>0</v>
      </c>
      <c r="BF225" s="252">
        <f>IF(N225="snížená",J225,0)</f>
        <v>0</v>
      </c>
      <c r="BG225" s="252">
        <f>IF(N225="zákl. přenesená",J225,0)</f>
        <v>0</v>
      </c>
      <c r="BH225" s="252">
        <f>IF(N225="sníž. přenesená",J225,0)</f>
        <v>0</v>
      </c>
      <c r="BI225" s="252">
        <f>IF(N225="nulová",J225,0)</f>
        <v>0</v>
      </c>
      <c r="BJ225" s="14" t="s">
        <v>83</v>
      </c>
      <c r="BK225" s="252">
        <f>ROUND(I225*H225,2)</f>
        <v>0</v>
      </c>
      <c r="BL225" s="14" t="s">
        <v>214</v>
      </c>
      <c r="BM225" s="251" t="s">
        <v>451</v>
      </c>
    </row>
    <row r="226" s="12" customFormat="1" ht="25.92" customHeight="1">
      <c r="A226" s="12"/>
      <c r="B226" s="223"/>
      <c r="C226" s="224"/>
      <c r="D226" s="225" t="s">
        <v>75</v>
      </c>
      <c r="E226" s="226" t="s">
        <v>181</v>
      </c>
      <c r="F226" s="226" t="s">
        <v>452</v>
      </c>
      <c r="G226" s="224"/>
      <c r="H226" s="224"/>
      <c r="I226" s="227"/>
      <c r="J226" s="228">
        <f>BK226</f>
        <v>0</v>
      </c>
      <c r="K226" s="224"/>
      <c r="L226" s="229"/>
      <c r="M226" s="230"/>
      <c r="N226" s="231"/>
      <c r="O226" s="231"/>
      <c r="P226" s="232">
        <f>P227</f>
        <v>0</v>
      </c>
      <c r="Q226" s="231"/>
      <c r="R226" s="232">
        <f>R227</f>
        <v>0</v>
      </c>
      <c r="S226" s="231"/>
      <c r="T226" s="233">
        <f>T227</f>
        <v>0</v>
      </c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R226" s="234" t="s">
        <v>188</v>
      </c>
      <c r="AT226" s="235" t="s">
        <v>75</v>
      </c>
      <c r="AU226" s="235" t="s">
        <v>76</v>
      </c>
      <c r="AY226" s="234" t="s">
        <v>172</v>
      </c>
      <c r="BK226" s="236">
        <f>BK227</f>
        <v>0</v>
      </c>
    </row>
    <row r="227" s="12" customFormat="1" ht="22.8" customHeight="1">
      <c r="A227" s="12"/>
      <c r="B227" s="223"/>
      <c r="C227" s="224"/>
      <c r="D227" s="225" t="s">
        <v>75</v>
      </c>
      <c r="E227" s="237" t="s">
        <v>453</v>
      </c>
      <c r="F227" s="237" t="s">
        <v>454</v>
      </c>
      <c r="G227" s="224"/>
      <c r="H227" s="224"/>
      <c r="I227" s="227"/>
      <c r="J227" s="238">
        <f>BK227</f>
        <v>0</v>
      </c>
      <c r="K227" s="224"/>
      <c r="L227" s="229"/>
      <c r="M227" s="230"/>
      <c r="N227" s="231"/>
      <c r="O227" s="231"/>
      <c r="P227" s="232">
        <f>SUM(P228:P235)</f>
        <v>0</v>
      </c>
      <c r="Q227" s="231"/>
      <c r="R227" s="232">
        <f>SUM(R228:R235)</f>
        <v>0</v>
      </c>
      <c r="S227" s="231"/>
      <c r="T227" s="233">
        <f>SUM(T228:T235)</f>
        <v>0</v>
      </c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R227" s="234" t="s">
        <v>188</v>
      </c>
      <c r="AT227" s="235" t="s">
        <v>75</v>
      </c>
      <c r="AU227" s="235" t="s">
        <v>83</v>
      </c>
      <c r="AY227" s="234" t="s">
        <v>172</v>
      </c>
      <c r="BK227" s="236">
        <f>SUM(BK228:BK235)</f>
        <v>0</v>
      </c>
    </row>
    <row r="228" s="2" customFormat="1" ht="24.15" customHeight="1">
      <c r="A228" s="35"/>
      <c r="B228" s="36"/>
      <c r="C228" s="239" t="s">
        <v>455</v>
      </c>
      <c r="D228" s="239" t="s">
        <v>175</v>
      </c>
      <c r="E228" s="240" t="s">
        <v>456</v>
      </c>
      <c r="F228" s="241" t="s">
        <v>457</v>
      </c>
      <c r="G228" s="242" t="s">
        <v>178</v>
      </c>
      <c r="H228" s="243">
        <v>1</v>
      </c>
      <c r="I228" s="244"/>
      <c r="J228" s="245">
        <f>ROUND(I228*H228,2)</f>
        <v>0</v>
      </c>
      <c r="K228" s="246"/>
      <c r="L228" s="41"/>
      <c r="M228" s="247" t="s">
        <v>1</v>
      </c>
      <c r="N228" s="248" t="s">
        <v>41</v>
      </c>
      <c r="O228" s="88"/>
      <c r="P228" s="249">
        <f>O228*H228</f>
        <v>0</v>
      </c>
      <c r="Q228" s="249">
        <v>0</v>
      </c>
      <c r="R228" s="249">
        <f>Q228*H228</f>
        <v>0</v>
      </c>
      <c r="S228" s="249">
        <v>0</v>
      </c>
      <c r="T228" s="250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51" t="s">
        <v>279</v>
      </c>
      <c r="AT228" s="251" t="s">
        <v>175</v>
      </c>
      <c r="AU228" s="251" t="s">
        <v>85</v>
      </c>
      <c r="AY228" s="14" t="s">
        <v>172</v>
      </c>
      <c r="BE228" s="252">
        <f>IF(N228="základní",J228,0)</f>
        <v>0</v>
      </c>
      <c r="BF228" s="252">
        <f>IF(N228="snížená",J228,0)</f>
        <v>0</v>
      </c>
      <c r="BG228" s="252">
        <f>IF(N228="zákl. přenesená",J228,0)</f>
        <v>0</v>
      </c>
      <c r="BH228" s="252">
        <f>IF(N228="sníž. přenesená",J228,0)</f>
        <v>0</v>
      </c>
      <c r="BI228" s="252">
        <f>IF(N228="nulová",J228,0)</f>
        <v>0</v>
      </c>
      <c r="BJ228" s="14" t="s">
        <v>83</v>
      </c>
      <c r="BK228" s="252">
        <f>ROUND(I228*H228,2)</f>
        <v>0</v>
      </c>
      <c r="BL228" s="14" t="s">
        <v>279</v>
      </c>
      <c r="BM228" s="251" t="s">
        <v>458</v>
      </c>
    </row>
    <row r="229" s="2" customFormat="1" ht="24.15" customHeight="1">
      <c r="A229" s="35"/>
      <c r="B229" s="36"/>
      <c r="C229" s="239" t="s">
        <v>459</v>
      </c>
      <c r="D229" s="239" t="s">
        <v>175</v>
      </c>
      <c r="E229" s="240" t="s">
        <v>460</v>
      </c>
      <c r="F229" s="241" t="s">
        <v>461</v>
      </c>
      <c r="G229" s="242" t="s">
        <v>178</v>
      </c>
      <c r="H229" s="243">
        <v>1</v>
      </c>
      <c r="I229" s="244"/>
      <c r="J229" s="245">
        <f>ROUND(I229*H229,2)</f>
        <v>0</v>
      </c>
      <c r="K229" s="246"/>
      <c r="L229" s="41"/>
      <c r="M229" s="247" t="s">
        <v>1</v>
      </c>
      <c r="N229" s="248" t="s">
        <v>41</v>
      </c>
      <c r="O229" s="88"/>
      <c r="P229" s="249">
        <f>O229*H229</f>
        <v>0</v>
      </c>
      <c r="Q229" s="249">
        <v>0</v>
      </c>
      <c r="R229" s="249">
        <f>Q229*H229</f>
        <v>0</v>
      </c>
      <c r="S229" s="249">
        <v>0</v>
      </c>
      <c r="T229" s="250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251" t="s">
        <v>279</v>
      </c>
      <c r="AT229" s="251" t="s">
        <v>175</v>
      </c>
      <c r="AU229" s="251" t="s">
        <v>85</v>
      </c>
      <c r="AY229" s="14" t="s">
        <v>172</v>
      </c>
      <c r="BE229" s="252">
        <f>IF(N229="základní",J229,0)</f>
        <v>0</v>
      </c>
      <c r="BF229" s="252">
        <f>IF(N229="snížená",J229,0)</f>
        <v>0</v>
      </c>
      <c r="BG229" s="252">
        <f>IF(N229="zákl. přenesená",J229,0)</f>
        <v>0</v>
      </c>
      <c r="BH229" s="252">
        <f>IF(N229="sníž. přenesená",J229,0)</f>
        <v>0</v>
      </c>
      <c r="BI229" s="252">
        <f>IF(N229="nulová",J229,0)</f>
        <v>0</v>
      </c>
      <c r="BJ229" s="14" t="s">
        <v>83</v>
      </c>
      <c r="BK229" s="252">
        <f>ROUND(I229*H229,2)</f>
        <v>0</v>
      </c>
      <c r="BL229" s="14" t="s">
        <v>279</v>
      </c>
      <c r="BM229" s="251" t="s">
        <v>462</v>
      </c>
    </row>
    <row r="230" s="2" customFormat="1" ht="24.15" customHeight="1">
      <c r="A230" s="35"/>
      <c r="B230" s="36"/>
      <c r="C230" s="239" t="s">
        <v>463</v>
      </c>
      <c r="D230" s="239" t="s">
        <v>175</v>
      </c>
      <c r="E230" s="240" t="s">
        <v>464</v>
      </c>
      <c r="F230" s="241" t="s">
        <v>465</v>
      </c>
      <c r="G230" s="242" t="s">
        <v>178</v>
      </c>
      <c r="H230" s="243">
        <v>1</v>
      </c>
      <c r="I230" s="244"/>
      <c r="J230" s="245">
        <f>ROUND(I230*H230,2)</f>
        <v>0</v>
      </c>
      <c r="K230" s="246"/>
      <c r="L230" s="41"/>
      <c r="M230" s="247" t="s">
        <v>1</v>
      </c>
      <c r="N230" s="248" t="s">
        <v>41</v>
      </c>
      <c r="O230" s="88"/>
      <c r="P230" s="249">
        <f>O230*H230</f>
        <v>0</v>
      </c>
      <c r="Q230" s="249">
        <v>0</v>
      </c>
      <c r="R230" s="249">
        <f>Q230*H230</f>
        <v>0</v>
      </c>
      <c r="S230" s="249">
        <v>0</v>
      </c>
      <c r="T230" s="250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251" t="s">
        <v>279</v>
      </c>
      <c r="AT230" s="251" t="s">
        <v>175</v>
      </c>
      <c r="AU230" s="251" t="s">
        <v>85</v>
      </c>
      <c r="AY230" s="14" t="s">
        <v>172</v>
      </c>
      <c r="BE230" s="252">
        <f>IF(N230="základní",J230,0)</f>
        <v>0</v>
      </c>
      <c r="BF230" s="252">
        <f>IF(N230="snížená",J230,0)</f>
        <v>0</v>
      </c>
      <c r="BG230" s="252">
        <f>IF(N230="zákl. přenesená",J230,0)</f>
        <v>0</v>
      </c>
      <c r="BH230" s="252">
        <f>IF(N230="sníž. přenesená",J230,0)</f>
        <v>0</v>
      </c>
      <c r="BI230" s="252">
        <f>IF(N230="nulová",J230,0)</f>
        <v>0</v>
      </c>
      <c r="BJ230" s="14" t="s">
        <v>83</v>
      </c>
      <c r="BK230" s="252">
        <f>ROUND(I230*H230,2)</f>
        <v>0</v>
      </c>
      <c r="BL230" s="14" t="s">
        <v>279</v>
      </c>
      <c r="BM230" s="251" t="s">
        <v>466</v>
      </c>
    </row>
    <row r="231" s="2" customFormat="1" ht="24.15" customHeight="1">
      <c r="A231" s="35"/>
      <c r="B231" s="36"/>
      <c r="C231" s="239" t="s">
        <v>467</v>
      </c>
      <c r="D231" s="239" t="s">
        <v>175</v>
      </c>
      <c r="E231" s="240" t="s">
        <v>468</v>
      </c>
      <c r="F231" s="241" t="s">
        <v>469</v>
      </c>
      <c r="G231" s="242" t="s">
        <v>178</v>
      </c>
      <c r="H231" s="243">
        <v>1</v>
      </c>
      <c r="I231" s="244"/>
      <c r="J231" s="245">
        <f>ROUND(I231*H231,2)</f>
        <v>0</v>
      </c>
      <c r="K231" s="246"/>
      <c r="L231" s="41"/>
      <c r="M231" s="247" t="s">
        <v>1</v>
      </c>
      <c r="N231" s="248" t="s">
        <v>41</v>
      </c>
      <c r="O231" s="88"/>
      <c r="P231" s="249">
        <f>O231*H231</f>
        <v>0</v>
      </c>
      <c r="Q231" s="249">
        <v>0</v>
      </c>
      <c r="R231" s="249">
        <f>Q231*H231</f>
        <v>0</v>
      </c>
      <c r="S231" s="249">
        <v>0</v>
      </c>
      <c r="T231" s="250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251" t="s">
        <v>279</v>
      </c>
      <c r="AT231" s="251" t="s">
        <v>175</v>
      </c>
      <c r="AU231" s="251" t="s">
        <v>85</v>
      </c>
      <c r="AY231" s="14" t="s">
        <v>172</v>
      </c>
      <c r="BE231" s="252">
        <f>IF(N231="základní",J231,0)</f>
        <v>0</v>
      </c>
      <c r="BF231" s="252">
        <f>IF(N231="snížená",J231,0)</f>
        <v>0</v>
      </c>
      <c r="BG231" s="252">
        <f>IF(N231="zákl. přenesená",J231,0)</f>
        <v>0</v>
      </c>
      <c r="BH231" s="252">
        <f>IF(N231="sníž. přenesená",J231,0)</f>
        <v>0</v>
      </c>
      <c r="BI231" s="252">
        <f>IF(N231="nulová",J231,0)</f>
        <v>0</v>
      </c>
      <c r="BJ231" s="14" t="s">
        <v>83</v>
      </c>
      <c r="BK231" s="252">
        <f>ROUND(I231*H231,2)</f>
        <v>0</v>
      </c>
      <c r="BL231" s="14" t="s">
        <v>279</v>
      </c>
      <c r="BM231" s="251" t="s">
        <v>470</v>
      </c>
    </row>
    <row r="232" s="2" customFormat="1" ht="24.15" customHeight="1">
      <c r="A232" s="35"/>
      <c r="B232" s="36"/>
      <c r="C232" s="239" t="s">
        <v>471</v>
      </c>
      <c r="D232" s="239" t="s">
        <v>175</v>
      </c>
      <c r="E232" s="240" t="s">
        <v>472</v>
      </c>
      <c r="F232" s="241" t="s">
        <v>473</v>
      </c>
      <c r="G232" s="242" t="s">
        <v>178</v>
      </c>
      <c r="H232" s="243">
        <v>1</v>
      </c>
      <c r="I232" s="244"/>
      <c r="J232" s="245">
        <f>ROUND(I232*H232,2)</f>
        <v>0</v>
      </c>
      <c r="K232" s="246"/>
      <c r="L232" s="41"/>
      <c r="M232" s="247" t="s">
        <v>1</v>
      </c>
      <c r="N232" s="248" t="s">
        <v>41</v>
      </c>
      <c r="O232" s="88"/>
      <c r="P232" s="249">
        <f>O232*H232</f>
        <v>0</v>
      </c>
      <c r="Q232" s="249">
        <v>0</v>
      </c>
      <c r="R232" s="249">
        <f>Q232*H232</f>
        <v>0</v>
      </c>
      <c r="S232" s="249">
        <v>0</v>
      </c>
      <c r="T232" s="250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51" t="s">
        <v>279</v>
      </c>
      <c r="AT232" s="251" t="s">
        <v>175</v>
      </c>
      <c r="AU232" s="251" t="s">
        <v>85</v>
      </c>
      <c r="AY232" s="14" t="s">
        <v>172</v>
      </c>
      <c r="BE232" s="252">
        <f>IF(N232="základní",J232,0)</f>
        <v>0</v>
      </c>
      <c r="BF232" s="252">
        <f>IF(N232="snížená",J232,0)</f>
        <v>0</v>
      </c>
      <c r="BG232" s="252">
        <f>IF(N232="zákl. přenesená",J232,0)</f>
        <v>0</v>
      </c>
      <c r="BH232" s="252">
        <f>IF(N232="sníž. přenesená",J232,0)</f>
        <v>0</v>
      </c>
      <c r="BI232" s="252">
        <f>IF(N232="nulová",J232,0)</f>
        <v>0</v>
      </c>
      <c r="BJ232" s="14" t="s">
        <v>83</v>
      </c>
      <c r="BK232" s="252">
        <f>ROUND(I232*H232,2)</f>
        <v>0</v>
      </c>
      <c r="BL232" s="14" t="s">
        <v>279</v>
      </c>
      <c r="BM232" s="251" t="s">
        <v>474</v>
      </c>
    </row>
    <row r="233" s="2" customFormat="1" ht="24.15" customHeight="1">
      <c r="A233" s="35"/>
      <c r="B233" s="36"/>
      <c r="C233" s="239" t="s">
        <v>475</v>
      </c>
      <c r="D233" s="239" t="s">
        <v>175</v>
      </c>
      <c r="E233" s="240" t="s">
        <v>476</v>
      </c>
      <c r="F233" s="241" t="s">
        <v>477</v>
      </c>
      <c r="G233" s="242" t="s">
        <v>178</v>
      </c>
      <c r="H233" s="243">
        <v>1</v>
      </c>
      <c r="I233" s="244"/>
      <c r="J233" s="245">
        <f>ROUND(I233*H233,2)</f>
        <v>0</v>
      </c>
      <c r="K233" s="246"/>
      <c r="L233" s="41"/>
      <c r="M233" s="247" t="s">
        <v>1</v>
      </c>
      <c r="N233" s="248" t="s">
        <v>41</v>
      </c>
      <c r="O233" s="88"/>
      <c r="P233" s="249">
        <f>O233*H233</f>
        <v>0</v>
      </c>
      <c r="Q233" s="249">
        <v>0</v>
      </c>
      <c r="R233" s="249">
        <f>Q233*H233</f>
        <v>0</v>
      </c>
      <c r="S233" s="249">
        <v>0</v>
      </c>
      <c r="T233" s="250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51" t="s">
        <v>279</v>
      </c>
      <c r="AT233" s="251" t="s">
        <v>175</v>
      </c>
      <c r="AU233" s="251" t="s">
        <v>85</v>
      </c>
      <c r="AY233" s="14" t="s">
        <v>172</v>
      </c>
      <c r="BE233" s="252">
        <f>IF(N233="základní",J233,0)</f>
        <v>0</v>
      </c>
      <c r="BF233" s="252">
        <f>IF(N233="snížená",J233,0)</f>
        <v>0</v>
      </c>
      <c r="BG233" s="252">
        <f>IF(N233="zákl. přenesená",J233,0)</f>
        <v>0</v>
      </c>
      <c r="BH233" s="252">
        <f>IF(N233="sníž. přenesená",J233,0)</f>
        <v>0</v>
      </c>
      <c r="BI233" s="252">
        <f>IF(N233="nulová",J233,0)</f>
        <v>0</v>
      </c>
      <c r="BJ233" s="14" t="s">
        <v>83</v>
      </c>
      <c r="BK233" s="252">
        <f>ROUND(I233*H233,2)</f>
        <v>0</v>
      </c>
      <c r="BL233" s="14" t="s">
        <v>279</v>
      </c>
      <c r="BM233" s="251" t="s">
        <v>478</v>
      </c>
    </row>
    <row r="234" s="2" customFormat="1" ht="24.15" customHeight="1">
      <c r="A234" s="35"/>
      <c r="B234" s="36"/>
      <c r="C234" s="239" t="s">
        <v>479</v>
      </c>
      <c r="D234" s="239" t="s">
        <v>175</v>
      </c>
      <c r="E234" s="240" t="s">
        <v>480</v>
      </c>
      <c r="F234" s="241" t="s">
        <v>481</v>
      </c>
      <c r="G234" s="242" t="s">
        <v>482</v>
      </c>
      <c r="H234" s="243">
        <v>1</v>
      </c>
      <c r="I234" s="244"/>
      <c r="J234" s="245">
        <f>ROUND(I234*H234,2)</f>
        <v>0</v>
      </c>
      <c r="K234" s="246"/>
      <c r="L234" s="41"/>
      <c r="M234" s="247" t="s">
        <v>1</v>
      </c>
      <c r="N234" s="248" t="s">
        <v>41</v>
      </c>
      <c r="O234" s="88"/>
      <c r="P234" s="249">
        <f>O234*H234</f>
        <v>0</v>
      </c>
      <c r="Q234" s="249">
        <v>0</v>
      </c>
      <c r="R234" s="249">
        <f>Q234*H234</f>
        <v>0</v>
      </c>
      <c r="S234" s="249">
        <v>0</v>
      </c>
      <c r="T234" s="250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251" t="s">
        <v>279</v>
      </c>
      <c r="AT234" s="251" t="s">
        <v>175</v>
      </c>
      <c r="AU234" s="251" t="s">
        <v>85</v>
      </c>
      <c r="AY234" s="14" t="s">
        <v>172</v>
      </c>
      <c r="BE234" s="252">
        <f>IF(N234="základní",J234,0)</f>
        <v>0</v>
      </c>
      <c r="BF234" s="252">
        <f>IF(N234="snížená",J234,0)</f>
        <v>0</v>
      </c>
      <c r="BG234" s="252">
        <f>IF(N234="zákl. přenesená",J234,0)</f>
        <v>0</v>
      </c>
      <c r="BH234" s="252">
        <f>IF(N234="sníž. přenesená",J234,0)</f>
        <v>0</v>
      </c>
      <c r="BI234" s="252">
        <f>IF(N234="nulová",J234,0)</f>
        <v>0</v>
      </c>
      <c r="BJ234" s="14" t="s">
        <v>83</v>
      </c>
      <c r="BK234" s="252">
        <f>ROUND(I234*H234,2)</f>
        <v>0</v>
      </c>
      <c r="BL234" s="14" t="s">
        <v>279</v>
      </c>
      <c r="BM234" s="251" t="s">
        <v>483</v>
      </c>
    </row>
    <row r="235" s="2" customFormat="1" ht="16.5" customHeight="1">
      <c r="A235" s="35"/>
      <c r="B235" s="36"/>
      <c r="C235" s="253" t="s">
        <v>484</v>
      </c>
      <c r="D235" s="253" t="s">
        <v>181</v>
      </c>
      <c r="E235" s="254" t="s">
        <v>485</v>
      </c>
      <c r="F235" s="255" t="s">
        <v>486</v>
      </c>
      <c r="G235" s="256" t="s">
        <v>487</v>
      </c>
      <c r="H235" s="257">
        <v>1</v>
      </c>
      <c r="I235" s="258"/>
      <c r="J235" s="259">
        <f>ROUND(I235*H235,2)</f>
        <v>0</v>
      </c>
      <c r="K235" s="260"/>
      <c r="L235" s="261"/>
      <c r="M235" s="262" t="s">
        <v>1</v>
      </c>
      <c r="N235" s="263" t="s">
        <v>41</v>
      </c>
      <c r="O235" s="88"/>
      <c r="P235" s="249">
        <f>O235*H235</f>
        <v>0</v>
      </c>
      <c r="Q235" s="249">
        <v>0</v>
      </c>
      <c r="R235" s="249">
        <f>Q235*H235</f>
        <v>0</v>
      </c>
      <c r="S235" s="249">
        <v>0</v>
      </c>
      <c r="T235" s="250">
        <f>S235*H235</f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251" t="s">
        <v>488</v>
      </c>
      <c r="AT235" s="251" t="s">
        <v>181</v>
      </c>
      <c r="AU235" s="251" t="s">
        <v>85</v>
      </c>
      <c r="AY235" s="14" t="s">
        <v>172</v>
      </c>
      <c r="BE235" s="252">
        <f>IF(N235="základní",J235,0)</f>
        <v>0</v>
      </c>
      <c r="BF235" s="252">
        <f>IF(N235="snížená",J235,0)</f>
        <v>0</v>
      </c>
      <c r="BG235" s="252">
        <f>IF(N235="zákl. přenesená",J235,0)</f>
        <v>0</v>
      </c>
      <c r="BH235" s="252">
        <f>IF(N235="sníž. přenesená",J235,0)</f>
        <v>0</v>
      </c>
      <c r="BI235" s="252">
        <f>IF(N235="nulová",J235,0)</f>
        <v>0</v>
      </c>
      <c r="BJ235" s="14" t="s">
        <v>83</v>
      </c>
      <c r="BK235" s="252">
        <f>ROUND(I235*H235,2)</f>
        <v>0</v>
      </c>
      <c r="BL235" s="14" t="s">
        <v>279</v>
      </c>
      <c r="BM235" s="251" t="s">
        <v>489</v>
      </c>
    </row>
    <row r="236" s="12" customFormat="1" ht="25.92" customHeight="1">
      <c r="A236" s="12"/>
      <c r="B236" s="223"/>
      <c r="C236" s="224"/>
      <c r="D236" s="225" t="s">
        <v>75</v>
      </c>
      <c r="E236" s="226" t="s">
        <v>490</v>
      </c>
      <c r="F236" s="226" t="s">
        <v>491</v>
      </c>
      <c r="G236" s="224"/>
      <c r="H236" s="224"/>
      <c r="I236" s="227"/>
      <c r="J236" s="228">
        <f>BK236</f>
        <v>0</v>
      </c>
      <c r="K236" s="224"/>
      <c r="L236" s="229"/>
      <c r="M236" s="230"/>
      <c r="N236" s="231"/>
      <c r="O236" s="231"/>
      <c r="P236" s="232">
        <f>SUM(P237:P239)</f>
        <v>0</v>
      </c>
      <c r="Q236" s="231"/>
      <c r="R236" s="232">
        <f>SUM(R237:R239)</f>
        <v>0</v>
      </c>
      <c r="S236" s="231"/>
      <c r="T236" s="233">
        <f>SUM(T237:T239)</f>
        <v>0</v>
      </c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R236" s="234" t="s">
        <v>179</v>
      </c>
      <c r="AT236" s="235" t="s">
        <v>75</v>
      </c>
      <c r="AU236" s="235" t="s">
        <v>76</v>
      </c>
      <c r="AY236" s="234" t="s">
        <v>172</v>
      </c>
      <c r="BK236" s="236">
        <f>SUM(BK237:BK239)</f>
        <v>0</v>
      </c>
    </row>
    <row r="237" s="2" customFormat="1" ht="16.5" customHeight="1">
      <c r="A237" s="35"/>
      <c r="B237" s="36"/>
      <c r="C237" s="239" t="s">
        <v>492</v>
      </c>
      <c r="D237" s="239" t="s">
        <v>175</v>
      </c>
      <c r="E237" s="240" t="s">
        <v>493</v>
      </c>
      <c r="F237" s="241" t="s">
        <v>494</v>
      </c>
      <c r="G237" s="242" t="s">
        <v>336</v>
      </c>
      <c r="H237" s="243">
        <v>16</v>
      </c>
      <c r="I237" s="244"/>
      <c r="J237" s="245">
        <f>ROUND(I237*H237,2)</f>
        <v>0</v>
      </c>
      <c r="K237" s="246"/>
      <c r="L237" s="41"/>
      <c r="M237" s="247" t="s">
        <v>1</v>
      </c>
      <c r="N237" s="248" t="s">
        <v>41</v>
      </c>
      <c r="O237" s="88"/>
      <c r="P237" s="249">
        <f>O237*H237</f>
        <v>0</v>
      </c>
      <c r="Q237" s="249">
        <v>0</v>
      </c>
      <c r="R237" s="249">
        <f>Q237*H237</f>
        <v>0</v>
      </c>
      <c r="S237" s="249">
        <v>0</v>
      </c>
      <c r="T237" s="250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251" t="s">
        <v>495</v>
      </c>
      <c r="AT237" s="251" t="s">
        <v>175</v>
      </c>
      <c r="AU237" s="251" t="s">
        <v>83</v>
      </c>
      <c r="AY237" s="14" t="s">
        <v>172</v>
      </c>
      <c r="BE237" s="252">
        <f>IF(N237="základní",J237,0)</f>
        <v>0</v>
      </c>
      <c r="BF237" s="252">
        <f>IF(N237="snížená",J237,0)</f>
        <v>0</v>
      </c>
      <c r="BG237" s="252">
        <f>IF(N237="zákl. přenesená",J237,0)</f>
        <v>0</v>
      </c>
      <c r="BH237" s="252">
        <f>IF(N237="sníž. přenesená",J237,0)</f>
        <v>0</v>
      </c>
      <c r="BI237" s="252">
        <f>IF(N237="nulová",J237,0)</f>
        <v>0</v>
      </c>
      <c r="BJ237" s="14" t="s">
        <v>83</v>
      </c>
      <c r="BK237" s="252">
        <f>ROUND(I237*H237,2)</f>
        <v>0</v>
      </c>
      <c r="BL237" s="14" t="s">
        <v>495</v>
      </c>
      <c r="BM237" s="251" t="s">
        <v>496</v>
      </c>
    </row>
    <row r="238" s="2" customFormat="1" ht="21.75" customHeight="1">
      <c r="A238" s="35"/>
      <c r="B238" s="36"/>
      <c r="C238" s="239" t="s">
        <v>497</v>
      </c>
      <c r="D238" s="239" t="s">
        <v>175</v>
      </c>
      <c r="E238" s="240" t="s">
        <v>498</v>
      </c>
      <c r="F238" s="241" t="s">
        <v>499</v>
      </c>
      <c r="G238" s="242" t="s">
        <v>336</v>
      </c>
      <c r="H238" s="243">
        <v>16</v>
      </c>
      <c r="I238" s="244"/>
      <c r="J238" s="245">
        <f>ROUND(I238*H238,2)</f>
        <v>0</v>
      </c>
      <c r="K238" s="246"/>
      <c r="L238" s="41"/>
      <c r="M238" s="247" t="s">
        <v>1</v>
      </c>
      <c r="N238" s="248" t="s">
        <v>41</v>
      </c>
      <c r="O238" s="88"/>
      <c r="P238" s="249">
        <f>O238*H238</f>
        <v>0</v>
      </c>
      <c r="Q238" s="249">
        <v>0</v>
      </c>
      <c r="R238" s="249">
        <f>Q238*H238</f>
        <v>0</v>
      </c>
      <c r="S238" s="249">
        <v>0</v>
      </c>
      <c r="T238" s="250">
        <f>S238*H238</f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251" t="s">
        <v>495</v>
      </c>
      <c r="AT238" s="251" t="s">
        <v>175</v>
      </c>
      <c r="AU238" s="251" t="s">
        <v>83</v>
      </c>
      <c r="AY238" s="14" t="s">
        <v>172</v>
      </c>
      <c r="BE238" s="252">
        <f>IF(N238="základní",J238,0)</f>
        <v>0</v>
      </c>
      <c r="BF238" s="252">
        <f>IF(N238="snížená",J238,0)</f>
        <v>0</v>
      </c>
      <c r="BG238" s="252">
        <f>IF(N238="zákl. přenesená",J238,0)</f>
        <v>0</v>
      </c>
      <c r="BH238" s="252">
        <f>IF(N238="sníž. přenesená",J238,0)</f>
        <v>0</v>
      </c>
      <c r="BI238" s="252">
        <f>IF(N238="nulová",J238,0)</f>
        <v>0</v>
      </c>
      <c r="BJ238" s="14" t="s">
        <v>83</v>
      </c>
      <c r="BK238" s="252">
        <f>ROUND(I238*H238,2)</f>
        <v>0</v>
      </c>
      <c r="BL238" s="14" t="s">
        <v>495</v>
      </c>
      <c r="BM238" s="251" t="s">
        <v>500</v>
      </c>
    </row>
    <row r="239" s="2" customFormat="1" ht="16.5" customHeight="1">
      <c r="A239" s="35"/>
      <c r="B239" s="36"/>
      <c r="C239" s="253" t="s">
        <v>501</v>
      </c>
      <c r="D239" s="253" t="s">
        <v>181</v>
      </c>
      <c r="E239" s="254" t="s">
        <v>502</v>
      </c>
      <c r="F239" s="255" t="s">
        <v>503</v>
      </c>
      <c r="G239" s="256" t="s">
        <v>504</v>
      </c>
      <c r="H239" s="257">
        <v>1</v>
      </c>
      <c r="I239" s="258"/>
      <c r="J239" s="259">
        <f>ROUND(I239*H239,2)</f>
        <v>0</v>
      </c>
      <c r="K239" s="260"/>
      <c r="L239" s="261"/>
      <c r="M239" s="262" t="s">
        <v>1</v>
      </c>
      <c r="N239" s="263" t="s">
        <v>41</v>
      </c>
      <c r="O239" s="88"/>
      <c r="P239" s="249">
        <f>O239*H239</f>
        <v>0</v>
      </c>
      <c r="Q239" s="249">
        <v>0</v>
      </c>
      <c r="R239" s="249">
        <f>Q239*H239</f>
        <v>0</v>
      </c>
      <c r="S239" s="249">
        <v>0</v>
      </c>
      <c r="T239" s="250">
        <f>S239*H239</f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251" t="s">
        <v>495</v>
      </c>
      <c r="AT239" s="251" t="s">
        <v>181</v>
      </c>
      <c r="AU239" s="251" t="s">
        <v>83</v>
      </c>
      <c r="AY239" s="14" t="s">
        <v>172</v>
      </c>
      <c r="BE239" s="252">
        <f>IF(N239="základní",J239,0)</f>
        <v>0</v>
      </c>
      <c r="BF239" s="252">
        <f>IF(N239="snížená",J239,0)</f>
        <v>0</v>
      </c>
      <c r="BG239" s="252">
        <f>IF(N239="zákl. přenesená",J239,0)</f>
        <v>0</v>
      </c>
      <c r="BH239" s="252">
        <f>IF(N239="sníž. přenesená",J239,0)</f>
        <v>0</v>
      </c>
      <c r="BI239" s="252">
        <f>IF(N239="nulová",J239,0)</f>
        <v>0</v>
      </c>
      <c r="BJ239" s="14" t="s">
        <v>83</v>
      </c>
      <c r="BK239" s="252">
        <f>ROUND(I239*H239,2)</f>
        <v>0</v>
      </c>
      <c r="BL239" s="14" t="s">
        <v>495</v>
      </c>
      <c r="BM239" s="251" t="s">
        <v>505</v>
      </c>
    </row>
    <row r="240" s="12" customFormat="1" ht="25.92" customHeight="1">
      <c r="A240" s="12"/>
      <c r="B240" s="223"/>
      <c r="C240" s="224"/>
      <c r="D240" s="225" t="s">
        <v>75</v>
      </c>
      <c r="E240" s="226" t="s">
        <v>506</v>
      </c>
      <c r="F240" s="226" t="s">
        <v>507</v>
      </c>
      <c r="G240" s="224"/>
      <c r="H240" s="224"/>
      <c r="I240" s="227"/>
      <c r="J240" s="228">
        <f>BK240</f>
        <v>0</v>
      </c>
      <c r="K240" s="224"/>
      <c r="L240" s="229"/>
      <c r="M240" s="230"/>
      <c r="N240" s="231"/>
      <c r="O240" s="231"/>
      <c r="P240" s="232">
        <f>SUM(P241:P242)</f>
        <v>0</v>
      </c>
      <c r="Q240" s="231"/>
      <c r="R240" s="232">
        <f>SUM(R241:R242)</f>
        <v>0</v>
      </c>
      <c r="S240" s="231"/>
      <c r="T240" s="233">
        <f>SUM(T241:T242)</f>
        <v>0</v>
      </c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R240" s="234" t="s">
        <v>179</v>
      </c>
      <c r="AT240" s="235" t="s">
        <v>75</v>
      </c>
      <c r="AU240" s="235" t="s">
        <v>76</v>
      </c>
      <c r="AY240" s="234" t="s">
        <v>172</v>
      </c>
      <c r="BK240" s="236">
        <f>SUM(BK241:BK242)</f>
        <v>0</v>
      </c>
    </row>
    <row r="241" s="2" customFormat="1" ht="16.5" customHeight="1">
      <c r="A241" s="35"/>
      <c r="B241" s="36"/>
      <c r="C241" s="253" t="s">
        <v>508</v>
      </c>
      <c r="D241" s="253" t="s">
        <v>181</v>
      </c>
      <c r="E241" s="254" t="s">
        <v>509</v>
      </c>
      <c r="F241" s="255" t="s">
        <v>510</v>
      </c>
      <c r="G241" s="256" t="s">
        <v>504</v>
      </c>
      <c r="H241" s="257">
        <v>1</v>
      </c>
      <c r="I241" s="258"/>
      <c r="J241" s="259">
        <f>ROUND(I241*H241,2)</f>
        <v>0</v>
      </c>
      <c r="K241" s="260"/>
      <c r="L241" s="261"/>
      <c r="M241" s="262" t="s">
        <v>1</v>
      </c>
      <c r="N241" s="263" t="s">
        <v>41</v>
      </c>
      <c r="O241" s="88"/>
      <c r="P241" s="249">
        <f>O241*H241</f>
        <v>0</v>
      </c>
      <c r="Q241" s="249">
        <v>0</v>
      </c>
      <c r="R241" s="249">
        <f>Q241*H241</f>
        <v>0</v>
      </c>
      <c r="S241" s="249">
        <v>0</v>
      </c>
      <c r="T241" s="250">
        <f>S241*H241</f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251" t="s">
        <v>184</v>
      </c>
      <c r="AT241" s="251" t="s">
        <v>181</v>
      </c>
      <c r="AU241" s="251" t="s">
        <v>83</v>
      </c>
      <c r="AY241" s="14" t="s">
        <v>172</v>
      </c>
      <c r="BE241" s="252">
        <f>IF(N241="základní",J241,0)</f>
        <v>0</v>
      </c>
      <c r="BF241" s="252">
        <f>IF(N241="snížená",J241,0)</f>
        <v>0</v>
      </c>
      <c r="BG241" s="252">
        <f>IF(N241="zákl. přenesená",J241,0)</f>
        <v>0</v>
      </c>
      <c r="BH241" s="252">
        <f>IF(N241="sníž. přenesená",J241,0)</f>
        <v>0</v>
      </c>
      <c r="BI241" s="252">
        <f>IF(N241="nulová",J241,0)</f>
        <v>0</v>
      </c>
      <c r="BJ241" s="14" t="s">
        <v>83</v>
      </c>
      <c r="BK241" s="252">
        <f>ROUND(I241*H241,2)</f>
        <v>0</v>
      </c>
      <c r="BL241" s="14" t="s">
        <v>179</v>
      </c>
      <c r="BM241" s="251" t="s">
        <v>511</v>
      </c>
    </row>
    <row r="242" s="2" customFormat="1" ht="16.5" customHeight="1">
      <c r="A242" s="35"/>
      <c r="B242" s="36"/>
      <c r="C242" s="253" t="s">
        <v>512</v>
      </c>
      <c r="D242" s="253" t="s">
        <v>181</v>
      </c>
      <c r="E242" s="254" t="s">
        <v>513</v>
      </c>
      <c r="F242" s="255" t="s">
        <v>514</v>
      </c>
      <c r="G242" s="256" t="s">
        <v>504</v>
      </c>
      <c r="H242" s="257">
        <v>1</v>
      </c>
      <c r="I242" s="258"/>
      <c r="J242" s="259">
        <f>ROUND(I242*H242,2)</f>
        <v>0</v>
      </c>
      <c r="K242" s="260"/>
      <c r="L242" s="261"/>
      <c r="M242" s="262" t="s">
        <v>1</v>
      </c>
      <c r="N242" s="263" t="s">
        <v>41</v>
      </c>
      <c r="O242" s="88"/>
      <c r="P242" s="249">
        <f>O242*H242</f>
        <v>0</v>
      </c>
      <c r="Q242" s="249">
        <v>0</v>
      </c>
      <c r="R242" s="249">
        <f>Q242*H242</f>
        <v>0</v>
      </c>
      <c r="S242" s="249">
        <v>0</v>
      </c>
      <c r="T242" s="250">
        <f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251" t="s">
        <v>184</v>
      </c>
      <c r="AT242" s="251" t="s">
        <v>181</v>
      </c>
      <c r="AU242" s="251" t="s">
        <v>83</v>
      </c>
      <c r="AY242" s="14" t="s">
        <v>172</v>
      </c>
      <c r="BE242" s="252">
        <f>IF(N242="základní",J242,0)</f>
        <v>0</v>
      </c>
      <c r="BF242" s="252">
        <f>IF(N242="snížená",J242,0)</f>
        <v>0</v>
      </c>
      <c r="BG242" s="252">
        <f>IF(N242="zákl. přenesená",J242,0)</f>
        <v>0</v>
      </c>
      <c r="BH242" s="252">
        <f>IF(N242="sníž. přenesená",J242,0)</f>
        <v>0</v>
      </c>
      <c r="BI242" s="252">
        <f>IF(N242="nulová",J242,0)</f>
        <v>0</v>
      </c>
      <c r="BJ242" s="14" t="s">
        <v>83</v>
      </c>
      <c r="BK242" s="252">
        <f>ROUND(I242*H242,2)</f>
        <v>0</v>
      </c>
      <c r="BL242" s="14" t="s">
        <v>179</v>
      </c>
      <c r="BM242" s="251" t="s">
        <v>515</v>
      </c>
    </row>
    <row r="243" s="12" customFormat="1" ht="25.92" customHeight="1">
      <c r="A243" s="12"/>
      <c r="B243" s="223"/>
      <c r="C243" s="224"/>
      <c r="D243" s="225" t="s">
        <v>75</v>
      </c>
      <c r="E243" s="226" t="s">
        <v>149</v>
      </c>
      <c r="F243" s="226" t="s">
        <v>516</v>
      </c>
      <c r="G243" s="224"/>
      <c r="H243" s="224"/>
      <c r="I243" s="227"/>
      <c r="J243" s="228">
        <f>BK243</f>
        <v>0</v>
      </c>
      <c r="K243" s="224"/>
      <c r="L243" s="229"/>
      <c r="M243" s="230"/>
      <c r="N243" s="231"/>
      <c r="O243" s="231"/>
      <c r="P243" s="232">
        <f>P244+P246+P252+P258+P260+P262</f>
        <v>0</v>
      </c>
      <c r="Q243" s="231"/>
      <c r="R243" s="232">
        <f>R244+R246+R252+R258+R260+R262</f>
        <v>0</v>
      </c>
      <c r="S243" s="231"/>
      <c r="T243" s="233">
        <f>T244+T246+T252+T258+T260+T262</f>
        <v>0</v>
      </c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R243" s="234" t="s">
        <v>196</v>
      </c>
      <c r="AT243" s="235" t="s">
        <v>75</v>
      </c>
      <c r="AU243" s="235" t="s">
        <v>76</v>
      </c>
      <c r="AY243" s="234" t="s">
        <v>172</v>
      </c>
      <c r="BK243" s="236">
        <f>BK244+BK246+BK252+BK258+BK260+BK262</f>
        <v>0</v>
      </c>
    </row>
    <row r="244" s="12" customFormat="1" ht="22.8" customHeight="1">
      <c r="A244" s="12"/>
      <c r="B244" s="223"/>
      <c r="C244" s="224"/>
      <c r="D244" s="225" t="s">
        <v>75</v>
      </c>
      <c r="E244" s="237" t="s">
        <v>517</v>
      </c>
      <c r="F244" s="237" t="s">
        <v>518</v>
      </c>
      <c r="G244" s="224"/>
      <c r="H244" s="224"/>
      <c r="I244" s="227"/>
      <c r="J244" s="238">
        <f>BK244</f>
        <v>0</v>
      </c>
      <c r="K244" s="224"/>
      <c r="L244" s="229"/>
      <c r="M244" s="230"/>
      <c r="N244" s="231"/>
      <c r="O244" s="231"/>
      <c r="P244" s="232">
        <f>P245</f>
        <v>0</v>
      </c>
      <c r="Q244" s="231"/>
      <c r="R244" s="232">
        <f>R245</f>
        <v>0</v>
      </c>
      <c r="S244" s="231"/>
      <c r="T244" s="233">
        <f>T245</f>
        <v>0</v>
      </c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R244" s="234" t="s">
        <v>196</v>
      </c>
      <c r="AT244" s="235" t="s">
        <v>75</v>
      </c>
      <c r="AU244" s="235" t="s">
        <v>83</v>
      </c>
      <c r="AY244" s="234" t="s">
        <v>172</v>
      </c>
      <c r="BK244" s="236">
        <f>BK245</f>
        <v>0</v>
      </c>
    </row>
    <row r="245" s="2" customFormat="1" ht="16.5" customHeight="1">
      <c r="A245" s="35"/>
      <c r="B245" s="36"/>
      <c r="C245" s="239" t="s">
        <v>519</v>
      </c>
      <c r="D245" s="239" t="s">
        <v>175</v>
      </c>
      <c r="E245" s="240" t="s">
        <v>520</v>
      </c>
      <c r="F245" s="241" t="s">
        <v>521</v>
      </c>
      <c r="G245" s="242" t="s">
        <v>522</v>
      </c>
      <c r="H245" s="243">
        <v>1</v>
      </c>
      <c r="I245" s="244"/>
      <c r="J245" s="245">
        <f>ROUND(I245*H245,2)</f>
        <v>0</v>
      </c>
      <c r="K245" s="246"/>
      <c r="L245" s="41"/>
      <c r="M245" s="247" t="s">
        <v>1</v>
      </c>
      <c r="N245" s="248" t="s">
        <v>41</v>
      </c>
      <c r="O245" s="88"/>
      <c r="P245" s="249">
        <f>O245*H245</f>
        <v>0</v>
      </c>
      <c r="Q245" s="249">
        <v>0</v>
      </c>
      <c r="R245" s="249">
        <f>Q245*H245</f>
        <v>0</v>
      </c>
      <c r="S245" s="249">
        <v>0</v>
      </c>
      <c r="T245" s="250">
        <f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251" t="s">
        <v>523</v>
      </c>
      <c r="AT245" s="251" t="s">
        <v>175</v>
      </c>
      <c r="AU245" s="251" t="s">
        <v>85</v>
      </c>
      <c r="AY245" s="14" t="s">
        <v>172</v>
      </c>
      <c r="BE245" s="252">
        <f>IF(N245="základní",J245,0)</f>
        <v>0</v>
      </c>
      <c r="BF245" s="252">
        <f>IF(N245="snížená",J245,0)</f>
        <v>0</v>
      </c>
      <c r="BG245" s="252">
        <f>IF(N245="zákl. přenesená",J245,0)</f>
        <v>0</v>
      </c>
      <c r="BH245" s="252">
        <f>IF(N245="sníž. přenesená",J245,0)</f>
        <v>0</v>
      </c>
      <c r="BI245" s="252">
        <f>IF(N245="nulová",J245,0)</f>
        <v>0</v>
      </c>
      <c r="BJ245" s="14" t="s">
        <v>83</v>
      </c>
      <c r="BK245" s="252">
        <f>ROUND(I245*H245,2)</f>
        <v>0</v>
      </c>
      <c r="BL245" s="14" t="s">
        <v>523</v>
      </c>
      <c r="BM245" s="251" t="s">
        <v>524</v>
      </c>
    </row>
    <row r="246" s="12" customFormat="1" ht="22.8" customHeight="1">
      <c r="A246" s="12"/>
      <c r="B246" s="223"/>
      <c r="C246" s="224"/>
      <c r="D246" s="225" t="s">
        <v>75</v>
      </c>
      <c r="E246" s="237" t="s">
        <v>525</v>
      </c>
      <c r="F246" s="237" t="s">
        <v>148</v>
      </c>
      <c r="G246" s="224"/>
      <c r="H246" s="224"/>
      <c r="I246" s="227"/>
      <c r="J246" s="238">
        <f>BK246</f>
        <v>0</v>
      </c>
      <c r="K246" s="224"/>
      <c r="L246" s="229"/>
      <c r="M246" s="230"/>
      <c r="N246" s="231"/>
      <c r="O246" s="231"/>
      <c r="P246" s="232">
        <f>SUM(P247:P251)</f>
        <v>0</v>
      </c>
      <c r="Q246" s="231"/>
      <c r="R246" s="232">
        <f>SUM(R247:R251)</f>
        <v>0</v>
      </c>
      <c r="S246" s="231"/>
      <c r="T246" s="233">
        <f>SUM(T247:T251)</f>
        <v>0</v>
      </c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R246" s="234" t="s">
        <v>196</v>
      </c>
      <c r="AT246" s="235" t="s">
        <v>75</v>
      </c>
      <c r="AU246" s="235" t="s">
        <v>83</v>
      </c>
      <c r="AY246" s="234" t="s">
        <v>172</v>
      </c>
      <c r="BK246" s="236">
        <f>SUM(BK247:BK251)</f>
        <v>0</v>
      </c>
    </row>
    <row r="247" s="2" customFormat="1" ht="16.5" customHeight="1">
      <c r="A247" s="35"/>
      <c r="B247" s="36"/>
      <c r="C247" s="239" t="s">
        <v>526</v>
      </c>
      <c r="D247" s="239" t="s">
        <v>175</v>
      </c>
      <c r="E247" s="240" t="s">
        <v>527</v>
      </c>
      <c r="F247" s="241" t="s">
        <v>148</v>
      </c>
      <c r="G247" s="242" t="s">
        <v>522</v>
      </c>
      <c r="H247" s="243">
        <v>1</v>
      </c>
      <c r="I247" s="244"/>
      <c r="J247" s="245">
        <f>ROUND(I247*H247,2)</f>
        <v>0</v>
      </c>
      <c r="K247" s="246"/>
      <c r="L247" s="41"/>
      <c r="M247" s="247" t="s">
        <v>1</v>
      </c>
      <c r="N247" s="248" t="s">
        <v>41</v>
      </c>
      <c r="O247" s="88"/>
      <c r="P247" s="249">
        <f>O247*H247</f>
        <v>0</v>
      </c>
      <c r="Q247" s="249">
        <v>0</v>
      </c>
      <c r="R247" s="249">
        <f>Q247*H247</f>
        <v>0</v>
      </c>
      <c r="S247" s="249">
        <v>0</v>
      </c>
      <c r="T247" s="250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251" t="s">
        <v>523</v>
      </c>
      <c r="AT247" s="251" t="s">
        <v>175</v>
      </c>
      <c r="AU247" s="251" t="s">
        <v>85</v>
      </c>
      <c r="AY247" s="14" t="s">
        <v>172</v>
      </c>
      <c r="BE247" s="252">
        <f>IF(N247="základní",J247,0)</f>
        <v>0</v>
      </c>
      <c r="BF247" s="252">
        <f>IF(N247="snížená",J247,0)</f>
        <v>0</v>
      </c>
      <c r="BG247" s="252">
        <f>IF(N247="zákl. přenesená",J247,0)</f>
        <v>0</v>
      </c>
      <c r="BH247" s="252">
        <f>IF(N247="sníž. přenesená",J247,0)</f>
        <v>0</v>
      </c>
      <c r="BI247" s="252">
        <f>IF(N247="nulová",J247,0)</f>
        <v>0</v>
      </c>
      <c r="BJ247" s="14" t="s">
        <v>83</v>
      </c>
      <c r="BK247" s="252">
        <f>ROUND(I247*H247,2)</f>
        <v>0</v>
      </c>
      <c r="BL247" s="14" t="s">
        <v>523</v>
      </c>
      <c r="BM247" s="251" t="s">
        <v>528</v>
      </c>
    </row>
    <row r="248" s="2" customFormat="1" ht="16.5" customHeight="1">
      <c r="A248" s="35"/>
      <c r="B248" s="36"/>
      <c r="C248" s="239" t="s">
        <v>529</v>
      </c>
      <c r="D248" s="239" t="s">
        <v>175</v>
      </c>
      <c r="E248" s="240" t="s">
        <v>530</v>
      </c>
      <c r="F248" s="241" t="s">
        <v>531</v>
      </c>
      <c r="G248" s="242" t="s">
        <v>504</v>
      </c>
      <c r="H248" s="243">
        <v>1</v>
      </c>
      <c r="I248" s="244"/>
      <c r="J248" s="245">
        <f>ROUND(I248*H248,2)</f>
        <v>0</v>
      </c>
      <c r="K248" s="246"/>
      <c r="L248" s="41"/>
      <c r="M248" s="247" t="s">
        <v>1</v>
      </c>
      <c r="N248" s="248" t="s">
        <v>41</v>
      </c>
      <c r="O248" s="88"/>
      <c r="P248" s="249">
        <f>O248*H248</f>
        <v>0</v>
      </c>
      <c r="Q248" s="249">
        <v>0</v>
      </c>
      <c r="R248" s="249">
        <f>Q248*H248</f>
        <v>0</v>
      </c>
      <c r="S248" s="249">
        <v>0</v>
      </c>
      <c r="T248" s="250">
        <f>S248*H248</f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251" t="s">
        <v>523</v>
      </c>
      <c r="AT248" s="251" t="s">
        <v>175</v>
      </c>
      <c r="AU248" s="251" t="s">
        <v>85</v>
      </c>
      <c r="AY248" s="14" t="s">
        <v>172</v>
      </c>
      <c r="BE248" s="252">
        <f>IF(N248="základní",J248,0)</f>
        <v>0</v>
      </c>
      <c r="BF248" s="252">
        <f>IF(N248="snížená",J248,0)</f>
        <v>0</v>
      </c>
      <c r="BG248" s="252">
        <f>IF(N248="zákl. přenesená",J248,0)</f>
        <v>0</v>
      </c>
      <c r="BH248" s="252">
        <f>IF(N248="sníž. přenesená",J248,0)</f>
        <v>0</v>
      </c>
      <c r="BI248" s="252">
        <f>IF(N248="nulová",J248,0)</f>
        <v>0</v>
      </c>
      <c r="BJ248" s="14" t="s">
        <v>83</v>
      </c>
      <c r="BK248" s="252">
        <f>ROUND(I248*H248,2)</f>
        <v>0</v>
      </c>
      <c r="BL248" s="14" t="s">
        <v>523</v>
      </c>
      <c r="BM248" s="251" t="s">
        <v>532</v>
      </c>
    </row>
    <row r="249" s="2" customFormat="1" ht="16.5" customHeight="1">
      <c r="A249" s="35"/>
      <c r="B249" s="36"/>
      <c r="C249" s="239" t="s">
        <v>533</v>
      </c>
      <c r="D249" s="239" t="s">
        <v>175</v>
      </c>
      <c r="E249" s="240" t="s">
        <v>534</v>
      </c>
      <c r="F249" s="241" t="s">
        <v>535</v>
      </c>
      <c r="G249" s="242" t="s">
        <v>504</v>
      </c>
      <c r="H249" s="243">
        <v>1</v>
      </c>
      <c r="I249" s="244"/>
      <c r="J249" s="245">
        <f>ROUND(I249*H249,2)</f>
        <v>0</v>
      </c>
      <c r="K249" s="246"/>
      <c r="L249" s="41"/>
      <c r="M249" s="247" t="s">
        <v>1</v>
      </c>
      <c r="N249" s="248" t="s">
        <v>41</v>
      </c>
      <c r="O249" s="88"/>
      <c r="P249" s="249">
        <f>O249*H249</f>
        <v>0</v>
      </c>
      <c r="Q249" s="249">
        <v>0</v>
      </c>
      <c r="R249" s="249">
        <f>Q249*H249</f>
        <v>0</v>
      </c>
      <c r="S249" s="249">
        <v>0</v>
      </c>
      <c r="T249" s="250">
        <f>S249*H249</f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251" t="s">
        <v>523</v>
      </c>
      <c r="AT249" s="251" t="s">
        <v>175</v>
      </c>
      <c r="AU249" s="251" t="s">
        <v>85</v>
      </c>
      <c r="AY249" s="14" t="s">
        <v>172</v>
      </c>
      <c r="BE249" s="252">
        <f>IF(N249="základní",J249,0)</f>
        <v>0</v>
      </c>
      <c r="BF249" s="252">
        <f>IF(N249="snížená",J249,0)</f>
        <v>0</v>
      </c>
      <c r="BG249" s="252">
        <f>IF(N249="zákl. přenesená",J249,0)</f>
        <v>0</v>
      </c>
      <c r="BH249" s="252">
        <f>IF(N249="sníž. přenesená",J249,0)</f>
        <v>0</v>
      </c>
      <c r="BI249" s="252">
        <f>IF(N249="nulová",J249,0)</f>
        <v>0</v>
      </c>
      <c r="BJ249" s="14" t="s">
        <v>83</v>
      </c>
      <c r="BK249" s="252">
        <f>ROUND(I249*H249,2)</f>
        <v>0</v>
      </c>
      <c r="BL249" s="14" t="s">
        <v>523</v>
      </c>
      <c r="BM249" s="251" t="s">
        <v>536</v>
      </c>
    </row>
    <row r="250" s="2" customFormat="1" ht="16.5" customHeight="1">
      <c r="A250" s="35"/>
      <c r="B250" s="36"/>
      <c r="C250" s="239" t="s">
        <v>537</v>
      </c>
      <c r="D250" s="239" t="s">
        <v>175</v>
      </c>
      <c r="E250" s="240" t="s">
        <v>538</v>
      </c>
      <c r="F250" s="241" t="s">
        <v>539</v>
      </c>
      <c r="G250" s="242" t="s">
        <v>504</v>
      </c>
      <c r="H250" s="243">
        <v>1</v>
      </c>
      <c r="I250" s="244"/>
      <c r="J250" s="245">
        <f>ROUND(I250*H250,2)</f>
        <v>0</v>
      </c>
      <c r="K250" s="246"/>
      <c r="L250" s="41"/>
      <c r="M250" s="247" t="s">
        <v>1</v>
      </c>
      <c r="N250" s="248" t="s">
        <v>41</v>
      </c>
      <c r="O250" s="88"/>
      <c r="P250" s="249">
        <f>O250*H250</f>
        <v>0</v>
      </c>
      <c r="Q250" s="249">
        <v>0</v>
      </c>
      <c r="R250" s="249">
        <f>Q250*H250</f>
        <v>0</v>
      </c>
      <c r="S250" s="249">
        <v>0</v>
      </c>
      <c r="T250" s="250">
        <f>S250*H250</f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251" t="s">
        <v>523</v>
      </c>
      <c r="AT250" s="251" t="s">
        <v>175</v>
      </c>
      <c r="AU250" s="251" t="s">
        <v>85</v>
      </c>
      <c r="AY250" s="14" t="s">
        <v>172</v>
      </c>
      <c r="BE250" s="252">
        <f>IF(N250="základní",J250,0)</f>
        <v>0</v>
      </c>
      <c r="BF250" s="252">
        <f>IF(N250="snížená",J250,0)</f>
        <v>0</v>
      </c>
      <c r="BG250" s="252">
        <f>IF(N250="zákl. přenesená",J250,0)</f>
        <v>0</v>
      </c>
      <c r="BH250" s="252">
        <f>IF(N250="sníž. přenesená",J250,0)</f>
        <v>0</v>
      </c>
      <c r="BI250" s="252">
        <f>IF(N250="nulová",J250,0)</f>
        <v>0</v>
      </c>
      <c r="BJ250" s="14" t="s">
        <v>83</v>
      </c>
      <c r="BK250" s="252">
        <f>ROUND(I250*H250,2)</f>
        <v>0</v>
      </c>
      <c r="BL250" s="14" t="s">
        <v>523</v>
      </c>
      <c r="BM250" s="251" t="s">
        <v>540</v>
      </c>
    </row>
    <row r="251" s="2" customFormat="1" ht="16.5" customHeight="1">
      <c r="A251" s="35"/>
      <c r="B251" s="36"/>
      <c r="C251" s="239" t="s">
        <v>541</v>
      </c>
      <c r="D251" s="239" t="s">
        <v>175</v>
      </c>
      <c r="E251" s="240" t="s">
        <v>542</v>
      </c>
      <c r="F251" s="241" t="s">
        <v>543</v>
      </c>
      <c r="G251" s="242" t="s">
        <v>504</v>
      </c>
      <c r="H251" s="243">
        <v>1</v>
      </c>
      <c r="I251" s="244"/>
      <c r="J251" s="245">
        <f>ROUND(I251*H251,2)</f>
        <v>0</v>
      </c>
      <c r="K251" s="246"/>
      <c r="L251" s="41"/>
      <c r="M251" s="247" t="s">
        <v>1</v>
      </c>
      <c r="N251" s="248" t="s">
        <v>41</v>
      </c>
      <c r="O251" s="88"/>
      <c r="P251" s="249">
        <f>O251*H251</f>
        <v>0</v>
      </c>
      <c r="Q251" s="249">
        <v>0</v>
      </c>
      <c r="R251" s="249">
        <f>Q251*H251</f>
        <v>0</v>
      </c>
      <c r="S251" s="249">
        <v>0</v>
      </c>
      <c r="T251" s="250">
        <f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251" t="s">
        <v>523</v>
      </c>
      <c r="AT251" s="251" t="s">
        <v>175</v>
      </c>
      <c r="AU251" s="251" t="s">
        <v>85</v>
      </c>
      <c r="AY251" s="14" t="s">
        <v>172</v>
      </c>
      <c r="BE251" s="252">
        <f>IF(N251="základní",J251,0)</f>
        <v>0</v>
      </c>
      <c r="BF251" s="252">
        <f>IF(N251="snížená",J251,0)</f>
        <v>0</v>
      </c>
      <c r="BG251" s="252">
        <f>IF(N251="zákl. přenesená",J251,0)</f>
        <v>0</v>
      </c>
      <c r="BH251" s="252">
        <f>IF(N251="sníž. přenesená",J251,0)</f>
        <v>0</v>
      </c>
      <c r="BI251" s="252">
        <f>IF(N251="nulová",J251,0)</f>
        <v>0</v>
      </c>
      <c r="BJ251" s="14" t="s">
        <v>83</v>
      </c>
      <c r="BK251" s="252">
        <f>ROUND(I251*H251,2)</f>
        <v>0</v>
      </c>
      <c r="BL251" s="14" t="s">
        <v>523</v>
      </c>
      <c r="BM251" s="251" t="s">
        <v>544</v>
      </c>
    </row>
    <row r="252" s="12" customFormat="1" ht="22.8" customHeight="1">
      <c r="A252" s="12"/>
      <c r="B252" s="223"/>
      <c r="C252" s="224"/>
      <c r="D252" s="225" t="s">
        <v>75</v>
      </c>
      <c r="E252" s="237" t="s">
        <v>545</v>
      </c>
      <c r="F252" s="237" t="s">
        <v>546</v>
      </c>
      <c r="G252" s="224"/>
      <c r="H252" s="224"/>
      <c r="I252" s="227"/>
      <c r="J252" s="238">
        <f>BK252</f>
        <v>0</v>
      </c>
      <c r="K252" s="224"/>
      <c r="L252" s="229"/>
      <c r="M252" s="230"/>
      <c r="N252" s="231"/>
      <c r="O252" s="231"/>
      <c r="P252" s="232">
        <f>SUM(P253:P257)</f>
        <v>0</v>
      </c>
      <c r="Q252" s="231"/>
      <c r="R252" s="232">
        <f>SUM(R253:R257)</f>
        <v>0</v>
      </c>
      <c r="S252" s="231"/>
      <c r="T252" s="233">
        <f>SUM(T253:T257)</f>
        <v>0</v>
      </c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R252" s="234" t="s">
        <v>196</v>
      </c>
      <c r="AT252" s="235" t="s">
        <v>75</v>
      </c>
      <c r="AU252" s="235" t="s">
        <v>83</v>
      </c>
      <c r="AY252" s="234" t="s">
        <v>172</v>
      </c>
      <c r="BK252" s="236">
        <f>SUM(BK253:BK257)</f>
        <v>0</v>
      </c>
    </row>
    <row r="253" s="2" customFormat="1" ht="16.5" customHeight="1">
      <c r="A253" s="35"/>
      <c r="B253" s="36"/>
      <c r="C253" s="239" t="s">
        <v>547</v>
      </c>
      <c r="D253" s="239" t="s">
        <v>175</v>
      </c>
      <c r="E253" s="240" t="s">
        <v>548</v>
      </c>
      <c r="F253" s="241" t="s">
        <v>549</v>
      </c>
      <c r="G253" s="242" t="s">
        <v>504</v>
      </c>
      <c r="H253" s="243">
        <v>1</v>
      </c>
      <c r="I253" s="244"/>
      <c r="J253" s="245">
        <f>ROUND(I253*H253,2)</f>
        <v>0</v>
      </c>
      <c r="K253" s="246"/>
      <c r="L253" s="41"/>
      <c r="M253" s="247" t="s">
        <v>1</v>
      </c>
      <c r="N253" s="248" t="s">
        <v>41</v>
      </c>
      <c r="O253" s="88"/>
      <c r="P253" s="249">
        <f>O253*H253</f>
        <v>0</v>
      </c>
      <c r="Q253" s="249">
        <v>0</v>
      </c>
      <c r="R253" s="249">
        <f>Q253*H253</f>
        <v>0</v>
      </c>
      <c r="S253" s="249">
        <v>0</v>
      </c>
      <c r="T253" s="250">
        <f>S253*H253</f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251" t="s">
        <v>523</v>
      </c>
      <c r="AT253" s="251" t="s">
        <v>175</v>
      </c>
      <c r="AU253" s="251" t="s">
        <v>85</v>
      </c>
      <c r="AY253" s="14" t="s">
        <v>172</v>
      </c>
      <c r="BE253" s="252">
        <f>IF(N253="základní",J253,0)</f>
        <v>0</v>
      </c>
      <c r="BF253" s="252">
        <f>IF(N253="snížená",J253,0)</f>
        <v>0</v>
      </c>
      <c r="BG253" s="252">
        <f>IF(N253="zákl. přenesená",J253,0)</f>
        <v>0</v>
      </c>
      <c r="BH253" s="252">
        <f>IF(N253="sníž. přenesená",J253,0)</f>
        <v>0</v>
      </c>
      <c r="BI253" s="252">
        <f>IF(N253="nulová",J253,0)</f>
        <v>0</v>
      </c>
      <c r="BJ253" s="14" t="s">
        <v>83</v>
      </c>
      <c r="BK253" s="252">
        <f>ROUND(I253*H253,2)</f>
        <v>0</v>
      </c>
      <c r="BL253" s="14" t="s">
        <v>523</v>
      </c>
      <c r="BM253" s="251" t="s">
        <v>550</v>
      </c>
    </row>
    <row r="254" s="2" customFormat="1" ht="21.75" customHeight="1">
      <c r="A254" s="35"/>
      <c r="B254" s="36"/>
      <c r="C254" s="239" t="s">
        <v>551</v>
      </c>
      <c r="D254" s="239" t="s">
        <v>175</v>
      </c>
      <c r="E254" s="240" t="s">
        <v>552</v>
      </c>
      <c r="F254" s="241" t="s">
        <v>553</v>
      </c>
      <c r="G254" s="242" t="s">
        <v>504</v>
      </c>
      <c r="H254" s="243">
        <v>1</v>
      </c>
      <c r="I254" s="244"/>
      <c r="J254" s="245">
        <f>ROUND(I254*H254,2)</f>
        <v>0</v>
      </c>
      <c r="K254" s="246"/>
      <c r="L254" s="41"/>
      <c r="M254" s="247" t="s">
        <v>1</v>
      </c>
      <c r="N254" s="248" t="s">
        <v>41</v>
      </c>
      <c r="O254" s="88"/>
      <c r="P254" s="249">
        <f>O254*H254</f>
        <v>0</v>
      </c>
      <c r="Q254" s="249">
        <v>0</v>
      </c>
      <c r="R254" s="249">
        <f>Q254*H254</f>
        <v>0</v>
      </c>
      <c r="S254" s="249">
        <v>0</v>
      </c>
      <c r="T254" s="250">
        <f>S254*H254</f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251" t="s">
        <v>523</v>
      </c>
      <c r="AT254" s="251" t="s">
        <v>175</v>
      </c>
      <c r="AU254" s="251" t="s">
        <v>85</v>
      </c>
      <c r="AY254" s="14" t="s">
        <v>172</v>
      </c>
      <c r="BE254" s="252">
        <f>IF(N254="základní",J254,0)</f>
        <v>0</v>
      </c>
      <c r="BF254" s="252">
        <f>IF(N254="snížená",J254,0)</f>
        <v>0</v>
      </c>
      <c r="BG254" s="252">
        <f>IF(N254="zákl. přenesená",J254,0)</f>
        <v>0</v>
      </c>
      <c r="BH254" s="252">
        <f>IF(N254="sníž. přenesená",J254,0)</f>
        <v>0</v>
      </c>
      <c r="BI254" s="252">
        <f>IF(N254="nulová",J254,0)</f>
        <v>0</v>
      </c>
      <c r="BJ254" s="14" t="s">
        <v>83</v>
      </c>
      <c r="BK254" s="252">
        <f>ROUND(I254*H254,2)</f>
        <v>0</v>
      </c>
      <c r="BL254" s="14" t="s">
        <v>523</v>
      </c>
      <c r="BM254" s="251" t="s">
        <v>554</v>
      </c>
    </row>
    <row r="255" s="2" customFormat="1" ht="16.5" customHeight="1">
      <c r="A255" s="35"/>
      <c r="B255" s="36"/>
      <c r="C255" s="239" t="s">
        <v>555</v>
      </c>
      <c r="D255" s="239" t="s">
        <v>175</v>
      </c>
      <c r="E255" s="240" t="s">
        <v>556</v>
      </c>
      <c r="F255" s="241" t="s">
        <v>154</v>
      </c>
      <c r="G255" s="242" t="s">
        <v>504</v>
      </c>
      <c r="H255" s="243">
        <v>1</v>
      </c>
      <c r="I255" s="244"/>
      <c r="J255" s="245">
        <f>ROUND(I255*H255,2)</f>
        <v>0</v>
      </c>
      <c r="K255" s="246"/>
      <c r="L255" s="41"/>
      <c r="M255" s="247" t="s">
        <v>1</v>
      </c>
      <c r="N255" s="248" t="s">
        <v>41</v>
      </c>
      <c r="O255" s="88"/>
      <c r="P255" s="249">
        <f>O255*H255</f>
        <v>0</v>
      </c>
      <c r="Q255" s="249">
        <v>0</v>
      </c>
      <c r="R255" s="249">
        <f>Q255*H255</f>
        <v>0</v>
      </c>
      <c r="S255" s="249">
        <v>0</v>
      </c>
      <c r="T255" s="250">
        <f>S255*H255</f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251" t="s">
        <v>523</v>
      </c>
      <c r="AT255" s="251" t="s">
        <v>175</v>
      </c>
      <c r="AU255" s="251" t="s">
        <v>85</v>
      </c>
      <c r="AY255" s="14" t="s">
        <v>172</v>
      </c>
      <c r="BE255" s="252">
        <f>IF(N255="základní",J255,0)</f>
        <v>0</v>
      </c>
      <c r="BF255" s="252">
        <f>IF(N255="snížená",J255,0)</f>
        <v>0</v>
      </c>
      <c r="BG255" s="252">
        <f>IF(N255="zákl. přenesená",J255,0)</f>
        <v>0</v>
      </c>
      <c r="BH255" s="252">
        <f>IF(N255="sníž. přenesená",J255,0)</f>
        <v>0</v>
      </c>
      <c r="BI255" s="252">
        <f>IF(N255="nulová",J255,0)</f>
        <v>0</v>
      </c>
      <c r="BJ255" s="14" t="s">
        <v>83</v>
      </c>
      <c r="BK255" s="252">
        <f>ROUND(I255*H255,2)</f>
        <v>0</v>
      </c>
      <c r="BL255" s="14" t="s">
        <v>523</v>
      </c>
      <c r="BM255" s="251" t="s">
        <v>557</v>
      </c>
    </row>
    <row r="256" s="2" customFormat="1" ht="16.5" customHeight="1">
      <c r="A256" s="35"/>
      <c r="B256" s="36"/>
      <c r="C256" s="239" t="s">
        <v>558</v>
      </c>
      <c r="D256" s="239" t="s">
        <v>175</v>
      </c>
      <c r="E256" s="240" t="s">
        <v>559</v>
      </c>
      <c r="F256" s="241" t="s">
        <v>560</v>
      </c>
      <c r="G256" s="242" t="s">
        <v>504</v>
      </c>
      <c r="H256" s="243">
        <v>1</v>
      </c>
      <c r="I256" s="244"/>
      <c r="J256" s="245">
        <f>ROUND(I256*H256,2)</f>
        <v>0</v>
      </c>
      <c r="K256" s="246"/>
      <c r="L256" s="41"/>
      <c r="M256" s="247" t="s">
        <v>1</v>
      </c>
      <c r="N256" s="248" t="s">
        <v>41</v>
      </c>
      <c r="O256" s="88"/>
      <c r="P256" s="249">
        <f>O256*H256</f>
        <v>0</v>
      </c>
      <c r="Q256" s="249">
        <v>0</v>
      </c>
      <c r="R256" s="249">
        <f>Q256*H256</f>
        <v>0</v>
      </c>
      <c r="S256" s="249">
        <v>0</v>
      </c>
      <c r="T256" s="250">
        <f>S256*H256</f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251" t="s">
        <v>523</v>
      </c>
      <c r="AT256" s="251" t="s">
        <v>175</v>
      </c>
      <c r="AU256" s="251" t="s">
        <v>85</v>
      </c>
      <c r="AY256" s="14" t="s">
        <v>172</v>
      </c>
      <c r="BE256" s="252">
        <f>IF(N256="základní",J256,0)</f>
        <v>0</v>
      </c>
      <c r="BF256" s="252">
        <f>IF(N256="snížená",J256,0)</f>
        <v>0</v>
      </c>
      <c r="BG256" s="252">
        <f>IF(N256="zákl. přenesená",J256,0)</f>
        <v>0</v>
      </c>
      <c r="BH256" s="252">
        <f>IF(N256="sníž. přenesená",J256,0)</f>
        <v>0</v>
      </c>
      <c r="BI256" s="252">
        <f>IF(N256="nulová",J256,0)</f>
        <v>0</v>
      </c>
      <c r="BJ256" s="14" t="s">
        <v>83</v>
      </c>
      <c r="BK256" s="252">
        <f>ROUND(I256*H256,2)</f>
        <v>0</v>
      </c>
      <c r="BL256" s="14" t="s">
        <v>523</v>
      </c>
      <c r="BM256" s="251" t="s">
        <v>561</v>
      </c>
    </row>
    <row r="257" s="2" customFormat="1" ht="16.5" customHeight="1">
      <c r="A257" s="35"/>
      <c r="B257" s="36"/>
      <c r="C257" s="239" t="s">
        <v>562</v>
      </c>
      <c r="D257" s="239" t="s">
        <v>175</v>
      </c>
      <c r="E257" s="240" t="s">
        <v>563</v>
      </c>
      <c r="F257" s="241" t="s">
        <v>564</v>
      </c>
      <c r="G257" s="242" t="s">
        <v>504</v>
      </c>
      <c r="H257" s="243">
        <v>1</v>
      </c>
      <c r="I257" s="244"/>
      <c r="J257" s="245">
        <f>ROUND(I257*H257,2)</f>
        <v>0</v>
      </c>
      <c r="K257" s="246"/>
      <c r="L257" s="41"/>
      <c r="M257" s="247" t="s">
        <v>1</v>
      </c>
      <c r="N257" s="248" t="s">
        <v>41</v>
      </c>
      <c r="O257" s="88"/>
      <c r="P257" s="249">
        <f>O257*H257</f>
        <v>0</v>
      </c>
      <c r="Q257" s="249">
        <v>0</v>
      </c>
      <c r="R257" s="249">
        <f>Q257*H257</f>
        <v>0</v>
      </c>
      <c r="S257" s="249">
        <v>0</v>
      </c>
      <c r="T257" s="250">
        <f>S257*H257</f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251" t="s">
        <v>523</v>
      </c>
      <c r="AT257" s="251" t="s">
        <v>175</v>
      </c>
      <c r="AU257" s="251" t="s">
        <v>85</v>
      </c>
      <c r="AY257" s="14" t="s">
        <v>172</v>
      </c>
      <c r="BE257" s="252">
        <f>IF(N257="základní",J257,0)</f>
        <v>0</v>
      </c>
      <c r="BF257" s="252">
        <f>IF(N257="snížená",J257,0)</f>
        <v>0</v>
      </c>
      <c r="BG257" s="252">
        <f>IF(N257="zákl. přenesená",J257,0)</f>
        <v>0</v>
      </c>
      <c r="BH257" s="252">
        <f>IF(N257="sníž. přenesená",J257,0)</f>
        <v>0</v>
      </c>
      <c r="BI257" s="252">
        <f>IF(N257="nulová",J257,0)</f>
        <v>0</v>
      </c>
      <c r="BJ257" s="14" t="s">
        <v>83</v>
      </c>
      <c r="BK257" s="252">
        <f>ROUND(I257*H257,2)</f>
        <v>0</v>
      </c>
      <c r="BL257" s="14" t="s">
        <v>523</v>
      </c>
      <c r="BM257" s="251" t="s">
        <v>565</v>
      </c>
    </row>
    <row r="258" s="12" customFormat="1" ht="22.8" customHeight="1">
      <c r="A258" s="12"/>
      <c r="B258" s="223"/>
      <c r="C258" s="224"/>
      <c r="D258" s="225" t="s">
        <v>75</v>
      </c>
      <c r="E258" s="237" t="s">
        <v>566</v>
      </c>
      <c r="F258" s="237" t="s">
        <v>151</v>
      </c>
      <c r="G258" s="224"/>
      <c r="H258" s="224"/>
      <c r="I258" s="227"/>
      <c r="J258" s="238">
        <f>BK258</f>
        <v>0</v>
      </c>
      <c r="K258" s="224"/>
      <c r="L258" s="229"/>
      <c r="M258" s="230"/>
      <c r="N258" s="231"/>
      <c r="O258" s="231"/>
      <c r="P258" s="232">
        <f>P259</f>
        <v>0</v>
      </c>
      <c r="Q258" s="231"/>
      <c r="R258" s="232">
        <f>R259</f>
        <v>0</v>
      </c>
      <c r="S258" s="231"/>
      <c r="T258" s="233">
        <f>T259</f>
        <v>0</v>
      </c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R258" s="234" t="s">
        <v>196</v>
      </c>
      <c r="AT258" s="235" t="s">
        <v>75</v>
      </c>
      <c r="AU258" s="235" t="s">
        <v>83</v>
      </c>
      <c r="AY258" s="234" t="s">
        <v>172</v>
      </c>
      <c r="BK258" s="236">
        <f>BK259</f>
        <v>0</v>
      </c>
    </row>
    <row r="259" s="2" customFormat="1" ht="16.5" customHeight="1">
      <c r="A259" s="35"/>
      <c r="B259" s="36"/>
      <c r="C259" s="239" t="s">
        <v>567</v>
      </c>
      <c r="D259" s="239" t="s">
        <v>175</v>
      </c>
      <c r="E259" s="240" t="s">
        <v>568</v>
      </c>
      <c r="F259" s="241" t="s">
        <v>569</v>
      </c>
      <c r="G259" s="242" t="s">
        <v>504</v>
      </c>
      <c r="H259" s="243">
        <v>1</v>
      </c>
      <c r="I259" s="244"/>
      <c r="J259" s="245">
        <f>ROUND(I259*H259,2)</f>
        <v>0</v>
      </c>
      <c r="K259" s="246"/>
      <c r="L259" s="41"/>
      <c r="M259" s="247" t="s">
        <v>1</v>
      </c>
      <c r="N259" s="248" t="s">
        <v>41</v>
      </c>
      <c r="O259" s="88"/>
      <c r="P259" s="249">
        <f>O259*H259</f>
        <v>0</v>
      </c>
      <c r="Q259" s="249">
        <v>0</v>
      </c>
      <c r="R259" s="249">
        <f>Q259*H259</f>
        <v>0</v>
      </c>
      <c r="S259" s="249">
        <v>0</v>
      </c>
      <c r="T259" s="250">
        <f>S259*H259</f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251" t="s">
        <v>523</v>
      </c>
      <c r="AT259" s="251" t="s">
        <v>175</v>
      </c>
      <c r="AU259" s="251" t="s">
        <v>85</v>
      </c>
      <c r="AY259" s="14" t="s">
        <v>172</v>
      </c>
      <c r="BE259" s="252">
        <f>IF(N259="základní",J259,0)</f>
        <v>0</v>
      </c>
      <c r="BF259" s="252">
        <f>IF(N259="snížená",J259,0)</f>
        <v>0</v>
      </c>
      <c r="BG259" s="252">
        <f>IF(N259="zákl. přenesená",J259,0)</f>
        <v>0</v>
      </c>
      <c r="BH259" s="252">
        <f>IF(N259="sníž. přenesená",J259,0)</f>
        <v>0</v>
      </c>
      <c r="BI259" s="252">
        <f>IF(N259="nulová",J259,0)</f>
        <v>0</v>
      </c>
      <c r="BJ259" s="14" t="s">
        <v>83</v>
      </c>
      <c r="BK259" s="252">
        <f>ROUND(I259*H259,2)</f>
        <v>0</v>
      </c>
      <c r="BL259" s="14" t="s">
        <v>523</v>
      </c>
      <c r="BM259" s="251" t="s">
        <v>570</v>
      </c>
    </row>
    <row r="260" s="12" customFormat="1" ht="22.8" customHeight="1">
      <c r="A260" s="12"/>
      <c r="B260" s="223"/>
      <c r="C260" s="224"/>
      <c r="D260" s="225" t="s">
        <v>75</v>
      </c>
      <c r="E260" s="237" t="s">
        <v>571</v>
      </c>
      <c r="F260" s="237" t="s">
        <v>152</v>
      </c>
      <c r="G260" s="224"/>
      <c r="H260" s="224"/>
      <c r="I260" s="227"/>
      <c r="J260" s="238">
        <f>BK260</f>
        <v>0</v>
      </c>
      <c r="K260" s="224"/>
      <c r="L260" s="229"/>
      <c r="M260" s="230"/>
      <c r="N260" s="231"/>
      <c r="O260" s="231"/>
      <c r="P260" s="232">
        <f>P261</f>
        <v>0</v>
      </c>
      <c r="Q260" s="231"/>
      <c r="R260" s="232">
        <f>R261</f>
        <v>0</v>
      </c>
      <c r="S260" s="231"/>
      <c r="T260" s="233">
        <f>T261</f>
        <v>0</v>
      </c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R260" s="234" t="s">
        <v>196</v>
      </c>
      <c r="AT260" s="235" t="s">
        <v>75</v>
      </c>
      <c r="AU260" s="235" t="s">
        <v>83</v>
      </c>
      <c r="AY260" s="234" t="s">
        <v>172</v>
      </c>
      <c r="BK260" s="236">
        <f>BK261</f>
        <v>0</v>
      </c>
    </row>
    <row r="261" s="2" customFormat="1" ht="16.5" customHeight="1">
      <c r="A261" s="35"/>
      <c r="B261" s="36"/>
      <c r="C261" s="239" t="s">
        <v>572</v>
      </c>
      <c r="D261" s="239" t="s">
        <v>175</v>
      </c>
      <c r="E261" s="240" t="s">
        <v>573</v>
      </c>
      <c r="F261" s="241" t="s">
        <v>152</v>
      </c>
      <c r="G261" s="242" t="s">
        <v>504</v>
      </c>
      <c r="H261" s="243">
        <v>1</v>
      </c>
      <c r="I261" s="244"/>
      <c r="J261" s="245">
        <f>ROUND(I261*H261,2)</f>
        <v>0</v>
      </c>
      <c r="K261" s="246"/>
      <c r="L261" s="41"/>
      <c r="M261" s="247" t="s">
        <v>1</v>
      </c>
      <c r="N261" s="248" t="s">
        <v>41</v>
      </c>
      <c r="O261" s="88"/>
      <c r="P261" s="249">
        <f>O261*H261</f>
        <v>0</v>
      </c>
      <c r="Q261" s="249">
        <v>0</v>
      </c>
      <c r="R261" s="249">
        <f>Q261*H261</f>
        <v>0</v>
      </c>
      <c r="S261" s="249">
        <v>0</v>
      </c>
      <c r="T261" s="250">
        <f>S261*H261</f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251" t="s">
        <v>523</v>
      </c>
      <c r="AT261" s="251" t="s">
        <v>175</v>
      </c>
      <c r="AU261" s="251" t="s">
        <v>85</v>
      </c>
      <c r="AY261" s="14" t="s">
        <v>172</v>
      </c>
      <c r="BE261" s="252">
        <f>IF(N261="základní",J261,0)</f>
        <v>0</v>
      </c>
      <c r="BF261" s="252">
        <f>IF(N261="snížená",J261,0)</f>
        <v>0</v>
      </c>
      <c r="BG261" s="252">
        <f>IF(N261="zákl. přenesená",J261,0)</f>
        <v>0</v>
      </c>
      <c r="BH261" s="252">
        <f>IF(N261="sníž. přenesená",J261,0)</f>
        <v>0</v>
      </c>
      <c r="BI261" s="252">
        <f>IF(N261="nulová",J261,0)</f>
        <v>0</v>
      </c>
      <c r="BJ261" s="14" t="s">
        <v>83</v>
      </c>
      <c r="BK261" s="252">
        <f>ROUND(I261*H261,2)</f>
        <v>0</v>
      </c>
      <c r="BL261" s="14" t="s">
        <v>523</v>
      </c>
      <c r="BM261" s="251" t="s">
        <v>574</v>
      </c>
    </row>
    <row r="262" s="12" customFormat="1" ht="22.8" customHeight="1">
      <c r="A262" s="12"/>
      <c r="B262" s="223"/>
      <c r="C262" s="224"/>
      <c r="D262" s="225" t="s">
        <v>75</v>
      </c>
      <c r="E262" s="237" t="s">
        <v>575</v>
      </c>
      <c r="F262" s="237" t="s">
        <v>120</v>
      </c>
      <c r="G262" s="224"/>
      <c r="H262" s="224"/>
      <c r="I262" s="227"/>
      <c r="J262" s="238">
        <f>BK262</f>
        <v>0</v>
      </c>
      <c r="K262" s="224"/>
      <c r="L262" s="229"/>
      <c r="M262" s="230"/>
      <c r="N262" s="231"/>
      <c r="O262" s="231"/>
      <c r="P262" s="232">
        <f>SUM(P263:P264)</f>
        <v>0</v>
      </c>
      <c r="Q262" s="231"/>
      <c r="R262" s="232">
        <f>SUM(R263:R264)</f>
        <v>0</v>
      </c>
      <c r="S262" s="231"/>
      <c r="T262" s="233">
        <f>SUM(T263:T264)</f>
        <v>0</v>
      </c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R262" s="234" t="s">
        <v>196</v>
      </c>
      <c r="AT262" s="235" t="s">
        <v>75</v>
      </c>
      <c r="AU262" s="235" t="s">
        <v>83</v>
      </c>
      <c r="AY262" s="234" t="s">
        <v>172</v>
      </c>
      <c r="BK262" s="236">
        <f>SUM(BK263:BK264)</f>
        <v>0</v>
      </c>
    </row>
    <row r="263" s="2" customFormat="1" ht="16.5" customHeight="1">
      <c r="A263" s="35"/>
      <c r="B263" s="36"/>
      <c r="C263" s="239" t="s">
        <v>576</v>
      </c>
      <c r="D263" s="239" t="s">
        <v>175</v>
      </c>
      <c r="E263" s="240" t="s">
        <v>577</v>
      </c>
      <c r="F263" s="241" t="s">
        <v>120</v>
      </c>
      <c r="G263" s="242" t="s">
        <v>504</v>
      </c>
      <c r="H263" s="243">
        <v>1</v>
      </c>
      <c r="I263" s="244"/>
      <c r="J263" s="245">
        <f>ROUND(I263*H263,2)</f>
        <v>0</v>
      </c>
      <c r="K263" s="246"/>
      <c r="L263" s="41"/>
      <c r="M263" s="247" t="s">
        <v>1</v>
      </c>
      <c r="N263" s="248" t="s">
        <v>41</v>
      </c>
      <c r="O263" s="88"/>
      <c r="P263" s="249">
        <f>O263*H263</f>
        <v>0</v>
      </c>
      <c r="Q263" s="249">
        <v>0</v>
      </c>
      <c r="R263" s="249">
        <f>Q263*H263</f>
        <v>0</v>
      </c>
      <c r="S263" s="249">
        <v>0</v>
      </c>
      <c r="T263" s="250">
        <f>S263*H263</f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251" t="s">
        <v>523</v>
      </c>
      <c r="AT263" s="251" t="s">
        <v>175</v>
      </c>
      <c r="AU263" s="251" t="s">
        <v>85</v>
      </c>
      <c r="AY263" s="14" t="s">
        <v>172</v>
      </c>
      <c r="BE263" s="252">
        <f>IF(N263="základní",J263,0)</f>
        <v>0</v>
      </c>
      <c r="BF263" s="252">
        <f>IF(N263="snížená",J263,0)</f>
        <v>0</v>
      </c>
      <c r="BG263" s="252">
        <f>IF(N263="zákl. přenesená",J263,0)</f>
        <v>0</v>
      </c>
      <c r="BH263" s="252">
        <f>IF(N263="sníž. přenesená",J263,0)</f>
        <v>0</v>
      </c>
      <c r="BI263" s="252">
        <f>IF(N263="nulová",J263,0)</f>
        <v>0</v>
      </c>
      <c r="BJ263" s="14" t="s">
        <v>83</v>
      </c>
      <c r="BK263" s="252">
        <f>ROUND(I263*H263,2)</f>
        <v>0</v>
      </c>
      <c r="BL263" s="14" t="s">
        <v>523</v>
      </c>
      <c r="BM263" s="251" t="s">
        <v>578</v>
      </c>
    </row>
    <row r="264" s="2" customFormat="1" ht="16.5" customHeight="1">
      <c r="A264" s="35"/>
      <c r="B264" s="36"/>
      <c r="C264" s="239" t="s">
        <v>579</v>
      </c>
      <c r="D264" s="239" t="s">
        <v>175</v>
      </c>
      <c r="E264" s="240" t="s">
        <v>580</v>
      </c>
      <c r="F264" s="241" t="s">
        <v>581</v>
      </c>
      <c r="G264" s="242" t="s">
        <v>504</v>
      </c>
      <c r="H264" s="243">
        <v>1</v>
      </c>
      <c r="I264" s="244"/>
      <c r="J264" s="245">
        <f>ROUND(I264*H264,2)</f>
        <v>0</v>
      </c>
      <c r="K264" s="246"/>
      <c r="L264" s="41"/>
      <c r="M264" s="265" t="s">
        <v>1</v>
      </c>
      <c r="N264" s="266" t="s">
        <v>41</v>
      </c>
      <c r="O264" s="267"/>
      <c r="P264" s="268">
        <f>O264*H264</f>
        <v>0</v>
      </c>
      <c r="Q264" s="268">
        <v>0</v>
      </c>
      <c r="R264" s="268">
        <f>Q264*H264</f>
        <v>0</v>
      </c>
      <c r="S264" s="268">
        <v>0</v>
      </c>
      <c r="T264" s="269">
        <f>S264*H264</f>
        <v>0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251" t="s">
        <v>523</v>
      </c>
      <c r="AT264" s="251" t="s">
        <v>175</v>
      </c>
      <c r="AU264" s="251" t="s">
        <v>85</v>
      </c>
      <c r="AY264" s="14" t="s">
        <v>172</v>
      </c>
      <c r="BE264" s="252">
        <f>IF(N264="základní",J264,0)</f>
        <v>0</v>
      </c>
      <c r="BF264" s="252">
        <f>IF(N264="snížená",J264,0)</f>
        <v>0</v>
      </c>
      <c r="BG264" s="252">
        <f>IF(N264="zákl. přenesená",J264,0)</f>
        <v>0</v>
      </c>
      <c r="BH264" s="252">
        <f>IF(N264="sníž. přenesená",J264,0)</f>
        <v>0</v>
      </c>
      <c r="BI264" s="252">
        <f>IF(N264="nulová",J264,0)</f>
        <v>0</v>
      </c>
      <c r="BJ264" s="14" t="s">
        <v>83</v>
      </c>
      <c r="BK264" s="252">
        <f>ROUND(I264*H264,2)</f>
        <v>0</v>
      </c>
      <c r="BL264" s="14" t="s">
        <v>523</v>
      </c>
      <c r="BM264" s="251" t="s">
        <v>582</v>
      </c>
    </row>
    <row r="265" s="2" customFormat="1" ht="6.96" customHeight="1">
      <c r="A265" s="35"/>
      <c r="B265" s="63"/>
      <c r="C265" s="64"/>
      <c r="D265" s="64"/>
      <c r="E265" s="64"/>
      <c r="F265" s="64"/>
      <c r="G265" s="64"/>
      <c r="H265" s="64"/>
      <c r="I265" s="64"/>
      <c r="J265" s="64"/>
      <c r="K265" s="64"/>
      <c r="L265" s="41"/>
      <c r="M265" s="35"/>
      <c r="O265" s="35"/>
      <c r="P265" s="35"/>
      <c r="Q265" s="35"/>
      <c r="R265" s="35"/>
      <c r="S265" s="35"/>
      <c r="T265" s="35"/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</row>
  </sheetData>
  <sheetProtection sheet="1" autoFilter="0" formatColumns="0" formatRows="0" objects="1" scenarios="1" spinCount="100000" saltValue="K3xTvLuyFd8eBW/HusXbU3g25x5GNGzxV9y9Xkmd3UB0P658BedOuPyMqETPg+aVL8kVhE66J8G+MIKRVPGmjw==" hashValue="7EazLKefLf1NCvM7uEw0MPdlbJ5OzLq2eMSKdha9thpy7w0qAxUFqyNKVbiw2y92vYeXhkUFE/cq2xoOXSLB0w==" algorithmName="SHA-512" password="CC35"/>
  <autoFilter ref="C150:K264"/>
  <mergeCells count="17">
    <mergeCell ref="E7:H7"/>
    <mergeCell ref="E9:H9"/>
    <mergeCell ref="E11:H11"/>
    <mergeCell ref="E20:H20"/>
    <mergeCell ref="E29:H29"/>
    <mergeCell ref="E85:H85"/>
    <mergeCell ref="E87:H87"/>
    <mergeCell ref="E89:H89"/>
    <mergeCell ref="D123:F123"/>
    <mergeCell ref="D124:F124"/>
    <mergeCell ref="D125:F125"/>
    <mergeCell ref="D126:F126"/>
    <mergeCell ref="D127:F127"/>
    <mergeCell ref="E139:H139"/>
    <mergeCell ref="E141:H141"/>
    <mergeCell ref="E143:H14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93</v>
      </c>
    </row>
    <row r="3" s="1" customFormat="1" ht="6.96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7"/>
      <c r="AT3" s="14" t="s">
        <v>85</v>
      </c>
    </row>
    <row r="4" s="1" customFormat="1" ht="24.96" customHeight="1">
      <c r="B4" s="17"/>
      <c r="D4" s="145" t="s">
        <v>114</v>
      </c>
      <c r="L4" s="17"/>
      <c r="M4" s="146" t="s">
        <v>10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47" t="s">
        <v>16</v>
      </c>
      <c r="L6" s="17"/>
    </row>
    <row r="7" s="1" customFormat="1" ht="26.25" customHeight="1">
      <c r="B7" s="17"/>
      <c r="E7" s="148" t="str">
        <f>'Rekapitulace stavby'!K6</f>
        <v>Rekonstrukce plynových kotelen č.p. 206, 231, 232, 233, 234, Obec Lubenec</v>
      </c>
      <c r="F7" s="147"/>
      <c r="G7" s="147"/>
      <c r="H7" s="147"/>
      <c r="L7" s="17"/>
    </row>
    <row r="8" s="1" customFormat="1" ht="12" customHeight="1">
      <c r="B8" s="17"/>
      <c r="D8" s="147" t="s">
        <v>115</v>
      </c>
      <c r="L8" s="17"/>
    </row>
    <row r="9" s="2" customFormat="1" ht="16.5" customHeight="1">
      <c r="A9" s="35"/>
      <c r="B9" s="41"/>
      <c r="C9" s="35"/>
      <c r="D9" s="35"/>
      <c r="E9" s="148" t="s">
        <v>116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 ht="12" customHeight="1">
      <c r="A10" s="35"/>
      <c r="B10" s="41"/>
      <c r="C10" s="35"/>
      <c r="D10" s="147" t="s">
        <v>117</v>
      </c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6.5" customHeight="1">
      <c r="A11" s="35"/>
      <c r="B11" s="41"/>
      <c r="C11" s="35"/>
      <c r="D11" s="35"/>
      <c r="E11" s="149" t="s">
        <v>583</v>
      </c>
      <c r="F11" s="35"/>
      <c r="G11" s="35"/>
      <c r="H11" s="35"/>
      <c r="I11" s="35"/>
      <c r="J11" s="35"/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>
      <c r="A12" s="35"/>
      <c r="B12" s="41"/>
      <c r="C12" s="35"/>
      <c r="D12" s="35"/>
      <c r="E12" s="35"/>
      <c r="F12" s="35"/>
      <c r="G12" s="35"/>
      <c r="H12" s="35"/>
      <c r="I12" s="35"/>
      <c r="J12" s="35"/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2" customHeight="1">
      <c r="A13" s="35"/>
      <c r="B13" s="41"/>
      <c r="C13" s="35"/>
      <c r="D13" s="147" t="s">
        <v>18</v>
      </c>
      <c r="E13" s="35"/>
      <c r="F13" s="138" t="s">
        <v>1</v>
      </c>
      <c r="G13" s="35"/>
      <c r="H13" s="35"/>
      <c r="I13" s="147" t="s">
        <v>19</v>
      </c>
      <c r="J13" s="138" t="s">
        <v>1</v>
      </c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47" t="s">
        <v>20</v>
      </c>
      <c r="E14" s="35"/>
      <c r="F14" s="138" t="s">
        <v>21</v>
      </c>
      <c r="G14" s="35"/>
      <c r="H14" s="35"/>
      <c r="I14" s="147" t="s">
        <v>22</v>
      </c>
      <c r="J14" s="150" t="str">
        <f>'Rekapitulace stavby'!AN8</f>
        <v>28. 3. 2023</v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0.8" customHeight="1">
      <c r="A15" s="35"/>
      <c r="B15" s="41"/>
      <c r="C15" s="35"/>
      <c r="D15" s="35"/>
      <c r="E15" s="35"/>
      <c r="F15" s="35"/>
      <c r="G15" s="35"/>
      <c r="H15" s="35"/>
      <c r="I15" s="35"/>
      <c r="J15" s="35"/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2" customHeight="1">
      <c r="A16" s="35"/>
      <c r="B16" s="41"/>
      <c r="C16" s="35"/>
      <c r="D16" s="147" t="s">
        <v>24</v>
      </c>
      <c r="E16" s="35"/>
      <c r="F16" s="35"/>
      <c r="G16" s="35"/>
      <c r="H16" s="35"/>
      <c r="I16" s="147" t="s">
        <v>25</v>
      </c>
      <c r="J16" s="138" t="s">
        <v>1</v>
      </c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8" customHeight="1">
      <c r="A17" s="35"/>
      <c r="B17" s="41"/>
      <c r="C17" s="35"/>
      <c r="D17" s="35"/>
      <c r="E17" s="138" t="s">
        <v>26</v>
      </c>
      <c r="F17" s="35"/>
      <c r="G17" s="35"/>
      <c r="H17" s="35"/>
      <c r="I17" s="147" t="s">
        <v>27</v>
      </c>
      <c r="J17" s="138" t="s">
        <v>1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6.96" customHeight="1">
      <c r="A18" s="35"/>
      <c r="B18" s="41"/>
      <c r="C18" s="35"/>
      <c r="D18" s="35"/>
      <c r="E18" s="35"/>
      <c r="F18" s="35"/>
      <c r="G18" s="35"/>
      <c r="H18" s="35"/>
      <c r="I18" s="35"/>
      <c r="J18" s="35"/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2" customHeight="1">
      <c r="A19" s="35"/>
      <c r="B19" s="41"/>
      <c r="C19" s="35"/>
      <c r="D19" s="147" t="s">
        <v>28</v>
      </c>
      <c r="E19" s="35"/>
      <c r="F19" s="35"/>
      <c r="G19" s="35"/>
      <c r="H19" s="35"/>
      <c r="I19" s="147" t="s">
        <v>25</v>
      </c>
      <c r="J19" s="30" t="str">
        <f>'Rekapitulace stavby'!AN13</f>
        <v>Vyplň údaj</v>
      </c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8" customHeight="1">
      <c r="A20" s="35"/>
      <c r="B20" s="41"/>
      <c r="C20" s="35"/>
      <c r="D20" s="35"/>
      <c r="E20" s="30" t="str">
        <f>'Rekapitulace stavby'!E14</f>
        <v>Vyplň údaj</v>
      </c>
      <c r="F20" s="138"/>
      <c r="G20" s="138"/>
      <c r="H20" s="138"/>
      <c r="I20" s="147" t="s">
        <v>27</v>
      </c>
      <c r="J20" s="30" t="str">
        <f>'Rekapitulace stavby'!AN14</f>
        <v>Vyplň údaj</v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6.96" customHeight="1">
      <c r="A21" s="35"/>
      <c r="B21" s="41"/>
      <c r="C21" s="35"/>
      <c r="D21" s="35"/>
      <c r="E21" s="35"/>
      <c r="F21" s="35"/>
      <c r="G21" s="35"/>
      <c r="H21" s="35"/>
      <c r="I21" s="35"/>
      <c r="J21" s="35"/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2" customHeight="1">
      <c r="A22" s="35"/>
      <c r="B22" s="41"/>
      <c r="C22" s="35"/>
      <c r="D22" s="147" t="s">
        <v>30</v>
      </c>
      <c r="E22" s="35"/>
      <c r="F22" s="35"/>
      <c r="G22" s="35"/>
      <c r="H22" s="35"/>
      <c r="I22" s="147" t="s">
        <v>25</v>
      </c>
      <c r="J22" s="138" t="s">
        <v>1</v>
      </c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8" customHeight="1">
      <c r="A23" s="35"/>
      <c r="B23" s="41"/>
      <c r="C23" s="35"/>
      <c r="D23" s="35"/>
      <c r="E23" s="138" t="s">
        <v>31</v>
      </c>
      <c r="F23" s="35"/>
      <c r="G23" s="35"/>
      <c r="H23" s="35"/>
      <c r="I23" s="147" t="s">
        <v>27</v>
      </c>
      <c r="J23" s="138" t="s">
        <v>1</v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6.96" customHeight="1">
      <c r="A24" s="35"/>
      <c r="B24" s="41"/>
      <c r="C24" s="35"/>
      <c r="D24" s="35"/>
      <c r="E24" s="35"/>
      <c r="F24" s="35"/>
      <c r="G24" s="35"/>
      <c r="H24" s="35"/>
      <c r="I24" s="35"/>
      <c r="J24" s="35"/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12" customHeight="1">
      <c r="A25" s="35"/>
      <c r="B25" s="41"/>
      <c r="C25" s="35"/>
      <c r="D25" s="147" t="s">
        <v>33</v>
      </c>
      <c r="E25" s="35"/>
      <c r="F25" s="35"/>
      <c r="G25" s="35"/>
      <c r="H25" s="35"/>
      <c r="I25" s="147" t="s">
        <v>25</v>
      </c>
      <c r="J25" s="138" t="s">
        <v>1</v>
      </c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8" customHeight="1">
      <c r="A26" s="35"/>
      <c r="B26" s="41"/>
      <c r="C26" s="35"/>
      <c r="D26" s="35"/>
      <c r="E26" s="138" t="s">
        <v>34</v>
      </c>
      <c r="F26" s="35"/>
      <c r="G26" s="35"/>
      <c r="H26" s="35"/>
      <c r="I26" s="147" t="s">
        <v>27</v>
      </c>
      <c r="J26" s="138" t="s">
        <v>1</v>
      </c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6.96" customHeight="1">
      <c r="A27" s="35"/>
      <c r="B27" s="41"/>
      <c r="C27" s="35"/>
      <c r="D27" s="35"/>
      <c r="E27" s="35"/>
      <c r="F27" s="35"/>
      <c r="G27" s="35"/>
      <c r="H27" s="35"/>
      <c r="I27" s="35"/>
      <c r="J27" s="35"/>
      <c r="K27" s="35"/>
      <c r="L27" s="60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12" customHeight="1">
      <c r="A28" s="35"/>
      <c r="B28" s="41"/>
      <c r="C28" s="35"/>
      <c r="D28" s="147" t="s">
        <v>35</v>
      </c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8" customFormat="1" ht="16.5" customHeight="1">
      <c r="A29" s="151"/>
      <c r="B29" s="152"/>
      <c r="C29" s="151"/>
      <c r="D29" s="151"/>
      <c r="E29" s="153" t="s">
        <v>1</v>
      </c>
      <c r="F29" s="153"/>
      <c r="G29" s="153"/>
      <c r="H29" s="153"/>
      <c r="I29" s="151"/>
      <c r="J29" s="151"/>
      <c r="K29" s="151"/>
      <c r="L29" s="154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</row>
    <row r="30" s="2" customFormat="1" ht="6.96" customHeight="1">
      <c r="A30" s="35"/>
      <c r="B30" s="41"/>
      <c r="C30" s="35"/>
      <c r="D30" s="35"/>
      <c r="E30" s="35"/>
      <c r="F30" s="35"/>
      <c r="G30" s="35"/>
      <c r="H30" s="35"/>
      <c r="I30" s="35"/>
      <c r="J30" s="35"/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55"/>
      <c r="E31" s="155"/>
      <c r="F31" s="155"/>
      <c r="G31" s="155"/>
      <c r="H31" s="155"/>
      <c r="I31" s="155"/>
      <c r="J31" s="155"/>
      <c r="K31" s="155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138" t="s">
        <v>119</v>
      </c>
      <c r="E32" s="35"/>
      <c r="F32" s="35"/>
      <c r="G32" s="35"/>
      <c r="H32" s="35"/>
      <c r="I32" s="35"/>
      <c r="J32" s="156">
        <f>J98</f>
        <v>0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41"/>
      <c r="C33" s="35"/>
      <c r="D33" s="157" t="s">
        <v>120</v>
      </c>
      <c r="E33" s="35"/>
      <c r="F33" s="35"/>
      <c r="G33" s="35"/>
      <c r="H33" s="35"/>
      <c r="I33" s="35"/>
      <c r="J33" s="156">
        <f>J123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25.44" customHeight="1">
      <c r="A34" s="35"/>
      <c r="B34" s="41"/>
      <c r="C34" s="35"/>
      <c r="D34" s="158" t="s">
        <v>36</v>
      </c>
      <c r="E34" s="35"/>
      <c r="F34" s="35"/>
      <c r="G34" s="35"/>
      <c r="H34" s="35"/>
      <c r="I34" s="35"/>
      <c r="J34" s="159">
        <f>ROUND(J32 + J33, 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="2" customFormat="1" ht="6.96" customHeight="1">
      <c r="A35" s="35"/>
      <c r="B35" s="41"/>
      <c r="C35" s="35"/>
      <c r="D35" s="155"/>
      <c r="E35" s="155"/>
      <c r="F35" s="155"/>
      <c r="G35" s="155"/>
      <c r="H35" s="155"/>
      <c r="I35" s="155"/>
      <c r="J35" s="155"/>
      <c r="K35" s="15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14.4" customHeight="1">
      <c r="A36" s="35"/>
      <c r="B36" s="41"/>
      <c r="C36" s="35"/>
      <c r="D36" s="35"/>
      <c r="E36" s="35"/>
      <c r="F36" s="160" t="s">
        <v>38</v>
      </c>
      <c r="G36" s="35"/>
      <c r="H36" s="35"/>
      <c r="I36" s="160" t="s">
        <v>37</v>
      </c>
      <c r="J36" s="160" t="s">
        <v>39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="2" customFormat="1" ht="14.4" customHeight="1">
      <c r="A37" s="35"/>
      <c r="B37" s="41"/>
      <c r="C37" s="35"/>
      <c r="D37" s="161" t="s">
        <v>40</v>
      </c>
      <c r="E37" s="147" t="s">
        <v>41</v>
      </c>
      <c r="F37" s="162">
        <f>ROUND((SUM(BE123:BE130) + SUM(BE152:BE339)),  2)</f>
        <v>0</v>
      </c>
      <c r="G37" s="35"/>
      <c r="H37" s="35"/>
      <c r="I37" s="163">
        <v>0.20999999999999999</v>
      </c>
      <c r="J37" s="162">
        <f>ROUND(((SUM(BE123:BE130) + SUM(BE152:BE339))*I37),  2)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14.4" customHeight="1">
      <c r="A38" s="35"/>
      <c r="B38" s="41"/>
      <c r="C38" s="35"/>
      <c r="D38" s="35"/>
      <c r="E38" s="147" t="s">
        <v>42</v>
      </c>
      <c r="F38" s="162">
        <f>ROUND((SUM(BF123:BF130) + SUM(BF152:BF339)),  2)</f>
        <v>0</v>
      </c>
      <c r="G38" s="35"/>
      <c r="H38" s="35"/>
      <c r="I38" s="163">
        <v>0.14999999999999999</v>
      </c>
      <c r="J38" s="162">
        <f>ROUND(((SUM(BF123:BF130) + SUM(BF152:BF339))*I38),  2)</f>
        <v>0</v>
      </c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47" t="s">
        <v>43</v>
      </c>
      <c r="F39" s="162">
        <f>ROUND((SUM(BG123:BG130) + SUM(BG152:BG339)),  2)</f>
        <v>0</v>
      </c>
      <c r="G39" s="35"/>
      <c r="H39" s="35"/>
      <c r="I39" s="163">
        <v>0.20999999999999999</v>
      </c>
      <c r="J39" s="162">
        <f>0</f>
        <v>0</v>
      </c>
      <c r="K39" s="35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hidden="1" s="2" customFormat="1" ht="14.4" customHeight="1">
      <c r="A40" s="35"/>
      <c r="B40" s="41"/>
      <c r="C40" s="35"/>
      <c r="D40" s="35"/>
      <c r="E40" s="147" t="s">
        <v>44</v>
      </c>
      <c r="F40" s="162">
        <f>ROUND((SUM(BH123:BH130) + SUM(BH152:BH339)),  2)</f>
        <v>0</v>
      </c>
      <c r="G40" s="35"/>
      <c r="H40" s="35"/>
      <c r="I40" s="163">
        <v>0.14999999999999999</v>
      </c>
      <c r="J40" s="162">
        <f>0</f>
        <v>0</v>
      </c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idden="1" s="2" customFormat="1" ht="14.4" customHeight="1">
      <c r="A41" s="35"/>
      <c r="B41" s="41"/>
      <c r="C41" s="35"/>
      <c r="D41" s="35"/>
      <c r="E41" s="147" t="s">
        <v>45</v>
      </c>
      <c r="F41" s="162">
        <f>ROUND((SUM(BI123:BI130) + SUM(BI152:BI339)),  2)</f>
        <v>0</v>
      </c>
      <c r="G41" s="35"/>
      <c r="H41" s="35"/>
      <c r="I41" s="163">
        <v>0</v>
      </c>
      <c r="J41" s="162">
        <f>0</f>
        <v>0</v>
      </c>
      <c r="K41" s="35"/>
      <c r="L41" s="60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="2" customFormat="1" ht="6.96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0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="2" customFormat="1" ht="25.44" customHeight="1">
      <c r="A43" s="35"/>
      <c r="B43" s="41"/>
      <c r="C43" s="164"/>
      <c r="D43" s="165" t="s">
        <v>46</v>
      </c>
      <c r="E43" s="166"/>
      <c r="F43" s="166"/>
      <c r="G43" s="167" t="s">
        <v>47</v>
      </c>
      <c r="H43" s="168" t="s">
        <v>48</v>
      </c>
      <c r="I43" s="166"/>
      <c r="J43" s="169">
        <f>SUM(J34:J41)</f>
        <v>0</v>
      </c>
      <c r="K43" s="170"/>
      <c r="L43" s="60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="2" customFormat="1" ht="14.4" customHeight="1">
      <c r="A44" s="35"/>
      <c r="B44" s="41"/>
      <c r="C44" s="35"/>
      <c r="D44" s="35"/>
      <c r="E44" s="35"/>
      <c r="F44" s="35"/>
      <c r="G44" s="35"/>
      <c r="H44" s="35"/>
      <c r="I44" s="35"/>
      <c r="J44" s="35"/>
      <c r="K44" s="35"/>
      <c r="L44" s="60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0"/>
      <c r="D50" s="171" t="s">
        <v>49</v>
      </c>
      <c r="E50" s="172"/>
      <c r="F50" s="172"/>
      <c r="G50" s="171" t="s">
        <v>50</v>
      </c>
      <c r="H50" s="172"/>
      <c r="I50" s="172"/>
      <c r="J50" s="172"/>
      <c r="K50" s="172"/>
      <c r="L50" s="60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73" t="s">
        <v>51</v>
      </c>
      <c r="E61" s="174"/>
      <c r="F61" s="175" t="s">
        <v>52</v>
      </c>
      <c r="G61" s="173" t="s">
        <v>51</v>
      </c>
      <c r="H61" s="174"/>
      <c r="I61" s="174"/>
      <c r="J61" s="176" t="s">
        <v>52</v>
      </c>
      <c r="K61" s="174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71" t="s">
        <v>53</v>
      </c>
      <c r="E65" s="177"/>
      <c r="F65" s="177"/>
      <c r="G65" s="171" t="s">
        <v>54</v>
      </c>
      <c r="H65" s="177"/>
      <c r="I65" s="177"/>
      <c r="J65" s="177"/>
      <c r="K65" s="177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73" t="s">
        <v>51</v>
      </c>
      <c r="E76" s="174"/>
      <c r="F76" s="175" t="s">
        <v>52</v>
      </c>
      <c r="G76" s="173" t="s">
        <v>51</v>
      </c>
      <c r="H76" s="174"/>
      <c r="I76" s="174"/>
      <c r="J76" s="176" t="s">
        <v>52</v>
      </c>
      <c r="K76" s="174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78"/>
      <c r="C77" s="179"/>
      <c r="D77" s="179"/>
      <c r="E77" s="179"/>
      <c r="F77" s="179"/>
      <c r="G77" s="179"/>
      <c r="H77" s="179"/>
      <c r="I77" s="179"/>
      <c r="J77" s="179"/>
      <c r="K77" s="179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0"/>
      <c r="C81" s="181"/>
      <c r="D81" s="181"/>
      <c r="E81" s="181"/>
      <c r="F81" s="181"/>
      <c r="G81" s="181"/>
      <c r="H81" s="181"/>
      <c r="I81" s="181"/>
      <c r="J81" s="181"/>
      <c r="K81" s="181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121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26.25" customHeight="1">
      <c r="A85" s="35"/>
      <c r="B85" s="36"/>
      <c r="C85" s="37"/>
      <c r="D85" s="37"/>
      <c r="E85" s="182" t="str">
        <f>E7</f>
        <v>Rekonstrukce plynových kotelen č.p. 206, 231, 232, 233, 234, Obec Lubenec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1" customFormat="1" ht="12" customHeight="1">
      <c r="B86" s="18"/>
      <c r="C86" s="29" t="s">
        <v>115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2" customFormat="1" ht="16.5" customHeight="1">
      <c r="A87" s="35"/>
      <c r="B87" s="36"/>
      <c r="C87" s="37"/>
      <c r="D87" s="37"/>
      <c r="E87" s="182" t="s">
        <v>116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12" customHeight="1">
      <c r="A88" s="35"/>
      <c r="B88" s="36"/>
      <c r="C88" s="29" t="s">
        <v>117</v>
      </c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6.5" customHeight="1">
      <c r="A89" s="35"/>
      <c r="B89" s="36"/>
      <c r="C89" s="37"/>
      <c r="D89" s="37"/>
      <c r="E89" s="73" t="str">
        <f>E11</f>
        <v>D1.4.4 - Zařízení pro vytápění staveb</v>
      </c>
      <c r="F89" s="37"/>
      <c r="G89" s="37"/>
      <c r="H89" s="37"/>
      <c r="I89" s="37"/>
      <c r="J89" s="37"/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2" customHeight="1">
      <c r="A91" s="35"/>
      <c r="B91" s="36"/>
      <c r="C91" s="29" t="s">
        <v>20</v>
      </c>
      <c r="D91" s="37"/>
      <c r="E91" s="37"/>
      <c r="F91" s="24" t="str">
        <f>F14</f>
        <v>Lubenec</v>
      </c>
      <c r="G91" s="37"/>
      <c r="H91" s="37"/>
      <c r="I91" s="29" t="s">
        <v>22</v>
      </c>
      <c r="J91" s="76" t="str">
        <f>IF(J14="","",J14)</f>
        <v>28. 3. 2023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6.96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25.65" customHeight="1">
      <c r="A93" s="35"/>
      <c r="B93" s="36"/>
      <c r="C93" s="29" t="s">
        <v>24</v>
      </c>
      <c r="D93" s="37"/>
      <c r="E93" s="37"/>
      <c r="F93" s="24" t="str">
        <f>E17</f>
        <v>Obec Lubenec</v>
      </c>
      <c r="G93" s="37"/>
      <c r="H93" s="37"/>
      <c r="I93" s="29" t="s">
        <v>30</v>
      </c>
      <c r="J93" s="33" t="str">
        <f>E23</f>
        <v>Petr Wagner, Ing. Václav Remuta</v>
      </c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15.15" customHeight="1">
      <c r="A94" s="35"/>
      <c r="B94" s="36"/>
      <c r="C94" s="29" t="s">
        <v>28</v>
      </c>
      <c r="D94" s="37"/>
      <c r="E94" s="37"/>
      <c r="F94" s="24" t="str">
        <f>IF(E20="","",E20)</f>
        <v>Vyplň údaj</v>
      </c>
      <c r="G94" s="37"/>
      <c r="H94" s="37"/>
      <c r="I94" s="29" t="s">
        <v>33</v>
      </c>
      <c r="J94" s="33" t="str">
        <f>E26</f>
        <v>Petr Wagner</v>
      </c>
      <c r="K94" s="37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9.28" customHeight="1">
      <c r="A96" s="35"/>
      <c r="B96" s="36"/>
      <c r="C96" s="183" t="s">
        <v>122</v>
      </c>
      <c r="D96" s="184"/>
      <c r="E96" s="184"/>
      <c r="F96" s="184"/>
      <c r="G96" s="184"/>
      <c r="H96" s="184"/>
      <c r="I96" s="184"/>
      <c r="J96" s="185" t="s">
        <v>123</v>
      </c>
      <c r="K96" s="184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="2" customFormat="1" ht="10.32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0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22.8" customHeight="1">
      <c r="A98" s="35"/>
      <c r="B98" s="36"/>
      <c r="C98" s="186" t="s">
        <v>124</v>
      </c>
      <c r="D98" s="37"/>
      <c r="E98" s="37"/>
      <c r="F98" s="37"/>
      <c r="G98" s="37"/>
      <c r="H98" s="37"/>
      <c r="I98" s="37"/>
      <c r="J98" s="107">
        <f>J152</f>
        <v>0</v>
      </c>
      <c r="K98" s="37"/>
      <c r="L98" s="60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4" t="s">
        <v>125</v>
      </c>
    </row>
    <row r="99" s="9" customFormat="1" ht="24.96" customHeight="1">
      <c r="A99" s="9"/>
      <c r="B99" s="187"/>
      <c r="C99" s="188"/>
      <c r="D99" s="189" t="s">
        <v>126</v>
      </c>
      <c r="E99" s="190"/>
      <c r="F99" s="190"/>
      <c r="G99" s="190"/>
      <c r="H99" s="190"/>
      <c r="I99" s="190"/>
      <c r="J99" s="191">
        <f>J153</f>
        <v>0</v>
      </c>
      <c r="K99" s="188"/>
      <c r="L99" s="192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193"/>
      <c r="C100" s="130"/>
      <c r="D100" s="194" t="s">
        <v>128</v>
      </c>
      <c r="E100" s="195"/>
      <c r="F100" s="195"/>
      <c r="G100" s="195"/>
      <c r="H100" s="195"/>
      <c r="I100" s="195"/>
      <c r="J100" s="196">
        <f>J154</f>
        <v>0</v>
      </c>
      <c r="K100" s="130"/>
      <c r="L100" s="19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9" customFormat="1" ht="24.96" customHeight="1">
      <c r="A101" s="9"/>
      <c r="B101" s="187"/>
      <c r="C101" s="188"/>
      <c r="D101" s="189" t="s">
        <v>129</v>
      </c>
      <c r="E101" s="190"/>
      <c r="F101" s="190"/>
      <c r="G101" s="190"/>
      <c r="H101" s="190"/>
      <c r="I101" s="190"/>
      <c r="J101" s="191">
        <f>J161</f>
        <v>0</v>
      </c>
      <c r="K101" s="188"/>
      <c r="L101" s="192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193"/>
      <c r="C102" s="130"/>
      <c r="D102" s="194" t="s">
        <v>584</v>
      </c>
      <c r="E102" s="195"/>
      <c r="F102" s="195"/>
      <c r="G102" s="195"/>
      <c r="H102" s="195"/>
      <c r="I102" s="195"/>
      <c r="J102" s="196">
        <f>J162</f>
        <v>0</v>
      </c>
      <c r="K102" s="130"/>
      <c r="L102" s="19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93"/>
      <c r="C103" s="130"/>
      <c r="D103" s="194" t="s">
        <v>585</v>
      </c>
      <c r="E103" s="195"/>
      <c r="F103" s="195"/>
      <c r="G103" s="195"/>
      <c r="H103" s="195"/>
      <c r="I103" s="195"/>
      <c r="J103" s="196">
        <f>J178</f>
        <v>0</v>
      </c>
      <c r="K103" s="130"/>
      <c r="L103" s="19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93"/>
      <c r="C104" s="130"/>
      <c r="D104" s="194" t="s">
        <v>586</v>
      </c>
      <c r="E104" s="195"/>
      <c r="F104" s="195"/>
      <c r="G104" s="195"/>
      <c r="H104" s="195"/>
      <c r="I104" s="195"/>
      <c r="J104" s="196">
        <f>J192</f>
        <v>0</v>
      </c>
      <c r="K104" s="130"/>
      <c r="L104" s="197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93"/>
      <c r="C105" s="130"/>
      <c r="D105" s="194" t="s">
        <v>133</v>
      </c>
      <c r="E105" s="195"/>
      <c r="F105" s="195"/>
      <c r="G105" s="195"/>
      <c r="H105" s="195"/>
      <c r="I105" s="195"/>
      <c r="J105" s="196">
        <f>J197</f>
        <v>0</v>
      </c>
      <c r="K105" s="130"/>
      <c r="L105" s="197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93"/>
      <c r="C106" s="130"/>
      <c r="D106" s="194" t="s">
        <v>587</v>
      </c>
      <c r="E106" s="195"/>
      <c r="F106" s="195"/>
      <c r="G106" s="195"/>
      <c r="H106" s="195"/>
      <c r="I106" s="195"/>
      <c r="J106" s="196">
        <f>J204</f>
        <v>0</v>
      </c>
      <c r="K106" s="130"/>
      <c r="L106" s="197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193"/>
      <c r="C107" s="130"/>
      <c r="D107" s="194" t="s">
        <v>588</v>
      </c>
      <c r="E107" s="195"/>
      <c r="F107" s="195"/>
      <c r="G107" s="195"/>
      <c r="H107" s="195"/>
      <c r="I107" s="195"/>
      <c r="J107" s="196">
        <f>J221</f>
        <v>0</v>
      </c>
      <c r="K107" s="130"/>
      <c r="L107" s="197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193"/>
      <c r="C108" s="130"/>
      <c r="D108" s="194" t="s">
        <v>589</v>
      </c>
      <c r="E108" s="195"/>
      <c r="F108" s="195"/>
      <c r="G108" s="195"/>
      <c r="H108" s="195"/>
      <c r="I108" s="195"/>
      <c r="J108" s="196">
        <f>J231</f>
        <v>0</v>
      </c>
      <c r="K108" s="130"/>
      <c r="L108" s="197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10" customFormat="1" ht="19.92" customHeight="1">
      <c r="A109" s="10"/>
      <c r="B109" s="193"/>
      <c r="C109" s="130"/>
      <c r="D109" s="194" t="s">
        <v>590</v>
      </c>
      <c r="E109" s="195"/>
      <c r="F109" s="195"/>
      <c r="G109" s="195"/>
      <c r="H109" s="195"/>
      <c r="I109" s="195"/>
      <c r="J109" s="196">
        <f>J262</f>
        <v>0</v>
      </c>
      <c r="K109" s="130"/>
      <c r="L109" s="197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10" customFormat="1" ht="19.92" customHeight="1">
      <c r="A110" s="10"/>
      <c r="B110" s="193"/>
      <c r="C110" s="130"/>
      <c r="D110" s="194" t="s">
        <v>591</v>
      </c>
      <c r="E110" s="195"/>
      <c r="F110" s="195"/>
      <c r="G110" s="195"/>
      <c r="H110" s="195"/>
      <c r="I110" s="195"/>
      <c r="J110" s="196">
        <f>J269</f>
        <v>0</v>
      </c>
      <c r="K110" s="130"/>
      <c r="L110" s="197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="10" customFormat="1" ht="19.92" customHeight="1">
      <c r="A111" s="10"/>
      <c r="B111" s="193"/>
      <c r="C111" s="130"/>
      <c r="D111" s="194" t="s">
        <v>134</v>
      </c>
      <c r="E111" s="195"/>
      <c r="F111" s="195"/>
      <c r="G111" s="195"/>
      <c r="H111" s="195"/>
      <c r="I111" s="195"/>
      <c r="J111" s="196">
        <f>J282</f>
        <v>0</v>
      </c>
      <c r="K111" s="130"/>
      <c r="L111" s="197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="10" customFormat="1" ht="19.92" customHeight="1">
      <c r="A112" s="10"/>
      <c r="B112" s="193"/>
      <c r="C112" s="130"/>
      <c r="D112" s="194" t="s">
        <v>135</v>
      </c>
      <c r="E112" s="195"/>
      <c r="F112" s="195"/>
      <c r="G112" s="195"/>
      <c r="H112" s="195"/>
      <c r="I112" s="195"/>
      <c r="J112" s="196">
        <f>J288</f>
        <v>0</v>
      </c>
      <c r="K112" s="130"/>
      <c r="L112" s="197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="9" customFormat="1" ht="24.96" customHeight="1">
      <c r="A113" s="9"/>
      <c r="B113" s="187"/>
      <c r="C113" s="188"/>
      <c r="D113" s="189" t="s">
        <v>592</v>
      </c>
      <c r="E113" s="190"/>
      <c r="F113" s="190"/>
      <c r="G113" s="190"/>
      <c r="H113" s="190"/>
      <c r="I113" s="190"/>
      <c r="J113" s="191">
        <f>J300</f>
        <v>0</v>
      </c>
      <c r="K113" s="188"/>
      <c r="L113" s="192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</row>
    <row r="114" s="9" customFormat="1" ht="24.96" customHeight="1">
      <c r="A114" s="9"/>
      <c r="B114" s="187"/>
      <c r="C114" s="188"/>
      <c r="D114" s="189" t="s">
        <v>140</v>
      </c>
      <c r="E114" s="190"/>
      <c r="F114" s="190"/>
      <c r="G114" s="190"/>
      <c r="H114" s="190"/>
      <c r="I114" s="190"/>
      <c r="J114" s="191">
        <f>J316</f>
        <v>0</v>
      </c>
      <c r="K114" s="188"/>
      <c r="L114" s="192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</row>
    <row r="115" s="10" customFormat="1" ht="19.92" customHeight="1">
      <c r="A115" s="10"/>
      <c r="B115" s="193"/>
      <c r="C115" s="130"/>
      <c r="D115" s="194" t="s">
        <v>141</v>
      </c>
      <c r="E115" s="195"/>
      <c r="F115" s="195"/>
      <c r="G115" s="195"/>
      <c r="H115" s="195"/>
      <c r="I115" s="195"/>
      <c r="J115" s="196">
        <f>J317</f>
        <v>0</v>
      </c>
      <c r="K115" s="130"/>
      <c r="L115" s="197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="10" customFormat="1" ht="19.92" customHeight="1">
      <c r="A116" s="10"/>
      <c r="B116" s="193"/>
      <c r="C116" s="130"/>
      <c r="D116" s="194" t="s">
        <v>142</v>
      </c>
      <c r="E116" s="195"/>
      <c r="F116" s="195"/>
      <c r="G116" s="195"/>
      <c r="H116" s="195"/>
      <c r="I116" s="195"/>
      <c r="J116" s="196">
        <f>J321</f>
        <v>0</v>
      </c>
      <c r="K116" s="130"/>
      <c r="L116" s="197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="10" customFormat="1" ht="19.92" customHeight="1">
      <c r="A117" s="10"/>
      <c r="B117" s="193"/>
      <c r="C117" s="130"/>
      <c r="D117" s="194" t="s">
        <v>143</v>
      </c>
      <c r="E117" s="195"/>
      <c r="F117" s="195"/>
      <c r="G117" s="195"/>
      <c r="H117" s="195"/>
      <c r="I117" s="195"/>
      <c r="J117" s="196">
        <f>J327</f>
        <v>0</v>
      </c>
      <c r="K117" s="130"/>
      <c r="L117" s="197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="10" customFormat="1" ht="19.92" customHeight="1">
      <c r="A118" s="10"/>
      <c r="B118" s="193"/>
      <c r="C118" s="130"/>
      <c r="D118" s="194" t="s">
        <v>144</v>
      </c>
      <c r="E118" s="195"/>
      <c r="F118" s="195"/>
      <c r="G118" s="195"/>
      <c r="H118" s="195"/>
      <c r="I118" s="195"/>
      <c r="J118" s="196">
        <f>J333</f>
        <v>0</v>
      </c>
      <c r="K118" s="130"/>
      <c r="L118" s="197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="10" customFormat="1" ht="19.92" customHeight="1">
      <c r="A119" s="10"/>
      <c r="B119" s="193"/>
      <c r="C119" s="130"/>
      <c r="D119" s="194" t="s">
        <v>145</v>
      </c>
      <c r="E119" s="195"/>
      <c r="F119" s="195"/>
      <c r="G119" s="195"/>
      <c r="H119" s="195"/>
      <c r="I119" s="195"/>
      <c r="J119" s="196">
        <f>J335</f>
        <v>0</v>
      </c>
      <c r="K119" s="130"/>
      <c r="L119" s="197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="10" customFormat="1" ht="19.92" customHeight="1">
      <c r="A120" s="10"/>
      <c r="B120" s="193"/>
      <c r="C120" s="130"/>
      <c r="D120" s="194" t="s">
        <v>146</v>
      </c>
      <c r="E120" s="195"/>
      <c r="F120" s="195"/>
      <c r="G120" s="195"/>
      <c r="H120" s="195"/>
      <c r="I120" s="195"/>
      <c r="J120" s="196">
        <f>J337</f>
        <v>0</v>
      </c>
      <c r="K120" s="130"/>
      <c r="L120" s="197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="2" customFormat="1" ht="21.84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6.96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60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29.28" customHeight="1">
      <c r="A123" s="35"/>
      <c r="B123" s="36"/>
      <c r="C123" s="186" t="s">
        <v>147</v>
      </c>
      <c r="D123" s="37"/>
      <c r="E123" s="37"/>
      <c r="F123" s="37"/>
      <c r="G123" s="37"/>
      <c r="H123" s="37"/>
      <c r="I123" s="37"/>
      <c r="J123" s="198">
        <f>ROUND(J124 + J125 + J126 + J127 + J128 + J129,2)</f>
        <v>0</v>
      </c>
      <c r="K123" s="37"/>
      <c r="L123" s="60"/>
      <c r="N123" s="199" t="s">
        <v>40</v>
      </c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18" customHeight="1">
      <c r="A124" s="35"/>
      <c r="B124" s="36"/>
      <c r="C124" s="37"/>
      <c r="D124" s="200" t="s">
        <v>148</v>
      </c>
      <c r="E124" s="201"/>
      <c r="F124" s="201"/>
      <c r="G124" s="37"/>
      <c r="H124" s="37"/>
      <c r="I124" s="37"/>
      <c r="J124" s="202">
        <v>0</v>
      </c>
      <c r="K124" s="37"/>
      <c r="L124" s="203"/>
      <c r="M124" s="204"/>
      <c r="N124" s="205" t="s">
        <v>41</v>
      </c>
      <c r="O124" s="204"/>
      <c r="P124" s="204"/>
      <c r="Q124" s="204"/>
      <c r="R124" s="204"/>
      <c r="S124" s="206"/>
      <c r="T124" s="206"/>
      <c r="U124" s="206"/>
      <c r="V124" s="206"/>
      <c r="W124" s="206"/>
      <c r="X124" s="206"/>
      <c r="Y124" s="206"/>
      <c r="Z124" s="206"/>
      <c r="AA124" s="206"/>
      <c r="AB124" s="206"/>
      <c r="AC124" s="206"/>
      <c r="AD124" s="206"/>
      <c r="AE124" s="206"/>
      <c r="AF124" s="204"/>
      <c r="AG124" s="204"/>
      <c r="AH124" s="204"/>
      <c r="AI124" s="204"/>
      <c r="AJ124" s="204"/>
      <c r="AK124" s="204"/>
      <c r="AL124" s="204"/>
      <c r="AM124" s="204"/>
      <c r="AN124" s="204"/>
      <c r="AO124" s="204"/>
      <c r="AP124" s="204"/>
      <c r="AQ124" s="204"/>
      <c r="AR124" s="204"/>
      <c r="AS124" s="204"/>
      <c r="AT124" s="204"/>
      <c r="AU124" s="204"/>
      <c r="AV124" s="204"/>
      <c r="AW124" s="204"/>
      <c r="AX124" s="204"/>
      <c r="AY124" s="207" t="s">
        <v>149</v>
      </c>
      <c r="AZ124" s="204"/>
      <c r="BA124" s="204"/>
      <c r="BB124" s="204"/>
      <c r="BC124" s="204"/>
      <c r="BD124" s="204"/>
      <c r="BE124" s="208">
        <f>IF(N124="základní",J124,0)</f>
        <v>0</v>
      </c>
      <c r="BF124" s="208">
        <f>IF(N124="snížená",J124,0)</f>
        <v>0</v>
      </c>
      <c r="BG124" s="208">
        <f>IF(N124="zákl. přenesená",J124,0)</f>
        <v>0</v>
      </c>
      <c r="BH124" s="208">
        <f>IF(N124="sníž. přenesená",J124,0)</f>
        <v>0</v>
      </c>
      <c r="BI124" s="208">
        <f>IF(N124="nulová",J124,0)</f>
        <v>0</v>
      </c>
      <c r="BJ124" s="207" t="s">
        <v>83</v>
      </c>
      <c r="BK124" s="204"/>
      <c r="BL124" s="204"/>
      <c r="BM124" s="204"/>
    </row>
    <row r="125" s="2" customFormat="1" ht="18" customHeight="1">
      <c r="A125" s="35"/>
      <c r="B125" s="36"/>
      <c r="C125" s="37"/>
      <c r="D125" s="200" t="s">
        <v>150</v>
      </c>
      <c r="E125" s="201"/>
      <c r="F125" s="201"/>
      <c r="G125" s="37"/>
      <c r="H125" s="37"/>
      <c r="I125" s="37"/>
      <c r="J125" s="202">
        <v>0</v>
      </c>
      <c r="K125" s="37"/>
      <c r="L125" s="203"/>
      <c r="M125" s="204"/>
      <c r="N125" s="205" t="s">
        <v>41</v>
      </c>
      <c r="O125" s="204"/>
      <c r="P125" s="204"/>
      <c r="Q125" s="204"/>
      <c r="R125" s="204"/>
      <c r="S125" s="206"/>
      <c r="T125" s="206"/>
      <c r="U125" s="206"/>
      <c r="V125" s="206"/>
      <c r="W125" s="206"/>
      <c r="X125" s="206"/>
      <c r="Y125" s="206"/>
      <c r="Z125" s="206"/>
      <c r="AA125" s="206"/>
      <c r="AB125" s="206"/>
      <c r="AC125" s="206"/>
      <c r="AD125" s="206"/>
      <c r="AE125" s="206"/>
      <c r="AF125" s="204"/>
      <c r="AG125" s="204"/>
      <c r="AH125" s="204"/>
      <c r="AI125" s="204"/>
      <c r="AJ125" s="204"/>
      <c r="AK125" s="204"/>
      <c r="AL125" s="204"/>
      <c r="AM125" s="204"/>
      <c r="AN125" s="204"/>
      <c r="AO125" s="204"/>
      <c r="AP125" s="204"/>
      <c r="AQ125" s="204"/>
      <c r="AR125" s="204"/>
      <c r="AS125" s="204"/>
      <c r="AT125" s="204"/>
      <c r="AU125" s="204"/>
      <c r="AV125" s="204"/>
      <c r="AW125" s="204"/>
      <c r="AX125" s="204"/>
      <c r="AY125" s="207" t="s">
        <v>149</v>
      </c>
      <c r="AZ125" s="204"/>
      <c r="BA125" s="204"/>
      <c r="BB125" s="204"/>
      <c r="BC125" s="204"/>
      <c r="BD125" s="204"/>
      <c r="BE125" s="208">
        <f>IF(N125="základní",J125,0)</f>
        <v>0</v>
      </c>
      <c r="BF125" s="208">
        <f>IF(N125="snížená",J125,0)</f>
        <v>0</v>
      </c>
      <c r="BG125" s="208">
        <f>IF(N125="zákl. přenesená",J125,0)</f>
        <v>0</v>
      </c>
      <c r="BH125" s="208">
        <f>IF(N125="sníž. přenesená",J125,0)</f>
        <v>0</v>
      </c>
      <c r="BI125" s="208">
        <f>IF(N125="nulová",J125,0)</f>
        <v>0</v>
      </c>
      <c r="BJ125" s="207" t="s">
        <v>83</v>
      </c>
      <c r="BK125" s="204"/>
      <c r="BL125" s="204"/>
      <c r="BM125" s="204"/>
    </row>
    <row r="126" s="2" customFormat="1" ht="18" customHeight="1">
      <c r="A126" s="35"/>
      <c r="B126" s="36"/>
      <c r="C126" s="37"/>
      <c r="D126" s="200" t="s">
        <v>151</v>
      </c>
      <c r="E126" s="201"/>
      <c r="F126" s="201"/>
      <c r="G126" s="37"/>
      <c r="H126" s="37"/>
      <c r="I126" s="37"/>
      <c r="J126" s="202">
        <v>0</v>
      </c>
      <c r="K126" s="37"/>
      <c r="L126" s="203"/>
      <c r="M126" s="204"/>
      <c r="N126" s="205" t="s">
        <v>41</v>
      </c>
      <c r="O126" s="204"/>
      <c r="P126" s="204"/>
      <c r="Q126" s="204"/>
      <c r="R126" s="204"/>
      <c r="S126" s="206"/>
      <c r="T126" s="206"/>
      <c r="U126" s="206"/>
      <c r="V126" s="206"/>
      <c r="W126" s="206"/>
      <c r="X126" s="206"/>
      <c r="Y126" s="206"/>
      <c r="Z126" s="206"/>
      <c r="AA126" s="206"/>
      <c r="AB126" s="206"/>
      <c r="AC126" s="206"/>
      <c r="AD126" s="206"/>
      <c r="AE126" s="206"/>
      <c r="AF126" s="204"/>
      <c r="AG126" s="204"/>
      <c r="AH126" s="204"/>
      <c r="AI126" s="204"/>
      <c r="AJ126" s="204"/>
      <c r="AK126" s="204"/>
      <c r="AL126" s="204"/>
      <c r="AM126" s="204"/>
      <c r="AN126" s="204"/>
      <c r="AO126" s="204"/>
      <c r="AP126" s="204"/>
      <c r="AQ126" s="204"/>
      <c r="AR126" s="204"/>
      <c r="AS126" s="204"/>
      <c r="AT126" s="204"/>
      <c r="AU126" s="204"/>
      <c r="AV126" s="204"/>
      <c r="AW126" s="204"/>
      <c r="AX126" s="204"/>
      <c r="AY126" s="207" t="s">
        <v>149</v>
      </c>
      <c r="AZ126" s="204"/>
      <c r="BA126" s="204"/>
      <c r="BB126" s="204"/>
      <c r="BC126" s="204"/>
      <c r="BD126" s="204"/>
      <c r="BE126" s="208">
        <f>IF(N126="základní",J126,0)</f>
        <v>0</v>
      </c>
      <c r="BF126" s="208">
        <f>IF(N126="snížená",J126,0)</f>
        <v>0</v>
      </c>
      <c r="BG126" s="208">
        <f>IF(N126="zákl. přenesená",J126,0)</f>
        <v>0</v>
      </c>
      <c r="BH126" s="208">
        <f>IF(N126="sníž. přenesená",J126,0)</f>
        <v>0</v>
      </c>
      <c r="BI126" s="208">
        <f>IF(N126="nulová",J126,0)</f>
        <v>0</v>
      </c>
      <c r="BJ126" s="207" t="s">
        <v>83</v>
      </c>
      <c r="BK126" s="204"/>
      <c r="BL126" s="204"/>
      <c r="BM126" s="204"/>
    </row>
    <row r="127" s="2" customFormat="1" ht="18" customHeight="1">
      <c r="A127" s="35"/>
      <c r="B127" s="36"/>
      <c r="C127" s="37"/>
      <c r="D127" s="200" t="s">
        <v>152</v>
      </c>
      <c r="E127" s="201"/>
      <c r="F127" s="201"/>
      <c r="G127" s="37"/>
      <c r="H127" s="37"/>
      <c r="I127" s="37"/>
      <c r="J127" s="202">
        <v>0</v>
      </c>
      <c r="K127" s="37"/>
      <c r="L127" s="203"/>
      <c r="M127" s="204"/>
      <c r="N127" s="205" t="s">
        <v>41</v>
      </c>
      <c r="O127" s="204"/>
      <c r="P127" s="204"/>
      <c r="Q127" s="204"/>
      <c r="R127" s="204"/>
      <c r="S127" s="206"/>
      <c r="T127" s="206"/>
      <c r="U127" s="206"/>
      <c r="V127" s="206"/>
      <c r="W127" s="206"/>
      <c r="X127" s="206"/>
      <c r="Y127" s="206"/>
      <c r="Z127" s="206"/>
      <c r="AA127" s="206"/>
      <c r="AB127" s="206"/>
      <c r="AC127" s="206"/>
      <c r="AD127" s="206"/>
      <c r="AE127" s="206"/>
      <c r="AF127" s="204"/>
      <c r="AG127" s="204"/>
      <c r="AH127" s="204"/>
      <c r="AI127" s="204"/>
      <c r="AJ127" s="204"/>
      <c r="AK127" s="204"/>
      <c r="AL127" s="204"/>
      <c r="AM127" s="204"/>
      <c r="AN127" s="204"/>
      <c r="AO127" s="204"/>
      <c r="AP127" s="204"/>
      <c r="AQ127" s="204"/>
      <c r="AR127" s="204"/>
      <c r="AS127" s="204"/>
      <c r="AT127" s="204"/>
      <c r="AU127" s="204"/>
      <c r="AV127" s="204"/>
      <c r="AW127" s="204"/>
      <c r="AX127" s="204"/>
      <c r="AY127" s="207" t="s">
        <v>149</v>
      </c>
      <c r="AZ127" s="204"/>
      <c r="BA127" s="204"/>
      <c r="BB127" s="204"/>
      <c r="BC127" s="204"/>
      <c r="BD127" s="204"/>
      <c r="BE127" s="208">
        <f>IF(N127="základní",J127,0)</f>
        <v>0</v>
      </c>
      <c r="BF127" s="208">
        <f>IF(N127="snížená",J127,0)</f>
        <v>0</v>
      </c>
      <c r="BG127" s="208">
        <f>IF(N127="zákl. přenesená",J127,0)</f>
        <v>0</v>
      </c>
      <c r="BH127" s="208">
        <f>IF(N127="sníž. přenesená",J127,0)</f>
        <v>0</v>
      </c>
      <c r="BI127" s="208">
        <f>IF(N127="nulová",J127,0)</f>
        <v>0</v>
      </c>
      <c r="BJ127" s="207" t="s">
        <v>83</v>
      </c>
      <c r="BK127" s="204"/>
      <c r="BL127" s="204"/>
      <c r="BM127" s="204"/>
    </row>
    <row r="128" s="2" customFormat="1" ht="18" customHeight="1">
      <c r="A128" s="35"/>
      <c r="B128" s="36"/>
      <c r="C128" s="37"/>
      <c r="D128" s="200" t="s">
        <v>153</v>
      </c>
      <c r="E128" s="201"/>
      <c r="F128" s="201"/>
      <c r="G128" s="37"/>
      <c r="H128" s="37"/>
      <c r="I128" s="37"/>
      <c r="J128" s="202">
        <v>0</v>
      </c>
      <c r="K128" s="37"/>
      <c r="L128" s="203"/>
      <c r="M128" s="204"/>
      <c r="N128" s="205" t="s">
        <v>41</v>
      </c>
      <c r="O128" s="204"/>
      <c r="P128" s="204"/>
      <c r="Q128" s="204"/>
      <c r="R128" s="204"/>
      <c r="S128" s="206"/>
      <c r="T128" s="206"/>
      <c r="U128" s="206"/>
      <c r="V128" s="206"/>
      <c r="W128" s="206"/>
      <c r="X128" s="206"/>
      <c r="Y128" s="206"/>
      <c r="Z128" s="206"/>
      <c r="AA128" s="206"/>
      <c r="AB128" s="206"/>
      <c r="AC128" s="206"/>
      <c r="AD128" s="206"/>
      <c r="AE128" s="206"/>
      <c r="AF128" s="204"/>
      <c r="AG128" s="204"/>
      <c r="AH128" s="204"/>
      <c r="AI128" s="204"/>
      <c r="AJ128" s="204"/>
      <c r="AK128" s="204"/>
      <c r="AL128" s="204"/>
      <c r="AM128" s="204"/>
      <c r="AN128" s="204"/>
      <c r="AO128" s="204"/>
      <c r="AP128" s="204"/>
      <c r="AQ128" s="204"/>
      <c r="AR128" s="204"/>
      <c r="AS128" s="204"/>
      <c r="AT128" s="204"/>
      <c r="AU128" s="204"/>
      <c r="AV128" s="204"/>
      <c r="AW128" s="204"/>
      <c r="AX128" s="204"/>
      <c r="AY128" s="207" t="s">
        <v>149</v>
      </c>
      <c r="AZ128" s="204"/>
      <c r="BA128" s="204"/>
      <c r="BB128" s="204"/>
      <c r="BC128" s="204"/>
      <c r="BD128" s="204"/>
      <c r="BE128" s="208">
        <f>IF(N128="základní",J128,0)</f>
        <v>0</v>
      </c>
      <c r="BF128" s="208">
        <f>IF(N128="snížená",J128,0)</f>
        <v>0</v>
      </c>
      <c r="BG128" s="208">
        <f>IF(N128="zákl. přenesená",J128,0)</f>
        <v>0</v>
      </c>
      <c r="BH128" s="208">
        <f>IF(N128="sníž. přenesená",J128,0)</f>
        <v>0</v>
      </c>
      <c r="BI128" s="208">
        <f>IF(N128="nulová",J128,0)</f>
        <v>0</v>
      </c>
      <c r="BJ128" s="207" t="s">
        <v>83</v>
      </c>
      <c r="BK128" s="204"/>
      <c r="BL128" s="204"/>
      <c r="BM128" s="204"/>
    </row>
    <row r="129" s="2" customFormat="1" ht="18" customHeight="1">
      <c r="A129" s="35"/>
      <c r="B129" s="36"/>
      <c r="C129" s="37"/>
      <c r="D129" s="201" t="s">
        <v>154</v>
      </c>
      <c r="E129" s="37"/>
      <c r="F129" s="37"/>
      <c r="G129" s="37"/>
      <c r="H129" s="37"/>
      <c r="I129" s="37"/>
      <c r="J129" s="202">
        <f>ROUND(J32*T129,2)</f>
        <v>0</v>
      </c>
      <c r="K129" s="37"/>
      <c r="L129" s="203"/>
      <c r="M129" s="204"/>
      <c r="N129" s="205" t="s">
        <v>41</v>
      </c>
      <c r="O129" s="204"/>
      <c r="P129" s="204"/>
      <c r="Q129" s="204"/>
      <c r="R129" s="204"/>
      <c r="S129" s="206"/>
      <c r="T129" s="206"/>
      <c r="U129" s="206"/>
      <c r="V129" s="206"/>
      <c r="W129" s="206"/>
      <c r="X129" s="206"/>
      <c r="Y129" s="206"/>
      <c r="Z129" s="206"/>
      <c r="AA129" s="206"/>
      <c r="AB129" s="206"/>
      <c r="AC129" s="206"/>
      <c r="AD129" s="206"/>
      <c r="AE129" s="206"/>
      <c r="AF129" s="204"/>
      <c r="AG129" s="204"/>
      <c r="AH129" s="204"/>
      <c r="AI129" s="204"/>
      <c r="AJ129" s="204"/>
      <c r="AK129" s="204"/>
      <c r="AL129" s="204"/>
      <c r="AM129" s="204"/>
      <c r="AN129" s="204"/>
      <c r="AO129" s="204"/>
      <c r="AP129" s="204"/>
      <c r="AQ129" s="204"/>
      <c r="AR129" s="204"/>
      <c r="AS129" s="204"/>
      <c r="AT129" s="204"/>
      <c r="AU129" s="204"/>
      <c r="AV129" s="204"/>
      <c r="AW129" s="204"/>
      <c r="AX129" s="204"/>
      <c r="AY129" s="207" t="s">
        <v>155</v>
      </c>
      <c r="AZ129" s="204"/>
      <c r="BA129" s="204"/>
      <c r="BB129" s="204"/>
      <c r="BC129" s="204"/>
      <c r="BD129" s="204"/>
      <c r="BE129" s="208">
        <f>IF(N129="základní",J129,0)</f>
        <v>0</v>
      </c>
      <c r="BF129" s="208">
        <f>IF(N129="snížená",J129,0)</f>
        <v>0</v>
      </c>
      <c r="BG129" s="208">
        <f>IF(N129="zákl. přenesená",J129,0)</f>
        <v>0</v>
      </c>
      <c r="BH129" s="208">
        <f>IF(N129="sníž. přenesená",J129,0)</f>
        <v>0</v>
      </c>
      <c r="BI129" s="208">
        <f>IF(N129="nulová",J129,0)</f>
        <v>0</v>
      </c>
      <c r="BJ129" s="207" t="s">
        <v>83</v>
      </c>
      <c r="BK129" s="204"/>
      <c r="BL129" s="204"/>
      <c r="BM129" s="204"/>
    </row>
    <row r="130" s="2" customFormat="1">
      <c r="A130" s="35"/>
      <c r="B130" s="36"/>
      <c r="C130" s="37"/>
      <c r="D130" s="37"/>
      <c r="E130" s="37"/>
      <c r="F130" s="37"/>
      <c r="G130" s="37"/>
      <c r="H130" s="37"/>
      <c r="I130" s="37"/>
      <c r="J130" s="37"/>
      <c r="K130" s="37"/>
      <c r="L130" s="60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="2" customFormat="1" ht="29.28" customHeight="1">
      <c r="A131" s="35"/>
      <c r="B131" s="36"/>
      <c r="C131" s="209" t="s">
        <v>156</v>
      </c>
      <c r="D131" s="184"/>
      <c r="E131" s="184"/>
      <c r="F131" s="184"/>
      <c r="G131" s="184"/>
      <c r="H131" s="184"/>
      <c r="I131" s="184"/>
      <c r="J131" s="210">
        <f>ROUND(J98+J123,2)</f>
        <v>0</v>
      </c>
      <c r="K131" s="184"/>
      <c r="L131" s="60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="2" customFormat="1" ht="6.96" customHeight="1">
      <c r="A132" s="35"/>
      <c r="B132" s="63"/>
      <c r="C132" s="64"/>
      <c r="D132" s="64"/>
      <c r="E132" s="64"/>
      <c r="F132" s="64"/>
      <c r="G132" s="64"/>
      <c r="H132" s="64"/>
      <c r="I132" s="64"/>
      <c r="J132" s="64"/>
      <c r="K132" s="64"/>
      <c r="L132" s="60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</row>
    <row r="136" s="2" customFormat="1" ht="6.96" customHeight="1">
      <c r="A136" s="35"/>
      <c r="B136" s="65"/>
      <c r="C136" s="66"/>
      <c r="D136" s="66"/>
      <c r="E136" s="66"/>
      <c r="F136" s="66"/>
      <c r="G136" s="66"/>
      <c r="H136" s="66"/>
      <c r="I136" s="66"/>
      <c r="J136" s="66"/>
      <c r="K136" s="66"/>
      <c r="L136" s="60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</row>
    <row r="137" s="2" customFormat="1" ht="24.96" customHeight="1">
      <c r="A137" s="35"/>
      <c r="B137" s="36"/>
      <c r="C137" s="20" t="s">
        <v>157</v>
      </c>
      <c r="D137" s="37"/>
      <c r="E137" s="37"/>
      <c r="F137" s="37"/>
      <c r="G137" s="37"/>
      <c r="H137" s="37"/>
      <c r="I137" s="37"/>
      <c r="J137" s="37"/>
      <c r="K137" s="37"/>
      <c r="L137" s="60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</row>
    <row r="138" s="2" customFormat="1" ht="6.96" customHeight="1">
      <c r="A138" s="35"/>
      <c r="B138" s="36"/>
      <c r="C138" s="37"/>
      <c r="D138" s="37"/>
      <c r="E138" s="37"/>
      <c r="F138" s="37"/>
      <c r="G138" s="37"/>
      <c r="H138" s="37"/>
      <c r="I138" s="37"/>
      <c r="J138" s="37"/>
      <c r="K138" s="37"/>
      <c r="L138" s="60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</row>
    <row r="139" s="2" customFormat="1" ht="12" customHeight="1">
      <c r="A139" s="35"/>
      <c r="B139" s="36"/>
      <c r="C139" s="29" t="s">
        <v>16</v>
      </c>
      <c r="D139" s="37"/>
      <c r="E139" s="37"/>
      <c r="F139" s="37"/>
      <c r="G139" s="37"/>
      <c r="H139" s="37"/>
      <c r="I139" s="37"/>
      <c r="J139" s="37"/>
      <c r="K139" s="37"/>
      <c r="L139" s="60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</row>
    <row r="140" s="2" customFormat="1" ht="26.25" customHeight="1">
      <c r="A140" s="35"/>
      <c r="B140" s="36"/>
      <c r="C140" s="37"/>
      <c r="D140" s="37"/>
      <c r="E140" s="182" t="str">
        <f>E7</f>
        <v>Rekonstrukce plynových kotelen č.p. 206, 231, 232, 233, 234, Obec Lubenec</v>
      </c>
      <c r="F140" s="29"/>
      <c r="G140" s="29"/>
      <c r="H140" s="29"/>
      <c r="I140" s="37"/>
      <c r="J140" s="37"/>
      <c r="K140" s="37"/>
      <c r="L140" s="60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</row>
    <row r="141" s="1" customFormat="1" ht="12" customHeight="1">
      <c r="B141" s="18"/>
      <c r="C141" s="29" t="s">
        <v>115</v>
      </c>
      <c r="D141" s="19"/>
      <c r="E141" s="19"/>
      <c r="F141" s="19"/>
      <c r="G141" s="19"/>
      <c r="H141" s="19"/>
      <c r="I141" s="19"/>
      <c r="J141" s="19"/>
      <c r="K141" s="19"/>
      <c r="L141" s="17"/>
    </row>
    <row r="142" s="2" customFormat="1" ht="16.5" customHeight="1">
      <c r="A142" s="35"/>
      <c r="B142" s="36"/>
      <c r="C142" s="37"/>
      <c r="D142" s="37"/>
      <c r="E142" s="182" t="s">
        <v>116</v>
      </c>
      <c r="F142" s="37"/>
      <c r="G142" s="37"/>
      <c r="H142" s="37"/>
      <c r="I142" s="37"/>
      <c r="J142" s="37"/>
      <c r="K142" s="37"/>
      <c r="L142" s="60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</row>
    <row r="143" s="2" customFormat="1" ht="12" customHeight="1">
      <c r="A143" s="35"/>
      <c r="B143" s="36"/>
      <c r="C143" s="29" t="s">
        <v>117</v>
      </c>
      <c r="D143" s="37"/>
      <c r="E143" s="37"/>
      <c r="F143" s="37"/>
      <c r="G143" s="37"/>
      <c r="H143" s="37"/>
      <c r="I143" s="37"/>
      <c r="J143" s="37"/>
      <c r="K143" s="37"/>
      <c r="L143" s="60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</row>
    <row r="144" s="2" customFormat="1" ht="16.5" customHeight="1">
      <c r="A144" s="35"/>
      <c r="B144" s="36"/>
      <c r="C144" s="37"/>
      <c r="D144" s="37"/>
      <c r="E144" s="73" t="str">
        <f>E11</f>
        <v>D1.4.4 - Zařízení pro vytápění staveb</v>
      </c>
      <c r="F144" s="37"/>
      <c r="G144" s="37"/>
      <c r="H144" s="37"/>
      <c r="I144" s="37"/>
      <c r="J144" s="37"/>
      <c r="K144" s="37"/>
      <c r="L144" s="60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</row>
    <row r="145" s="2" customFormat="1" ht="6.96" customHeight="1">
      <c r="A145" s="35"/>
      <c r="B145" s="36"/>
      <c r="C145" s="37"/>
      <c r="D145" s="37"/>
      <c r="E145" s="37"/>
      <c r="F145" s="37"/>
      <c r="G145" s="37"/>
      <c r="H145" s="37"/>
      <c r="I145" s="37"/>
      <c r="J145" s="37"/>
      <c r="K145" s="37"/>
      <c r="L145" s="60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</row>
    <row r="146" s="2" customFormat="1" ht="12" customHeight="1">
      <c r="A146" s="35"/>
      <c r="B146" s="36"/>
      <c r="C146" s="29" t="s">
        <v>20</v>
      </c>
      <c r="D146" s="37"/>
      <c r="E146" s="37"/>
      <c r="F146" s="24" t="str">
        <f>F14</f>
        <v>Lubenec</v>
      </c>
      <c r="G146" s="37"/>
      <c r="H146" s="37"/>
      <c r="I146" s="29" t="s">
        <v>22</v>
      </c>
      <c r="J146" s="76" t="str">
        <f>IF(J14="","",J14)</f>
        <v>28. 3. 2023</v>
      </c>
      <c r="K146" s="37"/>
      <c r="L146" s="60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</row>
    <row r="147" s="2" customFormat="1" ht="6.96" customHeight="1">
      <c r="A147" s="35"/>
      <c r="B147" s="36"/>
      <c r="C147" s="37"/>
      <c r="D147" s="37"/>
      <c r="E147" s="37"/>
      <c r="F147" s="37"/>
      <c r="G147" s="37"/>
      <c r="H147" s="37"/>
      <c r="I147" s="37"/>
      <c r="J147" s="37"/>
      <c r="K147" s="37"/>
      <c r="L147" s="60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</row>
    <row r="148" s="2" customFormat="1" ht="25.65" customHeight="1">
      <c r="A148" s="35"/>
      <c r="B148" s="36"/>
      <c r="C148" s="29" t="s">
        <v>24</v>
      </c>
      <c r="D148" s="37"/>
      <c r="E148" s="37"/>
      <c r="F148" s="24" t="str">
        <f>E17</f>
        <v>Obec Lubenec</v>
      </c>
      <c r="G148" s="37"/>
      <c r="H148" s="37"/>
      <c r="I148" s="29" t="s">
        <v>30</v>
      </c>
      <c r="J148" s="33" t="str">
        <f>E23</f>
        <v>Petr Wagner, Ing. Václav Remuta</v>
      </c>
      <c r="K148" s="37"/>
      <c r="L148" s="60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</row>
    <row r="149" s="2" customFormat="1" ht="15.15" customHeight="1">
      <c r="A149" s="35"/>
      <c r="B149" s="36"/>
      <c r="C149" s="29" t="s">
        <v>28</v>
      </c>
      <c r="D149" s="37"/>
      <c r="E149" s="37"/>
      <c r="F149" s="24" t="str">
        <f>IF(E20="","",E20)</f>
        <v>Vyplň údaj</v>
      </c>
      <c r="G149" s="37"/>
      <c r="H149" s="37"/>
      <c r="I149" s="29" t="s">
        <v>33</v>
      </c>
      <c r="J149" s="33" t="str">
        <f>E26</f>
        <v>Petr Wagner</v>
      </c>
      <c r="K149" s="37"/>
      <c r="L149" s="60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</row>
    <row r="150" s="2" customFormat="1" ht="10.32" customHeight="1">
      <c r="A150" s="35"/>
      <c r="B150" s="36"/>
      <c r="C150" s="37"/>
      <c r="D150" s="37"/>
      <c r="E150" s="37"/>
      <c r="F150" s="37"/>
      <c r="G150" s="37"/>
      <c r="H150" s="37"/>
      <c r="I150" s="37"/>
      <c r="J150" s="37"/>
      <c r="K150" s="37"/>
      <c r="L150" s="60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</row>
    <row r="151" s="11" customFormat="1" ht="29.28" customHeight="1">
      <c r="A151" s="211"/>
      <c r="B151" s="212"/>
      <c r="C151" s="213" t="s">
        <v>158</v>
      </c>
      <c r="D151" s="214" t="s">
        <v>61</v>
      </c>
      <c r="E151" s="214" t="s">
        <v>57</v>
      </c>
      <c r="F151" s="214" t="s">
        <v>58</v>
      </c>
      <c r="G151" s="214" t="s">
        <v>159</v>
      </c>
      <c r="H151" s="214" t="s">
        <v>160</v>
      </c>
      <c r="I151" s="214" t="s">
        <v>161</v>
      </c>
      <c r="J151" s="215" t="s">
        <v>123</v>
      </c>
      <c r="K151" s="216" t="s">
        <v>162</v>
      </c>
      <c r="L151" s="217"/>
      <c r="M151" s="97" t="s">
        <v>1</v>
      </c>
      <c r="N151" s="98" t="s">
        <v>40</v>
      </c>
      <c r="O151" s="98" t="s">
        <v>163</v>
      </c>
      <c r="P151" s="98" t="s">
        <v>164</v>
      </c>
      <c r="Q151" s="98" t="s">
        <v>165</v>
      </c>
      <c r="R151" s="98" t="s">
        <v>166</v>
      </c>
      <c r="S151" s="98" t="s">
        <v>167</v>
      </c>
      <c r="T151" s="99" t="s">
        <v>168</v>
      </c>
      <c r="U151" s="211"/>
      <c r="V151" s="211"/>
      <c r="W151" s="211"/>
      <c r="X151" s="211"/>
      <c r="Y151" s="211"/>
      <c r="Z151" s="211"/>
      <c r="AA151" s="211"/>
      <c r="AB151" s="211"/>
      <c r="AC151" s="211"/>
      <c r="AD151" s="211"/>
      <c r="AE151" s="211"/>
    </row>
    <row r="152" s="2" customFormat="1" ht="22.8" customHeight="1">
      <c r="A152" s="35"/>
      <c r="B152" s="36"/>
      <c r="C152" s="104" t="s">
        <v>169</v>
      </c>
      <c r="D152" s="37"/>
      <c r="E152" s="37"/>
      <c r="F152" s="37"/>
      <c r="G152" s="37"/>
      <c r="H152" s="37"/>
      <c r="I152" s="37"/>
      <c r="J152" s="218">
        <f>BK152</f>
        <v>0</v>
      </c>
      <c r="K152" s="37"/>
      <c r="L152" s="41"/>
      <c r="M152" s="100"/>
      <c r="N152" s="219"/>
      <c r="O152" s="101"/>
      <c r="P152" s="220">
        <f>P153+P161+P300+P316</f>
        <v>0</v>
      </c>
      <c r="Q152" s="101"/>
      <c r="R152" s="220">
        <f>R153+R161+R300+R316</f>
        <v>0.42868599660000001</v>
      </c>
      <c r="S152" s="101"/>
      <c r="T152" s="221">
        <f>T153+T161+T300+T316</f>
        <v>0.83987000000000012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T152" s="14" t="s">
        <v>75</v>
      </c>
      <c r="AU152" s="14" t="s">
        <v>125</v>
      </c>
      <c r="BK152" s="222">
        <f>BK153+BK161+BK300+BK316</f>
        <v>0</v>
      </c>
    </row>
    <row r="153" s="12" customFormat="1" ht="25.92" customHeight="1">
      <c r="A153" s="12"/>
      <c r="B153" s="223"/>
      <c r="C153" s="224"/>
      <c r="D153" s="225" t="s">
        <v>75</v>
      </c>
      <c r="E153" s="226" t="s">
        <v>170</v>
      </c>
      <c r="F153" s="226" t="s">
        <v>171</v>
      </c>
      <c r="G153" s="224"/>
      <c r="H153" s="224"/>
      <c r="I153" s="227"/>
      <c r="J153" s="228">
        <f>BK153</f>
        <v>0</v>
      </c>
      <c r="K153" s="224"/>
      <c r="L153" s="229"/>
      <c r="M153" s="230"/>
      <c r="N153" s="231"/>
      <c r="O153" s="231"/>
      <c r="P153" s="232">
        <f>P154</f>
        <v>0</v>
      </c>
      <c r="Q153" s="231"/>
      <c r="R153" s="232">
        <f>R154</f>
        <v>0</v>
      </c>
      <c r="S153" s="231"/>
      <c r="T153" s="233">
        <f>T154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34" t="s">
        <v>83</v>
      </c>
      <c r="AT153" s="235" t="s">
        <v>75</v>
      </c>
      <c r="AU153" s="235" t="s">
        <v>76</v>
      </c>
      <c r="AY153" s="234" t="s">
        <v>172</v>
      </c>
      <c r="BK153" s="236">
        <f>BK154</f>
        <v>0</v>
      </c>
    </row>
    <row r="154" s="12" customFormat="1" ht="22.8" customHeight="1">
      <c r="A154" s="12"/>
      <c r="B154" s="223"/>
      <c r="C154" s="224"/>
      <c r="D154" s="225" t="s">
        <v>75</v>
      </c>
      <c r="E154" s="237" t="s">
        <v>186</v>
      </c>
      <c r="F154" s="237" t="s">
        <v>187</v>
      </c>
      <c r="G154" s="224"/>
      <c r="H154" s="224"/>
      <c r="I154" s="227"/>
      <c r="J154" s="238">
        <f>BK154</f>
        <v>0</v>
      </c>
      <c r="K154" s="224"/>
      <c r="L154" s="229"/>
      <c r="M154" s="230"/>
      <c r="N154" s="231"/>
      <c r="O154" s="231"/>
      <c r="P154" s="232">
        <f>SUM(P155:P160)</f>
        <v>0</v>
      </c>
      <c r="Q154" s="231"/>
      <c r="R154" s="232">
        <f>SUM(R155:R160)</f>
        <v>0</v>
      </c>
      <c r="S154" s="231"/>
      <c r="T154" s="233">
        <f>SUM(T155:T160)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34" t="s">
        <v>83</v>
      </c>
      <c r="AT154" s="235" t="s">
        <v>75</v>
      </c>
      <c r="AU154" s="235" t="s">
        <v>83</v>
      </c>
      <c r="AY154" s="234" t="s">
        <v>172</v>
      </c>
      <c r="BK154" s="236">
        <f>SUM(BK155:BK160)</f>
        <v>0</v>
      </c>
    </row>
    <row r="155" s="2" customFormat="1" ht="33" customHeight="1">
      <c r="A155" s="35"/>
      <c r="B155" s="36"/>
      <c r="C155" s="239" t="s">
        <v>83</v>
      </c>
      <c r="D155" s="239" t="s">
        <v>175</v>
      </c>
      <c r="E155" s="240" t="s">
        <v>189</v>
      </c>
      <c r="F155" s="241" t="s">
        <v>190</v>
      </c>
      <c r="G155" s="242" t="s">
        <v>191</v>
      </c>
      <c r="H155" s="243">
        <v>0.83999999999999997</v>
      </c>
      <c r="I155" s="244"/>
      <c r="J155" s="245">
        <f>ROUND(I155*H155,2)</f>
        <v>0</v>
      </c>
      <c r="K155" s="246"/>
      <c r="L155" s="41"/>
      <c r="M155" s="247" t="s">
        <v>1</v>
      </c>
      <c r="N155" s="248" t="s">
        <v>41</v>
      </c>
      <c r="O155" s="88"/>
      <c r="P155" s="249">
        <f>O155*H155</f>
        <v>0</v>
      </c>
      <c r="Q155" s="249">
        <v>0</v>
      </c>
      <c r="R155" s="249">
        <f>Q155*H155</f>
        <v>0</v>
      </c>
      <c r="S155" s="249">
        <v>0</v>
      </c>
      <c r="T155" s="250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51" t="s">
        <v>179</v>
      </c>
      <c r="AT155" s="251" t="s">
        <v>175</v>
      </c>
      <c r="AU155" s="251" t="s">
        <v>85</v>
      </c>
      <c r="AY155" s="14" t="s">
        <v>172</v>
      </c>
      <c r="BE155" s="252">
        <f>IF(N155="základní",J155,0)</f>
        <v>0</v>
      </c>
      <c r="BF155" s="252">
        <f>IF(N155="snížená",J155,0)</f>
        <v>0</v>
      </c>
      <c r="BG155" s="252">
        <f>IF(N155="zákl. přenesená",J155,0)</f>
        <v>0</v>
      </c>
      <c r="BH155" s="252">
        <f>IF(N155="sníž. přenesená",J155,0)</f>
        <v>0</v>
      </c>
      <c r="BI155" s="252">
        <f>IF(N155="nulová",J155,0)</f>
        <v>0</v>
      </c>
      <c r="BJ155" s="14" t="s">
        <v>83</v>
      </c>
      <c r="BK155" s="252">
        <f>ROUND(I155*H155,2)</f>
        <v>0</v>
      </c>
      <c r="BL155" s="14" t="s">
        <v>179</v>
      </c>
      <c r="BM155" s="251" t="s">
        <v>593</v>
      </c>
    </row>
    <row r="156" s="2" customFormat="1" ht="33" customHeight="1">
      <c r="A156" s="35"/>
      <c r="B156" s="36"/>
      <c r="C156" s="239" t="s">
        <v>85</v>
      </c>
      <c r="D156" s="239" t="s">
        <v>175</v>
      </c>
      <c r="E156" s="240" t="s">
        <v>193</v>
      </c>
      <c r="F156" s="241" t="s">
        <v>194</v>
      </c>
      <c r="G156" s="242" t="s">
        <v>191</v>
      </c>
      <c r="H156" s="243">
        <v>4.2000000000000002</v>
      </c>
      <c r="I156" s="244"/>
      <c r="J156" s="245">
        <f>ROUND(I156*H156,2)</f>
        <v>0</v>
      </c>
      <c r="K156" s="246"/>
      <c r="L156" s="41"/>
      <c r="M156" s="247" t="s">
        <v>1</v>
      </c>
      <c r="N156" s="248" t="s">
        <v>41</v>
      </c>
      <c r="O156" s="88"/>
      <c r="P156" s="249">
        <f>O156*H156</f>
        <v>0</v>
      </c>
      <c r="Q156" s="249">
        <v>0</v>
      </c>
      <c r="R156" s="249">
        <f>Q156*H156</f>
        <v>0</v>
      </c>
      <c r="S156" s="249">
        <v>0</v>
      </c>
      <c r="T156" s="250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51" t="s">
        <v>179</v>
      </c>
      <c r="AT156" s="251" t="s">
        <v>175</v>
      </c>
      <c r="AU156" s="251" t="s">
        <v>85</v>
      </c>
      <c r="AY156" s="14" t="s">
        <v>172</v>
      </c>
      <c r="BE156" s="252">
        <f>IF(N156="základní",J156,0)</f>
        <v>0</v>
      </c>
      <c r="BF156" s="252">
        <f>IF(N156="snížená",J156,0)</f>
        <v>0</v>
      </c>
      <c r="BG156" s="252">
        <f>IF(N156="zákl. přenesená",J156,0)</f>
        <v>0</v>
      </c>
      <c r="BH156" s="252">
        <f>IF(N156="sníž. přenesená",J156,0)</f>
        <v>0</v>
      </c>
      <c r="BI156" s="252">
        <f>IF(N156="nulová",J156,0)</f>
        <v>0</v>
      </c>
      <c r="BJ156" s="14" t="s">
        <v>83</v>
      </c>
      <c r="BK156" s="252">
        <f>ROUND(I156*H156,2)</f>
        <v>0</v>
      </c>
      <c r="BL156" s="14" t="s">
        <v>179</v>
      </c>
      <c r="BM156" s="251" t="s">
        <v>594</v>
      </c>
    </row>
    <row r="157" s="2" customFormat="1" ht="16.5" customHeight="1">
      <c r="A157" s="35"/>
      <c r="B157" s="36"/>
      <c r="C157" s="239" t="s">
        <v>188</v>
      </c>
      <c r="D157" s="239" t="s">
        <v>175</v>
      </c>
      <c r="E157" s="240" t="s">
        <v>204</v>
      </c>
      <c r="F157" s="241" t="s">
        <v>205</v>
      </c>
      <c r="G157" s="242" t="s">
        <v>191</v>
      </c>
      <c r="H157" s="243">
        <v>0.83999999999999997</v>
      </c>
      <c r="I157" s="244"/>
      <c r="J157" s="245">
        <f>ROUND(I157*H157,2)</f>
        <v>0</v>
      </c>
      <c r="K157" s="246"/>
      <c r="L157" s="41"/>
      <c r="M157" s="247" t="s">
        <v>1</v>
      </c>
      <c r="N157" s="248" t="s">
        <v>41</v>
      </c>
      <c r="O157" s="88"/>
      <c r="P157" s="249">
        <f>O157*H157</f>
        <v>0</v>
      </c>
      <c r="Q157" s="249">
        <v>0</v>
      </c>
      <c r="R157" s="249">
        <f>Q157*H157</f>
        <v>0</v>
      </c>
      <c r="S157" s="249">
        <v>0</v>
      </c>
      <c r="T157" s="250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51" t="s">
        <v>179</v>
      </c>
      <c r="AT157" s="251" t="s">
        <v>175</v>
      </c>
      <c r="AU157" s="251" t="s">
        <v>85</v>
      </c>
      <c r="AY157" s="14" t="s">
        <v>172</v>
      </c>
      <c r="BE157" s="252">
        <f>IF(N157="základní",J157,0)</f>
        <v>0</v>
      </c>
      <c r="BF157" s="252">
        <f>IF(N157="snížená",J157,0)</f>
        <v>0</v>
      </c>
      <c r="BG157" s="252">
        <f>IF(N157="zákl. přenesená",J157,0)</f>
        <v>0</v>
      </c>
      <c r="BH157" s="252">
        <f>IF(N157="sníž. přenesená",J157,0)</f>
        <v>0</v>
      </c>
      <c r="BI157" s="252">
        <f>IF(N157="nulová",J157,0)</f>
        <v>0</v>
      </c>
      <c r="BJ157" s="14" t="s">
        <v>83</v>
      </c>
      <c r="BK157" s="252">
        <f>ROUND(I157*H157,2)</f>
        <v>0</v>
      </c>
      <c r="BL157" s="14" t="s">
        <v>179</v>
      </c>
      <c r="BM157" s="251" t="s">
        <v>595</v>
      </c>
    </row>
    <row r="158" s="2" customFormat="1" ht="24.15" customHeight="1">
      <c r="A158" s="35"/>
      <c r="B158" s="36"/>
      <c r="C158" s="239" t="s">
        <v>179</v>
      </c>
      <c r="D158" s="239" t="s">
        <v>175</v>
      </c>
      <c r="E158" s="240" t="s">
        <v>197</v>
      </c>
      <c r="F158" s="241" t="s">
        <v>198</v>
      </c>
      <c r="G158" s="242" t="s">
        <v>191</v>
      </c>
      <c r="H158" s="243">
        <v>0.83999999999999997</v>
      </c>
      <c r="I158" s="244"/>
      <c r="J158" s="245">
        <f>ROUND(I158*H158,2)</f>
        <v>0</v>
      </c>
      <c r="K158" s="246"/>
      <c r="L158" s="41"/>
      <c r="M158" s="247" t="s">
        <v>1</v>
      </c>
      <c r="N158" s="248" t="s">
        <v>41</v>
      </c>
      <c r="O158" s="88"/>
      <c r="P158" s="249">
        <f>O158*H158</f>
        <v>0</v>
      </c>
      <c r="Q158" s="249">
        <v>0</v>
      </c>
      <c r="R158" s="249">
        <f>Q158*H158</f>
        <v>0</v>
      </c>
      <c r="S158" s="249">
        <v>0</v>
      </c>
      <c r="T158" s="250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51" t="s">
        <v>179</v>
      </c>
      <c r="AT158" s="251" t="s">
        <v>175</v>
      </c>
      <c r="AU158" s="251" t="s">
        <v>85</v>
      </c>
      <c r="AY158" s="14" t="s">
        <v>172</v>
      </c>
      <c r="BE158" s="252">
        <f>IF(N158="základní",J158,0)</f>
        <v>0</v>
      </c>
      <c r="BF158" s="252">
        <f>IF(N158="snížená",J158,0)</f>
        <v>0</v>
      </c>
      <c r="BG158" s="252">
        <f>IF(N158="zákl. přenesená",J158,0)</f>
        <v>0</v>
      </c>
      <c r="BH158" s="252">
        <f>IF(N158="sníž. přenesená",J158,0)</f>
        <v>0</v>
      </c>
      <c r="BI158" s="252">
        <f>IF(N158="nulová",J158,0)</f>
        <v>0</v>
      </c>
      <c r="BJ158" s="14" t="s">
        <v>83</v>
      </c>
      <c r="BK158" s="252">
        <f>ROUND(I158*H158,2)</f>
        <v>0</v>
      </c>
      <c r="BL158" s="14" t="s">
        <v>179</v>
      </c>
      <c r="BM158" s="251" t="s">
        <v>596</v>
      </c>
    </row>
    <row r="159" s="2" customFormat="1" ht="24.15" customHeight="1">
      <c r="A159" s="35"/>
      <c r="B159" s="36"/>
      <c r="C159" s="239" t="s">
        <v>196</v>
      </c>
      <c r="D159" s="239" t="s">
        <v>175</v>
      </c>
      <c r="E159" s="240" t="s">
        <v>200</v>
      </c>
      <c r="F159" s="241" t="s">
        <v>201</v>
      </c>
      <c r="G159" s="242" t="s">
        <v>191</v>
      </c>
      <c r="H159" s="243">
        <v>25.199999999999999</v>
      </c>
      <c r="I159" s="244"/>
      <c r="J159" s="245">
        <f>ROUND(I159*H159,2)</f>
        <v>0</v>
      </c>
      <c r="K159" s="246"/>
      <c r="L159" s="41"/>
      <c r="M159" s="247" t="s">
        <v>1</v>
      </c>
      <c r="N159" s="248" t="s">
        <v>41</v>
      </c>
      <c r="O159" s="88"/>
      <c r="P159" s="249">
        <f>O159*H159</f>
        <v>0</v>
      </c>
      <c r="Q159" s="249">
        <v>0</v>
      </c>
      <c r="R159" s="249">
        <f>Q159*H159</f>
        <v>0</v>
      </c>
      <c r="S159" s="249">
        <v>0</v>
      </c>
      <c r="T159" s="250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51" t="s">
        <v>179</v>
      </c>
      <c r="AT159" s="251" t="s">
        <v>175</v>
      </c>
      <c r="AU159" s="251" t="s">
        <v>85</v>
      </c>
      <c r="AY159" s="14" t="s">
        <v>172</v>
      </c>
      <c r="BE159" s="252">
        <f>IF(N159="základní",J159,0)</f>
        <v>0</v>
      </c>
      <c r="BF159" s="252">
        <f>IF(N159="snížená",J159,0)</f>
        <v>0</v>
      </c>
      <c r="BG159" s="252">
        <f>IF(N159="zákl. přenesená",J159,0)</f>
        <v>0</v>
      </c>
      <c r="BH159" s="252">
        <f>IF(N159="sníž. přenesená",J159,0)</f>
        <v>0</v>
      </c>
      <c r="BI159" s="252">
        <f>IF(N159="nulová",J159,0)</f>
        <v>0</v>
      </c>
      <c r="BJ159" s="14" t="s">
        <v>83</v>
      </c>
      <c r="BK159" s="252">
        <f>ROUND(I159*H159,2)</f>
        <v>0</v>
      </c>
      <c r="BL159" s="14" t="s">
        <v>179</v>
      </c>
      <c r="BM159" s="251" t="s">
        <v>597</v>
      </c>
    </row>
    <row r="160" s="2" customFormat="1" ht="33" customHeight="1">
      <c r="A160" s="35"/>
      <c r="B160" s="36"/>
      <c r="C160" s="239" t="s">
        <v>173</v>
      </c>
      <c r="D160" s="239" t="s">
        <v>175</v>
      </c>
      <c r="E160" s="240" t="s">
        <v>598</v>
      </c>
      <c r="F160" s="241" t="s">
        <v>599</v>
      </c>
      <c r="G160" s="242" t="s">
        <v>191</v>
      </c>
      <c r="H160" s="243">
        <v>0.17000000000000001</v>
      </c>
      <c r="I160" s="244"/>
      <c r="J160" s="245">
        <f>ROUND(I160*H160,2)</f>
        <v>0</v>
      </c>
      <c r="K160" s="246"/>
      <c r="L160" s="41"/>
      <c r="M160" s="247" t="s">
        <v>1</v>
      </c>
      <c r="N160" s="248" t="s">
        <v>41</v>
      </c>
      <c r="O160" s="88"/>
      <c r="P160" s="249">
        <f>O160*H160</f>
        <v>0</v>
      </c>
      <c r="Q160" s="249">
        <v>0</v>
      </c>
      <c r="R160" s="249">
        <f>Q160*H160</f>
        <v>0</v>
      </c>
      <c r="S160" s="249">
        <v>0</v>
      </c>
      <c r="T160" s="250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51" t="s">
        <v>179</v>
      </c>
      <c r="AT160" s="251" t="s">
        <v>175</v>
      </c>
      <c r="AU160" s="251" t="s">
        <v>85</v>
      </c>
      <c r="AY160" s="14" t="s">
        <v>172</v>
      </c>
      <c r="BE160" s="252">
        <f>IF(N160="základní",J160,0)</f>
        <v>0</v>
      </c>
      <c r="BF160" s="252">
        <f>IF(N160="snížená",J160,0)</f>
        <v>0</v>
      </c>
      <c r="BG160" s="252">
        <f>IF(N160="zákl. přenesená",J160,0)</f>
        <v>0</v>
      </c>
      <c r="BH160" s="252">
        <f>IF(N160="sníž. přenesená",J160,0)</f>
        <v>0</v>
      </c>
      <c r="BI160" s="252">
        <f>IF(N160="nulová",J160,0)</f>
        <v>0</v>
      </c>
      <c r="BJ160" s="14" t="s">
        <v>83</v>
      </c>
      <c r="BK160" s="252">
        <f>ROUND(I160*H160,2)</f>
        <v>0</v>
      </c>
      <c r="BL160" s="14" t="s">
        <v>179</v>
      </c>
      <c r="BM160" s="251" t="s">
        <v>600</v>
      </c>
    </row>
    <row r="161" s="12" customFormat="1" ht="25.92" customHeight="1">
      <c r="A161" s="12"/>
      <c r="B161" s="223"/>
      <c r="C161" s="224"/>
      <c r="D161" s="225" t="s">
        <v>75</v>
      </c>
      <c r="E161" s="226" t="s">
        <v>207</v>
      </c>
      <c r="F161" s="226" t="s">
        <v>208</v>
      </c>
      <c r="G161" s="224"/>
      <c r="H161" s="224"/>
      <c r="I161" s="227"/>
      <c r="J161" s="228">
        <f>BK161</f>
        <v>0</v>
      </c>
      <c r="K161" s="224"/>
      <c r="L161" s="229"/>
      <c r="M161" s="230"/>
      <c r="N161" s="231"/>
      <c r="O161" s="231"/>
      <c r="P161" s="232">
        <f>P162+P178+P192+P197+P204+P221+P231+P262+P269+P282+P288</f>
        <v>0</v>
      </c>
      <c r="Q161" s="231"/>
      <c r="R161" s="232">
        <f>R162+R178+R192+R197+R204+R221+R231+R262+R269+R282+R288</f>
        <v>0.41650599659999998</v>
      </c>
      <c r="S161" s="231"/>
      <c r="T161" s="233">
        <f>T162+T178+T192+T197+T204+T221+T231+T262+T269+T282+T288</f>
        <v>0.83987000000000012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34" t="s">
        <v>85</v>
      </c>
      <c r="AT161" s="235" t="s">
        <v>75</v>
      </c>
      <c r="AU161" s="235" t="s">
        <v>76</v>
      </c>
      <c r="AY161" s="234" t="s">
        <v>172</v>
      </c>
      <c r="BK161" s="236">
        <f>BK162+BK178+BK192+BK197+BK204+BK221+BK231+BK262+BK269+BK282+BK288</f>
        <v>0</v>
      </c>
    </row>
    <row r="162" s="12" customFormat="1" ht="22.8" customHeight="1">
      <c r="A162" s="12"/>
      <c r="B162" s="223"/>
      <c r="C162" s="224"/>
      <c r="D162" s="225" t="s">
        <v>75</v>
      </c>
      <c r="E162" s="237" t="s">
        <v>601</v>
      </c>
      <c r="F162" s="237" t="s">
        <v>602</v>
      </c>
      <c r="G162" s="224"/>
      <c r="H162" s="224"/>
      <c r="I162" s="227"/>
      <c r="J162" s="238">
        <f>BK162</f>
        <v>0</v>
      </c>
      <c r="K162" s="224"/>
      <c r="L162" s="229"/>
      <c r="M162" s="230"/>
      <c r="N162" s="231"/>
      <c r="O162" s="231"/>
      <c r="P162" s="232">
        <f>SUM(P163:P177)</f>
        <v>0</v>
      </c>
      <c r="Q162" s="231"/>
      <c r="R162" s="232">
        <f>SUM(R163:R177)</f>
        <v>0.10306164000000001</v>
      </c>
      <c r="S162" s="231"/>
      <c r="T162" s="233">
        <f>SUM(T163:T177)</f>
        <v>0.16982000000000003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34" t="s">
        <v>85</v>
      </c>
      <c r="AT162" s="235" t="s">
        <v>75</v>
      </c>
      <c r="AU162" s="235" t="s">
        <v>83</v>
      </c>
      <c r="AY162" s="234" t="s">
        <v>172</v>
      </c>
      <c r="BK162" s="236">
        <f>SUM(BK163:BK177)</f>
        <v>0</v>
      </c>
    </row>
    <row r="163" s="2" customFormat="1" ht="33" customHeight="1">
      <c r="A163" s="35"/>
      <c r="B163" s="36"/>
      <c r="C163" s="239" t="s">
        <v>203</v>
      </c>
      <c r="D163" s="239" t="s">
        <v>175</v>
      </c>
      <c r="E163" s="240" t="s">
        <v>603</v>
      </c>
      <c r="F163" s="241" t="s">
        <v>604</v>
      </c>
      <c r="G163" s="242" t="s">
        <v>213</v>
      </c>
      <c r="H163" s="243">
        <v>8</v>
      </c>
      <c r="I163" s="244"/>
      <c r="J163" s="245">
        <f>ROUND(I163*H163,2)</f>
        <v>0</v>
      </c>
      <c r="K163" s="246"/>
      <c r="L163" s="41"/>
      <c r="M163" s="247" t="s">
        <v>1</v>
      </c>
      <c r="N163" s="248" t="s">
        <v>41</v>
      </c>
      <c r="O163" s="88"/>
      <c r="P163" s="249">
        <f>O163*H163</f>
        <v>0</v>
      </c>
      <c r="Q163" s="249">
        <v>0</v>
      </c>
      <c r="R163" s="249">
        <f>Q163*H163</f>
        <v>0</v>
      </c>
      <c r="S163" s="249">
        <v>0.0055799999999999999</v>
      </c>
      <c r="T163" s="250">
        <f>S163*H163</f>
        <v>0.044639999999999999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51" t="s">
        <v>214</v>
      </c>
      <c r="AT163" s="251" t="s">
        <v>175</v>
      </c>
      <c r="AU163" s="251" t="s">
        <v>85</v>
      </c>
      <c r="AY163" s="14" t="s">
        <v>172</v>
      </c>
      <c r="BE163" s="252">
        <f>IF(N163="základní",J163,0)</f>
        <v>0</v>
      </c>
      <c r="BF163" s="252">
        <f>IF(N163="snížená",J163,0)</f>
        <v>0</v>
      </c>
      <c r="BG163" s="252">
        <f>IF(N163="zákl. přenesená",J163,0)</f>
        <v>0</v>
      </c>
      <c r="BH163" s="252">
        <f>IF(N163="sníž. přenesená",J163,0)</f>
        <v>0</v>
      </c>
      <c r="BI163" s="252">
        <f>IF(N163="nulová",J163,0)</f>
        <v>0</v>
      </c>
      <c r="BJ163" s="14" t="s">
        <v>83</v>
      </c>
      <c r="BK163" s="252">
        <f>ROUND(I163*H163,2)</f>
        <v>0</v>
      </c>
      <c r="BL163" s="14" t="s">
        <v>214</v>
      </c>
      <c r="BM163" s="251" t="s">
        <v>605</v>
      </c>
    </row>
    <row r="164" s="2" customFormat="1" ht="33" customHeight="1">
      <c r="A164" s="35"/>
      <c r="B164" s="36"/>
      <c r="C164" s="239" t="s">
        <v>184</v>
      </c>
      <c r="D164" s="239" t="s">
        <v>175</v>
      </c>
      <c r="E164" s="240" t="s">
        <v>606</v>
      </c>
      <c r="F164" s="241" t="s">
        <v>607</v>
      </c>
      <c r="G164" s="242" t="s">
        <v>213</v>
      </c>
      <c r="H164" s="243">
        <v>5</v>
      </c>
      <c r="I164" s="244"/>
      <c r="J164" s="245">
        <f>ROUND(I164*H164,2)</f>
        <v>0</v>
      </c>
      <c r="K164" s="246"/>
      <c r="L164" s="41"/>
      <c r="M164" s="247" t="s">
        <v>1</v>
      </c>
      <c r="N164" s="248" t="s">
        <v>41</v>
      </c>
      <c r="O164" s="88"/>
      <c r="P164" s="249">
        <f>O164*H164</f>
        <v>0</v>
      </c>
      <c r="Q164" s="249">
        <v>0</v>
      </c>
      <c r="R164" s="249">
        <f>Q164*H164</f>
        <v>0</v>
      </c>
      <c r="S164" s="249">
        <v>0.0076299999999999996</v>
      </c>
      <c r="T164" s="250">
        <f>S164*H164</f>
        <v>0.038149999999999996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51" t="s">
        <v>214</v>
      </c>
      <c r="AT164" s="251" t="s">
        <v>175</v>
      </c>
      <c r="AU164" s="251" t="s">
        <v>85</v>
      </c>
      <c r="AY164" s="14" t="s">
        <v>172</v>
      </c>
      <c r="BE164" s="252">
        <f>IF(N164="základní",J164,0)</f>
        <v>0</v>
      </c>
      <c r="BF164" s="252">
        <f>IF(N164="snížená",J164,0)</f>
        <v>0</v>
      </c>
      <c r="BG164" s="252">
        <f>IF(N164="zákl. přenesená",J164,0)</f>
        <v>0</v>
      </c>
      <c r="BH164" s="252">
        <f>IF(N164="sníž. přenesená",J164,0)</f>
        <v>0</v>
      </c>
      <c r="BI164" s="252">
        <f>IF(N164="nulová",J164,0)</f>
        <v>0</v>
      </c>
      <c r="BJ164" s="14" t="s">
        <v>83</v>
      </c>
      <c r="BK164" s="252">
        <f>ROUND(I164*H164,2)</f>
        <v>0</v>
      </c>
      <c r="BL164" s="14" t="s">
        <v>214</v>
      </c>
      <c r="BM164" s="251" t="s">
        <v>608</v>
      </c>
    </row>
    <row r="165" s="2" customFormat="1" ht="33" customHeight="1">
      <c r="A165" s="35"/>
      <c r="B165" s="36"/>
      <c r="C165" s="239" t="s">
        <v>216</v>
      </c>
      <c r="D165" s="239" t="s">
        <v>175</v>
      </c>
      <c r="E165" s="240" t="s">
        <v>609</v>
      </c>
      <c r="F165" s="241" t="s">
        <v>610</v>
      </c>
      <c r="G165" s="242" t="s">
        <v>213</v>
      </c>
      <c r="H165" s="243">
        <v>8</v>
      </c>
      <c r="I165" s="244"/>
      <c r="J165" s="245">
        <f>ROUND(I165*H165,2)</f>
        <v>0</v>
      </c>
      <c r="K165" s="246"/>
      <c r="L165" s="41"/>
      <c r="M165" s="247" t="s">
        <v>1</v>
      </c>
      <c r="N165" s="248" t="s">
        <v>41</v>
      </c>
      <c r="O165" s="88"/>
      <c r="P165" s="249">
        <f>O165*H165</f>
        <v>0</v>
      </c>
      <c r="Q165" s="249">
        <v>0</v>
      </c>
      <c r="R165" s="249">
        <f>Q165*H165</f>
        <v>0</v>
      </c>
      <c r="S165" s="249">
        <v>0.0057600000000000004</v>
      </c>
      <c r="T165" s="250">
        <f>S165*H165</f>
        <v>0.046080000000000003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51" t="s">
        <v>214</v>
      </c>
      <c r="AT165" s="251" t="s">
        <v>175</v>
      </c>
      <c r="AU165" s="251" t="s">
        <v>85</v>
      </c>
      <c r="AY165" s="14" t="s">
        <v>172</v>
      </c>
      <c r="BE165" s="252">
        <f>IF(N165="základní",J165,0)</f>
        <v>0</v>
      </c>
      <c r="BF165" s="252">
        <f>IF(N165="snížená",J165,0)</f>
        <v>0</v>
      </c>
      <c r="BG165" s="252">
        <f>IF(N165="zákl. přenesená",J165,0)</f>
        <v>0</v>
      </c>
      <c r="BH165" s="252">
        <f>IF(N165="sníž. přenesená",J165,0)</f>
        <v>0</v>
      </c>
      <c r="BI165" s="252">
        <f>IF(N165="nulová",J165,0)</f>
        <v>0</v>
      </c>
      <c r="BJ165" s="14" t="s">
        <v>83</v>
      </c>
      <c r="BK165" s="252">
        <f>ROUND(I165*H165,2)</f>
        <v>0</v>
      </c>
      <c r="BL165" s="14" t="s">
        <v>214</v>
      </c>
      <c r="BM165" s="251" t="s">
        <v>611</v>
      </c>
    </row>
    <row r="166" s="2" customFormat="1" ht="33" customHeight="1">
      <c r="A166" s="35"/>
      <c r="B166" s="36"/>
      <c r="C166" s="239" t="s">
        <v>220</v>
      </c>
      <c r="D166" s="239" t="s">
        <v>175</v>
      </c>
      <c r="E166" s="240" t="s">
        <v>612</v>
      </c>
      <c r="F166" s="241" t="s">
        <v>613</v>
      </c>
      <c r="G166" s="242" t="s">
        <v>213</v>
      </c>
      <c r="H166" s="243">
        <v>5</v>
      </c>
      <c r="I166" s="244"/>
      <c r="J166" s="245">
        <f>ROUND(I166*H166,2)</f>
        <v>0</v>
      </c>
      <c r="K166" s="246"/>
      <c r="L166" s="41"/>
      <c r="M166" s="247" t="s">
        <v>1</v>
      </c>
      <c r="N166" s="248" t="s">
        <v>41</v>
      </c>
      <c r="O166" s="88"/>
      <c r="P166" s="249">
        <f>O166*H166</f>
        <v>0</v>
      </c>
      <c r="Q166" s="249">
        <v>0</v>
      </c>
      <c r="R166" s="249">
        <f>Q166*H166</f>
        <v>0</v>
      </c>
      <c r="S166" s="249">
        <v>0.0081899999999999994</v>
      </c>
      <c r="T166" s="250">
        <f>S166*H166</f>
        <v>0.04095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51" t="s">
        <v>214</v>
      </c>
      <c r="AT166" s="251" t="s">
        <v>175</v>
      </c>
      <c r="AU166" s="251" t="s">
        <v>85</v>
      </c>
      <c r="AY166" s="14" t="s">
        <v>172</v>
      </c>
      <c r="BE166" s="252">
        <f>IF(N166="základní",J166,0)</f>
        <v>0</v>
      </c>
      <c r="BF166" s="252">
        <f>IF(N166="snížená",J166,0)</f>
        <v>0</v>
      </c>
      <c r="BG166" s="252">
        <f>IF(N166="zákl. přenesená",J166,0)</f>
        <v>0</v>
      </c>
      <c r="BH166" s="252">
        <f>IF(N166="sníž. přenesená",J166,0)</f>
        <v>0</v>
      </c>
      <c r="BI166" s="252">
        <f>IF(N166="nulová",J166,0)</f>
        <v>0</v>
      </c>
      <c r="BJ166" s="14" t="s">
        <v>83</v>
      </c>
      <c r="BK166" s="252">
        <f>ROUND(I166*H166,2)</f>
        <v>0</v>
      </c>
      <c r="BL166" s="14" t="s">
        <v>214</v>
      </c>
      <c r="BM166" s="251" t="s">
        <v>614</v>
      </c>
    </row>
    <row r="167" s="2" customFormat="1" ht="33" customHeight="1">
      <c r="A167" s="35"/>
      <c r="B167" s="36"/>
      <c r="C167" s="239" t="s">
        <v>224</v>
      </c>
      <c r="D167" s="239" t="s">
        <v>175</v>
      </c>
      <c r="E167" s="240" t="s">
        <v>615</v>
      </c>
      <c r="F167" s="241" t="s">
        <v>616</v>
      </c>
      <c r="G167" s="242" t="s">
        <v>213</v>
      </c>
      <c r="H167" s="243">
        <v>8</v>
      </c>
      <c r="I167" s="244"/>
      <c r="J167" s="245">
        <f>ROUND(I167*H167,2)</f>
        <v>0</v>
      </c>
      <c r="K167" s="246"/>
      <c r="L167" s="41"/>
      <c r="M167" s="247" t="s">
        <v>1</v>
      </c>
      <c r="N167" s="248" t="s">
        <v>41</v>
      </c>
      <c r="O167" s="88"/>
      <c r="P167" s="249">
        <f>O167*H167</f>
        <v>0</v>
      </c>
      <c r="Q167" s="249">
        <v>9.3330000000000003E-05</v>
      </c>
      <c r="R167" s="249">
        <f>Q167*H167</f>
        <v>0.00074664000000000002</v>
      </c>
      <c r="S167" s="249">
        <v>0</v>
      </c>
      <c r="T167" s="250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51" t="s">
        <v>214</v>
      </c>
      <c r="AT167" s="251" t="s">
        <v>175</v>
      </c>
      <c r="AU167" s="251" t="s">
        <v>85</v>
      </c>
      <c r="AY167" s="14" t="s">
        <v>172</v>
      </c>
      <c r="BE167" s="252">
        <f>IF(N167="základní",J167,0)</f>
        <v>0</v>
      </c>
      <c r="BF167" s="252">
        <f>IF(N167="snížená",J167,0)</f>
        <v>0</v>
      </c>
      <c r="BG167" s="252">
        <f>IF(N167="zákl. přenesená",J167,0)</f>
        <v>0</v>
      </c>
      <c r="BH167" s="252">
        <f>IF(N167="sníž. přenesená",J167,0)</f>
        <v>0</v>
      </c>
      <c r="BI167" s="252">
        <f>IF(N167="nulová",J167,0)</f>
        <v>0</v>
      </c>
      <c r="BJ167" s="14" t="s">
        <v>83</v>
      </c>
      <c r="BK167" s="252">
        <f>ROUND(I167*H167,2)</f>
        <v>0</v>
      </c>
      <c r="BL167" s="14" t="s">
        <v>214</v>
      </c>
      <c r="BM167" s="251" t="s">
        <v>617</v>
      </c>
    </row>
    <row r="168" s="2" customFormat="1" ht="33" customHeight="1">
      <c r="A168" s="35"/>
      <c r="B168" s="36"/>
      <c r="C168" s="239" t="s">
        <v>229</v>
      </c>
      <c r="D168" s="239" t="s">
        <v>175</v>
      </c>
      <c r="E168" s="240" t="s">
        <v>618</v>
      </c>
      <c r="F168" s="241" t="s">
        <v>619</v>
      </c>
      <c r="G168" s="242" t="s">
        <v>213</v>
      </c>
      <c r="H168" s="243">
        <v>5</v>
      </c>
      <c r="I168" s="244"/>
      <c r="J168" s="245">
        <f>ROUND(I168*H168,2)</f>
        <v>0</v>
      </c>
      <c r="K168" s="246"/>
      <c r="L168" s="41"/>
      <c r="M168" s="247" t="s">
        <v>1</v>
      </c>
      <c r="N168" s="248" t="s">
        <v>41</v>
      </c>
      <c r="O168" s="88"/>
      <c r="P168" s="249">
        <f>O168*H168</f>
        <v>0</v>
      </c>
      <c r="Q168" s="249">
        <v>0.00016794</v>
      </c>
      <c r="R168" s="249">
        <f>Q168*H168</f>
        <v>0.00083969999999999997</v>
      </c>
      <c r="S168" s="249">
        <v>0</v>
      </c>
      <c r="T168" s="250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51" t="s">
        <v>214</v>
      </c>
      <c r="AT168" s="251" t="s">
        <v>175</v>
      </c>
      <c r="AU168" s="251" t="s">
        <v>85</v>
      </c>
      <c r="AY168" s="14" t="s">
        <v>172</v>
      </c>
      <c r="BE168" s="252">
        <f>IF(N168="základní",J168,0)</f>
        <v>0</v>
      </c>
      <c r="BF168" s="252">
        <f>IF(N168="snížená",J168,0)</f>
        <v>0</v>
      </c>
      <c r="BG168" s="252">
        <f>IF(N168="zákl. přenesená",J168,0)</f>
        <v>0</v>
      </c>
      <c r="BH168" s="252">
        <f>IF(N168="sníž. přenesená",J168,0)</f>
        <v>0</v>
      </c>
      <c r="BI168" s="252">
        <f>IF(N168="nulová",J168,0)</f>
        <v>0</v>
      </c>
      <c r="BJ168" s="14" t="s">
        <v>83</v>
      </c>
      <c r="BK168" s="252">
        <f>ROUND(I168*H168,2)</f>
        <v>0</v>
      </c>
      <c r="BL168" s="14" t="s">
        <v>214</v>
      </c>
      <c r="BM168" s="251" t="s">
        <v>620</v>
      </c>
    </row>
    <row r="169" s="2" customFormat="1" ht="33" customHeight="1">
      <c r="A169" s="35"/>
      <c r="B169" s="36"/>
      <c r="C169" s="239" t="s">
        <v>235</v>
      </c>
      <c r="D169" s="239" t="s">
        <v>175</v>
      </c>
      <c r="E169" s="240" t="s">
        <v>621</v>
      </c>
      <c r="F169" s="241" t="s">
        <v>622</v>
      </c>
      <c r="G169" s="242" t="s">
        <v>213</v>
      </c>
      <c r="H169" s="243">
        <v>8</v>
      </c>
      <c r="I169" s="244"/>
      <c r="J169" s="245">
        <f>ROUND(I169*H169,2)</f>
        <v>0</v>
      </c>
      <c r="K169" s="246"/>
      <c r="L169" s="41"/>
      <c r="M169" s="247" t="s">
        <v>1</v>
      </c>
      <c r="N169" s="248" t="s">
        <v>41</v>
      </c>
      <c r="O169" s="88"/>
      <c r="P169" s="249">
        <f>O169*H169</f>
        <v>0</v>
      </c>
      <c r="Q169" s="249">
        <v>0.00013999499999999999</v>
      </c>
      <c r="R169" s="249">
        <f>Q169*H169</f>
        <v>0.0011199599999999999</v>
      </c>
      <c r="S169" s="249">
        <v>0</v>
      </c>
      <c r="T169" s="250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51" t="s">
        <v>214</v>
      </c>
      <c r="AT169" s="251" t="s">
        <v>175</v>
      </c>
      <c r="AU169" s="251" t="s">
        <v>85</v>
      </c>
      <c r="AY169" s="14" t="s">
        <v>172</v>
      </c>
      <c r="BE169" s="252">
        <f>IF(N169="základní",J169,0)</f>
        <v>0</v>
      </c>
      <c r="BF169" s="252">
        <f>IF(N169="snížená",J169,0)</f>
        <v>0</v>
      </c>
      <c r="BG169" s="252">
        <f>IF(N169="zákl. přenesená",J169,0)</f>
        <v>0</v>
      </c>
      <c r="BH169" s="252">
        <f>IF(N169="sníž. přenesená",J169,0)</f>
        <v>0</v>
      </c>
      <c r="BI169" s="252">
        <f>IF(N169="nulová",J169,0)</f>
        <v>0</v>
      </c>
      <c r="BJ169" s="14" t="s">
        <v>83</v>
      </c>
      <c r="BK169" s="252">
        <f>ROUND(I169*H169,2)</f>
        <v>0</v>
      </c>
      <c r="BL169" s="14" t="s">
        <v>214</v>
      </c>
      <c r="BM169" s="251" t="s">
        <v>623</v>
      </c>
    </row>
    <row r="170" s="2" customFormat="1" ht="33" customHeight="1">
      <c r="A170" s="35"/>
      <c r="B170" s="36"/>
      <c r="C170" s="239" t="s">
        <v>239</v>
      </c>
      <c r="D170" s="239" t="s">
        <v>175</v>
      </c>
      <c r="E170" s="240" t="s">
        <v>624</v>
      </c>
      <c r="F170" s="241" t="s">
        <v>625</v>
      </c>
      <c r="G170" s="242" t="s">
        <v>213</v>
      </c>
      <c r="H170" s="243">
        <v>5</v>
      </c>
      <c r="I170" s="244"/>
      <c r="J170" s="245">
        <f>ROUND(I170*H170,2)</f>
        <v>0</v>
      </c>
      <c r="K170" s="246"/>
      <c r="L170" s="41"/>
      <c r="M170" s="247" t="s">
        <v>1</v>
      </c>
      <c r="N170" s="248" t="s">
        <v>41</v>
      </c>
      <c r="O170" s="88"/>
      <c r="P170" s="249">
        <f>O170*H170</f>
        <v>0</v>
      </c>
      <c r="Q170" s="249">
        <v>0.00025190999999999999</v>
      </c>
      <c r="R170" s="249">
        <f>Q170*H170</f>
        <v>0.0012595499999999999</v>
      </c>
      <c r="S170" s="249">
        <v>0</v>
      </c>
      <c r="T170" s="250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51" t="s">
        <v>214</v>
      </c>
      <c r="AT170" s="251" t="s">
        <v>175</v>
      </c>
      <c r="AU170" s="251" t="s">
        <v>85</v>
      </c>
      <c r="AY170" s="14" t="s">
        <v>172</v>
      </c>
      <c r="BE170" s="252">
        <f>IF(N170="základní",J170,0)</f>
        <v>0</v>
      </c>
      <c r="BF170" s="252">
        <f>IF(N170="snížená",J170,0)</f>
        <v>0</v>
      </c>
      <c r="BG170" s="252">
        <f>IF(N170="zákl. přenesená",J170,0)</f>
        <v>0</v>
      </c>
      <c r="BH170" s="252">
        <f>IF(N170="sníž. přenesená",J170,0)</f>
        <v>0</v>
      </c>
      <c r="BI170" s="252">
        <f>IF(N170="nulová",J170,0)</f>
        <v>0</v>
      </c>
      <c r="BJ170" s="14" t="s">
        <v>83</v>
      </c>
      <c r="BK170" s="252">
        <f>ROUND(I170*H170,2)</f>
        <v>0</v>
      </c>
      <c r="BL170" s="14" t="s">
        <v>214</v>
      </c>
      <c r="BM170" s="251" t="s">
        <v>626</v>
      </c>
    </row>
    <row r="171" s="2" customFormat="1" ht="24.15" customHeight="1">
      <c r="A171" s="35"/>
      <c r="B171" s="36"/>
      <c r="C171" s="253" t="s">
        <v>8</v>
      </c>
      <c r="D171" s="253" t="s">
        <v>181</v>
      </c>
      <c r="E171" s="254" t="s">
        <v>627</v>
      </c>
      <c r="F171" s="255" t="s">
        <v>628</v>
      </c>
      <c r="G171" s="256" t="s">
        <v>213</v>
      </c>
      <c r="H171" s="257">
        <v>18.399999999999999</v>
      </c>
      <c r="I171" s="258"/>
      <c r="J171" s="259">
        <f>ROUND(I171*H171,2)</f>
        <v>0</v>
      </c>
      <c r="K171" s="260"/>
      <c r="L171" s="261"/>
      <c r="M171" s="262" t="s">
        <v>1</v>
      </c>
      <c r="N171" s="263" t="s">
        <v>41</v>
      </c>
      <c r="O171" s="88"/>
      <c r="P171" s="249">
        <f>O171*H171</f>
        <v>0</v>
      </c>
      <c r="Q171" s="249">
        <v>0.00032000000000000003</v>
      </c>
      <c r="R171" s="249">
        <f>Q171*H171</f>
        <v>0.005888</v>
      </c>
      <c r="S171" s="249">
        <v>0</v>
      </c>
      <c r="T171" s="250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51" t="s">
        <v>309</v>
      </c>
      <c r="AT171" s="251" t="s">
        <v>181</v>
      </c>
      <c r="AU171" s="251" t="s">
        <v>85</v>
      </c>
      <c r="AY171" s="14" t="s">
        <v>172</v>
      </c>
      <c r="BE171" s="252">
        <f>IF(N171="základní",J171,0)</f>
        <v>0</v>
      </c>
      <c r="BF171" s="252">
        <f>IF(N171="snížená",J171,0)</f>
        <v>0</v>
      </c>
      <c r="BG171" s="252">
        <f>IF(N171="zákl. přenesená",J171,0)</f>
        <v>0</v>
      </c>
      <c r="BH171" s="252">
        <f>IF(N171="sníž. přenesená",J171,0)</f>
        <v>0</v>
      </c>
      <c r="BI171" s="252">
        <f>IF(N171="nulová",J171,0)</f>
        <v>0</v>
      </c>
      <c r="BJ171" s="14" t="s">
        <v>83</v>
      </c>
      <c r="BK171" s="252">
        <f>ROUND(I171*H171,2)</f>
        <v>0</v>
      </c>
      <c r="BL171" s="14" t="s">
        <v>214</v>
      </c>
      <c r="BM171" s="251" t="s">
        <v>629</v>
      </c>
    </row>
    <row r="172" s="2" customFormat="1" ht="24.15" customHeight="1">
      <c r="A172" s="35"/>
      <c r="B172" s="36"/>
      <c r="C172" s="253" t="s">
        <v>214</v>
      </c>
      <c r="D172" s="253" t="s">
        <v>181</v>
      </c>
      <c r="E172" s="254" t="s">
        <v>630</v>
      </c>
      <c r="F172" s="255" t="s">
        <v>631</v>
      </c>
      <c r="G172" s="256" t="s">
        <v>213</v>
      </c>
      <c r="H172" s="257">
        <v>11.5</v>
      </c>
      <c r="I172" s="258"/>
      <c r="J172" s="259">
        <f>ROUND(I172*H172,2)</f>
        <v>0</v>
      </c>
      <c r="K172" s="260"/>
      <c r="L172" s="261"/>
      <c r="M172" s="262" t="s">
        <v>1</v>
      </c>
      <c r="N172" s="263" t="s">
        <v>41</v>
      </c>
      <c r="O172" s="88"/>
      <c r="P172" s="249">
        <f>O172*H172</f>
        <v>0</v>
      </c>
      <c r="Q172" s="249">
        <v>0.0012099999999999999</v>
      </c>
      <c r="R172" s="249">
        <f>Q172*H172</f>
        <v>0.013914999999999999</v>
      </c>
      <c r="S172" s="249">
        <v>0</v>
      </c>
      <c r="T172" s="250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51" t="s">
        <v>309</v>
      </c>
      <c r="AT172" s="251" t="s">
        <v>181</v>
      </c>
      <c r="AU172" s="251" t="s">
        <v>85</v>
      </c>
      <c r="AY172" s="14" t="s">
        <v>172</v>
      </c>
      <c r="BE172" s="252">
        <f>IF(N172="základní",J172,0)</f>
        <v>0</v>
      </c>
      <c r="BF172" s="252">
        <f>IF(N172="snížená",J172,0)</f>
        <v>0</v>
      </c>
      <c r="BG172" s="252">
        <f>IF(N172="zákl. přenesená",J172,0)</f>
        <v>0</v>
      </c>
      <c r="BH172" s="252">
        <f>IF(N172="sníž. přenesená",J172,0)</f>
        <v>0</v>
      </c>
      <c r="BI172" s="252">
        <f>IF(N172="nulová",J172,0)</f>
        <v>0</v>
      </c>
      <c r="BJ172" s="14" t="s">
        <v>83</v>
      </c>
      <c r="BK172" s="252">
        <f>ROUND(I172*H172,2)</f>
        <v>0</v>
      </c>
      <c r="BL172" s="14" t="s">
        <v>214</v>
      </c>
      <c r="BM172" s="251" t="s">
        <v>632</v>
      </c>
    </row>
    <row r="173" s="2" customFormat="1" ht="24.15" customHeight="1">
      <c r="A173" s="35"/>
      <c r="B173" s="36"/>
      <c r="C173" s="239" t="s">
        <v>249</v>
      </c>
      <c r="D173" s="239" t="s">
        <v>175</v>
      </c>
      <c r="E173" s="240" t="s">
        <v>633</v>
      </c>
      <c r="F173" s="241" t="s">
        <v>634</v>
      </c>
      <c r="G173" s="242" t="s">
        <v>427</v>
      </c>
      <c r="H173" s="243">
        <v>15</v>
      </c>
      <c r="I173" s="244"/>
      <c r="J173" s="245">
        <f>ROUND(I173*H173,2)</f>
        <v>0</v>
      </c>
      <c r="K173" s="246"/>
      <c r="L173" s="41"/>
      <c r="M173" s="247" t="s">
        <v>1</v>
      </c>
      <c r="N173" s="248" t="s">
        <v>41</v>
      </c>
      <c r="O173" s="88"/>
      <c r="P173" s="249">
        <f>O173*H173</f>
        <v>0</v>
      </c>
      <c r="Q173" s="249">
        <v>0.00097368599999999997</v>
      </c>
      <c r="R173" s="249">
        <f>Q173*H173</f>
        <v>0.01460529</v>
      </c>
      <c r="S173" s="249">
        <v>0</v>
      </c>
      <c r="T173" s="250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51" t="s">
        <v>214</v>
      </c>
      <c r="AT173" s="251" t="s">
        <v>175</v>
      </c>
      <c r="AU173" s="251" t="s">
        <v>85</v>
      </c>
      <c r="AY173" s="14" t="s">
        <v>172</v>
      </c>
      <c r="BE173" s="252">
        <f>IF(N173="základní",J173,0)</f>
        <v>0</v>
      </c>
      <c r="BF173" s="252">
        <f>IF(N173="snížená",J173,0)</f>
        <v>0</v>
      </c>
      <c r="BG173" s="252">
        <f>IF(N173="zákl. přenesená",J173,0)</f>
        <v>0</v>
      </c>
      <c r="BH173" s="252">
        <f>IF(N173="sníž. přenesená",J173,0)</f>
        <v>0</v>
      </c>
      <c r="BI173" s="252">
        <f>IF(N173="nulová",J173,0)</f>
        <v>0</v>
      </c>
      <c r="BJ173" s="14" t="s">
        <v>83</v>
      </c>
      <c r="BK173" s="252">
        <f>ROUND(I173*H173,2)</f>
        <v>0</v>
      </c>
      <c r="BL173" s="14" t="s">
        <v>214</v>
      </c>
      <c r="BM173" s="251" t="s">
        <v>635</v>
      </c>
    </row>
    <row r="174" s="2" customFormat="1" ht="24.15" customHeight="1">
      <c r="A174" s="35"/>
      <c r="B174" s="36"/>
      <c r="C174" s="253" t="s">
        <v>253</v>
      </c>
      <c r="D174" s="253" t="s">
        <v>181</v>
      </c>
      <c r="E174" s="254" t="s">
        <v>636</v>
      </c>
      <c r="F174" s="255" t="s">
        <v>637</v>
      </c>
      <c r="G174" s="256" t="s">
        <v>427</v>
      </c>
      <c r="H174" s="257">
        <v>17.25</v>
      </c>
      <c r="I174" s="258"/>
      <c r="J174" s="259">
        <f>ROUND(I174*H174,2)</f>
        <v>0</v>
      </c>
      <c r="K174" s="260"/>
      <c r="L174" s="261"/>
      <c r="M174" s="262" t="s">
        <v>1</v>
      </c>
      <c r="N174" s="263" t="s">
        <v>41</v>
      </c>
      <c r="O174" s="88"/>
      <c r="P174" s="249">
        <f>O174*H174</f>
        <v>0</v>
      </c>
      <c r="Q174" s="249">
        <v>0.0027499999999999998</v>
      </c>
      <c r="R174" s="249">
        <f>Q174*H174</f>
        <v>0.0474375</v>
      </c>
      <c r="S174" s="249">
        <v>0</v>
      </c>
      <c r="T174" s="250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51" t="s">
        <v>309</v>
      </c>
      <c r="AT174" s="251" t="s">
        <v>181</v>
      </c>
      <c r="AU174" s="251" t="s">
        <v>85</v>
      </c>
      <c r="AY174" s="14" t="s">
        <v>172</v>
      </c>
      <c r="BE174" s="252">
        <f>IF(N174="základní",J174,0)</f>
        <v>0</v>
      </c>
      <c r="BF174" s="252">
        <f>IF(N174="snížená",J174,0)</f>
        <v>0</v>
      </c>
      <c r="BG174" s="252">
        <f>IF(N174="zákl. přenesená",J174,0)</f>
        <v>0</v>
      </c>
      <c r="BH174" s="252">
        <f>IF(N174="sníž. přenesená",J174,0)</f>
        <v>0</v>
      </c>
      <c r="BI174" s="252">
        <f>IF(N174="nulová",J174,0)</f>
        <v>0</v>
      </c>
      <c r="BJ174" s="14" t="s">
        <v>83</v>
      </c>
      <c r="BK174" s="252">
        <f>ROUND(I174*H174,2)</f>
        <v>0</v>
      </c>
      <c r="BL174" s="14" t="s">
        <v>214</v>
      </c>
      <c r="BM174" s="251" t="s">
        <v>638</v>
      </c>
    </row>
    <row r="175" s="2" customFormat="1" ht="24.15" customHeight="1">
      <c r="A175" s="35"/>
      <c r="B175" s="36"/>
      <c r="C175" s="253" t="s">
        <v>257</v>
      </c>
      <c r="D175" s="253" t="s">
        <v>181</v>
      </c>
      <c r="E175" s="254" t="s">
        <v>639</v>
      </c>
      <c r="F175" s="255" t="s">
        <v>640</v>
      </c>
      <c r="G175" s="256" t="s">
        <v>427</v>
      </c>
      <c r="H175" s="257">
        <v>17.25</v>
      </c>
      <c r="I175" s="258"/>
      <c r="J175" s="259">
        <f>ROUND(I175*H175,2)</f>
        <v>0</v>
      </c>
      <c r="K175" s="260"/>
      <c r="L175" s="261"/>
      <c r="M175" s="262" t="s">
        <v>1</v>
      </c>
      <c r="N175" s="263" t="s">
        <v>41</v>
      </c>
      <c r="O175" s="88"/>
      <c r="P175" s="249">
        <f>O175*H175</f>
        <v>0</v>
      </c>
      <c r="Q175" s="249">
        <v>0.001</v>
      </c>
      <c r="R175" s="249">
        <f>Q175*H175</f>
        <v>0.017250000000000001</v>
      </c>
      <c r="S175" s="249">
        <v>0</v>
      </c>
      <c r="T175" s="250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51" t="s">
        <v>309</v>
      </c>
      <c r="AT175" s="251" t="s">
        <v>181</v>
      </c>
      <c r="AU175" s="251" t="s">
        <v>85</v>
      </c>
      <c r="AY175" s="14" t="s">
        <v>172</v>
      </c>
      <c r="BE175" s="252">
        <f>IF(N175="základní",J175,0)</f>
        <v>0</v>
      </c>
      <c r="BF175" s="252">
        <f>IF(N175="snížená",J175,0)</f>
        <v>0</v>
      </c>
      <c r="BG175" s="252">
        <f>IF(N175="zákl. přenesená",J175,0)</f>
        <v>0</v>
      </c>
      <c r="BH175" s="252">
        <f>IF(N175="sníž. přenesená",J175,0)</f>
        <v>0</v>
      </c>
      <c r="BI175" s="252">
        <f>IF(N175="nulová",J175,0)</f>
        <v>0</v>
      </c>
      <c r="BJ175" s="14" t="s">
        <v>83</v>
      </c>
      <c r="BK175" s="252">
        <f>ROUND(I175*H175,2)</f>
        <v>0</v>
      </c>
      <c r="BL175" s="14" t="s">
        <v>214</v>
      </c>
      <c r="BM175" s="251" t="s">
        <v>641</v>
      </c>
    </row>
    <row r="176" s="2" customFormat="1" ht="24.15" customHeight="1">
      <c r="A176" s="35"/>
      <c r="B176" s="36"/>
      <c r="C176" s="239" t="s">
        <v>261</v>
      </c>
      <c r="D176" s="239" t="s">
        <v>175</v>
      </c>
      <c r="E176" s="240" t="s">
        <v>642</v>
      </c>
      <c r="F176" s="241" t="s">
        <v>643</v>
      </c>
      <c r="G176" s="242" t="s">
        <v>227</v>
      </c>
      <c r="H176" s="264"/>
      <c r="I176" s="244"/>
      <c r="J176" s="245">
        <f>ROUND(I176*H176,2)</f>
        <v>0</v>
      </c>
      <c r="K176" s="246"/>
      <c r="L176" s="41"/>
      <c r="M176" s="247" t="s">
        <v>1</v>
      </c>
      <c r="N176" s="248" t="s">
        <v>41</v>
      </c>
      <c r="O176" s="88"/>
      <c r="P176" s="249">
        <f>O176*H176</f>
        <v>0</v>
      </c>
      <c r="Q176" s="249">
        <v>0</v>
      </c>
      <c r="R176" s="249">
        <f>Q176*H176</f>
        <v>0</v>
      </c>
      <c r="S176" s="249">
        <v>0</v>
      </c>
      <c r="T176" s="250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51" t="s">
        <v>214</v>
      </c>
      <c r="AT176" s="251" t="s">
        <v>175</v>
      </c>
      <c r="AU176" s="251" t="s">
        <v>85</v>
      </c>
      <c r="AY176" s="14" t="s">
        <v>172</v>
      </c>
      <c r="BE176" s="252">
        <f>IF(N176="základní",J176,0)</f>
        <v>0</v>
      </c>
      <c r="BF176" s="252">
        <f>IF(N176="snížená",J176,0)</f>
        <v>0</v>
      </c>
      <c r="BG176" s="252">
        <f>IF(N176="zákl. přenesená",J176,0)</f>
        <v>0</v>
      </c>
      <c r="BH176" s="252">
        <f>IF(N176="sníž. přenesená",J176,0)</f>
        <v>0</v>
      </c>
      <c r="BI176" s="252">
        <f>IF(N176="nulová",J176,0)</f>
        <v>0</v>
      </c>
      <c r="BJ176" s="14" t="s">
        <v>83</v>
      </c>
      <c r="BK176" s="252">
        <f>ROUND(I176*H176,2)</f>
        <v>0</v>
      </c>
      <c r="BL176" s="14" t="s">
        <v>214</v>
      </c>
      <c r="BM176" s="251" t="s">
        <v>644</v>
      </c>
    </row>
    <row r="177" s="2" customFormat="1" ht="24.15" customHeight="1">
      <c r="A177" s="35"/>
      <c r="B177" s="36"/>
      <c r="C177" s="239" t="s">
        <v>7</v>
      </c>
      <c r="D177" s="239" t="s">
        <v>175</v>
      </c>
      <c r="E177" s="240" t="s">
        <v>645</v>
      </c>
      <c r="F177" s="241" t="s">
        <v>646</v>
      </c>
      <c r="G177" s="242" t="s">
        <v>227</v>
      </c>
      <c r="H177" s="264"/>
      <c r="I177" s="244"/>
      <c r="J177" s="245">
        <f>ROUND(I177*H177,2)</f>
        <v>0</v>
      </c>
      <c r="K177" s="246"/>
      <c r="L177" s="41"/>
      <c r="M177" s="247" t="s">
        <v>1</v>
      </c>
      <c r="N177" s="248" t="s">
        <v>41</v>
      </c>
      <c r="O177" s="88"/>
      <c r="P177" s="249">
        <f>O177*H177</f>
        <v>0</v>
      </c>
      <c r="Q177" s="249">
        <v>0</v>
      </c>
      <c r="R177" s="249">
        <f>Q177*H177</f>
        <v>0</v>
      </c>
      <c r="S177" s="249">
        <v>0</v>
      </c>
      <c r="T177" s="250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51" t="s">
        <v>214</v>
      </c>
      <c r="AT177" s="251" t="s">
        <v>175</v>
      </c>
      <c r="AU177" s="251" t="s">
        <v>85</v>
      </c>
      <c r="AY177" s="14" t="s">
        <v>172</v>
      </c>
      <c r="BE177" s="252">
        <f>IF(N177="základní",J177,0)</f>
        <v>0</v>
      </c>
      <c r="BF177" s="252">
        <f>IF(N177="snížená",J177,0)</f>
        <v>0</v>
      </c>
      <c r="BG177" s="252">
        <f>IF(N177="zákl. přenesená",J177,0)</f>
        <v>0</v>
      </c>
      <c r="BH177" s="252">
        <f>IF(N177="sníž. přenesená",J177,0)</f>
        <v>0</v>
      </c>
      <c r="BI177" s="252">
        <f>IF(N177="nulová",J177,0)</f>
        <v>0</v>
      </c>
      <c r="BJ177" s="14" t="s">
        <v>83</v>
      </c>
      <c r="BK177" s="252">
        <f>ROUND(I177*H177,2)</f>
        <v>0</v>
      </c>
      <c r="BL177" s="14" t="s">
        <v>214</v>
      </c>
      <c r="BM177" s="251" t="s">
        <v>647</v>
      </c>
    </row>
    <row r="178" s="12" customFormat="1" ht="22.8" customHeight="1">
      <c r="A178" s="12"/>
      <c r="B178" s="223"/>
      <c r="C178" s="224"/>
      <c r="D178" s="225" t="s">
        <v>75</v>
      </c>
      <c r="E178" s="237" t="s">
        <v>648</v>
      </c>
      <c r="F178" s="237" t="s">
        <v>649</v>
      </c>
      <c r="G178" s="224"/>
      <c r="H178" s="224"/>
      <c r="I178" s="227"/>
      <c r="J178" s="238">
        <f>BK178</f>
        <v>0</v>
      </c>
      <c r="K178" s="224"/>
      <c r="L178" s="229"/>
      <c r="M178" s="230"/>
      <c r="N178" s="231"/>
      <c r="O178" s="231"/>
      <c r="P178" s="232">
        <f>SUM(P179:P191)</f>
        <v>0</v>
      </c>
      <c r="Q178" s="231"/>
      <c r="R178" s="232">
        <f>SUM(R179:R191)</f>
        <v>0.010639399999999999</v>
      </c>
      <c r="S178" s="231"/>
      <c r="T178" s="233">
        <f>SUM(T179:T191)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34" t="s">
        <v>85</v>
      </c>
      <c r="AT178" s="235" t="s">
        <v>75</v>
      </c>
      <c r="AU178" s="235" t="s">
        <v>83</v>
      </c>
      <c r="AY178" s="234" t="s">
        <v>172</v>
      </c>
      <c r="BK178" s="236">
        <f>SUM(BK179:BK191)</f>
        <v>0</v>
      </c>
    </row>
    <row r="179" s="2" customFormat="1" ht="21.75" customHeight="1">
      <c r="A179" s="35"/>
      <c r="B179" s="36"/>
      <c r="C179" s="239" t="s">
        <v>268</v>
      </c>
      <c r="D179" s="239" t="s">
        <v>175</v>
      </c>
      <c r="E179" s="240" t="s">
        <v>650</v>
      </c>
      <c r="F179" s="241" t="s">
        <v>651</v>
      </c>
      <c r="G179" s="242" t="s">
        <v>178</v>
      </c>
      <c r="H179" s="243">
        <v>4</v>
      </c>
      <c r="I179" s="244"/>
      <c r="J179" s="245">
        <f>ROUND(I179*H179,2)</f>
        <v>0</v>
      </c>
      <c r="K179" s="246"/>
      <c r="L179" s="41"/>
      <c r="M179" s="247" t="s">
        <v>1</v>
      </c>
      <c r="N179" s="248" t="s">
        <v>41</v>
      </c>
      <c r="O179" s="88"/>
      <c r="P179" s="249">
        <f>O179*H179</f>
        <v>0</v>
      </c>
      <c r="Q179" s="249">
        <v>0</v>
      </c>
      <c r="R179" s="249">
        <f>Q179*H179</f>
        <v>0</v>
      </c>
      <c r="S179" s="249">
        <v>0</v>
      </c>
      <c r="T179" s="250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51" t="s">
        <v>214</v>
      </c>
      <c r="AT179" s="251" t="s">
        <v>175</v>
      </c>
      <c r="AU179" s="251" t="s">
        <v>85</v>
      </c>
      <c r="AY179" s="14" t="s">
        <v>172</v>
      </c>
      <c r="BE179" s="252">
        <f>IF(N179="základní",J179,0)</f>
        <v>0</v>
      </c>
      <c r="BF179" s="252">
        <f>IF(N179="snížená",J179,0)</f>
        <v>0</v>
      </c>
      <c r="BG179" s="252">
        <f>IF(N179="zákl. přenesená",J179,0)</f>
        <v>0</v>
      </c>
      <c r="BH179" s="252">
        <f>IF(N179="sníž. přenesená",J179,0)</f>
        <v>0</v>
      </c>
      <c r="BI179" s="252">
        <f>IF(N179="nulová",J179,0)</f>
        <v>0</v>
      </c>
      <c r="BJ179" s="14" t="s">
        <v>83</v>
      </c>
      <c r="BK179" s="252">
        <f>ROUND(I179*H179,2)</f>
        <v>0</v>
      </c>
      <c r="BL179" s="14" t="s">
        <v>214</v>
      </c>
      <c r="BM179" s="251" t="s">
        <v>652</v>
      </c>
    </row>
    <row r="180" s="2" customFormat="1" ht="24.15" customHeight="1">
      <c r="A180" s="35"/>
      <c r="B180" s="36"/>
      <c r="C180" s="239" t="s">
        <v>272</v>
      </c>
      <c r="D180" s="239" t="s">
        <v>175</v>
      </c>
      <c r="E180" s="240" t="s">
        <v>653</v>
      </c>
      <c r="F180" s="241" t="s">
        <v>654</v>
      </c>
      <c r="G180" s="242" t="s">
        <v>178</v>
      </c>
      <c r="H180" s="243">
        <v>4</v>
      </c>
      <c r="I180" s="244"/>
      <c r="J180" s="245">
        <f>ROUND(I180*H180,2)</f>
        <v>0</v>
      </c>
      <c r="K180" s="246"/>
      <c r="L180" s="41"/>
      <c r="M180" s="247" t="s">
        <v>1</v>
      </c>
      <c r="N180" s="248" t="s">
        <v>41</v>
      </c>
      <c r="O180" s="88"/>
      <c r="P180" s="249">
        <f>O180*H180</f>
        <v>0</v>
      </c>
      <c r="Q180" s="249">
        <v>0</v>
      </c>
      <c r="R180" s="249">
        <f>Q180*H180</f>
        <v>0</v>
      </c>
      <c r="S180" s="249">
        <v>0</v>
      </c>
      <c r="T180" s="250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51" t="s">
        <v>214</v>
      </c>
      <c r="AT180" s="251" t="s">
        <v>175</v>
      </c>
      <c r="AU180" s="251" t="s">
        <v>85</v>
      </c>
      <c r="AY180" s="14" t="s">
        <v>172</v>
      </c>
      <c r="BE180" s="252">
        <f>IF(N180="základní",J180,0)</f>
        <v>0</v>
      </c>
      <c r="BF180" s="252">
        <f>IF(N180="snížená",J180,0)</f>
        <v>0</v>
      </c>
      <c r="BG180" s="252">
        <f>IF(N180="zákl. přenesená",J180,0)</f>
        <v>0</v>
      </c>
      <c r="BH180" s="252">
        <f>IF(N180="sníž. přenesená",J180,0)</f>
        <v>0</v>
      </c>
      <c r="BI180" s="252">
        <f>IF(N180="nulová",J180,0)</f>
        <v>0</v>
      </c>
      <c r="BJ180" s="14" t="s">
        <v>83</v>
      </c>
      <c r="BK180" s="252">
        <f>ROUND(I180*H180,2)</f>
        <v>0</v>
      </c>
      <c r="BL180" s="14" t="s">
        <v>214</v>
      </c>
      <c r="BM180" s="251" t="s">
        <v>655</v>
      </c>
    </row>
    <row r="181" s="2" customFormat="1" ht="24.15" customHeight="1">
      <c r="A181" s="35"/>
      <c r="B181" s="36"/>
      <c r="C181" s="239" t="s">
        <v>276</v>
      </c>
      <c r="D181" s="239" t="s">
        <v>175</v>
      </c>
      <c r="E181" s="240" t="s">
        <v>656</v>
      </c>
      <c r="F181" s="241" t="s">
        <v>657</v>
      </c>
      <c r="G181" s="242" t="s">
        <v>213</v>
      </c>
      <c r="H181" s="243">
        <v>6</v>
      </c>
      <c r="I181" s="244"/>
      <c r="J181" s="245">
        <f>ROUND(I181*H181,2)</f>
        <v>0</v>
      </c>
      <c r="K181" s="246"/>
      <c r="L181" s="41"/>
      <c r="M181" s="247" t="s">
        <v>1</v>
      </c>
      <c r="N181" s="248" t="s">
        <v>41</v>
      </c>
      <c r="O181" s="88"/>
      <c r="P181" s="249">
        <f>O181*H181</f>
        <v>0</v>
      </c>
      <c r="Q181" s="249">
        <v>0.00084230000000000004</v>
      </c>
      <c r="R181" s="249">
        <f>Q181*H181</f>
        <v>0.0050538000000000007</v>
      </c>
      <c r="S181" s="249">
        <v>0</v>
      </c>
      <c r="T181" s="250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51" t="s">
        <v>214</v>
      </c>
      <c r="AT181" s="251" t="s">
        <v>175</v>
      </c>
      <c r="AU181" s="251" t="s">
        <v>85</v>
      </c>
      <c r="AY181" s="14" t="s">
        <v>172</v>
      </c>
      <c r="BE181" s="252">
        <f>IF(N181="základní",J181,0)</f>
        <v>0</v>
      </c>
      <c r="BF181" s="252">
        <f>IF(N181="snížená",J181,0)</f>
        <v>0</v>
      </c>
      <c r="BG181" s="252">
        <f>IF(N181="zákl. přenesená",J181,0)</f>
        <v>0</v>
      </c>
      <c r="BH181" s="252">
        <f>IF(N181="sníž. přenesená",J181,0)</f>
        <v>0</v>
      </c>
      <c r="BI181" s="252">
        <f>IF(N181="nulová",J181,0)</f>
        <v>0</v>
      </c>
      <c r="BJ181" s="14" t="s">
        <v>83</v>
      </c>
      <c r="BK181" s="252">
        <f>ROUND(I181*H181,2)</f>
        <v>0</v>
      </c>
      <c r="BL181" s="14" t="s">
        <v>214</v>
      </c>
      <c r="BM181" s="251" t="s">
        <v>658</v>
      </c>
    </row>
    <row r="182" s="2" customFormat="1" ht="37.8" customHeight="1">
      <c r="A182" s="35"/>
      <c r="B182" s="36"/>
      <c r="C182" s="239" t="s">
        <v>281</v>
      </c>
      <c r="D182" s="239" t="s">
        <v>175</v>
      </c>
      <c r="E182" s="240" t="s">
        <v>659</v>
      </c>
      <c r="F182" s="241" t="s">
        <v>660</v>
      </c>
      <c r="G182" s="242" t="s">
        <v>213</v>
      </c>
      <c r="H182" s="243">
        <v>6</v>
      </c>
      <c r="I182" s="244"/>
      <c r="J182" s="245">
        <f>ROUND(I182*H182,2)</f>
        <v>0</v>
      </c>
      <c r="K182" s="246"/>
      <c r="L182" s="41"/>
      <c r="M182" s="247" t="s">
        <v>1</v>
      </c>
      <c r="N182" s="248" t="s">
        <v>41</v>
      </c>
      <c r="O182" s="88"/>
      <c r="P182" s="249">
        <f>O182*H182</f>
        <v>0</v>
      </c>
      <c r="Q182" s="249">
        <v>4.206E-05</v>
      </c>
      <c r="R182" s="249">
        <f>Q182*H182</f>
        <v>0.00025235999999999998</v>
      </c>
      <c r="S182" s="249">
        <v>0</v>
      </c>
      <c r="T182" s="250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51" t="s">
        <v>214</v>
      </c>
      <c r="AT182" s="251" t="s">
        <v>175</v>
      </c>
      <c r="AU182" s="251" t="s">
        <v>85</v>
      </c>
      <c r="AY182" s="14" t="s">
        <v>172</v>
      </c>
      <c r="BE182" s="252">
        <f>IF(N182="základní",J182,0)</f>
        <v>0</v>
      </c>
      <c r="BF182" s="252">
        <f>IF(N182="snížená",J182,0)</f>
        <v>0</v>
      </c>
      <c r="BG182" s="252">
        <f>IF(N182="zákl. přenesená",J182,0)</f>
        <v>0</v>
      </c>
      <c r="BH182" s="252">
        <f>IF(N182="sníž. přenesená",J182,0)</f>
        <v>0</v>
      </c>
      <c r="BI182" s="252">
        <f>IF(N182="nulová",J182,0)</f>
        <v>0</v>
      </c>
      <c r="BJ182" s="14" t="s">
        <v>83</v>
      </c>
      <c r="BK182" s="252">
        <f>ROUND(I182*H182,2)</f>
        <v>0</v>
      </c>
      <c r="BL182" s="14" t="s">
        <v>214</v>
      </c>
      <c r="BM182" s="251" t="s">
        <v>661</v>
      </c>
    </row>
    <row r="183" s="2" customFormat="1" ht="24.15" customHeight="1">
      <c r="A183" s="35"/>
      <c r="B183" s="36"/>
      <c r="C183" s="239" t="s">
        <v>285</v>
      </c>
      <c r="D183" s="239" t="s">
        <v>175</v>
      </c>
      <c r="E183" s="240" t="s">
        <v>662</v>
      </c>
      <c r="F183" s="241" t="s">
        <v>663</v>
      </c>
      <c r="G183" s="242" t="s">
        <v>178</v>
      </c>
      <c r="H183" s="243">
        <v>2</v>
      </c>
      <c r="I183" s="244"/>
      <c r="J183" s="245">
        <f>ROUND(I183*H183,2)</f>
        <v>0</v>
      </c>
      <c r="K183" s="246"/>
      <c r="L183" s="41"/>
      <c r="M183" s="247" t="s">
        <v>1</v>
      </c>
      <c r="N183" s="248" t="s">
        <v>41</v>
      </c>
      <c r="O183" s="88"/>
      <c r="P183" s="249">
        <f>O183*H183</f>
        <v>0</v>
      </c>
      <c r="Q183" s="249">
        <v>0</v>
      </c>
      <c r="R183" s="249">
        <f>Q183*H183</f>
        <v>0</v>
      </c>
      <c r="S183" s="249">
        <v>0</v>
      </c>
      <c r="T183" s="250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51" t="s">
        <v>214</v>
      </c>
      <c r="AT183" s="251" t="s">
        <v>175</v>
      </c>
      <c r="AU183" s="251" t="s">
        <v>85</v>
      </c>
      <c r="AY183" s="14" t="s">
        <v>172</v>
      </c>
      <c r="BE183" s="252">
        <f>IF(N183="základní",J183,0)</f>
        <v>0</v>
      </c>
      <c r="BF183" s="252">
        <f>IF(N183="snížená",J183,0)</f>
        <v>0</v>
      </c>
      <c r="BG183" s="252">
        <f>IF(N183="zákl. přenesená",J183,0)</f>
        <v>0</v>
      </c>
      <c r="BH183" s="252">
        <f>IF(N183="sníž. přenesená",J183,0)</f>
        <v>0</v>
      </c>
      <c r="BI183" s="252">
        <f>IF(N183="nulová",J183,0)</f>
        <v>0</v>
      </c>
      <c r="BJ183" s="14" t="s">
        <v>83</v>
      </c>
      <c r="BK183" s="252">
        <f>ROUND(I183*H183,2)</f>
        <v>0</v>
      </c>
      <c r="BL183" s="14" t="s">
        <v>214</v>
      </c>
      <c r="BM183" s="251" t="s">
        <v>664</v>
      </c>
    </row>
    <row r="184" s="2" customFormat="1" ht="21.75" customHeight="1">
      <c r="A184" s="35"/>
      <c r="B184" s="36"/>
      <c r="C184" s="239" t="s">
        <v>289</v>
      </c>
      <c r="D184" s="239" t="s">
        <v>175</v>
      </c>
      <c r="E184" s="240" t="s">
        <v>665</v>
      </c>
      <c r="F184" s="241" t="s">
        <v>666</v>
      </c>
      <c r="G184" s="242" t="s">
        <v>178</v>
      </c>
      <c r="H184" s="243">
        <v>1</v>
      </c>
      <c r="I184" s="244"/>
      <c r="J184" s="245">
        <f>ROUND(I184*H184,2)</f>
        <v>0</v>
      </c>
      <c r="K184" s="246"/>
      <c r="L184" s="41"/>
      <c r="M184" s="247" t="s">
        <v>1</v>
      </c>
      <c r="N184" s="248" t="s">
        <v>41</v>
      </c>
      <c r="O184" s="88"/>
      <c r="P184" s="249">
        <f>O184*H184</f>
        <v>0</v>
      </c>
      <c r="Q184" s="249">
        <v>0.00011957</v>
      </c>
      <c r="R184" s="249">
        <f>Q184*H184</f>
        <v>0.00011957</v>
      </c>
      <c r="S184" s="249">
        <v>0</v>
      </c>
      <c r="T184" s="250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51" t="s">
        <v>214</v>
      </c>
      <c r="AT184" s="251" t="s">
        <v>175</v>
      </c>
      <c r="AU184" s="251" t="s">
        <v>85</v>
      </c>
      <c r="AY184" s="14" t="s">
        <v>172</v>
      </c>
      <c r="BE184" s="252">
        <f>IF(N184="základní",J184,0)</f>
        <v>0</v>
      </c>
      <c r="BF184" s="252">
        <f>IF(N184="snížená",J184,0)</f>
        <v>0</v>
      </c>
      <c r="BG184" s="252">
        <f>IF(N184="zákl. přenesená",J184,0)</f>
        <v>0</v>
      </c>
      <c r="BH184" s="252">
        <f>IF(N184="sníž. přenesená",J184,0)</f>
        <v>0</v>
      </c>
      <c r="BI184" s="252">
        <f>IF(N184="nulová",J184,0)</f>
        <v>0</v>
      </c>
      <c r="BJ184" s="14" t="s">
        <v>83</v>
      </c>
      <c r="BK184" s="252">
        <f>ROUND(I184*H184,2)</f>
        <v>0</v>
      </c>
      <c r="BL184" s="14" t="s">
        <v>214</v>
      </c>
      <c r="BM184" s="251" t="s">
        <v>667</v>
      </c>
    </row>
    <row r="185" s="2" customFormat="1" ht="21.75" customHeight="1">
      <c r="A185" s="35"/>
      <c r="B185" s="36"/>
      <c r="C185" s="239" t="s">
        <v>293</v>
      </c>
      <c r="D185" s="239" t="s">
        <v>175</v>
      </c>
      <c r="E185" s="240" t="s">
        <v>668</v>
      </c>
      <c r="F185" s="241" t="s">
        <v>669</v>
      </c>
      <c r="G185" s="242" t="s">
        <v>178</v>
      </c>
      <c r="H185" s="243">
        <v>3</v>
      </c>
      <c r="I185" s="244"/>
      <c r="J185" s="245">
        <f>ROUND(I185*H185,2)</f>
        <v>0</v>
      </c>
      <c r="K185" s="246"/>
      <c r="L185" s="41"/>
      <c r="M185" s="247" t="s">
        <v>1</v>
      </c>
      <c r="N185" s="248" t="s">
        <v>41</v>
      </c>
      <c r="O185" s="88"/>
      <c r="P185" s="249">
        <f>O185*H185</f>
        <v>0</v>
      </c>
      <c r="Q185" s="249">
        <v>0.00020956999999999999</v>
      </c>
      <c r="R185" s="249">
        <f>Q185*H185</f>
        <v>0.00062870999999999999</v>
      </c>
      <c r="S185" s="249">
        <v>0</v>
      </c>
      <c r="T185" s="250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51" t="s">
        <v>214</v>
      </c>
      <c r="AT185" s="251" t="s">
        <v>175</v>
      </c>
      <c r="AU185" s="251" t="s">
        <v>85</v>
      </c>
      <c r="AY185" s="14" t="s">
        <v>172</v>
      </c>
      <c r="BE185" s="252">
        <f>IF(N185="základní",J185,0)</f>
        <v>0</v>
      </c>
      <c r="BF185" s="252">
        <f>IF(N185="snížená",J185,0)</f>
        <v>0</v>
      </c>
      <c r="BG185" s="252">
        <f>IF(N185="zákl. přenesená",J185,0)</f>
        <v>0</v>
      </c>
      <c r="BH185" s="252">
        <f>IF(N185="sníž. přenesená",J185,0)</f>
        <v>0</v>
      </c>
      <c r="BI185" s="252">
        <f>IF(N185="nulová",J185,0)</f>
        <v>0</v>
      </c>
      <c r="BJ185" s="14" t="s">
        <v>83</v>
      </c>
      <c r="BK185" s="252">
        <f>ROUND(I185*H185,2)</f>
        <v>0</v>
      </c>
      <c r="BL185" s="14" t="s">
        <v>214</v>
      </c>
      <c r="BM185" s="251" t="s">
        <v>670</v>
      </c>
    </row>
    <row r="186" s="2" customFormat="1" ht="33" customHeight="1">
      <c r="A186" s="35"/>
      <c r="B186" s="36"/>
      <c r="C186" s="239" t="s">
        <v>297</v>
      </c>
      <c r="D186" s="239" t="s">
        <v>175</v>
      </c>
      <c r="E186" s="240" t="s">
        <v>671</v>
      </c>
      <c r="F186" s="241" t="s">
        <v>672</v>
      </c>
      <c r="G186" s="242" t="s">
        <v>178</v>
      </c>
      <c r="H186" s="243">
        <v>1</v>
      </c>
      <c r="I186" s="244"/>
      <c r="J186" s="245">
        <f>ROUND(I186*H186,2)</f>
        <v>0</v>
      </c>
      <c r="K186" s="246"/>
      <c r="L186" s="41"/>
      <c r="M186" s="247" t="s">
        <v>1</v>
      </c>
      <c r="N186" s="248" t="s">
        <v>41</v>
      </c>
      <c r="O186" s="88"/>
      <c r="P186" s="249">
        <f>O186*H186</f>
        <v>0</v>
      </c>
      <c r="Q186" s="249">
        <v>0.00199957</v>
      </c>
      <c r="R186" s="249">
        <f>Q186*H186</f>
        <v>0.00199957</v>
      </c>
      <c r="S186" s="249">
        <v>0</v>
      </c>
      <c r="T186" s="250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51" t="s">
        <v>214</v>
      </c>
      <c r="AT186" s="251" t="s">
        <v>175</v>
      </c>
      <c r="AU186" s="251" t="s">
        <v>85</v>
      </c>
      <c r="AY186" s="14" t="s">
        <v>172</v>
      </c>
      <c r="BE186" s="252">
        <f>IF(N186="základní",J186,0)</f>
        <v>0</v>
      </c>
      <c r="BF186" s="252">
        <f>IF(N186="snížená",J186,0)</f>
        <v>0</v>
      </c>
      <c r="BG186" s="252">
        <f>IF(N186="zákl. přenesená",J186,0)</f>
        <v>0</v>
      </c>
      <c r="BH186" s="252">
        <f>IF(N186="sníž. přenesená",J186,0)</f>
        <v>0</v>
      </c>
      <c r="BI186" s="252">
        <f>IF(N186="nulová",J186,0)</f>
        <v>0</v>
      </c>
      <c r="BJ186" s="14" t="s">
        <v>83</v>
      </c>
      <c r="BK186" s="252">
        <f>ROUND(I186*H186,2)</f>
        <v>0</v>
      </c>
      <c r="BL186" s="14" t="s">
        <v>214</v>
      </c>
      <c r="BM186" s="251" t="s">
        <v>673</v>
      </c>
    </row>
    <row r="187" s="2" customFormat="1" ht="24.15" customHeight="1">
      <c r="A187" s="35"/>
      <c r="B187" s="36"/>
      <c r="C187" s="239" t="s">
        <v>301</v>
      </c>
      <c r="D187" s="239" t="s">
        <v>175</v>
      </c>
      <c r="E187" s="240" t="s">
        <v>674</v>
      </c>
      <c r="F187" s="241" t="s">
        <v>675</v>
      </c>
      <c r="G187" s="242" t="s">
        <v>178</v>
      </c>
      <c r="H187" s="243">
        <v>1</v>
      </c>
      <c r="I187" s="244"/>
      <c r="J187" s="245">
        <f>ROUND(I187*H187,2)</f>
        <v>0</v>
      </c>
      <c r="K187" s="246"/>
      <c r="L187" s="41"/>
      <c r="M187" s="247" t="s">
        <v>1</v>
      </c>
      <c r="N187" s="248" t="s">
        <v>41</v>
      </c>
      <c r="O187" s="88"/>
      <c r="P187" s="249">
        <f>O187*H187</f>
        <v>0</v>
      </c>
      <c r="Q187" s="249">
        <v>0.00014956999999999999</v>
      </c>
      <c r="R187" s="249">
        <f>Q187*H187</f>
        <v>0.00014956999999999999</v>
      </c>
      <c r="S187" s="249">
        <v>0</v>
      </c>
      <c r="T187" s="250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51" t="s">
        <v>214</v>
      </c>
      <c r="AT187" s="251" t="s">
        <v>175</v>
      </c>
      <c r="AU187" s="251" t="s">
        <v>85</v>
      </c>
      <c r="AY187" s="14" t="s">
        <v>172</v>
      </c>
      <c r="BE187" s="252">
        <f>IF(N187="základní",J187,0)</f>
        <v>0</v>
      </c>
      <c r="BF187" s="252">
        <f>IF(N187="snížená",J187,0)</f>
        <v>0</v>
      </c>
      <c r="BG187" s="252">
        <f>IF(N187="zákl. přenesená",J187,0)</f>
        <v>0</v>
      </c>
      <c r="BH187" s="252">
        <f>IF(N187="sníž. přenesená",J187,0)</f>
        <v>0</v>
      </c>
      <c r="BI187" s="252">
        <f>IF(N187="nulová",J187,0)</f>
        <v>0</v>
      </c>
      <c r="BJ187" s="14" t="s">
        <v>83</v>
      </c>
      <c r="BK187" s="252">
        <f>ROUND(I187*H187,2)</f>
        <v>0</v>
      </c>
      <c r="BL187" s="14" t="s">
        <v>214</v>
      </c>
      <c r="BM187" s="251" t="s">
        <v>676</v>
      </c>
    </row>
    <row r="188" s="2" customFormat="1" ht="24.15" customHeight="1">
      <c r="A188" s="35"/>
      <c r="B188" s="36"/>
      <c r="C188" s="239" t="s">
        <v>305</v>
      </c>
      <c r="D188" s="239" t="s">
        <v>175</v>
      </c>
      <c r="E188" s="240" t="s">
        <v>677</v>
      </c>
      <c r="F188" s="241" t="s">
        <v>678</v>
      </c>
      <c r="G188" s="242" t="s">
        <v>213</v>
      </c>
      <c r="H188" s="243">
        <v>6</v>
      </c>
      <c r="I188" s="244"/>
      <c r="J188" s="245">
        <f>ROUND(I188*H188,2)</f>
        <v>0</v>
      </c>
      <c r="K188" s="246"/>
      <c r="L188" s="41"/>
      <c r="M188" s="247" t="s">
        <v>1</v>
      </c>
      <c r="N188" s="248" t="s">
        <v>41</v>
      </c>
      <c r="O188" s="88"/>
      <c r="P188" s="249">
        <f>O188*H188</f>
        <v>0</v>
      </c>
      <c r="Q188" s="249">
        <v>0.00039596999999999999</v>
      </c>
      <c r="R188" s="249">
        <f>Q188*H188</f>
        <v>0.0023758199999999998</v>
      </c>
      <c r="S188" s="249">
        <v>0</v>
      </c>
      <c r="T188" s="250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51" t="s">
        <v>214</v>
      </c>
      <c r="AT188" s="251" t="s">
        <v>175</v>
      </c>
      <c r="AU188" s="251" t="s">
        <v>85</v>
      </c>
      <c r="AY188" s="14" t="s">
        <v>172</v>
      </c>
      <c r="BE188" s="252">
        <f>IF(N188="základní",J188,0)</f>
        <v>0</v>
      </c>
      <c r="BF188" s="252">
        <f>IF(N188="snížená",J188,0)</f>
        <v>0</v>
      </c>
      <c r="BG188" s="252">
        <f>IF(N188="zákl. přenesená",J188,0)</f>
        <v>0</v>
      </c>
      <c r="BH188" s="252">
        <f>IF(N188="sníž. přenesená",J188,0)</f>
        <v>0</v>
      </c>
      <c r="BI188" s="252">
        <f>IF(N188="nulová",J188,0)</f>
        <v>0</v>
      </c>
      <c r="BJ188" s="14" t="s">
        <v>83</v>
      </c>
      <c r="BK188" s="252">
        <f>ROUND(I188*H188,2)</f>
        <v>0</v>
      </c>
      <c r="BL188" s="14" t="s">
        <v>214</v>
      </c>
      <c r="BM188" s="251" t="s">
        <v>679</v>
      </c>
    </row>
    <row r="189" s="2" customFormat="1" ht="21.75" customHeight="1">
      <c r="A189" s="35"/>
      <c r="B189" s="36"/>
      <c r="C189" s="239" t="s">
        <v>309</v>
      </c>
      <c r="D189" s="239" t="s">
        <v>175</v>
      </c>
      <c r="E189" s="240" t="s">
        <v>680</v>
      </c>
      <c r="F189" s="241" t="s">
        <v>681</v>
      </c>
      <c r="G189" s="242" t="s">
        <v>213</v>
      </c>
      <c r="H189" s="243">
        <v>6</v>
      </c>
      <c r="I189" s="244"/>
      <c r="J189" s="245">
        <f>ROUND(I189*H189,2)</f>
        <v>0</v>
      </c>
      <c r="K189" s="246"/>
      <c r="L189" s="41"/>
      <c r="M189" s="247" t="s">
        <v>1</v>
      </c>
      <c r="N189" s="248" t="s">
        <v>41</v>
      </c>
      <c r="O189" s="88"/>
      <c r="P189" s="249">
        <f>O189*H189</f>
        <v>0</v>
      </c>
      <c r="Q189" s="249">
        <v>1.0000000000000001E-05</v>
      </c>
      <c r="R189" s="249">
        <f>Q189*H189</f>
        <v>6.0000000000000008E-05</v>
      </c>
      <c r="S189" s="249">
        <v>0</v>
      </c>
      <c r="T189" s="250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51" t="s">
        <v>214</v>
      </c>
      <c r="AT189" s="251" t="s">
        <v>175</v>
      </c>
      <c r="AU189" s="251" t="s">
        <v>85</v>
      </c>
      <c r="AY189" s="14" t="s">
        <v>172</v>
      </c>
      <c r="BE189" s="252">
        <f>IF(N189="základní",J189,0)</f>
        <v>0</v>
      </c>
      <c r="BF189" s="252">
        <f>IF(N189="snížená",J189,0)</f>
        <v>0</v>
      </c>
      <c r="BG189" s="252">
        <f>IF(N189="zákl. přenesená",J189,0)</f>
        <v>0</v>
      </c>
      <c r="BH189" s="252">
        <f>IF(N189="sníž. přenesená",J189,0)</f>
        <v>0</v>
      </c>
      <c r="BI189" s="252">
        <f>IF(N189="nulová",J189,0)</f>
        <v>0</v>
      </c>
      <c r="BJ189" s="14" t="s">
        <v>83</v>
      </c>
      <c r="BK189" s="252">
        <f>ROUND(I189*H189,2)</f>
        <v>0</v>
      </c>
      <c r="BL189" s="14" t="s">
        <v>214</v>
      </c>
      <c r="BM189" s="251" t="s">
        <v>682</v>
      </c>
    </row>
    <row r="190" s="2" customFormat="1" ht="24.15" customHeight="1">
      <c r="A190" s="35"/>
      <c r="B190" s="36"/>
      <c r="C190" s="239" t="s">
        <v>313</v>
      </c>
      <c r="D190" s="239" t="s">
        <v>175</v>
      </c>
      <c r="E190" s="240" t="s">
        <v>683</v>
      </c>
      <c r="F190" s="241" t="s">
        <v>684</v>
      </c>
      <c r="G190" s="242" t="s">
        <v>227</v>
      </c>
      <c r="H190" s="264"/>
      <c r="I190" s="244"/>
      <c r="J190" s="245">
        <f>ROUND(I190*H190,2)</f>
        <v>0</v>
      </c>
      <c r="K190" s="246"/>
      <c r="L190" s="41"/>
      <c r="M190" s="247" t="s">
        <v>1</v>
      </c>
      <c r="N190" s="248" t="s">
        <v>41</v>
      </c>
      <c r="O190" s="88"/>
      <c r="P190" s="249">
        <f>O190*H190</f>
        <v>0</v>
      </c>
      <c r="Q190" s="249">
        <v>0</v>
      </c>
      <c r="R190" s="249">
        <f>Q190*H190</f>
        <v>0</v>
      </c>
      <c r="S190" s="249">
        <v>0</v>
      </c>
      <c r="T190" s="250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51" t="s">
        <v>214</v>
      </c>
      <c r="AT190" s="251" t="s">
        <v>175</v>
      </c>
      <c r="AU190" s="251" t="s">
        <v>85</v>
      </c>
      <c r="AY190" s="14" t="s">
        <v>172</v>
      </c>
      <c r="BE190" s="252">
        <f>IF(N190="základní",J190,0)</f>
        <v>0</v>
      </c>
      <c r="BF190" s="252">
        <f>IF(N190="snížená",J190,0)</f>
        <v>0</v>
      </c>
      <c r="BG190" s="252">
        <f>IF(N190="zákl. přenesená",J190,0)</f>
        <v>0</v>
      </c>
      <c r="BH190" s="252">
        <f>IF(N190="sníž. přenesená",J190,0)</f>
        <v>0</v>
      </c>
      <c r="BI190" s="252">
        <f>IF(N190="nulová",J190,0)</f>
        <v>0</v>
      </c>
      <c r="BJ190" s="14" t="s">
        <v>83</v>
      </c>
      <c r="BK190" s="252">
        <f>ROUND(I190*H190,2)</f>
        <v>0</v>
      </c>
      <c r="BL190" s="14" t="s">
        <v>214</v>
      </c>
      <c r="BM190" s="251" t="s">
        <v>685</v>
      </c>
    </row>
    <row r="191" s="2" customFormat="1" ht="24.15" customHeight="1">
      <c r="A191" s="35"/>
      <c r="B191" s="36"/>
      <c r="C191" s="239" t="s">
        <v>317</v>
      </c>
      <c r="D191" s="239" t="s">
        <v>175</v>
      </c>
      <c r="E191" s="240" t="s">
        <v>686</v>
      </c>
      <c r="F191" s="241" t="s">
        <v>687</v>
      </c>
      <c r="G191" s="242" t="s">
        <v>227</v>
      </c>
      <c r="H191" s="264"/>
      <c r="I191" s="244"/>
      <c r="J191" s="245">
        <f>ROUND(I191*H191,2)</f>
        <v>0</v>
      </c>
      <c r="K191" s="246"/>
      <c r="L191" s="41"/>
      <c r="M191" s="247" t="s">
        <v>1</v>
      </c>
      <c r="N191" s="248" t="s">
        <v>41</v>
      </c>
      <c r="O191" s="88"/>
      <c r="P191" s="249">
        <f>O191*H191</f>
        <v>0</v>
      </c>
      <c r="Q191" s="249">
        <v>0</v>
      </c>
      <c r="R191" s="249">
        <f>Q191*H191</f>
        <v>0</v>
      </c>
      <c r="S191" s="249">
        <v>0</v>
      </c>
      <c r="T191" s="250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51" t="s">
        <v>214</v>
      </c>
      <c r="AT191" s="251" t="s">
        <v>175</v>
      </c>
      <c r="AU191" s="251" t="s">
        <v>85</v>
      </c>
      <c r="AY191" s="14" t="s">
        <v>172</v>
      </c>
      <c r="BE191" s="252">
        <f>IF(N191="základní",J191,0)</f>
        <v>0</v>
      </c>
      <c r="BF191" s="252">
        <f>IF(N191="snížená",J191,0)</f>
        <v>0</v>
      </c>
      <c r="BG191" s="252">
        <f>IF(N191="zákl. přenesená",J191,0)</f>
        <v>0</v>
      </c>
      <c r="BH191" s="252">
        <f>IF(N191="sníž. přenesená",J191,0)</f>
        <v>0</v>
      </c>
      <c r="BI191" s="252">
        <f>IF(N191="nulová",J191,0)</f>
        <v>0</v>
      </c>
      <c r="BJ191" s="14" t="s">
        <v>83</v>
      </c>
      <c r="BK191" s="252">
        <f>ROUND(I191*H191,2)</f>
        <v>0</v>
      </c>
      <c r="BL191" s="14" t="s">
        <v>214</v>
      </c>
      <c r="BM191" s="251" t="s">
        <v>688</v>
      </c>
    </row>
    <row r="192" s="12" customFormat="1" ht="22.8" customHeight="1">
      <c r="A192" s="12"/>
      <c r="B192" s="223"/>
      <c r="C192" s="224"/>
      <c r="D192" s="225" t="s">
        <v>75</v>
      </c>
      <c r="E192" s="237" t="s">
        <v>689</v>
      </c>
      <c r="F192" s="237" t="s">
        <v>690</v>
      </c>
      <c r="G192" s="224"/>
      <c r="H192" s="224"/>
      <c r="I192" s="227"/>
      <c r="J192" s="238">
        <f>BK192</f>
        <v>0</v>
      </c>
      <c r="K192" s="224"/>
      <c r="L192" s="229"/>
      <c r="M192" s="230"/>
      <c r="N192" s="231"/>
      <c r="O192" s="231"/>
      <c r="P192" s="232">
        <f>SUM(P193:P196)</f>
        <v>0</v>
      </c>
      <c r="Q192" s="231"/>
      <c r="R192" s="232">
        <f>SUM(R193:R196)</f>
        <v>1.9570000000000001E-05</v>
      </c>
      <c r="S192" s="231"/>
      <c r="T192" s="233">
        <f>SUM(T193:T196)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234" t="s">
        <v>85</v>
      </c>
      <c r="AT192" s="235" t="s">
        <v>75</v>
      </c>
      <c r="AU192" s="235" t="s">
        <v>83</v>
      </c>
      <c r="AY192" s="234" t="s">
        <v>172</v>
      </c>
      <c r="BK192" s="236">
        <f>SUM(BK193:BK196)</f>
        <v>0</v>
      </c>
    </row>
    <row r="193" s="2" customFormat="1" ht="21.75" customHeight="1">
      <c r="A193" s="35"/>
      <c r="B193" s="36"/>
      <c r="C193" s="239" t="s">
        <v>321</v>
      </c>
      <c r="D193" s="239" t="s">
        <v>175</v>
      </c>
      <c r="E193" s="240" t="s">
        <v>691</v>
      </c>
      <c r="F193" s="241" t="s">
        <v>692</v>
      </c>
      <c r="G193" s="242" t="s">
        <v>178</v>
      </c>
      <c r="H193" s="243">
        <v>1</v>
      </c>
      <c r="I193" s="244"/>
      <c r="J193" s="245">
        <f>ROUND(I193*H193,2)</f>
        <v>0</v>
      </c>
      <c r="K193" s="246"/>
      <c r="L193" s="41"/>
      <c r="M193" s="247" t="s">
        <v>1</v>
      </c>
      <c r="N193" s="248" t="s">
        <v>41</v>
      </c>
      <c r="O193" s="88"/>
      <c r="P193" s="249">
        <f>O193*H193</f>
        <v>0</v>
      </c>
      <c r="Q193" s="249">
        <v>1.9570000000000001E-05</v>
      </c>
      <c r="R193" s="249">
        <f>Q193*H193</f>
        <v>1.9570000000000001E-05</v>
      </c>
      <c r="S193" s="249">
        <v>0</v>
      </c>
      <c r="T193" s="250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51" t="s">
        <v>214</v>
      </c>
      <c r="AT193" s="251" t="s">
        <v>175</v>
      </c>
      <c r="AU193" s="251" t="s">
        <v>85</v>
      </c>
      <c r="AY193" s="14" t="s">
        <v>172</v>
      </c>
      <c r="BE193" s="252">
        <f>IF(N193="základní",J193,0)</f>
        <v>0</v>
      </c>
      <c r="BF193" s="252">
        <f>IF(N193="snížená",J193,0)</f>
        <v>0</v>
      </c>
      <c r="BG193" s="252">
        <f>IF(N193="zákl. přenesená",J193,0)</f>
        <v>0</v>
      </c>
      <c r="BH193" s="252">
        <f>IF(N193="sníž. přenesená",J193,0)</f>
        <v>0</v>
      </c>
      <c r="BI193" s="252">
        <f>IF(N193="nulová",J193,0)</f>
        <v>0</v>
      </c>
      <c r="BJ193" s="14" t="s">
        <v>83</v>
      </c>
      <c r="BK193" s="252">
        <f>ROUND(I193*H193,2)</f>
        <v>0</v>
      </c>
      <c r="BL193" s="14" t="s">
        <v>214</v>
      </c>
      <c r="BM193" s="251" t="s">
        <v>693</v>
      </c>
    </row>
    <row r="194" s="2" customFormat="1" ht="16.5" customHeight="1">
      <c r="A194" s="35"/>
      <c r="B194" s="36"/>
      <c r="C194" s="253" t="s">
        <v>325</v>
      </c>
      <c r="D194" s="253" t="s">
        <v>181</v>
      </c>
      <c r="E194" s="254" t="s">
        <v>694</v>
      </c>
      <c r="F194" s="255" t="s">
        <v>695</v>
      </c>
      <c r="G194" s="256" t="s">
        <v>504</v>
      </c>
      <c r="H194" s="257">
        <v>1</v>
      </c>
      <c r="I194" s="258"/>
      <c r="J194" s="259">
        <f>ROUND(I194*H194,2)</f>
        <v>0</v>
      </c>
      <c r="K194" s="260"/>
      <c r="L194" s="261"/>
      <c r="M194" s="262" t="s">
        <v>1</v>
      </c>
      <c r="N194" s="263" t="s">
        <v>41</v>
      </c>
      <c r="O194" s="88"/>
      <c r="P194" s="249">
        <f>O194*H194</f>
        <v>0</v>
      </c>
      <c r="Q194" s="249">
        <v>0</v>
      </c>
      <c r="R194" s="249">
        <f>Q194*H194</f>
        <v>0</v>
      </c>
      <c r="S194" s="249">
        <v>0</v>
      </c>
      <c r="T194" s="250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51" t="s">
        <v>309</v>
      </c>
      <c r="AT194" s="251" t="s">
        <v>181</v>
      </c>
      <c r="AU194" s="251" t="s">
        <v>85</v>
      </c>
      <c r="AY194" s="14" t="s">
        <v>172</v>
      </c>
      <c r="BE194" s="252">
        <f>IF(N194="základní",J194,0)</f>
        <v>0</v>
      </c>
      <c r="BF194" s="252">
        <f>IF(N194="snížená",J194,0)</f>
        <v>0</v>
      </c>
      <c r="BG194" s="252">
        <f>IF(N194="zákl. přenesená",J194,0)</f>
        <v>0</v>
      </c>
      <c r="BH194" s="252">
        <f>IF(N194="sníž. přenesená",J194,0)</f>
        <v>0</v>
      </c>
      <c r="BI194" s="252">
        <f>IF(N194="nulová",J194,0)</f>
        <v>0</v>
      </c>
      <c r="BJ194" s="14" t="s">
        <v>83</v>
      </c>
      <c r="BK194" s="252">
        <f>ROUND(I194*H194,2)</f>
        <v>0</v>
      </c>
      <c r="BL194" s="14" t="s">
        <v>214</v>
      </c>
      <c r="BM194" s="251" t="s">
        <v>696</v>
      </c>
    </row>
    <row r="195" s="2" customFormat="1" ht="24.15" customHeight="1">
      <c r="A195" s="35"/>
      <c r="B195" s="36"/>
      <c r="C195" s="239" t="s">
        <v>333</v>
      </c>
      <c r="D195" s="239" t="s">
        <v>175</v>
      </c>
      <c r="E195" s="240" t="s">
        <v>697</v>
      </c>
      <c r="F195" s="241" t="s">
        <v>698</v>
      </c>
      <c r="G195" s="242" t="s">
        <v>227</v>
      </c>
      <c r="H195" s="264"/>
      <c r="I195" s="244"/>
      <c r="J195" s="245">
        <f>ROUND(I195*H195,2)</f>
        <v>0</v>
      </c>
      <c r="K195" s="246"/>
      <c r="L195" s="41"/>
      <c r="M195" s="247" t="s">
        <v>1</v>
      </c>
      <c r="N195" s="248" t="s">
        <v>41</v>
      </c>
      <c r="O195" s="88"/>
      <c r="P195" s="249">
        <f>O195*H195</f>
        <v>0</v>
      </c>
      <c r="Q195" s="249">
        <v>0</v>
      </c>
      <c r="R195" s="249">
        <f>Q195*H195</f>
        <v>0</v>
      </c>
      <c r="S195" s="249">
        <v>0</v>
      </c>
      <c r="T195" s="250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51" t="s">
        <v>214</v>
      </c>
      <c r="AT195" s="251" t="s">
        <v>175</v>
      </c>
      <c r="AU195" s="251" t="s">
        <v>85</v>
      </c>
      <c r="AY195" s="14" t="s">
        <v>172</v>
      </c>
      <c r="BE195" s="252">
        <f>IF(N195="základní",J195,0)</f>
        <v>0</v>
      </c>
      <c r="BF195" s="252">
        <f>IF(N195="snížená",J195,0)</f>
        <v>0</v>
      </c>
      <c r="BG195" s="252">
        <f>IF(N195="zákl. přenesená",J195,0)</f>
        <v>0</v>
      </c>
      <c r="BH195" s="252">
        <f>IF(N195="sníž. přenesená",J195,0)</f>
        <v>0</v>
      </c>
      <c r="BI195" s="252">
        <f>IF(N195="nulová",J195,0)</f>
        <v>0</v>
      </c>
      <c r="BJ195" s="14" t="s">
        <v>83</v>
      </c>
      <c r="BK195" s="252">
        <f>ROUND(I195*H195,2)</f>
        <v>0</v>
      </c>
      <c r="BL195" s="14" t="s">
        <v>214</v>
      </c>
      <c r="BM195" s="251" t="s">
        <v>699</v>
      </c>
    </row>
    <row r="196" s="2" customFormat="1" ht="24.15" customHeight="1">
      <c r="A196" s="35"/>
      <c r="B196" s="36"/>
      <c r="C196" s="239" t="s">
        <v>338</v>
      </c>
      <c r="D196" s="239" t="s">
        <v>175</v>
      </c>
      <c r="E196" s="240" t="s">
        <v>700</v>
      </c>
      <c r="F196" s="241" t="s">
        <v>701</v>
      </c>
      <c r="G196" s="242" t="s">
        <v>227</v>
      </c>
      <c r="H196" s="264"/>
      <c r="I196" s="244"/>
      <c r="J196" s="245">
        <f>ROUND(I196*H196,2)</f>
        <v>0</v>
      </c>
      <c r="K196" s="246"/>
      <c r="L196" s="41"/>
      <c r="M196" s="247" t="s">
        <v>1</v>
      </c>
      <c r="N196" s="248" t="s">
        <v>41</v>
      </c>
      <c r="O196" s="88"/>
      <c r="P196" s="249">
        <f>O196*H196</f>
        <v>0</v>
      </c>
      <c r="Q196" s="249">
        <v>0</v>
      </c>
      <c r="R196" s="249">
        <f>Q196*H196</f>
        <v>0</v>
      </c>
      <c r="S196" s="249">
        <v>0</v>
      </c>
      <c r="T196" s="250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51" t="s">
        <v>214</v>
      </c>
      <c r="AT196" s="251" t="s">
        <v>175</v>
      </c>
      <c r="AU196" s="251" t="s">
        <v>85</v>
      </c>
      <c r="AY196" s="14" t="s">
        <v>172</v>
      </c>
      <c r="BE196" s="252">
        <f>IF(N196="základní",J196,0)</f>
        <v>0</v>
      </c>
      <c r="BF196" s="252">
        <f>IF(N196="snížená",J196,0)</f>
        <v>0</v>
      </c>
      <c r="BG196" s="252">
        <f>IF(N196="zákl. přenesená",J196,0)</f>
        <v>0</v>
      </c>
      <c r="BH196" s="252">
        <f>IF(N196="sníž. přenesená",J196,0)</f>
        <v>0</v>
      </c>
      <c r="BI196" s="252">
        <f>IF(N196="nulová",J196,0)</f>
        <v>0</v>
      </c>
      <c r="BJ196" s="14" t="s">
        <v>83</v>
      </c>
      <c r="BK196" s="252">
        <f>ROUND(I196*H196,2)</f>
        <v>0</v>
      </c>
      <c r="BL196" s="14" t="s">
        <v>214</v>
      </c>
      <c r="BM196" s="251" t="s">
        <v>702</v>
      </c>
    </row>
    <row r="197" s="12" customFormat="1" ht="22.8" customHeight="1">
      <c r="A197" s="12"/>
      <c r="B197" s="223"/>
      <c r="C197" s="224"/>
      <c r="D197" s="225" t="s">
        <v>75</v>
      </c>
      <c r="E197" s="237" t="s">
        <v>331</v>
      </c>
      <c r="F197" s="237" t="s">
        <v>332</v>
      </c>
      <c r="G197" s="224"/>
      <c r="H197" s="224"/>
      <c r="I197" s="227"/>
      <c r="J197" s="238">
        <f>BK197</f>
        <v>0</v>
      </c>
      <c r="K197" s="224"/>
      <c r="L197" s="229"/>
      <c r="M197" s="230"/>
      <c r="N197" s="231"/>
      <c r="O197" s="231"/>
      <c r="P197" s="232">
        <f>SUM(P198:P203)</f>
        <v>0</v>
      </c>
      <c r="Q197" s="231"/>
      <c r="R197" s="232">
        <f>SUM(R198:R203)</f>
        <v>0.01056142</v>
      </c>
      <c r="S197" s="231"/>
      <c r="T197" s="233">
        <f>SUM(T198:T203)</f>
        <v>0.35625000000000001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234" t="s">
        <v>85</v>
      </c>
      <c r="AT197" s="235" t="s">
        <v>75</v>
      </c>
      <c r="AU197" s="235" t="s">
        <v>83</v>
      </c>
      <c r="AY197" s="234" t="s">
        <v>172</v>
      </c>
      <c r="BK197" s="236">
        <f>SUM(BK198:BK203)</f>
        <v>0</v>
      </c>
    </row>
    <row r="198" s="2" customFormat="1" ht="24.15" customHeight="1">
      <c r="A198" s="35"/>
      <c r="B198" s="36"/>
      <c r="C198" s="239" t="s">
        <v>343</v>
      </c>
      <c r="D198" s="239" t="s">
        <v>175</v>
      </c>
      <c r="E198" s="240" t="s">
        <v>703</v>
      </c>
      <c r="F198" s="241" t="s">
        <v>704</v>
      </c>
      <c r="G198" s="242" t="s">
        <v>178</v>
      </c>
      <c r="H198" s="243">
        <v>1</v>
      </c>
      <c r="I198" s="244"/>
      <c r="J198" s="245">
        <f>ROUND(I198*H198,2)</f>
        <v>0</v>
      </c>
      <c r="K198" s="246"/>
      <c r="L198" s="41"/>
      <c r="M198" s="247" t="s">
        <v>1</v>
      </c>
      <c r="N198" s="248" t="s">
        <v>41</v>
      </c>
      <c r="O198" s="88"/>
      <c r="P198" s="249">
        <f>O198*H198</f>
        <v>0</v>
      </c>
      <c r="Q198" s="249">
        <v>0.00017255999999999999</v>
      </c>
      <c r="R198" s="249">
        <f>Q198*H198</f>
        <v>0.00017255999999999999</v>
      </c>
      <c r="S198" s="249">
        <v>0.35625000000000001</v>
      </c>
      <c r="T198" s="250">
        <f>S198*H198</f>
        <v>0.35625000000000001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51" t="s">
        <v>214</v>
      </c>
      <c r="AT198" s="251" t="s">
        <v>175</v>
      </c>
      <c r="AU198" s="251" t="s">
        <v>85</v>
      </c>
      <c r="AY198" s="14" t="s">
        <v>172</v>
      </c>
      <c r="BE198" s="252">
        <f>IF(N198="základní",J198,0)</f>
        <v>0</v>
      </c>
      <c r="BF198" s="252">
        <f>IF(N198="snížená",J198,0)</f>
        <v>0</v>
      </c>
      <c r="BG198" s="252">
        <f>IF(N198="zákl. přenesená",J198,0)</f>
        <v>0</v>
      </c>
      <c r="BH198" s="252">
        <f>IF(N198="sníž. přenesená",J198,0)</f>
        <v>0</v>
      </c>
      <c r="BI198" s="252">
        <f>IF(N198="nulová",J198,0)</f>
        <v>0</v>
      </c>
      <c r="BJ198" s="14" t="s">
        <v>83</v>
      </c>
      <c r="BK198" s="252">
        <f>ROUND(I198*H198,2)</f>
        <v>0</v>
      </c>
      <c r="BL198" s="14" t="s">
        <v>214</v>
      </c>
      <c r="BM198" s="251" t="s">
        <v>705</v>
      </c>
    </row>
    <row r="199" s="2" customFormat="1" ht="24.15" customHeight="1">
      <c r="A199" s="35"/>
      <c r="B199" s="36"/>
      <c r="C199" s="239" t="s">
        <v>347</v>
      </c>
      <c r="D199" s="239" t="s">
        <v>175</v>
      </c>
      <c r="E199" s="240" t="s">
        <v>706</v>
      </c>
      <c r="F199" s="241" t="s">
        <v>707</v>
      </c>
      <c r="G199" s="242" t="s">
        <v>178</v>
      </c>
      <c r="H199" s="243">
        <v>1</v>
      </c>
      <c r="I199" s="244"/>
      <c r="J199" s="245">
        <f>ROUND(I199*H199,2)</f>
        <v>0</v>
      </c>
      <c r="K199" s="246"/>
      <c r="L199" s="41"/>
      <c r="M199" s="247" t="s">
        <v>1</v>
      </c>
      <c r="N199" s="248" t="s">
        <v>41</v>
      </c>
      <c r="O199" s="88"/>
      <c r="P199" s="249">
        <f>O199*H199</f>
        <v>0</v>
      </c>
      <c r="Q199" s="249">
        <v>0.0078969999999999995</v>
      </c>
      <c r="R199" s="249">
        <f>Q199*H199</f>
        <v>0.0078969999999999995</v>
      </c>
      <c r="S199" s="249">
        <v>0</v>
      </c>
      <c r="T199" s="250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51" t="s">
        <v>214</v>
      </c>
      <c r="AT199" s="251" t="s">
        <v>175</v>
      </c>
      <c r="AU199" s="251" t="s">
        <v>85</v>
      </c>
      <c r="AY199" s="14" t="s">
        <v>172</v>
      </c>
      <c r="BE199" s="252">
        <f>IF(N199="základní",J199,0)</f>
        <v>0</v>
      </c>
      <c r="BF199" s="252">
        <f>IF(N199="snížená",J199,0)</f>
        <v>0</v>
      </c>
      <c r="BG199" s="252">
        <f>IF(N199="zákl. přenesená",J199,0)</f>
        <v>0</v>
      </c>
      <c r="BH199" s="252">
        <f>IF(N199="sníž. přenesená",J199,0)</f>
        <v>0</v>
      </c>
      <c r="BI199" s="252">
        <f>IF(N199="nulová",J199,0)</f>
        <v>0</v>
      </c>
      <c r="BJ199" s="14" t="s">
        <v>83</v>
      </c>
      <c r="BK199" s="252">
        <f>ROUND(I199*H199,2)</f>
        <v>0</v>
      </c>
      <c r="BL199" s="14" t="s">
        <v>214</v>
      </c>
      <c r="BM199" s="251" t="s">
        <v>708</v>
      </c>
    </row>
    <row r="200" s="2" customFormat="1" ht="24.15" customHeight="1">
      <c r="A200" s="35"/>
      <c r="B200" s="36"/>
      <c r="C200" s="239" t="s">
        <v>351</v>
      </c>
      <c r="D200" s="239" t="s">
        <v>175</v>
      </c>
      <c r="E200" s="240" t="s">
        <v>709</v>
      </c>
      <c r="F200" s="241" t="s">
        <v>710</v>
      </c>
      <c r="G200" s="242" t="s">
        <v>504</v>
      </c>
      <c r="H200" s="243">
        <v>1</v>
      </c>
      <c r="I200" s="244"/>
      <c r="J200" s="245">
        <f>ROUND(I200*H200,2)</f>
        <v>0</v>
      </c>
      <c r="K200" s="246"/>
      <c r="L200" s="41"/>
      <c r="M200" s="247" t="s">
        <v>1</v>
      </c>
      <c r="N200" s="248" t="s">
        <v>41</v>
      </c>
      <c r="O200" s="88"/>
      <c r="P200" s="249">
        <f>O200*H200</f>
        <v>0</v>
      </c>
      <c r="Q200" s="249">
        <v>0.0024918599999999998</v>
      </c>
      <c r="R200" s="249">
        <f>Q200*H200</f>
        <v>0.0024918599999999998</v>
      </c>
      <c r="S200" s="249">
        <v>0</v>
      </c>
      <c r="T200" s="250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51" t="s">
        <v>214</v>
      </c>
      <c r="AT200" s="251" t="s">
        <v>175</v>
      </c>
      <c r="AU200" s="251" t="s">
        <v>85</v>
      </c>
      <c r="AY200" s="14" t="s">
        <v>172</v>
      </c>
      <c r="BE200" s="252">
        <f>IF(N200="základní",J200,0)</f>
        <v>0</v>
      </c>
      <c r="BF200" s="252">
        <f>IF(N200="snížená",J200,0)</f>
        <v>0</v>
      </c>
      <c r="BG200" s="252">
        <f>IF(N200="zákl. přenesená",J200,0)</f>
        <v>0</v>
      </c>
      <c r="BH200" s="252">
        <f>IF(N200="sníž. přenesená",J200,0)</f>
        <v>0</v>
      </c>
      <c r="BI200" s="252">
        <f>IF(N200="nulová",J200,0)</f>
        <v>0</v>
      </c>
      <c r="BJ200" s="14" t="s">
        <v>83</v>
      </c>
      <c r="BK200" s="252">
        <f>ROUND(I200*H200,2)</f>
        <v>0</v>
      </c>
      <c r="BL200" s="14" t="s">
        <v>214</v>
      </c>
      <c r="BM200" s="251" t="s">
        <v>711</v>
      </c>
    </row>
    <row r="201" s="2" customFormat="1" ht="24.15" customHeight="1">
      <c r="A201" s="35"/>
      <c r="B201" s="36"/>
      <c r="C201" s="253" t="s">
        <v>355</v>
      </c>
      <c r="D201" s="253" t="s">
        <v>181</v>
      </c>
      <c r="E201" s="254" t="s">
        <v>712</v>
      </c>
      <c r="F201" s="255" t="s">
        <v>713</v>
      </c>
      <c r="G201" s="256" t="s">
        <v>504</v>
      </c>
      <c r="H201" s="257">
        <v>1</v>
      </c>
      <c r="I201" s="258"/>
      <c r="J201" s="259">
        <f>ROUND(I201*H201,2)</f>
        <v>0</v>
      </c>
      <c r="K201" s="260"/>
      <c r="L201" s="261"/>
      <c r="M201" s="262" t="s">
        <v>1</v>
      </c>
      <c r="N201" s="263" t="s">
        <v>41</v>
      </c>
      <c r="O201" s="88"/>
      <c r="P201" s="249">
        <f>O201*H201</f>
        <v>0</v>
      </c>
      <c r="Q201" s="249">
        <v>0</v>
      </c>
      <c r="R201" s="249">
        <f>Q201*H201</f>
        <v>0</v>
      </c>
      <c r="S201" s="249">
        <v>0</v>
      </c>
      <c r="T201" s="250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51" t="s">
        <v>309</v>
      </c>
      <c r="AT201" s="251" t="s">
        <v>181</v>
      </c>
      <c r="AU201" s="251" t="s">
        <v>85</v>
      </c>
      <c r="AY201" s="14" t="s">
        <v>172</v>
      </c>
      <c r="BE201" s="252">
        <f>IF(N201="základní",J201,0)</f>
        <v>0</v>
      </c>
      <c r="BF201" s="252">
        <f>IF(N201="snížená",J201,0)</f>
        <v>0</v>
      </c>
      <c r="BG201" s="252">
        <f>IF(N201="zákl. přenesená",J201,0)</f>
        <v>0</v>
      </c>
      <c r="BH201" s="252">
        <f>IF(N201="sníž. přenesená",J201,0)</f>
        <v>0</v>
      </c>
      <c r="BI201" s="252">
        <f>IF(N201="nulová",J201,0)</f>
        <v>0</v>
      </c>
      <c r="BJ201" s="14" t="s">
        <v>83</v>
      </c>
      <c r="BK201" s="252">
        <f>ROUND(I201*H201,2)</f>
        <v>0</v>
      </c>
      <c r="BL201" s="14" t="s">
        <v>214</v>
      </c>
      <c r="BM201" s="251" t="s">
        <v>714</v>
      </c>
    </row>
    <row r="202" s="2" customFormat="1" ht="21.75" customHeight="1">
      <c r="A202" s="35"/>
      <c r="B202" s="36"/>
      <c r="C202" s="239" t="s">
        <v>359</v>
      </c>
      <c r="D202" s="239" t="s">
        <v>175</v>
      </c>
      <c r="E202" s="240" t="s">
        <v>392</v>
      </c>
      <c r="F202" s="241" t="s">
        <v>393</v>
      </c>
      <c r="G202" s="242" t="s">
        <v>227</v>
      </c>
      <c r="H202" s="264"/>
      <c r="I202" s="244"/>
      <c r="J202" s="245">
        <f>ROUND(I202*H202,2)</f>
        <v>0</v>
      </c>
      <c r="K202" s="246"/>
      <c r="L202" s="41"/>
      <c r="M202" s="247" t="s">
        <v>1</v>
      </c>
      <c r="N202" s="248" t="s">
        <v>41</v>
      </c>
      <c r="O202" s="88"/>
      <c r="P202" s="249">
        <f>O202*H202</f>
        <v>0</v>
      </c>
      <c r="Q202" s="249">
        <v>0</v>
      </c>
      <c r="R202" s="249">
        <f>Q202*H202</f>
        <v>0</v>
      </c>
      <c r="S202" s="249">
        <v>0</v>
      </c>
      <c r="T202" s="250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51" t="s">
        <v>214</v>
      </c>
      <c r="AT202" s="251" t="s">
        <v>175</v>
      </c>
      <c r="AU202" s="251" t="s">
        <v>85</v>
      </c>
      <c r="AY202" s="14" t="s">
        <v>172</v>
      </c>
      <c r="BE202" s="252">
        <f>IF(N202="základní",J202,0)</f>
        <v>0</v>
      </c>
      <c r="BF202" s="252">
        <f>IF(N202="snížená",J202,0)</f>
        <v>0</v>
      </c>
      <c r="BG202" s="252">
        <f>IF(N202="zákl. přenesená",J202,0)</f>
        <v>0</v>
      </c>
      <c r="BH202" s="252">
        <f>IF(N202="sníž. přenesená",J202,0)</f>
        <v>0</v>
      </c>
      <c r="BI202" s="252">
        <f>IF(N202="nulová",J202,0)</f>
        <v>0</v>
      </c>
      <c r="BJ202" s="14" t="s">
        <v>83</v>
      </c>
      <c r="BK202" s="252">
        <f>ROUND(I202*H202,2)</f>
        <v>0</v>
      </c>
      <c r="BL202" s="14" t="s">
        <v>214</v>
      </c>
      <c r="BM202" s="251" t="s">
        <v>715</v>
      </c>
    </row>
    <row r="203" s="2" customFormat="1" ht="24.15" customHeight="1">
      <c r="A203" s="35"/>
      <c r="B203" s="36"/>
      <c r="C203" s="239" t="s">
        <v>363</v>
      </c>
      <c r="D203" s="239" t="s">
        <v>175</v>
      </c>
      <c r="E203" s="240" t="s">
        <v>396</v>
      </c>
      <c r="F203" s="241" t="s">
        <v>397</v>
      </c>
      <c r="G203" s="242" t="s">
        <v>227</v>
      </c>
      <c r="H203" s="264"/>
      <c r="I203" s="244"/>
      <c r="J203" s="245">
        <f>ROUND(I203*H203,2)</f>
        <v>0</v>
      </c>
      <c r="K203" s="246"/>
      <c r="L203" s="41"/>
      <c r="M203" s="247" t="s">
        <v>1</v>
      </c>
      <c r="N203" s="248" t="s">
        <v>41</v>
      </c>
      <c r="O203" s="88"/>
      <c r="P203" s="249">
        <f>O203*H203</f>
        <v>0</v>
      </c>
      <c r="Q203" s="249">
        <v>0</v>
      </c>
      <c r="R203" s="249">
        <f>Q203*H203</f>
        <v>0</v>
      </c>
      <c r="S203" s="249">
        <v>0</v>
      </c>
      <c r="T203" s="250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51" t="s">
        <v>214</v>
      </c>
      <c r="AT203" s="251" t="s">
        <v>175</v>
      </c>
      <c r="AU203" s="251" t="s">
        <v>85</v>
      </c>
      <c r="AY203" s="14" t="s">
        <v>172</v>
      </c>
      <c r="BE203" s="252">
        <f>IF(N203="základní",J203,0)</f>
        <v>0</v>
      </c>
      <c r="BF203" s="252">
        <f>IF(N203="snížená",J203,0)</f>
        <v>0</v>
      </c>
      <c r="BG203" s="252">
        <f>IF(N203="zákl. přenesená",J203,0)</f>
        <v>0</v>
      </c>
      <c r="BH203" s="252">
        <f>IF(N203="sníž. přenesená",J203,0)</f>
        <v>0</v>
      </c>
      <c r="BI203" s="252">
        <f>IF(N203="nulová",J203,0)</f>
        <v>0</v>
      </c>
      <c r="BJ203" s="14" t="s">
        <v>83</v>
      </c>
      <c r="BK203" s="252">
        <f>ROUND(I203*H203,2)</f>
        <v>0</v>
      </c>
      <c r="BL203" s="14" t="s">
        <v>214</v>
      </c>
      <c r="BM203" s="251" t="s">
        <v>716</v>
      </c>
    </row>
    <row r="204" s="12" customFormat="1" ht="22.8" customHeight="1">
      <c r="A204" s="12"/>
      <c r="B204" s="223"/>
      <c r="C204" s="224"/>
      <c r="D204" s="225" t="s">
        <v>75</v>
      </c>
      <c r="E204" s="237" t="s">
        <v>717</v>
      </c>
      <c r="F204" s="237" t="s">
        <v>718</v>
      </c>
      <c r="G204" s="224"/>
      <c r="H204" s="224"/>
      <c r="I204" s="227"/>
      <c r="J204" s="238">
        <f>BK204</f>
        <v>0</v>
      </c>
      <c r="K204" s="224"/>
      <c r="L204" s="229"/>
      <c r="M204" s="230"/>
      <c r="N204" s="231"/>
      <c r="O204" s="231"/>
      <c r="P204" s="232">
        <f>SUM(P205:P220)</f>
        <v>0</v>
      </c>
      <c r="Q204" s="231"/>
      <c r="R204" s="232">
        <f>SUM(R205:R220)</f>
        <v>0.055949731400000008</v>
      </c>
      <c r="S204" s="231"/>
      <c r="T204" s="233">
        <f>SUM(T205:T220)</f>
        <v>0.061399999999999996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234" t="s">
        <v>85</v>
      </c>
      <c r="AT204" s="235" t="s">
        <v>75</v>
      </c>
      <c r="AU204" s="235" t="s">
        <v>83</v>
      </c>
      <c r="AY204" s="234" t="s">
        <v>172</v>
      </c>
      <c r="BK204" s="236">
        <f>SUM(BK205:BK220)</f>
        <v>0</v>
      </c>
    </row>
    <row r="205" s="2" customFormat="1" ht="24.15" customHeight="1">
      <c r="A205" s="35"/>
      <c r="B205" s="36"/>
      <c r="C205" s="239" t="s">
        <v>367</v>
      </c>
      <c r="D205" s="239" t="s">
        <v>175</v>
      </c>
      <c r="E205" s="240" t="s">
        <v>719</v>
      </c>
      <c r="F205" s="241" t="s">
        <v>720</v>
      </c>
      <c r="G205" s="242" t="s">
        <v>178</v>
      </c>
      <c r="H205" s="243">
        <v>1</v>
      </c>
      <c r="I205" s="244"/>
      <c r="J205" s="245">
        <f>ROUND(I205*H205,2)</f>
        <v>0</v>
      </c>
      <c r="K205" s="246"/>
      <c r="L205" s="41"/>
      <c r="M205" s="247" t="s">
        <v>1</v>
      </c>
      <c r="N205" s="248" t="s">
        <v>41</v>
      </c>
      <c r="O205" s="88"/>
      <c r="P205" s="249">
        <f>O205*H205</f>
        <v>0</v>
      </c>
      <c r="Q205" s="249">
        <v>0</v>
      </c>
      <c r="R205" s="249">
        <f>Q205*H205</f>
        <v>0</v>
      </c>
      <c r="S205" s="249">
        <v>0.0117</v>
      </c>
      <c r="T205" s="250">
        <f>S205*H205</f>
        <v>0.0117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51" t="s">
        <v>214</v>
      </c>
      <c r="AT205" s="251" t="s">
        <v>175</v>
      </c>
      <c r="AU205" s="251" t="s">
        <v>85</v>
      </c>
      <c r="AY205" s="14" t="s">
        <v>172</v>
      </c>
      <c r="BE205" s="252">
        <f>IF(N205="základní",J205,0)</f>
        <v>0</v>
      </c>
      <c r="BF205" s="252">
        <f>IF(N205="snížená",J205,0)</f>
        <v>0</v>
      </c>
      <c r="BG205" s="252">
        <f>IF(N205="zákl. přenesená",J205,0)</f>
        <v>0</v>
      </c>
      <c r="BH205" s="252">
        <f>IF(N205="sníž. přenesená",J205,0)</f>
        <v>0</v>
      </c>
      <c r="BI205" s="252">
        <f>IF(N205="nulová",J205,0)</f>
        <v>0</v>
      </c>
      <c r="BJ205" s="14" t="s">
        <v>83</v>
      </c>
      <c r="BK205" s="252">
        <f>ROUND(I205*H205,2)</f>
        <v>0</v>
      </c>
      <c r="BL205" s="14" t="s">
        <v>214</v>
      </c>
      <c r="BM205" s="251" t="s">
        <v>721</v>
      </c>
    </row>
    <row r="206" s="2" customFormat="1" ht="24.15" customHeight="1">
      <c r="A206" s="35"/>
      <c r="B206" s="36"/>
      <c r="C206" s="239" t="s">
        <v>371</v>
      </c>
      <c r="D206" s="239" t="s">
        <v>175</v>
      </c>
      <c r="E206" s="240" t="s">
        <v>722</v>
      </c>
      <c r="F206" s="241" t="s">
        <v>723</v>
      </c>
      <c r="G206" s="242" t="s">
        <v>178</v>
      </c>
      <c r="H206" s="243">
        <v>1</v>
      </c>
      <c r="I206" s="244"/>
      <c r="J206" s="245">
        <f>ROUND(I206*H206,2)</f>
        <v>0</v>
      </c>
      <c r="K206" s="246"/>
      <c r="L206" s="41"/>
      <c r="M206" s="247" t="s">
        <v>1</v>
      </c>
      <c r="N206" s="248" t="s">
        <v>41</v>
      </c>
      <c r="O206" s="88"/>
      <c r="P206" s="249">
        <f>O206*H206</f>
        <v>0</v>
      </c>
      <c r="Q206" s="249">
        <v>0</v>
      </c>
      <c r="R206" s="249">
        <f>Q206*H206</f>
        <v>0</v>
      </c>
      <c r="S206" s="249">
        <v>0.0117</v>
      </c>
      <c r="T206" s="250">
        <f>S206*H206</f>
        <v>0.0117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51" t="s">
        <v>214</v>
      </c>
      <c r="AT206" s="251" t="s">
        <v>175</v>
      </c>
      <c r="AU206" s="251" t="s">
        <v>85</v>
      </c>
      <c r="AY206" s="14" t="s">
        <v>172</v>
      </c>
      <c r="BE206" s="252">
        <f>IF(N206="základní",J206,0)</f>
        <v>0</v>
      </c>
      <c r="BF206" s="252">
        <f>IF(N206="snížená",J206,0)</f>
        <v>0</v>
      </c>
      <c r="BG206" s="252">
        <f>IF(N206="zákl. přenesená",J206,0)</f>
        <v>0</v>
      </c>
      <c r="BH206" s="252">
        <f>IF(N206="sníž. přenesená",J206,0)</f>
        <v>0</v>
      </c>
      <c r="BI206" s="252">
        <f>IF(N206="nulová",J206,0)</f>
        <v>0</v>
      </c>
      <c r="BJ206" s="14" t="s">
        <v>83</v>
      </c>
      <c r="BK206" s="252">
        <f>ROUND(I206*H206,2)</f>
        <v>0</v>
      </c>
      <c r="BL206" s="14" t="s">
        <v>214</v>
      </c>
      <c r="BM206" s="251" t="s">
        <v>724</v>
      </c>
    </row>
    <row r="207" s="2" customFormat="1" ht="24.15" customHeight="1">
      <c r="A207" s="35"/>
      <c r="B207" s="36"/>
      <c r="C207" s="239" t="s">
        <v>375</v>
      </c>
      <c r="D207" s="239" t="s">
        <v>175</v>
      </c>
      <c r="E207" s="240" t="s">
        <v>725</v>
      </c>
      <c r="F207" s="241" t="s">
        <v>726</v>
      </c>
      <c r="G207" s="242" t="s">
        <v>178</v>
      </c>
      <c r="H207" s="243">
        <v>1</v>
      </c>
      <c r="I207" s="244"/>
      <c r="J207" s="245">
        <f>ROUND(I207*H207,2)</f>
        <v>0</v>
      </c>
      <c r="K207" s="246"/>
      <c r="L207" s="41"/>
      <c r="M207" s="247" t="s">
        <v>1</v>
      </c>
      <c r="N207" s="248" t="s">
        <v>41</v>
      </c>
      <c r="O207" s="88"/>
      <c r="P207" s="249">
        <f>O207*H207</f>
        <v>0</v>
      </c>
      <c r="Q207" s="249">
        <v>0</v>
      </c>
      <c r="R207" s="249">
        <f>Q207*H207</f>
        <v>0</v>
      </c>
      <c r="S207" s="249">
        <v>0.037999999999999999</v>
      </c>
      <c r="T207" s="250">
        <f>S207*H207</f>
        <v>0.037999999999999999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51" t="s">
        <v>214</v>
      </c>
      <c r="AT207" s="251" t="s">
        <v>175</v>
      </c>
      <c r="AU207" s="251" t="s">
        <v>85</v>
      </c>
      <c r="AY207" s="14" t="s">
        <v>172</v>
      </c>
      <c r="BE207" s="252">
        <f>IF(N207="základní",J207,0)</f>
        <v>0</v>
      </c>
      <c r="BF207" s="252">
        <f>IF(N207="snížená",J207,0)</f>
        <v>0</v>
      </c>
      <c r="BG207" s="252">
        <f>IF(N207="zákl. přenesená",J207,0)</f>
        <v>0</v>
      </c>
      <c r="BH207" s="252">
        <f>IF(N207="sníž. přenesená",J207,0)</f>
        <v>0</v>
      </c>
      <c r="BI207" s="252">
        <f>IF(N207="nulová",J207,0)</f>
        <v>0</v>
      </c>
      <c r="BJ207" s="14" t="s">
        <v>83</v>
      </c>
      <c r="BK207" s="252">
        <f>ROUND(I207*H207,2)</f>
        <v>0</v>
      </c>
      <c r="BL207" s="14" t="s">
        <v>214</v>
      </c>
      <c r="BM207" s="251" t="s">
        <v>727</v>
      </c>
    </row>
    <row r="208" s="2" customFormat="1" ht="24.15" customHeight="1">
      <c r="A208" s="35"/>
      <c r="B208" s="36"/>
      <c r="C208" s="239" t="s">
        <v>379</v>
      </c>
      <c r="D208" s="239" t="s">
        <v>175</v>
      </c>
      <c r="E208" s="240" t="s">
        <v>728</v>
      </c>
      <c r="F208" s="241" t="s">
        <v>729</v>
      </c>
      <c r="G208" s="242" t="s">
        <v>178</v>
      </c>
      <c r="H208" s="243">
        <v>1</v>
      </c>
      <c r="I208" s="244"/>
      <c r="J208" s="245">
        <f>ROUND(I208*H208,2)</f>
        <v>0</v>
      </c>
      <c r="K208" s="246"/>
      <c r="L208" s="41"/>
      <c r="M208" s="247" t="s">
        <v>1</v>
      </c>
      <c r="N208" s="248" t="s">
        <v>41</v>
      </c>
      <c r="O208" s="88"/>
      <c r="P208" s="249">
        <f>O208*H208</f>
        <v>0</v>
      </c>
      <c r="Q208" s="249">
        <v>0.022198041500000001</v>
      </c>
      <c r="R208" s="249">
        <f>Q208*H208</f>
        <v>0.022198041500000001</v>
      </c>
      <c r="S208" s="249">
        <v>0</v>
      </c>
      <c r="T208" s="250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51" t="s">
        <v>214</v>
      </c>
      <c r="AT208" s="251" t="s">
        <v>175</v>
      </c>
      <c r="AU208" s="251" t="s">
        <v>85</v>
      </c>
      <c r="AY208" s="14" t="s">
        <v>172</v>
      </c>
      <c r="BE208" s="252">
        <f>IF(N208="základní",J208,0)</f>
        <v>0</v>
      </c>
      <c r="BF208" s="252">
        <f>IF(N208="snížená",J208,0)</f>
        <v>0</v>
      </c>
      <c r="BG208" s="252">
        <f>IF(N208="zákl. přenesená",J208,0)</f>
        <v>0</v>
      </c>
      <c r="BH208" s="252">
        <f>IF(N208="sníž. přenesená",J208,0)</f>
        <v>0</v>
      </c>
      <c r="BI208" s="252">
        <f>IF(N208="nulová",J208,0)</f>
        <v>0</v>
      </c>
      <c r="BJ208" s="14" t="s">
        <v>83</v>
      </c>
      <c r="BK208" s="252">
        <f>ROUND(I208*H208,2)</f>
        <v>0</v>
      </c>
      <c r="BL208" s="14" t="s">
        <v>214</v>
      </c>
      <c r="BM208" s="251" t="s">
        <v>730</v>
      </c>
    </row>
    <row r="209" s="2" customFormat="1" ht="24.15" customHeight="1">
      <c r="A209" s="35"/>
      <c r="B209" s="36"/>
      <c r="C209" s="239" t="s">
        <v>383</v>
      </c>
      <c r="D209" s="239" t="s">
        <v>175</v>
      </c>
      <c r="E209" s="240" t="s">
        <v>731</v>
      </c>
      <c r="F209" s="241" t="s">
        <v>732</v>
      </c>
      <c r="G209" s="242" t="s">
        <v>178</v>
      </c>
      <c r="H209" s="243">
        <v>1</v>
      </c>
      <c r="I209" s="244"/>
      <c r="J209" s="245">
        <f>ROUND(I209*H209,2)</f>
        <v>0</v>
      </c>
      <c r="K209" s="246"/>
      <c r="L209" s="41"/>
      <c r="M209" s="247" t="s">
        <v>1</v>
      </c>
      <c r="N209" s="248" t="s">
        <v>41</v>
      </c>
      <c r="O209" s="88"/>
      <c r="P209" s="249">
        <f>O209*H209</f>
        <v>0</v>
      </c>
      <c r="Q209" s="249">
        <v>0</v>
      </c>
      <c r="R209" s="249">
        <f>Q209*H209</f>
        <v>0</v>
      </c>
      <c r="S209" s="249">
        <v>0</v>
      </c>
      <c r="T209" s="250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51" t="s">
        <v>214</v>
      </c>
      <c r="AT209" s="251" t="s">
        <v>175</v>
      </c>
      <c r="AU209" s="251" t="s">
        <v>85</v>
      </c>
      <c r="AY209" s="14" t="s">
        <v>172</v>
      </c>
      <c r="BE209" s="252">
        <f>IF(N209="základní",J209,0)</f>
        <v>0</v>
      </c>
      <c r="BF209" s="252">
        <f>IF(N209="snížená",J209,0)</f>
        <v>0</v>
      </c>
      <c r="BG209" s="252">
        <f>IF(N209="zákl. přenesená",J209,0)</f>
        <v>0</v>
      </c>
      <c r="BH209" s="252">
        <f>IF(N209="sníž. přenesená",J209,0)</f>
        <v>0</v>
      </c>
      <c r="BI209" s="252">
        <f>IF(N209="nulová",J209,0)</f>
        <v>0</v>
      </c>
      <c r="BJ209" s="14" t="s">
        <v>83</v>
      </c>
      <c r="BK209" s="252">
        <f>ROUND(I209*H209,2)</f>
        <v>0</v>
      </c>
      <c r="BL209" s="14" t="s">
        <v>214</v>
      </c>
      <c r="BM209" s="251" t="s">
        <v>733</v>
      </c>
    </row>
    <row r="210" s="2" customFormat="1" ht="24.15" customHeight="1">
      <c r="A210" s="35"/>
      <c r="B210" s="36"/>
      <c r="C210" s="239" t="s">
        <v>387</v>
      </c>
      <c r="D210" s="239" t="s">
        <v>175</v>
      </c>
      <c r="E210" s="240" t="s">
        <v>734</v>
      </c>
      <c r="F210" s="241" t="s">
        <v>735</v>
      </c>
      <c r="G210" s="242" t="s">
        <v>504</v>
      </c>
      <c r="H210" s="243">
        <v>1</v>
      </c>
      <c r="I210" s="244"/>
      <c r="J210" s="245">
        <f>ROUND(I210*H210,2)</f>
        <v>0</v>
      </c>
      <c r="K210" s="246"/>
      <c r="L210" s="41"/>
      <c r="M210" s="247" t="s">
        <v>1</v>
      </c>
      <c r="N210" s="248" t="s">
        <v>41</v>
      </c>
      <c r="O210" s="88"/>
      <c r="P210" s="249">
        <f>O210*H210</f>
        <v>0</v>
      </c>
      <c r="Q210" s="249">
        <v>0.012568764499999999</v>
      </c>
      <c r="R210" s="249">
        <f>Q210*H210</f>
        <v>0.012568764499999999</v>
      </c>
      <c r="S210" s="249">
        <v>0</v>
      </c>
      <c r="T210" s="250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51" t="s">
        <v>214</v>
      </c>
      <c r="AT210" s="251" t="s">
        <v>175</v>
      </c>
      <c r="AU210" s="251" t="s">
        <v>85</v>
      </c>
      <c r="AY210" s="14" t="s">
        <v>172</v>
      </c>
      <c r="BE210" s="252">
        <f>IF(N210="základní",J210,0)</f>
        <v>0</v>
      </c>
      <c r="BF210" s="252">
        <f>IF(N210="snížená",J210,0)</f>
        <v>0</v>
      </c>
      <c r="BG210" s="252">
        <f>IF(N210="zákl. přenesená",J210,0)</f>
        <v>0</v>
      </c>
      <c r="BH210" s="252">
        <f>IF(N210="sníž. přenesená",J210,0)</f>
        <v>0</v>
      </c>
      <c r="BI210" s="252">
        <f>IF(N210="nulová",J210,0)</f>
        <v>0</v>
      </c>
      <c r="BJ210" s="14" t="s">
        <v>83</v>
      </c>
      <c r="BK210" s="252">
        <f>ROUND(I210*H210,2)</f>
        <v>0</v>
      </c>
      <c r="BL210" s="14" t="s">
        <v>214</v>
      </c>
      <c r="BM210" s="251" t="s">
        <v>736</v>
      </c>
    </row>
    <row r="211" s="2" customFormat="1" ht="16.5" customHeight="1">
      <c r="A211" s="35"/>
      <c r="B211" s="36"/>
      <c r="C211" s="239" t="s">
        <v>391</v>
      </c>
      <c r="D211" s="239" t="s">
        <v>175</v>
      </c>
      <c r="E211" s="240" t="s">
        <v>737</v>
      </c>
      <c r="F211" s="241" t="s">
        <v>738</v>
      </c>
      <c r="G211" s="242" t="s">
        <v>178</v>
      </c>
      <c r="H211" s="243">
        <v>1</v>
      </c>
      <c r="I211" s="244"/>
      <c r="J211" s="245">
        <f>ROUND(I211*H211,2)</f>
        <v>0</v>
      </c>
      <c r="K211" s="246"/>
      <c r="L211" s="41"/>
      <c r="M211" s="247" t="s">
        <v>1</v>
      </c>
      <c r="N211" s="248" t="s">
        <v>41</v>
      </c>
      <c r="O211" s="88"/>
      <c r="P211" s="249">
        <f>O211*H211</f>
        <v>0</v>
      </c>
      <c r="Q211" s="249">
        <v>9.9850800000000003E-05</v>
      </c>
      <c r="R211" s="249">
        <f>Q211*H211</f>
        <v>9.9850800000000003E-05</v>
      </c>
      <c r="S211" s="249">
        <v>0</v>
      </c>
      <c r="T211" s="250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51" t="s">
        <v>214</v>
      </c>
      <c r="AT211" s="251" t="s">
        <v>175</v>
      </c>
      <c r="AU211" s="251" t="s">
        <v>85</v>
      </c>
      <c r="AY211" s="14" t="s">
        <v>172</v>
      </c>
      <c r="BE211" s="252">
        <f>IF(N211="základní",J211,0)</f>
        <v>0</v>
      </c>
      <c r="BF211" s="252">
        <f>IF(N211="snížená",J211,0)</f>
        <v>0</v>
      </c>
      <c r="BG211" s="252">
        <f>IF(N211="zákl. přenesená",J211,0)</f>
        <v>0</v>
      </c>
      <c r="BH211" s="252">
        <f>IF(N211="sníž. přenesená",J211,0)</f>
        <v>0</v>
      </c>
      <c r="BI211" s="252">
        <f>IF(N211="nulová",J211,0)</f>
        <v>0</v>
      </c>
      <c r="BJ211" s="14" t="s">
        <v>83</v>
      </c>
      <c r="BK211" s="252">
        <f>ROUND(I211*H211,2)</f>
        <v>0</v>
      </c>
      <c r="BL211" s="14" t="s">
        <v>214</v>
      </c>
      <c r="BM211" s="251" t="s">
        <v>739</v>
      </c>
    </row>
    <row r="212" s="2" customFormat="1" ht="16.5" customHeight="1">
      <c r="A212" s="35"/>
      <c r="B212" s="36"/>
      <c r="C212" s="253" t="s">
        <v>395</v>
      </c>
      <c r="D212" s="253" t="s">
        <v>181</v>
      </c>
      <c r="E212" s="254" t="s">
        <v>740</v>
      </c>
      <c r="F212" s="255" t="s">
        <v>741</v>
      </c>
      <c r="G212" s="256" t="s">
        <v>178</v>
      </c>
      <c r="H212" s="257">
        <v>1</v>
      </c>
      <c r="I212" s="258"/>
      <c r="J212" s="259">
        <f>ROUND(I212*H212,2)</f>
        <v>0</v>
      </c>
      <c r="K212" s="260"/>
      <c r="L212" s="261"/>
      <c r="M212" s="262" t="s">
        <v>1</v>
      </c>
      <c r="N212" s="263" t="s">
        <v>41</v>
      </c>
      <c r="O212" s="88"/>
      <c r="P212" s="249">
        <f>O212*H212</f>
        <v>0</v>
      </c>
      <c r="Q212" s="249">
        <v>0.00050000000000000001</v>
      </c>
      <c r="R212" s="249">
        <f>Q212*H212</f>
        <v>0.00050000000000000001</v>
      </c>
      <c r="S212" s="249">
        <v>0</v>
      </c>
      <c r="T212" s="250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51" t="s">
        <v>309</v>
      </c>
      <c r="AT212" s="251" t="s">
        <v>181</v>
      </c>
      <c r="AU212" s="251" t="s">
        <v>85</v>
      </c>
      <c r="AY212" s="14" t="s">
        <v>172</v>
      </c>
      <c r="BE212" s="252">
        <f>IF(N212="základní",J212,0)</f>
        <v>0</v>
      </c>
      <c r="BF212" s="252">
        <f>IF(N212="snížená",J212,0)</f>
        <v>0</v>
      </c>
      <c r="BG212" s="252">
        <f>IF(N212="zákl. přenesená",J212,0)</f>
        <v>0</v>
      </c>
      <c r="BH212" s="252">
        <f>IF(N212="sníž. přenesená",J212,0)</f>
        <v>0</v>
      </c>
      <c r="BI212" s="252">
        <f>IF(N212="nulová",J212,0)</f>
        <v>0</v>
      </c>
      <c r="BJ212" s="14" t="s">
        <v>83</v>
      </c>
      <c r="BK212" s="252">
        <f>ROUND(I212*H212,2)</f>
        <v>0</v>
      </c>
      <c r="BL212" s="14" t="s">
        <v>214</v>
      </c>
      <c r="BM212" s="251" t="s">
        <v>742</v>
      </c>
    </row>
    <row r="213" s="2" customFormat="1" ht="16.5" customHeight="1">
      <c r="A213" s="35"/>
      <c r="B213" s="36"/>
      <c r="C213" s="239" t="s">
        <v>401</v>
      </c>
      <c r="D213" s="239" t="s">
        <v>175</v>
      </c>
      <c r="E213" s="240" t="s">
        <v>743</v>
      </c>
      <c r="F213" s="241" t="s">
        <v>744</v>
      </c>
      <c r="G213" s="242" t="s">
        <v>178</v>
      </c>
      <c r="H213" s="243">
        <v>6</v>
      </c>
      <c r="I213" s="244"/>
      <c r="J213" s="245">
        <f>ROUND(I213*H213,2)</f>
        <v>0</v>
      </c>
      <c r="K213" s="246"/>
      <c r="L213" s="41"/>
      <c r="M213" s="247" t="s">
        <v>1</v>
      </c>
      <c r="N213" s="248" t="s">
        <v>41</v>
      </c>
      <c r="O213" s="88"/>
      <c r="P213" s="249">
        <f>O213*H213</f>
        <v>0</v>
      </c>
      <c r="Q213" s="249">
        <v>0.00013999999999999999</v>
      </c>
      <c r="R213" s="249">
        <f>Q213*H213</f>
        <v>0.00083999999999999993</v>
      </c>
      <c r="S213" s="249">
        <v>0</v>
      </c>
      <c r="T213" s="250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51" t="s">
        <v>214</v>
      </c>
      <c r="AT213" s="251" t="s">
        <v>175</v>
      </c>
      <c r="AU213" s="251" t="s">
        <v>85</v>
      </c>
      <c r="AY213" s="14" t="s">
        <v>172</v>
      </c>
      <c r="BE213" s="252">
        <f>IF(N213="základní",J213,0)</f>
        <v>0</v>
      </c>
      <c r="BF213" s="252">
        <f>IF(N213="snížená",J213,0)</f>
        <v>0</v>
      </c>
      <c r="BG213" s="252">
        <f>IF(N213="zákl. přenesená",J213,0)</f>
        <v>0</v>
      </c>
      <c r="BH213" s="252">
        <f>IF(N213="sníž. přenesená",J213,0)</f>
        <v>0</v>
      </c>
      <c r="BI213" s="252">
        <f>IF(N213="nulová",J213,0)</f>
        <v>0</v>
      </c>
      <c r="BJ213" s="14" t="s">
        <v>83</v>
      </c>
      <c r="BK213" s="252">
        <f>ROUND(I213*H213,2)</f>
        <v>0</v>
      </c>
      <c r="BL213" s="14" t="s">
        <v>214</v>
      </c>
      <c r="BM213" s="251" t="s">
        <v>745</v>
      </c>
    </row>
    <row r="214" s="2" customFormat="1" ht="24.15" customHeight="1">
      <c r="A214" s="35"/>
      <c r="B214" s="36"/>
      <c r="C214" s="253" t="s">
        <v>406</v>
      </c>
      <c r="D214" s="253" t="s">
        <v>181</v>
      </c>
      <c r="E214" s="254" t="s">
        <v>746</v>
      </c>
      <c r="F214" s="255" t="s">
        <v>747</v>
      </c>
      <c r="G214" s="256" t="s">
        <v>178</v>
      </c>
      <c r="H214" s="257">
        <v>6</v>
      </c>
      <c r="I214" s="258"/>
      <c r="J214" s="259">
        <f>ROUND(I214*H214,2)</f>
        <v>0</v>
      </c>
      <c r="K214" s="260"/>
      <c r="L214" s="261"/>
      <c r="M214" s="262" t="s">
        <v>1</v>
      </c>
      <c r="N214" s="263" t="s">
        <v>41</v>
      </c>
      <c r="O214" s="88"/>
      <c r="P214" s="249">
        <f>O214*H214</f>
        <v>0</v>
      </c>
      <c r="Q214" s="249">
        <v>0.00027</v>
      </c>
      <c r="R214" s="249">
        <f>Q214*H214</f>
        <v>0.0016199999999999999</v>
      </c>
      <c r="S214" s="249">
        <v>0</v>
      </c>
      <c r="T214" s="250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51" t="s">
        <v>309</v>
      </c>
      <c r="AT214" s="251" t="s">
        <v>181</v>
      </c>
      <c r="AU214" s="251" t="s">
        <v>85</v>
      </c>
      <c r="AY214" s="14" t="s">
        <v>172</v>
      </c>
      <c r="BE214" s="252">
        <f>IF(N214="základní",J214,0)</f>
        <v>0</v>
      </c>
      <c r="BF214" s="252">
        <f>IF(N214="snížená",J214,0)</f>
        <v>0</v>
      </c>
      <c r="BG214" s="252">
        <f>IF(N214="zákl. přenesená",J214,0)</f>
        <v>0</v>
      </c>
      <c r="BH214" s="252">
        <f>IF(N214="sníž. přenesená",J214,0)</f>
        <v>0</v>
      </c>
      <c r="BI214" s="252">
        <f>IF(N214="nulová",J214,0)</f>
        <v>0</v>
      </c>
      <c r="BJ214" s="14" t="s">
        <v>83</v>
      </c>
      <c r="BK214" s="252">
        <f>ROUND(I214*H214,2)</f>
        <v>0</v>
      </c>
      <c r="BL214" s="14" t="s">
        <v>214</v>
      </c>
      <c r="BM214" s="251" t="s">
        <v>748</v>
      </c>
    </row>
    <row r="215" s="2" customFormat="1" ht="24.15" customHeight="1">
      <c r="A215" s="35"/>
      <c r="B215" s="36"/>
      <c r="C215" s="239" t="s">
        <v>410</v>
      </c>
      <c r="D215" s="239" t="s">
        <v>175</v>
      </c>
      <c r="E215" s="240" t="s">
        <v>749</v>
      </c>
      <c r="F215" s="241" t="s">
        <v>750</v>
      </c>
      <c r="G215" s="242" t="s">
        <v>504</v>
      </c>
      <c r="H215" s="243">
        <v>3</v>
      </c>
      <c r="I215" s="244"/>
      <c r="J215" s="245">
        <f>ROUND(I215*H215,2)</f>
        <v>0</v>
      </c>
      <c r="K215" s="246"/>
      <c r="L215" s="41"/>
      <c r="M215" s="247" t="s">
        <v>1</v>
      </c>
      <c r="N215" s="248" t="s">
        <v>41</v>
      </c>
      <c r="O215" s="88"/>
      <c r="P215" s="249">
        <f>O215*H215</f>
        <v>0</v>
      </c>
      <c r="Q215" s="249">
        <v>0.0006843582</v>
      </c>
      <c r="R215" s="249">
        <f>Q215*H215</f>
        <v>0.0020530746</v>
      </c>
      <c r="S215" s="249">
        <v>0</v>
      </c>
      <c r="T215" s="250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51" t="s">
        <v>214</v>
      </c>
      <c r="AT215" s="251" t="s">
        <v>175</v>
      </c>
      <c r="AU215" s="251" t="s">
        <v>85</v>
      </c>
      <c r="AY215" s="14" t="s">
        <v>172</v>
      </c>
      <c r="BE215" s="252">
        <f>IF(N215="základní",J215,0)</f>
        <v>0</v>
      </c>
      <c r="BF215" s="252">
        <f>IF(N215="snížená",J215,0)</f>
        <v>0</v>
      </c>
      <c r="BG215" s="252">
        <f>IF(N215="zákl. přenesená",J215,0)</f>
        <v>0</v>
      </c>
      <c r="BH215" s="252">
        <f>IF(N215="sníž. přenesená",J215,0)</f>
        <v>0</v>
      </c>
      <c r="BI215" s="252">
        <f>IF(N215="nulová",J215,0)</f>
        <v>0</v>
      </c>
      <c r="BJ215" s="14" t="s">
        <v>83</v>
      </c>
      <c r="BK215" s="252">
        <f>ROUND(I215*H215,2)</f>
        <v>0</v>
      </c>
      <c r="BL215" s="14" t="s">
        <v>214</v>
      </c>
      <c r="BM215" s="251" t="s">
        <v>751</v>
      </c>
    </row>
    <row r="216" s="2" customFormat="1" ht="16.5" customHeight="1">
      <c r="A216" s="35"/>
      <c r="B216" s="36"/>
      <c r="C216" s="253" t="s">
        <v>414</v>
      </c>
      <c r="D216" s="253" t="s">
        <v>181</v>
      </c>
      <c r="E216" s="254" t="s">
        <v>752</v>
      </c>
      <c r="F216" s="255" t="s">
        <v>753</v>
      </c>
      <c r="G216" s="256" t="s">
        <v>178</v>
      </c>
      <c r="H216" s="257">
        <v>1</v>
      </c>
      <c r="I216" s="258"/>
      <c r="J216" s="259">
        <f>ROUND(I216*H216,2)</f>
        <v>0</v>
      </c>
      <c r="K216" s="260"/>
      <c r="L216" s="261"/>
      <c r="M216" s="262" t="s">
        <v>1</v>
      </c>
      <c r="N216" s="263" t="s">
        <v>41</v>
      </c>
      <c r="O216" s="88"/>
      <c r="P216" s="249">
        <f>O216*H216</f>
        <v>0</v>
      </c>
      <c r="Q216" s="249">
        <v>0.0052700000000000004</v>
      </c>
      <c r="R216" s="249">
        <f>Q216*H216</f>
        <v>0.0052700000000000004</v>
      </c>
      <c r="S216" s="249">
        <v>0</v>
      </c>
      <c r="T216" s="250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51" t="s">
        <v>309</v>
      </c>
      <c r="AT216" s="251" t="s">
        <v>181</v>
      </c>
      <c r="AU216" s="251" t="s">
        <v>85</v>
      </c>
      <c r="AY216" s="14" t="s">
        <v>172</v>
      </c>
      <c r="BE216" s="252">
        <f>IF(N216="základní",J216,0)</f>
        <v>0</v>
      </c>
      <c r="BF216" s="252">
        <f>IF(N216="snížená",J216,0)</f>
        <v>0</v>
      </c>
      <c r="BG216" s="252">
        <f>IF(N216="zákl. přenesená",J216,0)</f>
        <v>0</v>
      </c>
      <c r="BH216" s="252">
        <f>IF(N216="sníž. přenesená",J216,0)</f>
        <v>0</v>
      </c>
      <c r="BI216" s="252">
        <f>IF(N216="nulová",J216,0)</f>
        <v>0</v>
      </c>
      <c r="BJ216" s="14" t="s">
        <v>83</v>
      </c>
      <c r="BK216" s="252">
        <f>ROUND(I216*H216,2)</f>
        <v>0</v>
      </c>
      <c r="BL216" s="14" t="s">
        <v>214</v>
      </c>
      <c r="BM216" s="251" t="s">
        <v>754</v>
      </c>
    </row>
    <row r="217" s="2" customFormat="1" ht="16.5" customHeight="1">
      <c r="A217" s="35"/>
      <c r="B217" s="36"/>
      <c r="C217" s="253" t="s">
        <v>418</v>
      </c>
      <c r="D217" s="253" t="s">
        <v>181</v>
      </c>
      <c r="E217" s="254" t="s">
        <v>755</v>
      </c>
      <c r="F217" s="255" t="s">
        <v>756</v>
      </c>
      <c r="G217" s="256" t="s">
        <v>178</v>
      </c>
      <c r="H217" s="257">
        <v>1</v>
      </c>
      <c r="I217" s="258"/>
      <c r="J217" s="259">
        <f>ROUND(I217*H217,2)</f>
        <v>0</v>
      </c>
      <c r="K217" s="260"/>
      <c r="L217" s="261"/>
      <c r="M217" s="262" t="s">
        <v>1</v>
      </c>
      <c r="N217" s="263" t="s">
        <v>41</v>
      </c>
      <c r="O217" s="88"/>
      <c r="P217" s="249">
        <f>O217*H217</f>
        <v>0</v>
      </c>
      <c r="Q217" s="249">
        <v>0.0054000000000000003</v>
      </c>
      <c r="R217" s="249">
        <f>Q217*H217</f>
        <v>0.0054000000000000003</v>
      </c>
      <c r="S217" s="249">
        <v>0</v>
      </c>
      <c r="T217" s="250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51" t="s">
        <v>309</v>
      </c>
      <c r="AT217" s="251" t="s">
        <v>181</v>
      </c>
      <c r="AU217" s="251" t="s">
        <v>85</v>
      </c>
      <c r="AY217" s="14" t="s">
        <v>172</v>
      </c>
      <c r="BE217" s="252">
        <f>IF(N217="základní",J217,0)</f>
        <v>0</v>
      </c>
      <c r="BF217" s="252">
        <f>IF(N217="snížená",J217,0)</f>
        <v>0</v>
      </c>
      <c r="BG217" s="252">
        <f>IF(N217="zákl. přenesená",J217,0)</f>
        <v>0</v>
      </c>
      <c r="BH217" s="252">
        <f>IF(N217="sníž. přenesená",J217,0)</f>
        <v>0</v>
      </c>
      <c r="BI217" s="252">
        <f>IF(N217="nulová",J217,0)</f>
        <v>0</v>
      </c>
      <c r="BJ217" s="14" t="s">
        <v>83</v>
      </c>
      <c r="BK217" s="252">
        <f>ROUND(I217*H217,2)</f>
        <v>0</v>
      </c>
      <c r="BL217" s="14" t="s">
        <v>214</v>
      </c>
      <c r="BM217" s="251" t="s">
        <v>757</v>
      </c>
    </row>
    <row r="218" s="2" customFormat="1" ht="16.5" customHeight="1">
      <c r="A218" s="35"/>
      <c r="B218" s="36"/>
      <c r="C218" s="253" t="s">
        <v>424</v>
      </c>
      <c r="D218" s="253" t="s">
        <v>181</v>
      </c>
      <c r="E218" s="254" t="s">
        <v>758</v>
      </c>
      <c r="F218" s="255" t="s">
        <v>759</v>
      </c>
      <c r="G218" s="256" t="s">
        <v>178</v>
      </c>
      <c r="H218" s="257">
        <v>1</v>
      </c>
      <c r="I218" s="258"/>
      <c r="J218" s="259">
        <f>ROUND(I218*H218,2)</f>
        <v>0</v>
      </c>
      <c r="K218" s="260"/>
      <c r="L218" s="261"/>
      <c r="M218" s="262" t="s">
        <v>1</v>
      </c>
      <c r="N218" s="263" t="s">
        <v>41</v>
      </c>
      <c r="O218" s="88"/>
      <c r="P218" s="249">
        <f>O218*H218</f>
        <v>0</v>
      </c>
      <c r="Q218" s="249">
        <v>0.0054000000000000003</v>
      </c>
      <c r="R218" s="249">
        <f>Q218*H218</f>
        <v>0.0054000000000000003</v>
      </c>
      <c r="S218" s="249">
        <v>0</v>
      </c>
      <c r="T218" s="250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51" t="s">
        <v>309</v>
      </c>
      <c r="AT218" s="251" t="s">
        <v>181</v>
      </c>
      <c r="AU218" s="251" t="s">
        <v>85</v>
      </c>
      <c r="AY218" s="14" t="s">
        <v>172</v>
      </c>
      <c r="BE218" s="252">
        <f>IF(N218="základní",J218,0)</f>
        <v>0</v>
      </c>
      <c r="BF218" s="252">
        <f>IF(N218="snížená",J218,0)</f>
        <v>0</v>
      </c>
      <c r="BG218" s="252">
        <f>IF(N218="zákl. přenesená",J218,0)</f>
        <v>0</v>
      </c>
      <c r="BH218" s="252">
        <f>IF(N218="sníž. přenesená",J218,0)</f>
        <v>0</v>
      </c>
      <c r="BI218" s="252">
        <f>IF(N218="nulová",J218,0)</f>
        <v>0</v>
      </c>
      <c r="BJ218" s="14" t="s">
        <v>83</v>
      </c>
      <c r="BK218" s="252">
        <f>ROUND(I218*H218,2)</f>
        <v>0</v>
      </c>
      <c r="BL218" s="14" t="s">
        <v>214</v>
      </c>
      <c r="BM218" s="251" t="s">
        <v>760</v>
      </c>
    </row>
    <row r="219" s="2" customFormat="1" ht="24.15" customHeight="1">
      <c r="A219" s="35"/>
      <c r="B219" s="36"/>
      <c r="C219" s="239" t="s">
        <v>429</v>
      </c>
      <c r="D219" s="239" t="s">
        <v>175</v>
      </c>
      <c r="E219" s="240" t="s">
        <v>761</v>
      </c>
      <c r="F219" s="241" t="s">
        <v>762</v>
      </c>
      <c r="G219" s="242" t="s">
        <v>227</v>
      </c>
      <c r="H219" s="264"/>
      <c r="I219" s="244"/>
      <c r="J219" s="245">
        <f>ROUND(I219*H219,2)</f>
        <v>0</v>
      </c>
      <c r="K219" s="246"/>
      <c r="L219" s="41"/>
      <c r="M219" s="247" t="s">
        <v>1</v>
      </c>
      <c r="N219" s="248" t="s">
        <v>41</v>
      </c>
      <c r="O219" s="88"/>
      <c r="P219" s="249">
        <f>O219*H219</f>
        <v>0</v>
      </c>
      <c r="Q219" s="249">
        <v>0</v>
      </c>
      <c r="R219" s="249">
        <f>Q219*H219</f>
        <v>0</v>
      </c>
      <c r="S219" s="249">
        <v>0</v>
      </c>
      <c r="T219" s="250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51" t="s">
        <v>214</v>
      </c>
      <c r="AT219" s="251" t="s">
        <v>175</v>
      </c>
      <c r="AU219" s="251" t="s">
        <v>85</v>
      </c>
      <c r="AY219" s="14" t="s">
        <v>172</v>
      </c>
      <c r="BE219" s="252">
        <f>IF(N219="základní",J219,0)</f>
        <v>0</v>
      </c>
      <c r="BF219" s="252">
        <f>IF(N219="snížená",J219,0)</f>
        <v>0</v>
      </c>
      <c r="BG219" s="252">
        <f>IF(N219="zákl. přenesená",J219,0)</f>
        <v>0</v>
      </c>
      <c r="BH219" s="252">
        <f>IF(N219="sníž. přenesená",J219,0)</f>
        <v>0</v>
      </c>
      <c r="BI219" s="252">
        <f>IF(N219="nulová",J219,0)</f>
        <v>0</v>
      </c>
      <c r="BJ219" s="14" t="s">
        <v>83</v>
      </c>
      <c r="BK219" s="252">
        <f>ROUND(I219*H219,2)</f>
        <v>0</v>
      </c>
      <c r="BL219" s="14" t="s">
        <v>214</v>
      </c>
      <c r="BM219" s="251" t="s">
        <v>763</v>
      </c>
    </row>
    <row r="220" s="2" customFormat="1" ht="24.15" customHeight="1">
      <c r="A220" s="35"/>
      <c r="B220" s="36"/>
      <c r="C220" s="239" t="s">
        <v>433</v>
      </c>
      <c r="D220" s="239" t="s">
        <v>175</v>
      </c>
      <c r="E220" s="240" t="s">
        <v>764</v>
      </c>
      <c r="F220" s="241" t="s">
        <v>765</v>
      </c>
      <c r="G220" s="242" t="s">
        <v>227</v>
      </c>
      <c r="H220" s="264"/>
      <c r="I220" s="244"/>
      <c r="J220" s="245">
        <f>ROUND(I220*H220,2)</f>
        <v>0</v>
      </c>
      <c r="K220" s="246"/>
      <c r="L220" s="41"/>
      <c r="M220" s="247" t="s">
        <v>1</v>
      </c>
      <c r="N220" s="248" t="s">
        <v>41</v>
      </c>
      <c r="O220" s="88"/>
      <c r="P220" s="249">
        <f>O220*H220</f>
        <v>0</v>
      </c>
      <c r="Q220" s="249">
        <v>0</v>
      </c>
      <c r="R220" s="249">
        <f>Q220*H220</f>
        <v>0</v>
      </c>
      <c r="S220" s="249">
        <v>0</v>
      </c>
      <c r="T220" s="250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51" t="s">
        <v>214</v>
      </c>
      <c r="AT220" s="251" t="s">
        <v>175</v>
      </c>
      <c r="AU220" s="251" t="s">
        <v>85</v>
      </c>
      <c r="AY220" s="14" t="s">
        <v>172</v>
      </c>
      <c r="BE220" s="252">
        <f>IF(N220="základní",J220,0)</f>
        <v>0</v>
      </c>
      <c r="BF220" s="252">
        <f>IF(N220="snížená",J220,0)</f>
        <v>0</v>
      </c>
      <c r="BG220" s="252">
        <f>IF(N220="zákl. přenesená",J220,0)</f>
        <v>0</v>
      </c>
      <c r="BH220" s="252">
        <f>IF(N220="sníž. přenesená",J220,0)</f>
        <v>0</v>
      </c>
      <c r="BI220" s="252">
        <f>IF(N220="nulová",J220,0)</f>
        <v>0</v>
      </c>
      <c r="BJ220" s="14" t="s">
        <v>83</v>
      </c>
      <c r="BK220" s="252">
        <f>ROUND(I220*H220,2)</f>
        <v>0</v>
      </c>
      <c r="BL220" s="14" t="s">
        <v>214</v>
      </c>
      <c r="BM220" s="251" t="s">
        <v>766</v>
      </c>
    </row>
    <row r="221" s="12" customFormat="1" ht="22.8" customHeight="1">
      <c r="A221" s="12"/>
      <c r="B221" s="223"/>
      <c r="C221" s="224"/>
      <c r="D221" s="225" t="s">
        <v>75</v>
      </c>
      <c r="E221" s="237" t="s">
        <v>767</v>
      </c>
      <c r="F221" s="237" t="s">
        <v>768</v>
      </c>
      <c r="G221" s="224"/>
      <c r="H221" s="224"/>
      <c r="I221" s="227"/>
      <c r="J221" s="238">
        <f>BK221</f>
        <v>0</v>
      </c>
      <c r="K221" s="224"/>
      <c r="L221" s="229"/>
      <c r="M221" s="230"/>
      <c r="N221" s="231"/>
      <c r="O221" s="231"/>
      <c r="P221" s="232">
        <f>SUM(P222:P230)</f>
        <v>0</v>
      </c>
      <c r="Q221" s="231"/>
      <c r="R221" s="232">
        <f>SUM(R222:R230)</f>
        <v>0.105662376</v>
      </c>
      <c r="S221" s="231"/>
      <c r="T221" s="233">
        <f>SUM(T222:T230)</f>
        <v>0.093019999999999992</v>
      </c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R221" s="234" t="s">
        <v>85</v>
      </c>
      <c r="AT221" s="235" t="s">
        <v>75</v>
      </c>
      <c r="AU221" s="235" t="s">
        <v>83</v>
      </c>
      <c r="AY221" s="234" t="s">
        <v>172</v>
      </c>
      <c r="BK221" s="236">
        <f>SUM(BK222:BK230)</f>
        <v>0</v>
      </c>
    </row>
    <row r="222" s="2" customFormat="1" ht="16.5" customHeight="1">
      <c r="A222" s="35"/>
      <c r="B222" s="36"/>
      <c r="C222" s="239" t="s">
        <v>437</v>
      </c>
      <c r="D222" s="239" t="s">
        <v>175</v>
      </c>
      <c r="E222" s="240" t="s">
        <v>769</v>
      </c>
      <c r="F222" s="241" t="s">
        <v>770</v>
      </c>
      <c r="G222" s="242" t="s">
        <v>213</v>
      </c>
      <c r="H222" s="243">
        <v>18</v>
      </c>
      <c r="I222" s="244"/>
      <c r="J222" s="245">
        <f>ROUND(I222*H222,2)</f>
        <v>0</v>
      </c>
      <c r="K222" s="246"/>
      <c r="L222" s="41"/>
      <c r="M222" s="247" t="s">
        <v>1</v>
      </c>
      <c r="N222" s="248" t="s">
        <v>41</v>
      </c>
      <c r="O222" s="88"/>
      <c r="P222" s="249">
        <f>O222*H222</f>
        <v>0</v>
      </c>
      <c r="Q222" s="249">
        <v>3.8000000000000002E-05</v>
      </c>
      <c r="R222" s="249">
        <f>Q222*H222</f>
        <v>0.00068400000000000004</v>
      </c>
      <c r="S222" s="249">
        <v>0.0025400000000000002</v>
      </c>
      <c r="T222" s="250">
        <f>S222*H222</f>
        <v>0.045720000000000004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51" t="s">
        <v>214</v>
      </c>
      <c r="AT222" s="251" t="s">
        <v>175</v>
      </c>
      <c r="AU222" s="251" t="s">
        <v>85</v>
      </c>
      <c r="AY222" s="14" t="s">
        <v>172</v>
      </c>
      <c r="BE222" s="252">
        <f>IF(N222="základní",J222,0)</f>
        <v>0</v>
      </c>
      <c r="BF222" s="252">
        <f>IF(N222="snížená",J222,0)</f>
        <v>0</v>
      </c>
      <c r="BG222" s="252">
        <f>IF(N222="zákl. přenesená",J222,0)</f>
        <v>0</v>
      </c>
      <c r="BH222" s="252">
        <f>IF(N222="sníž. přenesená",J222,0)</f>
        <v>0</v>
      </c>
      <c r="BI222" s="252">
        <f>IF(N222="nulová",J222,0)</f>
        <v>0</v>
      </c>
      <c r="BJ222" s="14" t="s">
        <v>83</v>
      </c>
      <c r="BK222" s="252">
        <f>ROUND(I222*H222,2)</f>
        <v>0</v>
      </c>
      <c r="BL222" s="14" t="s">
        <v>214</v>
      </c>
      <c r="BM222" s="251" t="s">
        <v>771</v>
      </c>
    </row>
    <row r="223" s="2" customFormat="1" ht="24.15" customHeight="1">
      <c r="A223" s="35"/>
      <c r="B223" s="36"/>
      <c r="C223" s="239" t="s">
        <v>441</v>
      </c>
      <c r="D223" s="239" t="s">
        <v>175</v>
      </c>
      <c r="E223" s="240" t="s">
        <v>772</v>
      </c>
      <c r="F223" s="241" t="s">
        <v>773</v>
      </c>
      <c r="G223" s="242" t="s">
        <v>213</v>
      </c>
      <c r="H223" s="243">
        <v>10</v>
      </c>
      <c r="I223" s="244"/>
      <c r="J223" s="245">
        <f>ROUND(I223*H223,2)</f>
        <v>0</v>
      </c>
      <c r="K223" s="246"/>
      <c r="L223" s="41"/>
      <c r="M223" s="247" t="s">
        <v>1</v>
      </c>
      <c r="N223" s="248" t="s">
        <v>41</v>
      </c>
      <c r="O223" s="88"/>
      <c r="P223" s="249">
        <f>O223*H223</f>
        <v>0</v>
      </c>
      <c r="Q223" s="249">
        <v>5.1999999999999997E-05</v>
      </c>
      <c r="R223" s="249">
        <f>Q223*H223</f>
        <v>0.00051999999999999995</v>
      </c>
      <c r="S223" s="249">
        <v>0.0047299999999999998</v>
      </c>
      <c r="T223" s="250">
        <f>S223*H223</f>
        <v>0.047299999999999995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51" t="s">
        <v>214</v>
      </c>
      <c r="AT223" s="251" t="s">
        <v>175</v>
      </c>
      <c r="AU223" s="251" t="s">
        <v>85</v>
      </c>
      <c r="AY223" s="14" t="s">
        <v>172</v>
      </c>
      <c r="BE223" s="252">
        <f>IF(N223="základní",J223,0)</f>
        <v>0</v>
      </c>
      <c r="BF223" s="252">
        <f>IF(N223="snížená",J223,0)</f>
        <v>0</v>
      </c>
      <c r="BG223" s="252">
        <f>IF(N223="zákl. přenesená",J223,0)</f>
        <v>0</v>
      </c>
      <c r="BH223" s="252">
        <f>IF(N223="sníž. přenesená",J223,0)</f>
        <v>0</v>
      </c>
      <c r="BI223" s="252">
        <f>IF(N223="nulová",J223,0)</f>
        <v>0</v>
      </c>
      <c r="BJ223" s="14" t="s">
        <v>83</v>
      </c>
      <c r="BK223" s="252">
        <f>ROUND(I223*H223,2)</f>
        <v>0</v>
      </c>
      <c r="BL223" s="14" t="s">
        <v>214</v>
      </c>
      <c r="BM223" s="251" t="s">
        <v>774</v>
      </c>
    </row>
    <row r="224" s="2" customFormat="1" ht="33" customHeight="1">
      <c r="A224" s="35"/>
      <c r="B224" s="36"/>
      <c r="C224" s="239" t="s">
        <v>445</v>
      </c>
      <c r="D224" s="239" t="s">
        <v>175</v>
      </c>
      <c r="E224" s="240" t="s">
        <v>775</v>
      </c>
      <c r="F224" s="241" t="s">
        <v>776</v>
      </c>
      <c r="G224" s="242" t="s">
        <v>213</v>
      </c>
      <c r="H224" s="243">
        <v>16</v>
      </c>
      <c r="I224" s="244"/>
      <c r="J224" s="245">
        <f>ROUND(I224*H224,2)</f>
        <v>0</v>
      </c>
      <c r="K224" s="246"/>
      <c r="L224" s="41"/>
      <c r="M224" s="247" t="s">
        <v>1</v>
      </c>
      <c r="N224" s="248" t="s">
        <v>41</v>
      </c>
      <c r="O224" s="88"/>
      <c r="P224" s="249">
        <f>O224*H224</f>
        <v>0</v>
      </c>
      <c r="Q224" s="249">
        <v>0.0022937679999999998</v>
      </c>
      <c r="R224" s="249">
        <f>Q224*H224</f>
        <v>0.036700287999999998</v>
      </c>
      <c r="S224" s="249">
        <v>0</v>
      </c>
      <c r="T224" s="250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51" t="s">
        <v>214</v>
      </c>
      <c r="AT224" s="251" t="s">
        <v>175</v>
      </c>
      <c r="AU224" s="251" t="s">
        <v>85</v>
      </c>
      <c r="AY224" s="14" t="s">
        <v>172</v>
      </c>
      <c r="BE224" s="252">
        <f>IF(N224="základní",J224,0)</f>
        <v>0</v>
      </c>
      <c r="BF224" s="252">
        <f>IF(N224="snížená",J224,0)</f>
        <v>0</v>
      </c>
      <c r="BG224" s="252">
        <f>IF(N224="zákl. přenesená",J224,0)</f>
        <v>0</v>
      </c>
      <c r="BH224" s="252">
        <f>IF(N224="sníž. přenesená",J224,0)</f>
        <v>0</v>
      </c>
      <c r="BI224" s="252">
        <f>IF(N224="nulová",J224,0)</f>
        <v>0</v>
      </c>
      <c r="BJ224" s="14" t="s">
        <v>83</v>
      </c>
      <c r="BK224" s="252">
        <f>ROUND(I224*H224,2)</f>
        <v>0</v>
      </c>
      <c r="BL224" s="14" t="s">
        <v>214</v>
      </c>
      <c r="BM224" s="251" t="s">
        <v>777</v>
      </c>
    </row>
    <row r="225" s="2" customFormat="1" ht="24.15" customHeight="1">
      <c r="A225" s="35"/>
      <c r="B225" s="36"/>
      <c r="C225" s="239" t="s">
        <v>279</v>
      </c>
      <c r="D225" s="239" t="s">
        <v>175</v>
      </c>
      <c r="E225" s="240" t="s">
        <v>778</v>
      </c>
      <c r="F225" s="241" t="s">
        <v>779</v>
      </c>
      <c r="G225" s="242" t="s">
        <v>213</v>
      </c>
      <c r="H225" s="243">
        <v>2</v>
      </c>
      <c r="I225" s="244"/>
      <c r="J225" s="245">
        <f>ROUND(I225*H225,2)</f>
        <v>0</v>
      </c>
      <c r="K225" s="246"/>
      <c r="L225" s="41"/>
      <c r="M225" s="247" t="s">
        <v>1</v>
      </c>
      <c r="N225" s="248" t="s">
        <v>41</v>
      </c>
      <c r="O225" s="88"/>
      <c r="P225" s="249">
        <f>O225*H225</f>
        <v>0</v>
      </c>
      <c r="Q225" s="249">
        <v>0.0041571940000000003</v>
      </c>
      <c r="R225" s="249">
        <f>Q225*H225</f>
        <v>0.0083143880000000007</v>
      </c>
      <c r="S225" s="249">
        <v>0</v>
      </c>
      <c r="T225" s="250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51" t="s">
        <v>214</v>
      </c>
      <c r="AT225" s="251" t="s">
        <v>175</v>
      </c>
      <c r="AU225" s="251" t="s">
        <v>85</v>
      </c>
      <c r="AY225" s="14" t="s">
        <v>172</v>
      </c>
      <c r="BE225" s="252">
        <f>IF(N225="základní",J225,0)</f>
        <v>0</v>
      </c>
      <c r="BF225" s="252">
        <f>IF(N225="snížená",J225,0)</f>
        <v>0</v>
      </c>
      <c r="BG225" s="252">
        <f>IF(N225="zákl. přenesená",J225,0)</f>
        <v>0</v>
      </c>
      <c r="BH225" s="252">
        <f>IF(N225="sníž. přenesená",J225,0)</f>
        <v>0</v>
      </c>
      <c r="BI225" s="252">
        <f>IF(N225="nulová",J225,0)</f>
        <v>0</v>
      </c>
      <c r="BJ225" s="14" t="s">
        <v>83</v>
      </c>
      <c r="BK225" s="252">
        <f>ROUND(I225*H225,2)</f>
        <v>0</v>
      </c>
      <c r="BL225" s="14" t="s">
        <v>214</v>
      </c>
      <c r="BM225" s="251" t="s">
        <v>780</v>
      </c>
    </row>
    <row r="226" s="2" customFormat="1" ht="24.15" customHeight="1">
      <c r="A226" s="35"/>
      <c r="B226" s="36"/>
      <c r="C226" s="239" t="s">
        <v>455</v>
      </c>
      <c r="D226" s="239" t="s">
        <v>175</v>
      </c>
      <c r="E226" s="240" t="s">
        <v>781</v>
      </c>
      <c r="F226" s="241" t="s">
        <v>782</v>
      </c>
      <c r="G226" s="242" t="s">
        <v>213</v>
      </c>
      <c r="H226" s="243">
        <v>10</v>
      </c>
      <c r="I226" s="244"/>
      <c r="J226" s="245">
        <f>ROUND(I226*H226,2)</f>
        <v>0</v>
      </c>
      <c r="K226" s="246"/>
      <c r="L226" s="41"/>
      <c r="M226" s="247" t="s">
        <v>1</v>
      </c>
      <c r="N226" s="248" t="s">
        <v>41</v>
      </c>
      <c r="O226" s="88"/>
      <c r="P226" s="249">
        <f>O226*H226</f>
        <v>0</v>
      </c>
      <c r="Q226" s="249">
        <v>0.00594437</v>
      </c>
      <c r="R226" s="249">
        <f>Q226*H226</f>
        <v>0.059443700000000002</v>
      </c>
      <c r="S226" s="249">
        <v>0</v>
      </c>
      <c r="T226" s="250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251" t="s">
        <v>214</v>
      </c>
      <c r="AT226" s="251" t="s">
        <v>175</v>
      </c>
      <c r="AU226" s="251" t="s">
        <v>85</v>
      </c>
      <c r="AY226" s="14" t="s">
        <v>172</v>
      </c>
      <c r="BE226" s="252">
        <f>IF(N226="základní",J226,0)</f>
        <v>0</v>
      </c>
      <c r="BF226" s="252">
        <f>IF(N226="snížená",J226,0)</f>
        <v>0</v>
      </c>
      <c r="BG226" s="252">
        <f>IF(N226="zákl. přenesená",J226,0)</f>
        <v>0</v>
      </c>
      <c r="BH226" s="252">
        <f>IF(N226="sníž. přenesená",J226,0)</f>
        <v>0</v>
      </c>
      <c r="BI226" s="252">
        <f>IF(N226="nulová",J226,0)</f>
        <v>0</v>
      </c>
      <c r="BJ226" s="14" t="s">
        <v>83</v>
      </c>
      <c r="BK226" s="252">
        <f>ROUND(I226*H226,2)</f>
        <v>0</v>
      </c>
      <c r="BL226" s="14" t="s">
        <v>214</v>
      </c>
      <c r="BM226" s="251" t="s">
        <v>783</v>
      </c>
    </row>
    <row r="227" s="2" customFormat="1" ht="21.75" customHeight="1">
      <c r="A227" s="35"/>
      <c r="B227" s="36"/>
      <c r="C227" s="239" t="s">
        <v>459</v>
      </c>
      <c r="D227" s="239" t="s">
        <v>175</v>
      </c>
      <c r="E227" s="240" t="s">
        <v>784</v>
      </c>
      <c r="F227" s="241" t="s">
        <v>785</v>
      </c>
      <c r="G227" s="242" t="s">
        <v>213</v>
      </c>
      <c r="H227" s="243">
        <v>18</v>
      </c>
      <c r="I227" s="244"/>
      <c r="J227" s="245">
        <f>ROUND(I227*H227,2)</f>
        <v>0</v>
      </c>
      <c r="K227" s="246"/>
      <c r="L227" s="41"/>
      <c r="M227" s="247" t="s">
        <v>1</v>
      </c>
      <c r="N227" s="248" t="s">
        <v>41</v>
      </c>
      <c r="O227" s="88"/>
      <c r="P227" s="249">
        <f>O227*H227</f>
        <v>0</v>
      </c>
      <c r="Q227" s="249">
        <v>0</v>
      </c>
      <c r="R227" s="249">
        <f>Q227*H227</f>
        <v>0</v>
      </c>
      <c r="S227" s="249">
        <v>0</v>
      </c>
      <c r="T227" s="250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51" t="s">
        <v>214</v>
      </c>
      <c r="AT227" s="251" t="s">
        <v>175</v>
      </c>
      <c r="AU227" s="251" t="s">
        <v>85</v>
      </c>
      <c r="AY227" s="14" t="s">
        <v>172</v>
      </c>
      <c r="BE227" s="252">
        <f>IF(N227="základní",J227,0)</f>
        <v>0</v>
      </c>
      <c r="BF227" s="252">
        <f>IF(N227="snížená",J227,0)</f>
        <v>0</v>
      </c>
      <c r="BG227" s="252">
        <f>IF(N227="zákl. přenesená",J227,0)</f>
        <v>0</v>
      </c>
      <c r="BH227" s="252">
        <f>IF(N227="sníž. přenesená",J227,0)</f>
        <v>0</v>
      </c>
      <c r="BI227" s="252">
        <f>IF(N227="nulová",J227,0)</f>
        <v>0</v>
      </c>
      <c r="BJ227" s="14" t="s">
        <v>83</v>
      </c>
      <c r="BK227" s="252">
        <f>ROUND(I227*H227,2)</f>
        <v>0</v>
      </c>
      <c r="BL227" s="14" t="s">
        <v>214</v>
      </c>
      <c r="BM227" s="251" t="s">
        <v>786</v>
      </c>
    </row>
    <row r="228" s="2" customFormat="1" ht="24.15" customHeight="1">
      <c r="A228" s="35"/>
      <c r="B228" s="36"/>
      <c r="C228" s="239" t="s">
        <v>463</v>
      </c>
      <c r="D228" s="239" t="s">
        <v>175</v>
      </c>
      <c r="E228" s="240" t="s">
        <v>787</v>
      </c>
      <c r="F228" s="241" t="s">
        <v>788</v>
      </c>
      <c r="G228" s="242" t="s">
        <v>213</v>
      </c>
      <c r="H228" s="243">
        <v>10</v>
      </c>
      <c r="I228" s="244"/>
      <c r="J228" s="245">
        <f>ROUND(I228*H228,2)</f>
        <v>0</v>
      </c>
      <c r="K228" s="246"/>
      <c r="L228" s="41"/>
      <c r="M228" s="247" t="s">
        <v>1</v>
      </c>
      <c r="N228" s="248" t="s">
        <v>41</v>
      </c>
      <c r="O228" s="88"/>
      <c r="P228" s="249">
        <f>O228*H228</f>
        <v>0</v>
      </c>
      <c r="Q228" s="249">
        <v>0</v>
      </c>
      <c r="R228" s="249">
        <f>Q228*H228</f>
        <v>0</v>
      </c>
      <c r="S228" s="249">
        <v>0</v>
      </c>
      <c r="T228" s="250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51" t="s">
        <v>214</v>
      </c>
      <c r="AT228" s="251" t="s">
        <v>175</v>
      </c>
      <c r="AU228" s="251" t="s">
        <v>85</v>
      </c>
      <c r="AY228" s="14" t="s">
        <v>172</v>
      </c>
      <c r="BE228" s="252">
        <f>IF(N228="základní",J228,0)</f>
        <v>0</v>
      </c>
      <c r="BF228" s="252">
        <f>IF(N228="snížená",J228,0)</f>
        <v>0</v>
      </c>
      <c r="BG228" s="252">
        <f>IF(N228="zákl. přenesená",J228,0)</f>
        <v>0</v>
      </c>
      <c r="BH228" s="252">
        <f>IF(N228="sníž. přenesená",J228,0)</f>
        <v>0</v>
      </c>
      <c r="BI228" s="252">
        <f>IF(N228="nulová",J228,0)</f>
        <v>0</v>
      </c>
      <c r="BJ228" s="14" t="s">
        <v>83</v>
      </c>
      <c r="BK228" s="252">
        <f>ROUND(I228*H228,2)</f>
        <v>0</v>
      </c>
      <c r="BL228" s="14" t="s">
        <v>214</v>
      </c>
      <c r="BM228" s="251" t="s">
        <v>789</v>
      </c>
    </row>
    <row r="229" s="2" customFormat="1" ht="24.15" customHeight="1">
      <c r="A229" s="35"/>
      <c r="B229" s="36"/>
      <c r="C229" s="239" t="s">
        <v>467</v>
      </c>
      <c r="D229" s="239" t="s">
        <v>175</v>
      </c>
      <c r="E229" s="240" t="s">
        <v>790</v>
      </c>
      <c r="F229" s="241" t="s">
        <v>791</v>
      </c>
      <c r="G229" s="242" t="s">
        <v>227</v>
      </c>
      <c r="H229" s="264"/>
      <c r="I229" s="244"/>
      <c r="J229" s="245">
        <f>ROUND(I229*H229,2)</f>
        <v>0</v>
      </c>
      <c r="K229" s="246"/>
      <c r="L229" s="41"/>
      <c r="M229" s="247" t="s">
        <v>1</v>
      </c>
      <c r="N229" s="248" t="s">
        <v>41</v>
      </c>
      <c r="O229" s="88"/>
      <c r="P229" s="249">
        <f>O229*H229</f>
        <v>0</v>
      </c>
      <c r="Q229" s="249">
        <v>0</v>
      </c>
      <c r="R229" s="249">
        <f>Q229*H229</f>
        <v>0</v>
      </c>
      <c r="S229" s="249">
        <v>0</v>
      </c>
      <c r="T229" s="250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251" t="s">
        <v>214</v>
      </c>
      <c r="AT229" s="251" t="s">
        <v>175</v>
      </c>
      <c r="AU229" s="251" t="s">
        <v>85</v>
      </c>
      <c r="AY229" s="14" t="s">
        <v>172</v>
      </c>
      <c r="BE229" s="252">
        <f>IF(N229="základní",J229,0)</f>
        <v>0</v>
      </c>
      <c r="BF229" s="252">
        <f>IF(N229="snížená",J229,0)</f>
        <v>0</v>
      </c>
      <c r="BG229" s="252">
        <f>IF(N229="zákl. přenesená",J229,0)</f>
        <v>0</v>
      </c>
      <c r="BH229" s="252">
        <f>IF(N229="sníž. přenesená",J229,0)</f>
        <v>0</v>
      </c>
      <c r="BI229" s="252">
        <f>IF(N229="nulová",J229,0)</f>
        <v>0</v>
      </c>
      <c r="BJ229" s="14" t="s">
        <v>83</v>
      </c>
      <c r="BK229" s="252">
        <f>ROUND(I229*H229,2)</f>
        <v>0</v>
      </c>
      <c r="BL229" s="14" t="s">
        <v>214</v>
      </c>
      <c r="BM229" s="251" t="s">
        <v>792</v>
      </c>
    </row>
    <row r="230" s="2" customFormat="1" ht="24.15" customHeight="1">
      <c r="A230" s="35"/>
      <c r="B230" s="36"/>
      <c r="C230" s="239" t="s">
        <v>471</v>
      </c>
      <c r="D230" s="239" t="s">
        <v>175</v>
      </c>
      <c r="E230" s="240" t="s">
        <v>793</v>
      </c>
      <c r="F230" s="241" t="s">
        <v>794</v>
      </c>
      <c r="G230" s="242" t="s">
        <v>227</v>
      </c>
      <c r="H230" s="264"/>
      <c r="I230" s="244"/>
      <c r="J230" s="245">
        <f>ROUND(I230*H230,2)</f>
        <v>0</v>
      </c>
      <c r="K230" s="246"/>
      <c r="L230" s="41"/>
      <c r="M230" s="247" t="s">
        <v>1</v>
      </c>
      <c r="N230" s="248" t="s">
        <v>41</v>
      </c>
      <c r="O230" s="88"/>
      <c r="P230" s="249">
        <f>O230*H230</f>
        <v>0</v>
      </c>
      <c r="Q230" s="249">
        <v>0</v>
      </c>
      <c r="R230" s="249">
        <f>Q230*H230</f>
        <v>0</v>
      </c>
      <c r="S230" s="249">
        <v>0</v>
      </c>
      <c r="T230" s="250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251" t="s">
        <v>214</v>
      </c>
      <c r="AT230" s="251" t="s">
        <v>175</v>
      </c>
      <c r="AU230" s="251" t="s">
        <v>85</v>
      </c>
      <c r="AY230" s="14" t="s">
        <v>172</v>
      </c>
      <c r="BE230" s="252">
        <f>IF(N230="základní",J230,0)</f>
        <v>0</v>
      </c>
      <c r="BF230" s="252">
        <f>IF(N230="snížená",J230,0)</f>
        <v>0</v>
      </c>
      <c r="BG230" s="252">
        <f>IF(N230="zákl. přenesená",J230,0)</f>
        <v>0</v>
      </c>
      <c r="BH230" s="252">
        <f>IF(N230="sníž. přenesená",J230,0)</f>
        <v>0</v>
      </c>
      <c r="BI230" s="252">
        <f>IF(N230="nulová",J230,0)</f>
        <v>0</v>
      </c>
      <c r="BJ230" s="14" t="s">
        <v>83</v>
      </c>
      <c r="BK230" s="252">
        <f>ROUND(I230*H230,2)</f>
        <v>0</v>
      </c>
      <c r="BL230" s="14" t="s">
        <v>214</v>
      </c>
      <c r="BM230" s="251" t="s">
        <v>795</v>
      </c>
    </row>
    <row r="231" s="12" customFormat="1" ht="22.8" customHeight="1">
      <c r="A231" s="12"/>
      <c r="B231" s="223"/>
      <c r="C231" s="224"/>
      <c r="D231" s="225" t="s">
        <v>75</v>
      </c>
      <c r="E231" s="237" t="s">
        <v>796</v>
      </c>
      <c r="F231" s="237" t="s">
        <v>797</v>
      </c>
      <c r="G231" s="224"/>
      <c r="H231" s="224"/>
      <c r="I231" s="227"/>
      <c r="J231" s="238">
        <f>BK231</f>
        <v>0</v>
      </c>
      <c r="K231" s="224"/>
      <c r="L231" s="229"/>
      <c r="M231" s="230"/>
      <c r="N231" s="231"/>
      <c r="O231" s="231"/>
      <c r="P231" s="232">
        <f>SUM(P232:P261)</f>
        <v>0</v>
      </c>
      <c r="Q231" s="231"/>
      <c r="R231" s="232">
        <f>SUM(R232:R261)</f>
        <v>0.066799859199999992</v>
      </c>
      <c r="S231" s="231"/>
      <c r="T231" s="233">
        <f>SUM(T232:T261)</f>
        <v>0.10338</v>
      </c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R231" s="234" t="s">
        <v>85</v>
      </c>
      <c r="AT231" s="235" t="s">
        <v>75</v>
      </c>
      <c r="AU231" s="235" t="s">
        <v>83</v>
      </c>
      <c r="AY231" s="234" t="s">
        <v>172</v>
      </c>
      <c r="BK231" s="236">
        <f>SUM(BK232:BK261)</f>
        <v>0</v>
      </c>
    </row>
    <row r="232" s="2" customFormat="1" ht="24.15" customHeight="1">
      <c r="A232" s="35"/>
      <c r="B232" s="36"/>
      <c r="C232" s="239" t="s">
        <v>475</v>
      </c>
      <c r="D232" s="239" t="s">
        <v>175</v>
      </c>
      <c r="E232" s="240" t="s">
        <v>798</v>
      </c>
      <c r="F232" s="241" t="s">
        <v>799</v>
      </c>
      <c r="G232" s="242" t="s">
        <v>178</v>
      </c>
      <c r="H232" s="243">
        <v>10</v>
      </c>
      <c r="I232" s="244"/>
      <c r="J232" s="245">
        <f>ROUND(I232*H232,2)</f>
        <v>0</v>
      </c>
      <c r="K232" s="246"/>
      <c r="L232" s="41"/>
      <c r="M232" s="247" t="s">
        <v>1</v>
      </c>
      <c r="N232" s="248" t="s">
        <v>41</v>
      </c>
      <c r="O232" s="88"/>
      <c r="P232" s="249">
        <f>O232*H232</f>
        <v>0</v>
      </c>
      <c r="Q232" s="249">
        <v>9.0000000000000006E-05</v>
      </c>
      <c r="R232" s="249">
        <f>Q232*H232</f>
        <v>0.00090000000000000008</v>
      </c>
      <c r="S232" s="249">
        <v>0.00044999999999999999</v>
      </c>
      <c r="T232" s="250">
        <f>S232*H232</f>
        <v>0.0044999999999999997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51" t="s">
        <v>214</v>
      </c>
      <c r="AT232" s="251" t="s">
        <v>175</v>
      </c>
      <c r="AU232" s="251" t="s">
        <v>85</v>
      </c>
      <c r="AY232" s="14" t="s">
        <v>172</v>
      </c>
      <c r="BE232" s="252">
        <f>IF(N232="základní",J232,0)</f>
        <v>0</v>
      </c>
      <c r="BF232" s="252">
        <f>IF(N232="snížená",J232,0)</f>
        <v>0</v>
      </c>
      <c r="BG232" s="252">
        <f>IF(N232="zákl. přenesená",J232,0)</f>
        <v>0</v>
      </c>
      <c r="BH232" s="252">
        <f>IF(N232="sníž. přenesená",J232,0)</f>
        <v>0</v>
      </c>
      <c r="BI232" s="252">
        <f>IF(N232="nulová",J232,0)</f>
        <v>0</v>
      </c>
      <c r="BJ232" s="14" t="s">
        <v>83</v>
      </c>
      <c r="BK232" s="252">
        <f>ROUND(I232*H232,2)</f>
        <v>0</v>
      </c>
      <c r="BL232" s="14" t="s">
        <v>214</v>
      </c>
      <c r="BM232" s="251" t="s">
        <v>800</v>
      </c>
    </row>
    <row r="233" s="2" customFormat="1" ht="24.15" customHeight="1">
      <c r="A233" s="35"/>
      <c r="B233" s="36"/>
      <c r="C233" s="239" t="s">
        <v>479</v>
      </c>
      <c r="D233" s="239" t="s">
        <v>175</v>
      </c>
      <c r="E233" s="240" t="s">
        <v>801</v>
      </c>
      <c r="F233" s="241" t="s">
        <v>802</v>
      </c>
      <c r="G233" s="242" t="s">
        <v>178</v>
      </c>
      <c r="H233" s="243">
        <v>13</v>
      </c>
      <c r="I233" s="244"/>
      <c r="J233" s="245">
        <f>ROUND(I233*H233,2)</f>
        <v>0</v>
      </c>
      <c r="K233" s="246"/>
      <c r="L233" s="41"/>
      <c r="M233" s="247" t="s">
        <v>1</v>
      </c>
      <c r="N233" s="248" t="s">
        <v>41</v>
      </c>
      <c r="O233" s="88"/>
      <c r="P233" s="249">
        <f>O233*H233</f>
        <v>0</v>
      </c>
      <c r="Q233" s="249">
        <v>0.00012999999999999999</v>
      </c>
      <c r="R233" s="249">
        <f>Q233*H233</f>
        <v>0.0016899999999999999</v>
      </c>
      <c r="S233" s="249">
        <v>0.0011000000000000001</v>
      </c>
      <c r="T233" s="250">
        <f>S233*H233</f>
        <v>0.0143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51" t="s">
        <v>214</v>
      </c>
      <c r="AT233" s="251" t="s">
        <v>175</v>
      </c>
      <c r="AU233" s="251" t="s">
        <v>85</v>
      </c>
      <c r="AY233" s="14" t="s">
        <v>172</v>
      </c>
      <c r="BE233" s="252">
        <f>IF(N233="základní",J233,0)</f>
        <v>0</v>
      </c>
      <c r="BF233" s="252">
        <f>IF(N233="snížená",J233,0)</f>
        <v>0</v>
      </c>
      <c r="BG233" s="252">
        <f>IF(N233="zákl. přenesená",J233,0)</f>
        <v>0</v>
      </c>
      <c r="BH233" s="252">
        <f>IF(N233="sníž. přenesená",J233,0)</f>
        <v>0</v>
      </c>
      <c r="BI233" s="252">
        <f>IF(N233="nulová",J233,0)</f>
        <v>0</v>
      </c>
      <c r="BJ233" s="14" t="s">
        <v>83</v>
      </c>
      <c r="BK233" s="252">
        <f>ROUND(I233*H233,2)</f>
        <v>0</v>
      </c>
      <c r="BL233" s="14" t="s">
        <v>214</v>
      </c>
      <c r="BM233" s="251" t="s">
        <v>803</v>
      </c>
    </row>
    <row r="234" s="2" customFormat="1" ht="24.15" customHeight="1">
      <c r="A234" s="35"/>
      <c r="B234" s="36"/>
      <c r="C234" s="239" t="s">
        <v>484</v>
      </c>
      <c r="D234" s="239" t="s">
        <v>175</v>
      </c>
      <c r="E234" s="240" t="s">
        <v>804</v>
      </c>
      <c r="F234" s="241" t="s">
        <v>805</v>
      </c>
      <c r="G234" s="242" t="s">
        <v>178</v>
      </c>
      <c r="H234" s="243">
        <v>8</v>
      </c>
      <c r="I234" s="244"/>
      <c r="J234" s="245">
        <f>ROUND(I234*H234,2)</f>
        <v>0</v>
      </c>
      <c r="K234" s="246"/>
      <c r="L234" s="41"/>
      <c r="M234" s="247" t="s">
        <v>1</v>
      </c>
      <c r="N234" s="248" t="s">
        <v>41</v>
      </c>
      <c r="O234" s="88"/>
      <c r="P234" s="249">
        <f>O234*H234</f>
        <v>0</v>
      </c>
      <c r="Q234" s="249">
        <v>0.00017000000000000001</v>
      </c>
      <c r="R234" s="249">
        <f>Q234*H234</f>
        <v>0.0013600000000000001</v>
      </c>
      <c r="S234" s="249">
        <v>0.0022000000000000001</v>
      </c>
      <c r="T234" s="250">
        <f>S234*H234</f>
        <v>0.017600000000000001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251" t="s">
        <v>214</v>
      </c>
      <c r="AT234" s="251" t="s">
        <v>175</v>
      </c>
      <c r="AU234" s="251" t="s">
        <v>85</v>
      </c>
      <c r="AY234" s="14" t="s">
        <v>172</v>
      </c>
      <c r="BE234" s="252">
        <f>IF(N234="základní",J234,0)</f>
        <v>0</v>
      </c>
      <c r="BF234" s="252">
        <f>IF(N234="snížená",J234,0)</f>
        <v>0</v>
      </c>
      <c r="BG234" s="252">
        <f>IF(N234="zákl. přenesená",J234,0)</f>
        <v>0</v>
      </c>
      <c r="BH234" s="252">
        <f>IF(N234="sníž. přenesená",J234,0)</f>
        <v>0</v>
      </c>
      <c r="BI234" s="252">
        <f>IF(N234="nulová",J234,0)</f>
        <v>0</v>
      </c>
      <c r="BJ234" s="14" t="s">
        <v>83</v>
      </c>
      <c r="BK234" s="252">
        <f>ROUND(I234*H234,2)</f>
        <v>0</v>
      </c>
      <c r="BL234" s="14" t="s">
        <v>214</v>
      </c>
      <c r="BM234" s="251" t="s">
        <v>806</v>
      </c>
    </row>
    <row r="235" s="2" customFormat="1" ht="24.15" customHeight="1">
      <c r="A235" s="35"/>
      <c r="B235" s="36"/>
      <c r="C235" s="239" t="s">
        <v>492</v>
      </c>
      <c r="D235" s="239" t="s">
        <v>175</v>
      </c>
      <c r="E235" s="240" t="s">
        <v>807</v>
      </c>
      <c r="F235" s="241" t="s">
        <v>808</v>
      </c>
      <c r="G235" s="242" t="s">
        <v>178</v>
      </c>
      <c r="H235" s="243">
        <v>18</v>
      </c>
      <c r="I235" s="244"/>
      <c r="J235" s="245">
        <f>ROUND(I235*H235,2)</f>
        <v>0</v>
      </c>
      <c r="K235" s="246"/>
      <c r="L235" s="41"/>
      <c r="M235" s="247" t="s">
        <v>1</v>
      </c>
      <c r="N235" s="248" t="s">
        <v>41</v>
      </c>
      <c r="O235" s="88"/>
      <c r="P235" s="249">
        <f>O235*H235</f>
        <v>0</v>
      </c>
      <c r="Q235" s="249">
        <v>0.00021000000000000001</v>
      </c>
      <c r="R235" s="249">
        <f>Q235*H235</f>
        <v>0.0037800000000000004</v>
      </c>
      <c r="S235" s="249">
        <v>0.0035000000000000001</v>
      </c>
      <c r="T235" s="250">
        <f>S235*H235</f>
        <v>0.063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251" t="s">
        <v>214</v>
      </c>
      <c r="AT235" s="251" t="s">
        <v>175</v>
      </c>
      <c r="AU235" s="251" t="s">
        <v>85</v>
      </c>
      <c r="AY235" s="14" t="s">
        <v>172</v>
      </c>
      <c r="BE235" s="252">
        <f>IF(N235="základní",J235,0)</f>
        <v>0</v>
      </c>
      <c r="BF235" s="252">
        <f>IF(N235="snížená",J235,0)</f>
        <v>0</v>
      </c>
      <c r="BG235" s="252">
        <f>IF(N235="zákl. přenesená",J235,0)</f>
        <v>0</v>
      </c>
      <c r="BH235" s="252">
        <f>IF(N235="sníž. přenesená",J235,0)</f>
        <v>0</v>
      </c>
      <c r="BI235" s="252">
        <f>IF(N235="nulová",J235,0)</f>
        <v>0</v>
      </c>
      <c r="BJ235" s="14" t="s">
        <v>83</v>
      </c>
      <c r="BK235" s="252">
        <f>ROUND(I235*H235,2)</f>
        <v>0</v>
      </c>
      <c r="BL235" s="14" t="s">
        <v>214</v>
      </c>
      <c r="BM235" s="251" t="s">
        <v>809</v>
      </c>
    </row>
    <row r="236" s="2" customFormat="1" ht="24.15" customHeight="1">
      <c r="A236" s="35"/>
      <c r="B236" s="36"/>
      <c r="C236" s="239" t="s">
        <v>497</v>
      </c>
      <c r="D236" s="239" t="s">
        <v>175</v>
      </c>
      <c r="E236" s="240" t="s">
        <v>810</v>
      </c>
      <c r="F236" s="241" t="s">
        <v>811</v>
      </c>
      <c r="G236" s="242" t="s">
        <v>178</v>
      </c>
      <c r="H236" s="243">
        <v>1</v>
      </c>
      <c r="I236" s="244"/>
      <c r="J236" s="245">
        <f>ROUND(I236*H236,2)</f>
        <v>0</v>
      </c>
      <c r="K236" s="246"/>
      <c r="L236" s="41"/>
      <c r="M236" s="247" t="s">
        <v>1</v>
      </c>
      <c r="N236" s="248" t="s">
        <v>41</v>
      </c>
      <c r="O236" s="88"/>
      <c r="P236" s="249">
        <f>O236*H236</f>
        <v>0</v>
      </c>
      <c r="Q236" s="249">
        <v>0.00012999999999999999</v>
      </c>
      <c r="R236" s="249">
        <f>Q236*H236</f>
        <v>0.00012999999999999999</v>
      </c>
      <c r="S236" s="249">
        <v>0.00398</v>
      </c>
      <c r="T236" s="250">
        <f>S236*H236</f>
        <v>0.00398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51" t="s">
        <v>214</v>
      </c>
      <c r="AT236" s="251" t="s">
        <v>175</v>
      </c>
      <c r="AU236" s="251" t="s">
        <v>85</v>
      </c>
      <c r="AY236" s="14" t="s">
        <v>172</v>
      </c>
      <c r="BE236" s="252">
        <f>IF(N236="základní",J236,0)</f>
        <v>0</v>
      </c>
      <c r="BF236" s="252">
        <f>IF(N236="snížená",J236,0)</f>
        <v>0</v>
      </c>
      <c r="BG236" s="252">
        <f>IF(N236="zákl. přenesená",J236,0)</f>
        <v>0</v>
      </c>
      <c r="BH236" s="252">
        <f>IF(N236="sníž. přenesená",J236,0)</f>
        <v>0</v>
      </c>
      <c r="BI236" s="252">
        <f>IF(N236="nulová",J236,0)</f>
        <v>0</v>
      </c>
      <c r="BJ236" s="14" t="s">
        <v>83</v>
      </c>
      <c r="BK236" s="252">
        <f>ROUND(I236*H236,2)</f>
        <v>0</v>
      </c>
      <c r="BL236" s="14" t="s">
        <v>214</v>
      </c>
      <c r="BM236" s="251" t="s">
        <v>812</v>
      </c>
    </row>
    <row r="237" s="2" customFormat="1" ht="24.15" customHeight="1">
      <c r="A237" s="35"/>
      <c r="B237" s="36"/>
      <c r="C237" s="239" t="s">
        <v>501</v>
      </c>
      <c r="D237" s="239" t="s">
        <v>175</v>
      </c>
      <c r="E237" s="240" t="s">
        <v>813</v>
      </c>
      <c r="F237" s="241" t="s">
        <v>814</v>
      </c>
      <c r="G237" s="242" t="s">
        <v>178</v>
      </c>
      <c r="H237" s="243">
        <v>2</v>
      </c>
      <c r="I237" s="244"/>
      <c r="J237" s="245">
        <f>ROUND(I237*H237,2)</f>
        <v>0</v>
      </c>
      <c r="K237" s="246"/>
      <c r="L237" s="41"/>
      <c r="M237" s="247" t="s">
        <v>1</v>
      </c>
      <c r="N237" s="248" t="s">
        <v>41</v>
      </c>
      <c r="O237" s="88"/>
      <c r="P237" s="249">
        <f>O237*H237</f>
        <v>0</v>
      </c>
      <c r="Q237" s="249">
        <v>0.00023931319999999999</v>
      </c>
      <c r="R237" s="249">
        <f>Q237*H237</f>
        <v>0.00047862639999999998</v>
      </c>
      <c r="S237" s="249">
        <v>0</v>
      </c>
      <c r="T237" s="250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251" t="s">
        <v>214</v>
      </c>
      <c r="AT237" s="251" t="s">
        <v>175</v>
      </c>
      <c r="AU237" s="251" t="s">
        <v>85</v>
      </c>
      <c r="AY237" s="14" t="s">
        <v>172</v>
      </c>
      <c r="BE237" s="252">
        <f>IF(N237="základní",J237,0)</f>
        <v>0</v>
      </c>
      <c r="BF237" s="252">
        <f>IF(N237="snížená",J237,0)</f>
        <v>0</v>
      </c>
      <c r="BG237" s="252">
        <f>IF(N237="zákl. přenesená",J237,0)</f>
        <v>0</v>
      </c>
      <c r="BH237" s="252">
        <f>IF(N237="sníž. přenesená",J237,0)</f>
        <v>0</v>
      </c>
      <c r="BI237" s="252">
        <f>IF(N237="nulová",J237,0)</f>
        <v>0</v>
      </c>
      <c r="BJ237" s="14" t="s">
        <v>83</v>
      </c>
      <c r="BK237" s="252">
        <f>ROUND(I237*H237,2)</f>
        <v>0</v>
      </c>
      <c r="BL237" s="14" t="s">
        <v>214</v>
      </c>
      <c r="BM237" s="251" t="s">
        <v>815</v>
      </c>
    </row>
    <row r="238" s="2" customFormat="1" ht="21.75" customHeight="1">
      <c r="A238" s="35"/>
      <c r="B238" s="36"/>
      <c r="C238" s="239" t="s">
        <v>508</v>
      </c>
      <c r="D238" s="239" t="s">
        <v>175</v>
      </c>
      <c r="E238" s="240" t="s">
        <v>816</v>
      </c>
      <c r="F238" s="241" t="s">
        <v>817</v>
      </c>
      <c r="G238" s="242" t="s">
        <v>178</v>
      </c>
      <c r="H238" s="243">
        <v>1</v>
      </c>
      <c r="I238" s="244"/>
      <c r="J238" s="245">
        <f>ROUND(I238*H238,2)</f>
        <v>0</v>
      </c>
      <c r="K238" s="246"/>
      <c r="L238" s="41"/>
      <c r="M238" s="247" t="s">
        <v>1</v>
      </c>
      <c r="N238" s="248" t="s">
        <v>41</v>
      </c>
      <c r="O238" s="88"/>
      <c r="P238" s="249">
        <f>O238*H238</f>
        <v>0</v>
      </c>
      <c r="Q238" s="249">
        <v>0.00052957000000000004</v>
      </c>
      <c r="R238" s="249">
        <f>Q238*H238</f>
        <v>0.00052957000000000004</v>
      </c>
      <c r="S238" s="249">
        <v>0</v>
      </c>
      <c r="T238" s="250">
        <f>S238*H238</f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251" t="s">
        <v>214</v>
      </c>
      <c r="AT238" s="251" t="s">
        <v>175</v>
      </c>
      <c r="AU238" s="251" t="s">
        <v>85</v>
      </c>
      <c r="AY238" s="14" t="s">
        <v>172</v>
      </c>
      <c r="BE238" s="252">
        <f>IF(N238="základní",J238,0)</f>
        <v>0</v>
      </c>
      <c r="BF238" s="252">
        <f>IF(N238="snížená",J238,0)</f>
        <v>0</v>
      </c>
      <c r="BG238" s="252">
        <f>IF(N238="zákl. přenesená",J238,0)</f>
        <v>0</v>
      </c>
      <c r="BH238" s="252">
        <f>IF(N238="sníž. přenesená",J238,0)</f>
        <v>0</v>
      </c>
      <c r="BI238" s="252">
        <f>IF(N238="nulová",J238,0)</f>
        <v>0</v>
      </c>
      <c r="BJ238" s="14" t="s">
        <v>83</v>
      </c>
      <c r="BK238" s="252">
        <f>ROUND(I238*H238,2)</f>
        <v>0</v>
      </c>
      <c r="BL238" s="14" t="s">
        <v>214</v>
      </c>
      <c r="BM238" s="251" t="s">
        <v>818</v>
      </c>
    </row>
    <row r="239" s="2" customFormat="1" ht="21.75" customHeight="1">
      <c r="A239" s="35"/>
      <c r="B239" s="36"/>
      <c r="C239" s="239" t="s">
        <v>512</v>
      </c>
      <c r="D239" s="239" t="s">
        <v>175</v>
      </c>
      <c r="E239" s="240" t="s">
        <v>819</v>
      </c>
      <c r="F239" s="241" t="s">
        <v>820</v>
      </c>
      <c r="G239" s="242" t="s">
        <v>178</v>
      </c>
      <c r="H239" s="243">
        <v>1</v>
      </c>
      <c r="I239" s="244"/>
      <c r="J239" s="245">
        <f>ROUND(I239*H239,2)</f>
        <v>0</v>
      </c>
      <c r="K239" s="246"/>
      <c r="L239" s="41"/>
      <c r="M239" s="247" t="s">
        <v>1</v>
      </c>
      <c r="N239" s="248" t="s">
        <v>41</v>
      </c>
      <c r="O239" s="88"/>
      <c r="P239" s="249">
        <f>O239*H239</f>
        <v>0</v>
      </c>
      <c r="Q239" s="249">
        <v>0.00083956999999999999</v>
      </c>
      <c r="R239" s="249">
        <f>Q239*H239</f>
        <v>0.00083956999999999999</v>
      </c>
      <c r="S239" s="249">
        <v>0</v>
      </c>
      <c r="T239" s="250">
        <f>S239*H239</f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251" t="s">
        <v>214</v>
      </c>
      <c r="AT239" s="251" t="s">
        <v>175</v>
      </c>
      <c r="AU239" s="251" t="s">
        <v>85</v>
      </c>
      <c r="AY239" s="14" t="s">
        <v>172</v>
      </c>
      <c r="BE239" s="252">
        <f>IF(N239="základní",J239,0)</f>
        <v>0</v>
      </c>
      <c r="BF239" s="252">
        <f>IF(N239="snížená",J239,0)</f>
        <v>0</v>
      </c>
      <c r="BG239" s="252">
        <f>IF(N239="zákl. přenesená",J239,0)</f>
        <v>0</v>
      </c>
      <c r="BH239" s="252">
        <f>IF(N239="sníž. přenesená",J239,0)</f>
        <v>0</v>
      </c>
      <c r="BI239" s="252">
        <f>IF(N239="nulová",J239,0)</f>
        <v>0</v>
      </c>
      <c r="BJ239" s="14" t="s">
        <v>83</v>
      </c>
      <c r="BK239" s="252">
        <f>ROUND(I239*H239,2)</f>
        <v>0</v>
      </c>
      <c r="BL239" s="14" t="s">
        <v>214</v>
      </c>
      <c r="BM239" s="251" t="s">
        <v>821</v>
      </c>
    </row>
    <row r="240" s="2" customFormat="1" ht="21.75" customHeight="1">
      <c r="A240" s="35"/>
      <c r="B240" s="36"/>
      <c r="C240" s="239" t="s">
        <v>519</v>
      </c>
      <c r="D240" s="239" t="s">
        <v>175</v>
      </c>
      <c r="E240" s="240" t="s">
        <v>822</v>
      </c>
      <c r="F240" s="241" t="s">
        <v>823</v>
      </c>
      <c r="G240" s="242" t="s">
        <v>178</v>
      </c>
      <c r="H240" s="243">
        <v>1</v>
      </c>
      <c r="I240" s="244"/>
      <c r="J240" s="245">
        <f>ROUND(I240*H240,2)</f>
        <v>0</v>
      </c>
      <c r="K240" s="246"/>
      <c r="L240" s="41"/>
      <c r="M240" s="247" t="s">
        <v>1</v>
      </c>
      <c r="N240" s="248" t="s">
        <v>41</v>
      </c>
      <c r="O240" s="88"/>
      <c r="P240" s="249">
        <f>O240*H240</f>
        <v>0</v>
      </c>
      <c r="Q240" s="249">
        <v>0.00077957000000000005</v>
      </c>
      <c r="R240" s="249">
        <f>Q240*H240</f>
        <v>0.00077957000000000005</v>
      </c>
      <c r="S240" s="249">
        <v>0</v>
      </c>
      <c r="T240" s="250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51" t="s">
        <v>214</v>
      </c>
      <c r="AT240" s="251" t="s">
        <v>175</v>
      </c>
      <c r="AU240" s="251" t="s">
        <v>85</v>
      </c>
      <c r="AY240" s="14" t="s">
        <v>172</v>
      </c>
      <c r="BE240" s="252">
        <f>IF(N240="základní",J240,0)</f>
        <v>0</v>
      </c>
      <c r="BF240" s="252">
        <f>IF(N240="snížená",J240,0)</f>
        <v>0</v>
      </c>
      <c r="BG240" s="252">
        <f>IF(N240="zákl. přenesená",J240,0)</f>
        <v>0</v>
      </c>
      <c r="BH240" s="252">
        <f>IF(N240="sníž. přenesená",J240,0)</f>
        <v>0</v>
      </c>
      <c r="BI240" s="252">
        <f>IF(N240="nulová",J240,0)</f>
        <v>0</v>
      </c>
      <c r="BJ240" s="14" t="s">
        <v>83</v>
      </c>
      <c r="BK240" s="252">
        <f>ROUND(I240*H240,2)</f>
        <v>0</v>
      </c>
      <c r="BL240" s="14" t="s">
        <v>214</v>
      </c>
      <c r="BM240" s="251" t="s">
        <v>824</v>
      </c>
    </row>
    <row r="241" s="2" customFormat="1" ht="24.15" customHeight="1">
      <c r="A241" s="35"/>
      <c r="B241" s="36"/>
      <c r="C241" s="239" t="s">
        <v>526</v>
      </c>
      <c r="D241" s="239" t="s">
        <v>175</v>
      </c>
      <c r="E241" s="240" t="s">
        <v>825</v>
      </c>
      <c r="F241" s="241" t="s">
        <v>826</v>
      </c>
      <c r="G241" s="242" t="s">
        <v>178</v>
      </c>
      <c r="H241" s="243">
        <v>1</v>
      </c>
      <c r="I241" s="244"/>
      <c r="J241" s="245">
        <f>ROUND(I241*H241,2)</f>
        <v>0</v>
      </c>
      <c r="K241" s="246"/>
      <c r="L241" s="41"/>
      <c r="M241" s="247" t="s">
        <v>1</v>
      </c>
      <c r="N241" s="248" t="s">
        <v>41</v>
      </c>
      <c r="O241" s="88"/>
      <c r="P241" s="249">
        <f>O241*H241</f>
        <v>0</v>
      </c>
      <c r="Q241" s="249">
        <v>0.00072957000000000002</v>
      </c>
      <c r="R241" s="249">
        <f>Q241*H241</f>
        <v>0.00072957000000000002</v>
      </c>
      <c r="S241" s="249">
        <v>0</v>
      </c>
      <c r="T241" s="250">
        <f>S241*H241</f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251" t="s">
        <v>214</v>
      </c>
      <c r="AT241" s="251" t="s">
        <v>175</v>
      </c>
      <c r="AU241" s="251" t="s">
        <v>85</v>
      </c>
      <c r="AY241" s="14" t="s">
        <v>172</v>
      </c>
      <c r="BE241" s="252">
        <f>IF(N241="základní",J241,0)</f>
        <v>0</v>
      </c>
      <c r="BF241" s="252">
        <f>IF(N241="snížená",J241,0)</f>
        <v>0</v>
      </c>
      <c r="BG241" s="252">
        <f>IF(N241="zákl. přenesená",J241,0)</f>
        <v>0</v>
      </c>
      <c r="BH241" s="252">
        <f>IF(N241="sníž. přenesená",J241,0)</f>
        <v>0</v>
      </c>
      <c r="BI241" s="252">
        <f>IF(N241="nulová",J241,0)</f>
        <v>0</v>
      </c>
      <c r="BJ241" s="14" t="s">
        <v>83</v>
      </c>
      <c r="BK241" s="252">
        <f>ROUND(I241*H241,2)</f>
        <v>0</v>
      </c>
      <c r="BL241" s="14" t="s">
        <v>214</v>
      </c>
      <c r="BM241" s="251" t="s">
        <v>827</v>
      </c>
    </row>
    <row r="242" s="2" customFormat="1" ht="21.75" customHeight="1">
      <c r="A242" s="35"/>
      <c r="B242" s="36"/>
      <c r="C242" s="239" t="s">
        <v>529</v>
      </c>
      <c r="D242" s="239" t="s">
        <v>175</v>
      </c>
      <c r="E242" s="240" t="s">
        <v>828</v>
      </c>
      <c r="F242" s="241" t="s">
        <v>829</v>
      </c>
      <c r="G242" s="242" t="s">
        <v>178</v>
      </c>
      <c r="H242" s="243">
        <v>6</v>
      </c>
      <c r="I242" s="244"/>
      <c r="J242" s="245">
        <f>ROUND(I242*H242,2)</f>
        <v>0</v>
      </c>
      <c r="K242" s="246"/>
      <c r="L242" s="41"/>
      <c r="M242" s="247" t="s">
        <v>1</v>
      </c>
      <c r="N242" s="248" t="s">
        <v>41</v>
      </c>
      <c r="O242" s="88"/>
      <c r="P242" s="249">
        <f>O242*H242</f>
        <v>0</v>
      </c>
      <c r="Q242" s="249">
        <v>0.00044468729999999997</v>
      </c>
      <c r="R242" s="249">
        <f>Q242*H242</f>
        <v>0.0026681237999999999</v>
      </c>
      <c r="S242" s="249">
        <v>0</v>
      </c>
      <c r="T242" s="250">
        <f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251" t="s">
        <v>214</v>
      </c>
      <c r="AT242" s="251" t="s">
        <v>175</v>
      </c>
      <c r="AU242" s="251" t="s">
        <v>85</v>
      </c>
      <c r="AY242" s="14" t="s">
        <v>172</v>
      </c>
      <c r="BE242" s="252">
        <f>IF(N242="základní",J242,0)</f>
        <v>0</v>
      </c>
      <c r="BF242" s="252">
        <f>IF(N242="snížená",J242,0)</f>
        <v>0</v>
      </c>
      <c r="BG242" s="252">
        <f>IF(N242="zákl. přenesená",J242,0)</f>
        <v>0</v>
      </c>
      <c r="BH242" s="252">
        <f>IF(N242="sníž. přenesená",J242,0)</f>
        <v>0</v>
      </c>
      <c r="BI242" s="252">
        <f>IF(N242="nulová",J242,0)</f>
        <v>0</v>
      </c>
      <c r="BJ242" s="14" t="s">
        <v>83</v>
      </c>
      <c r="BK242" s="252">
        <f>ROUND(I242*H242,2)</f>
        <v>0</v>
      </c>
      <c r="BL242" s="14" t="s">
        <v>214</v>
      </c>
      <c r="BM242" s="251" t="s">
        <v>830</v>
      </c>
    </row>
    <row r="243" s="2" customFormat="1" ht="21.75" customHeight="1">
      <c r="A243" s="35"/>
      <c r="B243" s="36"/>
      <c r="C243" s="239" t="s">
        <v>533</v>
      </c>
      <c r="D243" s="239" t="s">
        <v>175</v>
      </c>
      <c r="E243" s="240" t="s">
        <v>831</v>
      </c>
      <c r="F243" s="241" t="s">
        <v>832</v>
      </c>
      <c r="G243" s="242" t="s">
        <v>178</v>
      </c>
      <c r="H243" s="243">
        <v>4</v>
      </c>
      <c r="I243" s="244"/>
      <c r="J243" s="245">
        <f>ROUND(I243*H243,2)</f>
        <v>0</v>
      </c>
      <c r="K243" s="246"/>
      <c r="L243" s="41"/>
      <c r="M243" s="247" t="s">
        <v>1</v>
      </c>
      <c r="N243" s="248" t="s">
        <v>41</v>
      </c>
      <c r="O243" s="88"/>
      <c r="P243" s="249">
        <f>O243*H243</f>
        <v>0</v>
      </c>
      <c r="Q243" s="249">
        <v>0.00074892169999999996</v>
      </c>
      <c r="R243" s="249">
        <f>Q243*H243</f>
        <v>0.0029956867999999998</v>
      </c>
      <c r="S243" s="249">
        <v>0</v>
      </c>
      <c r="T243" s="250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251" t="s">
        <v>214</v>
      </c>
      <c r="AT243" s="251" t="s">
        <v>175</v>
      </c>
      <c r="AU243" s="251" t="s">
        <v>85</v>
      </c>
      <c r="AY243" s="14" t="s">
        <v>172</v>
      </c>
      <c r="BE243" s="252">
        <f>IF(N243="základní",J243,0)</f>
        <v>0</v>
      </c>
      <c r="BF243" s="252">
        <f>IF(N243="snížená",J243,0)</f>
        <v>0</v>
      </c>
      <c r="BG243" s="252">
        <f>IF(N243="zákl. přenesená",J243,0)</f>
        <v>0</v>
      </c>
      <c r="BH243" s="252">
        <f>IF(N243="sníž. přenesená",J243,0)</f>
        <v>0</v>
      </c>
      <c r="BI243" s="252">
        <f>IF(N243="nulová",J243,0)</f>
        <v>0</v>
      </c>
      <c r="BJ243" s="14" t="s">
        <v>83</v>
      </c>
      <c r="BK243" s="252">
        <f>ROUND(I243*H243,2)</f>
        <v>0</v>
      </c>
      <c r="BL243" s="14" t="s">
        <v>214</v>
      </c>
      <c r="BM243" s="251" t="s">
        <v>833</v>
      </c>
    </row>
    <row r="244" s="2" customFormat="1" ht="21.75" customHeight="1">
      <c r="A244" s="35"/>
      <c r="B244" s="36"/>
      <c r="C244" s="239" t="s">
        <v>537</v>
      </c>
      <c r="D244" s="239" t="s">
        <v>175</v>
      </c>
      <c r="E244" s="240" t="s">
        <v>834</v>
      </c>
      <c r="F244" s="241" t="s">
        <v>835</v>
      </c>
      <c r="G244" s="242" t="s">
        <v>178</v>
      </c>
      <c r="H244" s="243">
        <v>8</v>
      </c>
      <c r="I244" s="244"/>
      <c r="J244" s="245">
        <f>ROUND(I244*H244,2)</f>
        <v>0</v>
      </c>
      <c r="K244" s="246"/>
      <c r="L244" s="41"/>
      <c r="M244" s="247" t="s">
        <v>1</v>
      </c>
      <c r="N244" s="248" t="s">
        <v>41</v>
      </c>
      <c r="O244" s="88"/>
      <c r="P244" s="249">
        <f>O244*H244</f>
        <v>0</v>
      </c>
      <c r="Q244" s="249">
        <v>0.0017976145000000001</v>
      </c>
      <c r="R244" s="249">
        <f>Q244*H244</f>
        <v>0.014380916000000001</v>
      </c>
      <c r="S244" s="249">
        <v>0</v>
      </c>
      <c r="T244" s="250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251" t="s">
        <v>214</v>
      </c>
      <c r="AT244" s="251" t="s">
        <v>175</v>
      </c>
      <c r="AU244" s="251" t="s">
        <v>85</v>
      </c>
      <c r="AY244" s="14" t="s">
        <v>172</v>
      </c>
      <c r="BE244" s="252">
        <f>IF(N244="základní",J244,0)</f>
        <v>0</v>
      </c>
      <c r="BF244" s="252">
        <f>IF(N244="snížená",J244,0)</f>
        <v>0</v>
      </c>
      <c r="BG244" s="252">
        <f>IF(N244="zákl. přenesená",J244,0)</f>
        <v>0</v>
      </c>
      <c r="BH244" s="252">
        <f>IF(N244="sníž. přenesená",J244,0)</f>
        <v>0</v>
      </c>
      <c r="BI244" s="252">
        <f>IF(N244="nulová",J244,0)</f>
        <v>0</v>
      </c>
      <c r="BJ244" s="14" t="s">
        <v>83</v>
      </c>
      <c r="BK244" s="252">
        <f>ROUND(I244*H244,2)</f>
        <v>0</v>
      </c>
      <c r="BL244" s="14" t="s">
        <v>214</v>
      </c>
      <c r="BM244" s="251" t="s">
        <v>836</v>
      </c>
    </row>
    <row r="245" s="2" customFormat="1" ht="24.15" customHeight="1">
      <c r="A245" s="35"/>
      <c r="B245" s="36"/>
      <c r="C245" s="239" t="s">
        <v>541</v>
      </c>
      <c r="D245" s="239" t="s">
        <v>175</v>
      </c>
      <c r="E245" s="240" t="s">
        <v>837</v>
      </c>
      <c r="F245" s="241" t="s">
        <v>838</v>
      </c>
      <c r="G245" s="242" t="s">
        <v>178</v>
      </c>
      <c r="H245" s="243">
        <v>5</v>
      </c>
      <c r="I245" s="244"/>
      <c r="J245" s="245">
        <f>ROUND(I245*H245,2)</f>
        <v>0</v>
      </c>
      <c r="K245" s="246"/>
      <c r="L245" s="41"/>
      <c r="M245" s="247" t="s">
        <v>1</v>
      </c>
      <c r="N245" s="248" t="s">
        <v>41</v>
      </c>
      <c r="O245" s="88"/>
      <c r="P245" s="249">
        <f>O245*H245</f>
        <v>0</v>
      </c>
      <c r="Q245" s="249">
        <v>0.00021956999999999999</v>
      </c>
      <c r="R245" s="249">
        <f>Q245*H245</f>
        <v>0.00109785</v>
      </c>
      <c r="S245" s="249">
        <v>0</v>
      </c>
      <c r="T245" s="250">
        <f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251" t="s">
        <v>214</v>
      </c>
      <c r="AT245" s="251" t="s">
        <v>175</v>
      </c>
      <c r="AU245" s="251" t="s">
        <v>85</v>
      </c>
      <c r="AY245" s="14" t="s">
        <v>172</v>
      </c>
      <c r="BE245" s="252">
        <f>IF(N245="základní",J245,0)</f>
        <v>0</v>
      </c>
      <c r="BF245" s="252">
        <f>IF(N245="snížená",J245,0)</f>
        <v>0</v>
      </c>
      <c r="BG245" s="252">
        <f>IF(N245="zákl. přenesená",J245,0)</f>
        <v>0</v>
      </c>
      <c r="BH245" s="252">
        <f>IF(N245="sníž. přenesená",J245,0)</f>
        <v>0</v>
      </c>
      <c r="BI245" s="252">
        <f>IF(N245="nulová",J245,0)</f>
        <v>0</v>
      </c>
      <c r="BJ245" s="14" t="s">
        <v>83</v>
      </c>
      <c r="BK245" s="252">
        <f>ROUND(I245*H245,2)</f>
        <v>0</v>
      </c>
      <c r="BL245" s="14" t="s">
        <v>214</v>
      </c>
      <c r="BM245" s="251" t="s">
        <v>839</v>
      </c>
    </row>
    <row r="246" s="2" customFormat="1" ht="21.75" customHeight="1">
      <c r="A246" s="35"/>
      <c r="B246" s="36"/>
      <c r="C246" s="239" t="s">
        <v>547</v>
      </c>
      <c r="D246" s="239" t="s">
        <v>175</v>
      </c>
      <c r="E246" s="240" t="s">
        <v>840</v>
      </c>
      <c r="F246" s="241" t="s">
        <v>841</v>
      </c>
      <c r="G246" s="242" t="s">
        <v>178</v>
      </c>
      <c r="H246" s="243">
        <v>1</v>
      </c>
      <c r="I246" s="244"/>
      <c r="J246" s="245">
        <f>ROUND(I246*H246,2)</f>
        <v>0</v>
      </c>
      <c r="K246" s="246"/>
      <c r="L246" s="41"/>
      <c r="M246" s="247" t="s">
        <v>1</v>
      </c>
      <c r="N246" s="248" t="s">
        <v>41</v>
      </c>
      <c r="O246" s="88"/>
      <c r="P246" s="249">
        <f>O246*H246</f>
        <v>0</v>
      </c>
      <c r="Q246" s="249">
        <v>0.00056999999999999998</v>
      </c>
      <c r="R246" s="249">
        <f>Q246*H246</f>
        <v>0.00056999999999999998</v>
      </c>
      <c r="S246" s="249">
        <v>0</v>
      </c>
      <c r="T246" s="250">
        <f>S246*H246</f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251" t="s">
        <v>214</v>
      </c>
      <c r="AT246" s="251" t="s">
        <v>175</v>
      </c>
      <c r="AU246" s="251" t="s">
        <v>85</v>
      </c>
      <c r="AY246" s="14" t="s">
        <v>172</v>
      </c>
      <c r="BE246" s="252">
        <f>IF(N246="základní",J246,0)</f>
        <v>0</v>
      </c>
      <c r="BF246" s="252">
        <f>IF(N246="snížená",J246,0)</f>
        <v>0</v>
      </c>
      <c r="BG246" s="252">
        <f>IF(N246="zákl. přenesená",J246,0)</f>
        <v>0</v>
      </c>
      <c r="BH246" s="252">
        <f>IF(N246="sníž. přenesená",J246,0)</f>
        <v>0</v>
      </c>
      <c r="BI246" s="252">
        <f>IF(N246="nulová",J246,0)</f>
        <v>0</v>
      </c>
      <c r="BJ246" s="14" t="s">
        <v>83</v>
      </c>
      <c r="BK246" s="252">
        <f>ROUND(I246*H246,2)</f>
        <v>0</v>
      </c>
      <c r="BL246" s="14" t="s">
        <v>214</v>
      </c>
      <c r="BM246" s="251" t="s">
        <v>842</v>
      </c>
    </row>
    <row r="247" s="2" customFormat="1" ht="24.15" customHeight="1">
      <c r="A247" s="35"/>
      <c r="B247" s="36"/>
      <c r="C247" s="239" t="s">
        <v>551</v>
      </c>
      <c r="D247" s="239" t="s">
        <v>175</v>
      </c>
      <c r="E247" s="240" t="s">
        <v>843</v>
      </c>
      <c r="F247" s="241" t="s">
        <v>844</v>
      </c>
      <c r="G247" s="242" t="s">
        <v>178</v>
      </c>
      <c r="H247" s="243">
        <v>1</v>
      </c>
      <c r="I247" s="244"/>
      <c r="J247" s="245">
        <f>ROUND(I247*H247,2)</f>
        <v>0</v>
      </c>
      <c r="K247" s="246"/>
      <c r="L247" s="41"/>
      <c r="M247" s="247" t="s">
        <v>1</v>
      </c>
      <c r="N247" s="248" t="s">
        <v>41</v>
      </c>
      <c r="O247" s="88"/>
      <c r="P247" s="249">
        <f>O247*H247</f>
        <v>0</v>
      </c>
      <c r="Q247" s="249">
        <v>0.00114</v>
      </c>
      <c r="R247" s="249">
        <f>Q247*H247</f>
        <v>0.00114</v>
      </c>
      <c r="S247" s="249">
        <v>0</v>
      </c>
      <c r="T247" s="250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251" t="s">
        <v>214</v>
      </c>
      <c r="AT247" s="251" t="s">
        <v>175</v>
      </c>
      <c r="AU247" s="251" t="s">
        <v>85</v>
      </c>
      <c r="AY247" s="14" t="s">
        <v>172</v>
      </c>
      <c r="BE247" s="252">
        <f>IF(N247="základní",J247,0)</f>
        <v>0</v>
      </c>
      <c r="BF247" s="252">
        <f>IF(N247="snížená",J247,0)</f>
        <v>0</v>
      </c>
      <c r="BG247" s="252">
        <f>IF(N247="zákl. přenesená",J247,0)</f>
        <v>0</v>
      </c>
      <c r="BH247" s="252">
        <f>IF(N247="sníž. přenesená",J247,0)</f>
        <v>0</v>
      </c>
      <c r="BI247" s="252">
        <f>IF(N247="nulová",J247,0)</f>
        <v>0</v>
      </c>
      <c r="BJ247" s="14" t="s">
        <v>83</v>
      </c>
      <c r="BK247" s="252">
        <f>ROUND(I247*H247,2)</f>
        <v>0</v>
      </c>
      <c r="BL247" s="14" t="s">
        <v>214</v>
      </c>
      <c r="BM247" s="251" t="s">
        <v>845</v>
      </c>
    </row>
    <row r="248" s="2" customFormat="1" ht="21.75" customHeight="1">
      <c r="A248" s="35"/>
      <c r="B248" s="36"/>
      <c r="C248" s="239" t="s">
        <v>555</v>
      </c>
      <c r="D248" s="239" t="s">
        <v>175</v>
      </c>
      <c r="E248" s="240" t="s">
        <v>846</v>
      </c>
      <c r="F248" s="241" t="s">
        <v>847</v>
      </c>
      <c r="G248" s="242" t="s">
        <v>178</v>
      </c>
      <c r="H248" s="243">
        <v>1</v>
      </c>
      <c r="I248" s="244"/>
      <c r="J248" s="245">
        <f>ROUND(I248*H248,2)</f>
        <v>0</v>
      </c>
      <c r="K248" s="246"/>
      <c r="L248" s="41"/>
      <c r="M248" s="247" t="s">
        <v>1</v>
      </c>
      <c r="N248" s="248" t="s">
        <v>41</v>
      </c>
      <c r="O248" s="88"/>
      <c r="P248" s="249">
        <f>O248*H248</f>
        <v>0</v>
      </c>
      <c r="Q248" s="249">
        <v>0.00173</v>
      </c>
      <c r="R248" s="249">
        <f>Q248*H248</f>
        <v>0.00173</v>
      </c>
      <c r="S248" s="249">
        <v>0</v>
      </c>
      <c r="T248" s="250">
        <f>S248*H248</f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251" t="s">
        <v>214</v>
      </c>
      <c r="AT248" s="251" t="s">
        <v>175</v>
      </c>
      <c r="AU248" s="251" t="s">
        <v>85</v>
      </c>
      <c r="AY248" s="14" t="s">
        <v>172</v>
      </c>
      <c r="BE248" s="252">
        <f>IF(N248="základní",J248,0)</f>
        <v>0</v>
      </c>
      <c r="BF248" s="252">
        <f>IF(N248="snížená",J248,0)</f>
        <v>0</v>
      </c>
      <c r="BG248" s="252">
        <f>IF(N248="zákl. přenesená",J248,0)</f>
        <v>0</v>
      </c>
      <c r="BH248" s="252">
        <f>IF(N248="sníž. přenesená",J248,0)</f>
        <v>0</v>
      </c>
      <c r="BI248" s="252">
        <f>IF(N248="nulová",J248,0)</f>
        <v>0</v>
      </c>
      <c r="BJ248" s="14" t="s">
        <v>83</v>
      </c>
      <c r="BK248" s="252">
        <f>ROUND(I248*H248,2)</f>
        <v>0</v>
      </c>
      <c r="BL248" s="14" t="s">
        <v>214</v>
      </c>
      <c r="BM248" s="251" t="s">
        <v>848</v>
      </c>
    </row>
    <row r="249" s="2" customFormat="1" ht="21.75" customHeight="1">
      <c r="A249" s="35"/>
      <c r="B249" s="36"/>
      <c r="C249" s="239" t="s">
        <v>558</v>
      </c>
      <c r="D249" s="239" t="s">
        <v>175</v>
      </c>
      <c r="E249" s="240" t="s">
        <v>849</v>
      </c>
      <c r="F249" s="241" t="s">
        <v>850</v>
      </c>
      <c r="G249" s="242" t="s">
        <v>178</v>
      </c>
      <c r="H249" s="243">
        <v>4</v>
      </c>
      <c r="I249" s="244"/>
      <c r="J249" s="245">
        <f>ROUND(I249*H249,2)</f>
        <v>0</v>
      </c>
      <c r="K249" s="246"/>
      <c r="L249" s="41"/>
      <c r="M249" s="247" t="s">
        <v>1</v>
      </c>
      <c r="N249" s="248" t="s">
        <v>41</v>
      </c>
      <c r="O249" s="88"/>
      <c r="P249" s="249">
        <f>O249*H249</f>
        <v>0</v>
      </c>
      <c r="Q249" s="249">
        <v>0.00049956999999999996</v>
      </c>
      <c r="R249" s="249">
        <f>Q249*H249</f>
        <v>0.0019982799999999998</v>
      </c>
      <c r="S249" s="249">
        <v>0</v>
      </c>
      <c r="T249" s="250">
        <f>S249*H249</f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251" t="s">
        <v>214</v>
      </c>
      <c r="AT249" s="251" t="s">
        <v>175</v>
      </c>
      <c r="AU249" s="251" t="s">
        <v>85</v>
      </c>
      <c r="AY249" s="14" t="s">
        <v>172</v>
      </c>
      <c r="BE249" s="252">
        <f>IF(N249="základní",J249,0)</f>
        <v>0</v>
      </c>
      <c r="BF249" s="252">
        <f>IF(N249="snížená",J249,0)</f>
        <v>0</v>
      </c>
      <c r="BG249" s="252">
        <f>IF(N249="zákl. přenesená",J249,0)</f>
        <v>0</v>
      </c>
      <c r="BH249" s="252">
        <f>IF(N249="sníž. přenesená",J249,0)</f>
        <v>0</v>
      </c>
      <c r="BI249" s="252">
        <f>IF(N249="nulová",J249,0)</f>
        <v>0</v>
      </c>
      <c r="BJ249" s="14" t="s">
        <v>83</v>
      </c>
      <c r="BK249" s="252">
        <f>ROUND(I249*H249,2)</f>
        <v>0</v>
      </c>
      <c r="BL249" s="14" t="s">
        <v>214</v>
      </c>
      <c r="BM249" s="251" t="s">
        <v>851</v>
      </c>
    </row>
    <row r="250" s="2" customFormat="1" ht="24.15" customHeight="1">
      <c r="A250" s="35"/>
      <c r="B250" s="36"/>
      <c r="C250" s="239" t="s">
        <v>562</v>
      </c>
      <c r="D250" s="239" t="s">
        <v>175</v>
      </c>
      <c r="E250" s="240" t="s">
        <v>852</v>
      </c>
      <c r="F250" s="241" t="s">
        <v>853</v>
      </c>
      <c r="G250" s="242" t="s">
        <v>178</v>
      </c>
      <c r="H250" s="243">
        <v>2</v>
      </c>
      <c r="I250" s="244"/>
      <c r="J250" s="245">
        <f>ROUND(I250*H250,2)</f>
        <v>0</v>
      </c>
      <c r="K250" s="246"/>
      <c r="L250" s="41"/>
      <c r="M250" s="247" t="s">
        <v>1</v>
      </c>
      <c r="N250" s="248" t="s">
        <v>41</v>
      </c>
      <c r="O250" s="88"/>
      <c r="P250" s="249">
        <f>O250*H250</f>
        <v>0</v>
      </c>
      <c r="Q250" s="249">
        <v>0.00069957000000000005</v>
      </c>
      <c r="R250" s="249">
        <f>Q250*H250</f>
        <v>0.0013991400000000001</v>
      </c>
      <c r="S250" s="249">
        <v>0</v>
      </c>
      <c r="T250" s="250">
        <f>S250*H250</f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251" t="s">
        <v>214</v>
      </c>
      <c r="AT250" s="251" t="s">
        <v>175</v>
      </c>
      <c r="AU250" s="251" t="s">
        <v>85</v>
      </c>
      <c r="AY250" s="14" t="s">
        <v>172</v>
      </c>
      <c r="BE250" s="252">
        <f>IF(N250="základní",J250,0)</f>
        <v>0</v>
      </c>
      <c r="BF250" s="252">
        <f>IF(N250="snížená",J250,0)</f>
        <v>0</v>
      </c>
      <c r="BG250" s="252">
        <f>IF(N250="zákl. přenesená",J250,0)</f>
        <v>0</v>
      </c>
      <c r="BH250" s="252">
        <f>IF(N250="sníž. přenesená",J250,0)</f>
        <v>0</v>
      </c>
      <c r="BI250" s="252">
        <f>IF(N250="nulová",J250,0)</f>
        <v>0</v>
      </c>
      <c r="BJ250" s="14" t="s">
        <v>83</v>
      </c>
      <c r="BK250" s="252">
        <f>ROUND(I250*H250,2)</f>
        <v>0</v>
      </c>
      <c r="BL250" s="14" t="s">
        <v>214</v>
      </c>
      <c r="BM250" s="251" t="s">
        <v>854</v>
      </c>
    </row>
    <row r="251" s="2" customFormat="1" ht="21.75" customHeight="1">
      <c r="A251" s="35"/>
      <c r="B251" s="36"/>
      <c r="C251" s="239" t="s">
        <v>567</v>
      </c>
      <c r="D251" s="239" t="s">
        <v>175</v>
      </c>
      <c r="E251" s="240" t="s">
        <v>855</v>
      </c>
      <c r="F251" s="241" t="s">
        <v>856</v>
      </c>
      <c r="G251" s="242" t="s">
        <v>178</v>
      </c>
      <c r="H251" s="243">
        <v>8</v>
      </c>
      <c r="I251" s="244"/>
      <c r="J251" s="245">
        <f>ROUND(I251*H251,2)</f>
        <v>0</v>
      </c>
      <c r="K251" s="246"/>
      <c r="L251" s="41"/>
      <c r="M251" s="247" t="s">
        <v>1</v>
      </c>
      <c r="N251" s="248" t="s">
        <v>41</v>
      </c>
      <c r="O251" s="88"/>
      <c r="P251" s="249">
        <f>O251*H251</f>
        <v>0</v>
      </c>
      <c r="Q251" s="249">
        <v>0.00167957</v>
      </c>
      <c r="R251" s="249">
        <f>Q251*H251</f>
        <v>0.01343656</v>
      </c>
      <c r="S251" s="249">
        <v>0</v>
      </c>
      <c r="T251" s="250">
        <f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251" t="s">
        <v>214</v>
      </c>
      <c r="AT251" s="251" t="s">
        <v>175</v>
      </c>
      <c r="AU251" s="251" t="s">
        <v>85</v>
      </c>
      <c r="AY251" s="14" t="s">
        <v>172</v>
      </c>
      <c r="BE251" s="252">
        <f>IF(N251="základní",J251,0)</f>
        <v>0</v>
      </c>
      <c r="BF251" s="252">
        <f>IF(N251="snížená",J251,0)</f>
        <v>0</v>
      </c>
      <c r="BG251" s="252">
        <f>IF(N251="zákl. přenesená",J251,0)</f>
        <v>0</v>
      </c>
      <c r="BH251" s="252">
        <f>IF(N251="sníž. přenesená",J251,0)</f>
        <v>0</v>
      </c>
      <c r="BI251" s="252">
        <f>IF(N251="nulová",J251,0)</f>
        <v>0</v>
      </c>
      <c r="BJ251" s="14" t="s">
        <v>83</v>
      </c>
      <c r="BK251" s="252">
        <f>ROUND(I251*H251,2)</f>
        <v>0</v>
      </c>
      <c r="BL251" s="14" t="s">
        <v>214</v>
      </c>
      <c r="BM251" s="251" t="s">
        <v>857</v>
      </c>
    </row>
    <row r="252" s="2" customFormat="1" ht="37.8" customHeight="1">
      <c r="A252" s="35"/>
      <c r="B252" s="36"/>
      <c r="C252" s="239" t="s">
        <v>572</v>
      </c>
      <c r="D252" s="239" t="s">
        <v>175</v>
      </c>
      <c r="E252" s="240" t="s">
        <v>858</v>
      </c>
      <c r="F252" s="241" t="s">
        <v>859</v>
      </c>
      <c r="G252" s="242" t="s">
        <v>341</v>
      </c>
      <c r="H252" s="243">
        <v>1</v>
      </c>
      <c r="I252" s="244"/>
      <c r="J252" s="245">
        <f>ROUND(I252*H252,2)</f>
        <v>0</v>
      </c>
      <c r="K252" s="246"/>
      <c r="L252" s="41"/>
      <c r="M252" s="247" t="s">
        <v>1</v>
      </c>
      <c r="N252" s="248" t="s">
        <v>41</v>
      </c>
      <c r="O252" s="88"/>
      <c r="P252" s="249">
        <f>O252*H252</f>
        <v>0</v>
      </c>
      <c r="Q252" s="249">
        <v>0.0037736862000000001</v>
      </c>
      <c r="R252" s="249">
        <f>Q252*H252</f>
        <v>0.0037736862000000001</v>
      </c>
      <c r="S252" s="249">
        <v>0</v>
      </c>
      <c r="T252" s="250">
        <f>S252*H252</f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251" t="s">
        <v>214</v>
      </c>
      <c r="AT252" s="251" t="s">
        <v>175</v>
      </c>
      <c r="AU252" s="251" t="s">
        <v>85</v>
      </c>
      <c r="AY252" s="14" t="s">
        <v>172</v>
      </c>
      <c r="BE252" s="252">
        <f>IF(N252="základní",J252,0)</f>
        <v>0</v>
      </c>
      <c r="BF252" s="252">
        <f>IF(N252="snížená",J252,0)</f>
        <v>0</v>
      </c>
      <c r="BG252" s="252">
        <f>IF(N252="zákl. přenesená",J252,0)</f>
        <v>0</v>
      </c>
      <c r="BH252" s="252">
        <f>IF(N252="sníž. přenesená",J252,0)</f>
        <v>0</v>
      </c>
      <c r="BI252" s="252">
        <f>IF(N252="nulová",J252,0)</f>
        <v>0</v>
      </c>
      <c r="BJ252" s="14" t="s">
        <v>83</v>
      </c>
      <c r="BK252" s="252">
        <f>ROUND(I252*H252,2)</f>
        <v>0</v>
      </c>
      <c r="BL252" s="14" t="s">
        <v>214</v>
      </c>
      <c r="BM252" s="251" t="s">
        <v>860</v>
      </c>
    </row>
    <row r="253" s="2" customFormat="1" ht="24.15" customHeight="1">
      <c r="A253" s="35"/>
      <c r="B253" s="36"/>
      <c r="C253" s="239" t="s">
        <v>576</v>
      </c>
      <c r="D253" s="239" t="s">
        <v>175</v>
      </c>
      <c r="E253" s="240" t="s">
        <v>861</v>
      </c>
      <c r="F253" s="241" t="s">
        <v>862</v>
      </c>
      <c r="G253" s="242" t="s">
        <v>178</v>
      </c>
      <c r="H253" s="243">
        <v>2</v>
      </c>
      <c r="I253" s="244"/>
      <c r="J253" s="245">
        <f>ROUND(I253*H253,2)</f>
        <v>0</v>
      </c>
      <c r="K253" s="246"/>
      <c r="L253" s="41"/>
      <c r="M253" s="247" t="s">
        <v>1</v>
      </c>
      <c r="N253" s="248" t="s">
        <v>41</v>
      </c>
      <c r="O253" s="88"/>
      <c r="P253" s="249">
        <f>O253*H253</f>
        <v>0</v>
      </c>
      <c r="Q253" s="249">
        <v>0.00055756999999999996</v>
      </c>
      <c r="R253" s="249">
        <f>Q253*H253</f>
        <v>0.0011151399999999999</v>
      </c>
      <c r="S253" s="249">
        <v>0</v>
      </c>
      <c r="T253" s="250">
        <f>S253*H253</f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251" t="s">
        <v>214</v>
      </c>
      <c r="AT253" s="251" t="s">
        <v>175</v>
      </c>
      <c r="AU253" s="251" t="s">
        <v>85</v>
      </c>
      <c r="AY253" s="14" t="s">
        <v>172</v>
      </c>
      <c r="BE253" s="252">
        <f>IF(N253="základní",J253,0)</f>
        <v>0</v>
      </c>
      <c r="BF253" s="252">
        <f>IF(N253="snížená",J253,0)</f>
        <v>0</v>
      </c>
      <c r="BG253" s="252">
        <f>IF(N253="zákl. přenesená",J253,0)</f>
        <v>0</v>
      </c>
      <c r="BH253" s="252">
        <f>IF(N253="sníž. přenesená",J253,0)</f>
        <v>0</v>
      </c>
      <c r="BI253" s="252">
        <f>IF(N253="nulová",J253,0)</f>
        <v>0</v>
      </c>
      <c r="BJ253" s="14" t="s">
        <v>83</v>
      </c>
      <c r="BK253" s="252">
        <f>ROUND(I253*H253,2)</f>
        <v>0</v>
      </c>
      <c r="BL253" s="14" t="s">
        <v>214</v>
      </c>
      <c r="BM253" s="251" t="s">
        <v>863</v>
      </c>
    </row>
    <row r="254" s="2" customFormat="1" ht="16.5" customHeight="1">
      <c r="A254" s="35"/>
      <c r="B254" s="36"/>
      <c r="C254" s="239" t="s">
        <v>579</v>
      </c>
      <c r="D254" s="239" t="s">
        <v>175</v>
      </c>
      <c r="E254" s="240" t="s">
        <v>864</v>
      </c>
      <c r="F254" s="241" t="s">
        <v>865</v>
      </c>
      <c r="G254" s="242" t="s">
        <v>178</v>
      </c>
      <c r="H254" s="243">
        <v>2</v>
      </c>
      <c r="I254" s="244"/>
      <c r="J254" s="245">
        <f>ROUND(I254*H254,2)</f>
        <v>0</v>
      </c>
      <c r="K254" s="246"/>
      <c r="L254" s="41"/>
      <c r="M254" s="247" t="s">
        <v>1</v>
      </c>
      <c r="N254" s="248" t="s">
        <v>41</v>
      </c>
      <c r="O254" s="88"/>
      <c r="P254" s="249">
        <f>O254*H254</f>
        <v>0</v>
      </c>
      <c r="Q254" s="249">
        <v>0.0031199999999999999</v>
      </c>
      <c r="R254" s="249">
        <f>Q254*H254</f>
        <v>0.0062399999999999999</v>
      </c>
      <c r="S254" s="249">
        <v>0</v>
      </c>
      <c r="T254" s="250">
        <f>S254*H254</f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251" t="s">
        <v>214</v>
      </c>
      <c r="AT254" s="251" t="s">
        <v>175</v>
      </c>
      <c r="AU254" s="251" t="s">
        <v>85</v>
      </c>
      <c r="AY254" s="14" t="s">
        <v>172</v>
      </c>
      <c r="BE254" s="252">
        <f>IF(N254="základní",J254,0)</f>
        <v>0</v>
      </c>
      <c r="BF254" s="252">
        <f>IF(N254="snížená",J254,0)</f>
        <v>0</v>
      </c>
      <c r="BG254" s="252">
        <f>IF(N254="zákl. přenesená",J254,0)</f>
        <v>0</v>
      </c>
      <c r="BH254" s="252">
        <f>IF(N254="sníž. přenesená",J254,0)</f>
        <v>0</v>
      </c>
      <c r="BI254" s="252">
        <f>IF(N254="nulová",J254,0)</f>
        <v>0</v>
      </c>
      <c r="BJ254" s="14" t="s">
        <v>83</v>
      </c>
      <c r="BK254" s="252">
        <f>ROUND(I254*H254,2)</f>
        <v>0</v>
      </c>
      <c r="BL254" s="14" t="s">
        <v>214</v>
      </c>
      <c r="BM254" s="251" t="s">
        <v>866</v>
      </c>
    </row>
    <row r="255" s="2" customFormat="1" ht="24.15" customHeight="1">
      <c r="A255" s="35"/>
      <c r="B255" s="36"/>
      <c r="C255" s="239" t="s">
        <v>867</v>
      </c>
      <c r="D255" s="239" t="s">
        <v>175</v>
      </c>
      <c r="E255" s="240" t="s">
        <v>868</v>
      </c>
      <c r="F255" s="241" t="s">
        <v>869</v>
      </c>
      <c r="G255" s="242" t="s">
        <v>178</v>
      </c>
      <c r="H255" s="243">
        <v>1</v>
      </c>
      <c r="I255" s="244"/>
      <c r="J255" s="245">
        <f>ROUND(I255*H255,2)</f>
        <v>0</v>
      </c>
      <c r="K255" s="246"/>
      <c r="L255" s="41"/>
      <c r="M255" s="247" t="s">
        <v>1</v>
      </c>
      <c r="N255" s="248" t="s">
        <v>41</v>
      </c>
      <c r="O255" s="88"/>
      <c r="P255" s="249">
        <f>O255*H255</f>
        <v>0</v>
      </c>
      <c r="Q255" s="249">
        <v>0.0014675700000000001</v>
      </c>
      <c r="R255" s="249">
        <f>Q255*H255</f>
        <v>0.0014675700000000001</v>
      </c>
      <c r="S255" s="249">
        <v>0</v>
      </c>
      <c r="T255" s="250">
        <f>S255*H255</f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251" t="s">
        <v>214</v>
      </c>
      <c r="AT255" s="251" t="s">
        <v>175</v>
      </c>
      <c r="AU255" s="251" t="s">
        <v>85</v>
      </c>
      <c r="AY255" s="14" t="s">
        <v>172</v>
      </c>
      <c r="BE255" s="252">
        <f>IF(N255="základní",J255,0)</f>
        <v>0</v>
      </c>
      <c r="BF255" s="252">
        <f>IF(N255="snížená",J255,0)</f>
        <v>0</v>
      </c>
      <c r="BG255" s="252">
        <f>IF(N255="zákl. přenesená",J255,0)</f>
        <v>0</v>
      </c>
      <c r="BH255" s="252">
        <f>IF(N255="sníž. přenesená",J255,0)</f>
        <v>0</v>
      </c>
      <c r="BI255" s="252">
        <f>IF(N255="nulová",J255,0)</f>
        <v>0</v>
      </c>
      <c r="BJ255" s="14" t="s">
        <v>83</v>
      </c>
      <c r="BK255" s="252">
        <f>ROUND(I255*H255,2)</f>
        <v>0</v>
      </c>
      <c r="BL255" s="14" t="s">
        <v>214</v>
      </c>
      <c r="BM255" s="251" t="s">
        <v>870</v>
      </c>
    </row>
    <row r="256" s="2" customFormat="1" ht="24.15" customHeight="1">
      <c r="A256" s="35"/>
      <c r="B256" s="36"/>
      <c r="C256" s="239" t="s">
        <v>871</v>
      </c>
      <c r="D256" s="239" t="s">
        <v>175</v>
      </c>
      <c r="E256" s="240" t="s">
        <v>314</v>
      </c>
      <c r="F256" s="241" t="s">
        <v>315</v>
      </c>
      <c r="G256" s="242" t="s">
        <v>178</v>
      </c>
      <c r="H256" s="243">
        <v>1</v>
      </c>
      <c r="I256" s="244"/>
      <c r="J256" s="245">
        <f>ROUND(I256*H256,2)</f>
        <v>0</v>
      </c>
      <c r="K256" s="246"/>
      <c r="L256" s="41"/>
      <c r="M256" s="247" t="s">
        <v>1</v>
      </c>
      <c r="N256" s="248" t="s">
        <v>41</v>
      </c>
      <c r="O256" s="88"/>
      <c r="P256" s="249">
        <f>O256*H256</f>
        <v>0</v>
      </c>
      <c r="Q256" s="249">
        <v>0.00075000000000000002</v>
      </c>
      <c r="R256" s="249">
        <f>Q256*H256</f>
        <v>0.00075000000000000002</v>
      </c>
      <c r="S256" s="249">
        <v>0</v>
      </c>
      <c r="T256" s="250">
        <f>S256*H256</f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251" t="s">
        <v>214</v>
      </c>
      <c r="AT256" s="251" t="s">
        <v>175</v>
      </c>
      <c r="AU256" s="251" t="s">
        <v>85</v>
      </c>
      <c r="AY256" s="14" t="s">
        <v>172</v>
      </c>
      <c r="BE256" s="252">
        <f>IF(N256="základní",J256,0)</f>
        <v>0</v>
      </c>
      <c r="BF256" s="252">
        <f>IF(N256="snížená",J256,0)</f>
        <v>0</v>
      </c>
      <c r="BG256" s="252">
        <f>IF(N256="zákl. přenesená",J256,0)</f>
        <v>0</v>
      </c>
      <c r="BH256" s="252">
        <f>IF(N256="sníž. přenesená",J256,0)</f>
        <v>0</v>
      </c>
      <c r="BI256" s="252">
        <f>IF(N256="nulová",J256,0)</f>
        <v>0</v>
      </c>
      <c r="BJ256" s="14" t="s">
        <v>83</v>
      </c>
      <c r="BK256" s="252">
        <f>ROUND(I256*H256,2)</f>
        <v>0</v>
      </c>
      <c r="BL256" s="14" t="s">
        <v>214</v>
      </c>
      <c r="BM256" s="251" t="s">
        <v>872</v>
      </c>
    </row>
    <row r="257" s="2" customFormat="1" ht="16.5" customHeight="1">
      <c r="A257" s="35"/>
      <c r="B257" s="36"/>
      <c r="C257" s="239" t="s">
        <v>873</v>
      </c>
      <c r="D257" s="239" t="s">
        <v>175</v>
      </c>
      <c r="E257" s="240" t="s">
        <v>318</v>
      </c>
      <c r="F257" s="241" t="s">
        <v>319</v>
      </c>
      <c r="G257" s="242" t="s">
        <v>178</v>
      </c>
      <c r="H257" s="243">
        <v>1</v>
      </c>
      <c r="I257" s="244"/>
      <c r="J257" s="245">
        <f>ROUND(I257*H257,2)</f>
        <v>0</v>
      </c>
      <c r="K257" s="246"/>
      <c r="L257" s="41"/>
      <c r="M257" s="247" t="s">
        <v>1</v>
      </c>
      <c r="N257" s="248" t="s">
        <v>41</v>
      </c>
      <c r="O257" s="88"/>
      <c r="P257" s="249">
        <f>O257*H257</f>
        <v>0</v>
      </c>
      <c r="Q257" s="249">
        <v>0.00024000000000000001</v>
      </c>
      <c r="R257" s="249">
        <f>Q257*H257</f>
        <v>0.00024000000000000001</v>
      </c>
      <c r="S257" s="249">
        <v>0</v>
      </c>
      <c r="T257" s="250">
        <f>S257*H257</f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251" t="s">
        <v>214</v>
      </c>
      <c r="AT257" s="251" t="s">
        <v>175</v>
      </c>
      <c r="AU257" s="251" t="s">
        <v>85</v>
      </c>
      <c r="AY257" s="14" t="s">
        <v>172</v>
      </c>
      <c r="BE257" s="252">
        <f>IF(N257="základní",J257,0)</f>
        <v>0</v>
      </c>
      <c r="BF257" s="252">
        <f>IF(N257="snížená",J257,0)</f>
        <v>0</v>
      </c>
      <c r="BG257" s="252">
        <f>IF(N257="zákl. přenesená",J257,0)</f>
        <v>0</v>
      </c>
      <c r="BH257" s="252">
        <f>IF(N257="sníž. přenesená",J257,0)</f>
        <v>0</v>
      </c>
      <c r="BI257" s="252">
        <f>IF(N257="nulová",J257,0)</f>
        <v>0</v>
      </c>
      <c r="BJ257" s="14" t="s">
        <v>83</v>
      </c>
      <c r="BK257" s="252">
        <f>ROUND(I257*H257,2)</f>
        <v>0</v>
      </c>
      <c r="BL257" s="14" t="s">
        <v>214</v>
      </c>
      <c r="BM257" s="251" t="s">
        <v>874</v>
      </c>
    </row>
    <row r="258" s="2" customFormat="1" ht="16.5" customHeight="1">
      <c r="A258" s="35"/>
      <c r="B258" s="36"/>
      <c r="C258" s="239" t="s">
        <v>875</v>
      </c>
      <c r="D258" s="239" t="s">
        <v>175</v>
      </c>
      <c r="E258" s="240" t="s">
        <v>306</v>
      </c>
      <c r="F258" s="241" t="s">
        <v>307</v>
      </c>
      <c r="G258" s="242" t="s">
        <v>178</v>
      </c>
      <c r="H258" s="243">
        <v>1</v>
      </c>
      <c r="I258" s="244"/>
      <c r="J258" s="245">
        <f>ROUND(I258*H258,2)</f>
        <v>0</v>
      </c>
      <c r="K258" s="246"/>
      <c r="L258" s="41"/>
      <c r="M258" s="247" t="s">
        <v>1</v>
      </c>
      <c r="N258" s="248" t="s">
        <v>41</v>
      </c>
      <c r="O258" s="88"/>
      <c r="P258" s="249">
        <f>O258*H258</f>
        <v>0</v>
      </c>
      <c r="Q258" s="249">
        <v>8.0000000000000007E-05</v>
      </c>
      <c r="R258" s="249">
        <f>Q258*H258</f>
        <v>8.0000000000000007E-05</v>
      </c>
      <c r="S258" s="249">
        <v>0</v>
      </c>
      <c r="T258" s="250">
        <f>S258*H258</f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251" t="s">
        <v>214</v>
      </c>
      <c r="AT258" s="251" t="s">
        <v>175</v>
      </c>
      <c r="AU258" s="251" t="s">
        <v>85</v>
      </c>
      <c r="AY258" s="14" t="s">
        <v>172</v>
      </c>
      <c r="BE258" s="252">
        <f>IF(N258="základní",J258,0)</f>
        <v>0</v>
      </c>
      <c r="BF258" s="252">
        <f>IF(N258="snížená",J258,0)</f>
        <v>0</v>
      </c>
      <c r="BG258" s="252">
        <f>IF(N258="zákl. přenesená",J258,0)</f>
        <v>0</v>
      </c>
      <c r="BH258" s="252">
        <f>IF(N258="sníž. přenesená",J258,0)</f>
        <v>0</v>
      </c>
      <c r="BI258" s="252">
        <f>IF(N258="nulová",J258,0)</f>
        <v>0</v>
      </c>
      <c r="BJ258" s="14" t="s">
        <v>83</v>
      </c>
      <c r="BK258" s="252">
        <f>ROUND(I258*H258,2)</f>
        <v>0</v>
      </c>
      <c r="BL258" s="14" t="s">
        <v>214</v>
      </c>
      <c r="BM258" s="251" t="s">
        <v>876</v>
      </c>
    </row>
    <row r="259" s="2" customFormat="1" ht="24.15" customHeight="1">
      <c r="A259" s="35"/>
      <c r="B259" s="36"/>
      <c r="C259" s="253" t="s">
        <v>877</v>
      </c>
      <c r="D259" s="253" t="s">
        <v>181</v>
      </c>
      <c r="E259" s="254" t="s">
        <v>310</v>
      </c>
      <c r="F259" s="255" t="s">
        <v>311</v>
      </c>
      <c r="G259" s="256" t="s">
        <v>178</v>
      </c>
      <c r="H259" s="257">
        <v>1</v>
      </c>
      <c r="I259" s="258"/>
      <c r="J259" s="259">
        <f>ROUND(I259*H259,2)</f>
        <v>0</v>
      </c>
      <c r="K259" s="260"/>
      <c r="L259" s="261"/>
      <c r="M259" s="262" t="s">
        <v>1</v>
      </c>
      <c r="N259" s="263" t="s">
        <v>41</v>
      </c>
      <c r="O259" s="88"/>
      <c r="P259" s="249">
        <f>O259*H259</f>
        <v>0</v>
      </c>
      <c r="Q259" s="249">
        <v>0.00050000000000000001</v>
      </c>
      <c r="R259" s="249">
        <f>Q259*H259</f>
        <v>0.00050000000000000001</v>
      </c>
      <c r="S259" s="249">
        <v>0</v>
      </c>
      <c r="T259" s="250">
        <f>S259*H259</f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251" t="s">
        <v>309</v>
      </c>
      <c r="AT259" s="251" t="s">
        <v>181</v>
      </c>
      <c r="AU259" s="251" t="s">
        <v>85</v>
      </c>
      <c r="AY259" s="14" t="s">
        <v>172</v>
      </c>
      <c r="BE259" s="252">
        <f>IF(N259="základní",J259,0)</f>
        <v>0</v>
      </c>
      <c r="BF259" s="252">
        <f>IF(N259="snížená",J259,0)</f>
        <v>0</v>
      </c>
      <c r="BG259" s="252">
        <f>IF(N259="zákl. přenesená",J259,0)</f>
        <v>0</v>
      </c>
      <c r="BH259" s="252">
        <f>IF(N259="sníž. přenesená",J259,0)</f>
        <v>0</v>
      </c>
      <c r="BI259" s="252">
        <f>IF(N259="nulová",J259,0)</f>
        <v>0</v>
      </c>
      <c r="BJ259" s="14" t="s">
        <v>83</v>
      </c>
      <c r="BK259" s="252">
        <f>ROUND(I259*H259,2)</f>
        <v>0</v>
      </c>
      <c r="BL259" s="14" t="s">
        <v>214</v>
      </c>
      <c r="BM259" s="251" t="s">
        <v>878</v>
      </c>
    </row>
    <row r="260" s="2" customFormat="1" ht="24.15" customHeight="1">
      <c r="A260" s="35"/>
      <c r="B260" s="36"/>
      <c r="C260" s="239" t="s">
        <v>879</v>
      </c>
      <c r="D260" s="239" t="s">
        <v>175</v>
      </c>
      <c r="E260" s="240" t="s">
        <v>880</v>
      </c>
      <c r="F260" s="241" t="s">
        <v>881</v>
      </c>
      <c r="G260" s="242" t="s">
        <v>227</v>
      </c>
      <c r="H260" s="264"/>
      <c r="I260" s="244"/>
      <c r="J260" s="245">
        <f>ROUND(I260*H260,2)</f>
        <v>0</v>
      </c>
      <c r="K260" s="246"/>
      <c r="L260" s="41"/>
      <c r="M260" s="247" t="s">
        <v>1</v>
      </c>
      <c r="N260" s="248" t="s">
        <v>41</v>
      </c>
      <c r="O260" s="88"/>
      <c r="P260" s="249">
        <f>O260*H260</f>
        <v>0</v>
      </c>
      <c r="Q260" s="249">
        <v>0</v>
      </c>
      <c r="R260" s="249">
        <f>Q260*H260</f>
        <v>0</v>
      </c>
      <c r="S260" s="249">
        <v>0</v>
      </c>
      <c r="T260" s="250">
        <f>S260*H260</f>
        <v>0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251" t="s">
        <v>214</v>
      </c>
      <c r="AT260" s="251" t="s">
        <v>175</v>
      </c>
      <c r="AU260" s="251" t="s">
        <v>85</v>
      </c>
      <c r="AY260" s="14" t="s">
        <v>172</v>
      </c>
      <c r="BE260" s="252">
        <f>IF(N260="základní",J260,0)</f>
        <v>0</v>
      </c>
      <c r="BF260" s="252">
        <f>IF(N260="snížená",J260,0)</f>
        <v>0</v>
      </c>
      <c r="BG260" s="252">
        <f>IF(N260="zákl. přenesená",J260,0)</f>
        <v>0</v>
      </c>
      <c r="BH260" s="252">
        <f>IF(N260="sníž. přenesená",J260,0)</f>
        <v>0</v>
      </c>
      <c r="BI260" s="252">
        <f>IF(N260="nulová",J260,0)</f>
        <v>0</v>
      </c>
      <c r="BJ260" s="14" t="s">
        <v>83</v>
      </c>
      <c r="BK260" s="252">
        <f>ROUND(I260*H260,2)</f>
        <v>0</v>
      </c>
      <c r="BL260" s="14" t="s">
        <v>214</v>
      </c>
      <c r="BM260" s="251" t="s">
        <v>882</v>
      </c>
    </row>
    <row r="261" s="2" customFormat="1" ht="24.15" customHeight="1">
      <c r="A261" s="35"/>
      <c r="B261" s="36"/>
      <c r="C261" s="239" t="s">
        <v>883</v>
      </c>
      <c r="D261" s="239" t="s">
        <v>175</v>
      </c>
      <c r="E261" s="240" t="s">
        <v>884</v>
      </c>
      <c r="F261" s="241" t="s">
        <v>885</v>
      </c>
      <c r="G261" s="242" t="s">
        <v>227</v>
      </c>
      <c r="H261" s="264"/>
      <c r="I261" s="244"/>
      <c r="J261" s="245">
        <f>ROUND(I261*H261,2)</f>
        <v>0</v>
      </c>
      <c r="K261" s="246"/>
      <c r="L261" s="41"/>
      <c r="M261" s="247" t="s">
        <v>1</v>
      </c>
      <c r="N261" s="248" t="s">
        <v>41</v>
      </c>
      <c r="O261" s="88"/>
      <c r="P261" s="249">
        <f>O261*H261</f>
        <v>0</v>
      </c>
      <c r="Q261" s="249">
        <v>0</v>
      </c>
      <c r="R261" s="249">
        <f>Q261*H261</f>
        <v>0</v>
      </c>
      <c r="S261" s="249">
        <v>0</v>
      </c>
      <c r="T261" s="250">
        <f>S261*H261</f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251" t="s">
        <v>214</v>
      </c>
      <c r="AT261" s="251" t="s">
        <v>175</v>
      </c>
      <c r="AU261" s="251" t="s">
        <v>85</v>
      </c>
      <c r="AY261" s="14" t="s">
        <v>172</v>
      </c>
      <c r="BE261" s="252">
        <f>IF(N261="základní",J261,0)</f>
        <v>0</v>
      </c>
      <c r="BF261" s="252">
        <f>IF(N261="snížená",J261,0)</f>
        <v>0</v>
      </c>
      <c r="BG261" s="252">
        <f>IF(N261="zákl. přenesená",J261,0)</f>
        <v>0</v>
      </c>
      <c r="BH261" s="252">
        <f>IF(N261="sníž. přenesená",J261,0)</f>
        <v>0</v>
      </c>
      <c r="BI261" s="252">
        <f>IF(N261="nulová",J261,0)</f>
        <v>0</v>
      </c>
      <c r="BJ261" s="14" t="s">
        <v>83</v>
      </c>
      <c r="BK261" s="252">
        <f>ROUND(I261*H261,2)</f>
        <v>0</v>
      </c>
      <c r="BL261" s="14" t="s">
        <v>214</v>
      </c>
      <c r="BM261" s="251" t="s">
        <v>886</v>
      </c>
    </row>
    <row r="262" s="12" customFormat="1" ht="22.8" customHeight="1">
      <c r="A262" s="12"/>
      <c r="B262" s="223"/>
      <c r="C262" s="224"/>
      <c r="D262" s="225" t="s">
        <v>75</v>
      </c>
      <c r="E262" s="237" t="s">
        <v>887</v>
      </c>
      <c r="F262" s="237" t="s">
        <v>888</v>
      </c>
      <c r="G262" s="224"/>
      <c r="H262" s="224"/>
      <c r="I262" s="227"/>
      <c r="J262" s="238">
        <f>BK262</f>
        <v>0</v>
      </c>
      <c r="K262" s="224"/>
      <c r="L262" s="229"/>
      <c r="M262" s="230"/>
      <c r="N262" s="231"/>
      <c r="O262" s="231"/>
      <c r="P262" s="232">
        <f>SUM(P263:P268)</f>
        <v>0</v>
      </c>
      <c r="Q262" s="231"/>
      <c r="R262" s="232">
        <f>SUM(R263:R268)</f>
        <v>0</v>
      </c>
      <c r="S262" s="231"/>
      <c r="T262" s="233">
        <f>SUM(T263:T268)</f>
        <v>0</v>
      </c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R262" s="234" t="s">
        <v>85</v>
      </c>
      <c r="AT262" s="235" t="s">
        <v>75</v>
      </c>
      <c r="AU262" s="235" t="s">
        <v>83</v>
      </c>
      <c r="AY262" s="234" t="s">
        <v>172</v>
      </c>
      <c r="BK262" s="236">
        <f>SUM(BK263:BK268)</f>
        <v>0</v>
      </c>
    </row>
    <row r="263" s="2" customFormat="1" ht="21.75" customHeight="1">
      <c r="A263" s="35"/>
      <c r="B263" s="36"/>
      <c r="C263" s="239" t="s">
        <v>889</v>
      </c>
      <c r="D263" s="239" t="s">
        <v>175</v>
      </c>
      <c r="E263" s="240" t="s">
        <v>890</v>
      </c>
      <c r="F263" s="241" t="s">
        <v>891</v>
      </c>
      <c r="G263" s="242" t="s">
        <v>336</v>
      </c>
      <c r="H263" s="243">
        <v>40</v>
      </c>
      <c r="I263" s="244"/>
      <c r="J263" s="245">
        <f>ROUND(I263*H263,2)</f>
        <v>0</v>
      </c>
      <c r="K263" s="246"/>
      <c r="L263" s="41"/>
      <c r="M263" s="247" t="s">
        <v>1</v>
      </c>
      <c r="N263" s="248" t="s">
        <v>41</v>
      </c>
      <c r="O263" s="88"/>
      <c r="P263" s="249">
        <f>O263*H263</f>
        <v>0</v>
      </c>
      <c r="Q263" s="249">
        <v>0</v>
      </c>
      <c r="R263" s="249">
        <f>Q263*H263</f>
        <v>0</v>
      </c>
      <c r="S263" s="249">
        <v>0</v>
      </c>
      <c r="T263" s="250">
        <f>S263*H263</f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251" t="s">
        <v>214</v>
      </c>
      <c r="AT263" s="251" t="s">
        <v>175</v>
      </c>
      <c r="AU263" s="251" t="s">
        <v>85</v>
      </c>
      <c r="AY263" s="14" t="s">
        <v>172</v>
      </c>
      <c r="BE263" s="252">
        <f>IF(N263="základní",J263,0)</f>
        <v>0</v>
      </c>
      <c r="BF263" s="252">
        <f>IF(N263="snížená",J263,0)</f>
        <v>0</v>
      </c>
      <c r="BG263" s="252">
        <f>IF(N263="zákl. přenesená",J263,0)</f>
        <v>0</v>
      </c>
      <c r="BH263" s="252">
        <f>IF(N263="sníž. přenesená",J263,0)</f>
        <v>0</v>
      </c>
      <c r="BI263" s="252">
        <f>IF(N263="nulová",J263,0)</f>
        <v>0</v>
      </c>
      <c r="BJ263" s="14" t="s">
        <v>83</v>
      </c>
      <c r="BK263" s="252">
        <f>ROUND(I263*H263,2)</f>
        <v>0</v>
      </c>
      <c r="BL263" s="14" t="s">
        <v>214</v>
      </c>
      <c r="BM263" s="251" t="s">
        <v>892</v>
      </c>
    </row>
    <row r="264" s="2" customFormat="1" ht="24.15" customHeight="1">
      <c r="A264" s="35"/>
      <c r="B264" s="36"/>
      <c r="C264" s="253" t="s">
        <v>893</v>
      </c>
      <c r="D264" s="253" t="s">
        <v>181</v>
      </c>
      <c r="E264" s="254" t="s">
        <v>894</v>
      </c>
      <c r="F264" s="255" t="s">
        <v>895</v>
      </c>
      <c r="G264" s="256" t="s">
        <v>504</v>
      </c>
      <c r="H264" s="257">
        <v>1</v>
      </c>
      <c r="I264" s="258"/>
      <c r="J264" s="259">
        <f>ROUND(I264*H264,2)</f>
        <v>0</v>
      </c>
      <c r="K264" s="260"/>
      <c r="L264" s="261"/>
      <c r="M264" s="262" t="s">
        <v>1</v>
      </c>
      <c r="N264" s="263" t="s">
        <v>41</v>
      </c>
      <c r="O264" s="88"/>
      <c r="P264" s="249">
        <f>O264*H264</f>
        <v>0</v>
      </c>
      <c r="Q264" s="249">
        <v>0</v>
      </c>
      <c r="R264" s="249">
        <f>Q264*H264</f>
        <v>0</v>
      </c>
      <c r="S264" s="249">
        <v>0</v>
      </c>
      <c r="T264" s="250">
        <f>S264*H264</f>
        <v>0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251" t="s">
        <v>309</v>
      </c>
      <c r="AT264" s="251" t="s">
        <v>181</v>
      </c>
      <c r="AU264" s="251" t="s">
        <v>85</v>
      </c>
      <c r="AY264" s="14" t="s">
        <v>172</v>
      </c>
      <c r="BE264" s="252">
        <f>IF(N264="základní",J264,0)</f>
        <v>0</v>
      </c>
      <c r="BF264" s="252">
        <f>IF(N264="snížená",J264,0)</f>
        <v>0</v>
      </c>
      <c r="BG264" s="252">
        <f>IF(N264="zákl. přenesená",J264,0)</f>
        <v>0</v>
      </c>
      <c r="BH264" s="252">
        <f>IF(N264="sníž. přenesená",J264,0)</f>
        <v>0</v>
      </c>
      <c r="BI264" s="252">
        <f>IF(N264="nulová",J264,0)</f>
        <v>0</v>
      </c>
      <c r="BJ264" s="14" t="s">
        <v>83</v>
      </c>
      <c r="BK264" s="252">
        <f>ROUND(I264*H264,2)</f>
        <v>0</v>
      </c>
      <c r="BL264" s="14" t="s">
        <v>214</v>
      </c>
      <c r="BM264" s="251" t="s">
        <v>896</v>
      </c>
    </row>
    <row r="265" s="2" customFormat="1" ht="24.15" customHeight="1">
      <c r="A265" s="35"/>
      <c r="B265" s="36"/>
      <c r="C265" s="239" t="s">
        <v>897</v>
      </c>
      <c r="D265" s="239" t="s">
        <v>175</v>
      </c>
      <c r="E265" s="240" t="s">
        <v>898</v>
      </c>
      <c r="F265" s="241" t="s">
        <v>899</v>
      </c>
      <c r="G265" s="242" t="s">
        <v>178</v>
      </c>
      <c r="H265" s="243">
        <v>1</v>
      </c>
      <c r="I265" s="244"/>
      <c r="J265" s="245">
        <f>ROUND(I265*H265,2)</f>
        <v>0</v>
      </c>
      <c r="K265" s="246"/>
      <c r="L265" s="41"/>
      <c r="M265" s="247" t="s">
        <v>1</v>
      </c>
      <c r="N265" s="248" t="s">
        <v>41</v>
      </c>
      <c r="O265" s="88"/>
      <c r="P265" s="249">
        <f>O265*H265</f>
        <v>0</v>
      </c>
      <c r="Q265" s="249">
        <v>0</v>
      </c>
      <c r="R265" s="249">
        <f>Q265*H265</f>
        <v>0</v>
      </c>
      <c r="S265" s="249">
        <v>0</v>
      </c>
      <c r="T265" s="250">
        <f>S265*H265</f>
        <v>0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251" t="s">
        <v>214</v>
      </c>
      <c r="AT265" s="251" t="s">
        <v>175</v>
      </c>
      <c r="AU265" s="251" t="s">
        <v>85</v>
      </c>
      <c r="AY265" s="14" t="s">
        <v>172</v>
      </c>
      <c r="BE265" s="252">
        <f>IF(N265="základní",J265,0)</f>
        <v>0</v>
      </c>
      <c r="BF265" s="252">
        <f>IF(N265="snížená",J265,0)</f>
        <v>0</v>
      </c>
      <c r="BG265" s="252">
        <f>IF(N265="zákl. přenesená",J265,0)</f>
        <v>0</v>
      </c>
      <c r="BH265" s="252">
        <f>IF(N265="sníž. přenesená",J265,0)</f>
        <v>0</v>
      </c>
      <c r="BI265" s="252">
        <f>IF(N265="nulová",J265,0)</f>
        <v>0</v>
      </c>
      <c r="BJ265" s="14" t="s">
        <v>83</v>
      </c>
      <c r="BK265" s="252">
        <f>ROUND(I265*H265,2)</f>
        <v>0</v>
      </c>
      <c r="BL265" s="14" t="s">
        <v>214</v>
      </c>
      <c r="BM265" s="251" t="s">
        <v>900</v>
      </c>
    </row>
    <row r="266" s="2" customFormat="1" ht="16.5" customHeight="1">
      <c r="A266" s="35"/>
      <c r="B266" s="36"/>
      <c r="C266" s="253" t="s">
        <v>901</v>
      </c>
      <c r="D266" s="253" t="s">
        <v>181</v>
      </c>
      <c r="E266" s="254" t="s">
        <v>902</v>
      </c>
      <c r="F266" s="255" t="s">
        <v>903</v>
      </c>
      <c r="G266" s="256" t="s">
        <v>504</v>
      </c>
      <c r="H266" s="257">
        <v>1</v>
      </c>
      <c r="I266" s="258"/>
      <c r="J266" s="259">
        <f>ROUND(I266*H266,2)</f>
        <v>0</v>
      </c>
      <c r="K266" s="260"/>
      <c r="L266" s="261"/>
      <c r="M266" s="262" t="s">
        <v>1</v>
      </c>
      <c r="N266" s="263" t="s">
        <v>41</v>
      </c>
      <c r="O266" s="88"/>
      <c r="P266" s="249">
        <f>O266*H266</f>
        <v>0</v>
      </c>
      <c r="Q266" s="249">
        <v>0</v>
      </c>
      <c r="R266" s="249">
        <f>Q266*H266</f>
        <v>0</v>
      </c>
      <c r="S266" s="249">
        <v>0</v>
      </c>
      <c r="T266" s="250">
        <f>S266*H266</f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251" t="s">
        <v>309</v>
      </c>
      <c r="AT266" s="251" t="s">
        <v>181</v>
      </c>
      <c r="AU266" s="251" t="s">
        <v>85</v>
      </c>
      <c r="AY266" s="14" t="s">
        <v>172</v>
      </c>
      <c r="BE266" s="252">
        <f>IF(N266="základní",J266,0)</f>
        <v>0</v>
      </c>
      <c r="BF266" s="252">
        <f>IF(N266="snížená",J266,0)</f>
        <v>0</v>
      </c>
      <c r="BG266" s="252">
        <f>IF(N266="zákl. přenesená",J266,0)</f>
        <v>0</v>
      </c>
      <c r="BH266" s="252">
        <f>IF(N266="sníž. přenesená",J266,0)</f>
        <v>0</v>
      </c>
      <c r="BI266" s="252">
        <f>IF(N266="nulová",J266,0)</f>
        <v>0</v>
      </c>
      <c r="BJ266" s="14" t="s">
        <v>83</v>
      </c>
      <c r="BK266" s="252">
        <f>ROUND(I266*H266,2)</f>
        <v>0</v>
      </c>
      <c r="BL266" s="14" t="s">
        <v>214</v>
      </c>
      <c r="BM266" s="251" t="s">
        <v>904</v>
      </c>
    </row>
    <row r="267" s="2" customFormat="1" ht="24.15" customHeight="1">
      <c r="A267" s="35"/>
      <c r="B267" s="36"/>
      <c r="C267" s="239" t="s">
        <v>905</v>
      </c>
      <c r="D267" s="239" t="s">
        <v>175</v>
      </c>
      <c r="E267" s="240" t="s">
        <v>906</v>
      </c>
      <c r="F267" s="241" t="s">
        <v>907</v>
      </c>
      <c r="G267" s="242" t="s">
        <v>227</v>
      </c>
      <c r="H267" s="264"/>
      <c r="I267" s="244"/>
      <c r="J267" s="245">
        <f>ROUND(I267*H267,2)</f>
        <v>0</v>
      </c>
      <c r="K267" s="246"/>
      <c r="L267" s="41"/>
      <c r="M267" s="247" t="s">
        <v>1</v>
      </c>
      <c r="N267" s="248" t="s">
        <v>41</v>
      </c>
      <c r="O267" s="88"/>
      <c r="P267" s="249">
        <f>O267*H267</f>
        <v>0</v>
      </c>
      <c r="Q267" s="249">
        <v>0</v>
      </c>
      <c r="R267" s="249">
        <f>Q267*H267</f>
        <v>0</v>
      </c>
      <c r="S267" s="249">
        <v>0</v>
      </c>
      <c r="T267" s="250">
        <f>S267*H267</f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251" t="s">
        <v>214</v>
      </c>
      <c r="AT267" s="251" t="s">
        <v>175</v>
      </c>
      <c r="AU267" s="251" t="s">
        <v>85</v>
      </c>
      <c r="AY267" s="14" t="s">
        <v>172</v>
      </c>
      <c r="BE267" s="252">
        <f>IF(N267="základní",J267,0)</f>
        <v>0</v>
      </c>
      <c r="BF267" s="252">
        <f>IF(N267="snížená",J267,0)</f>
        <v>0</v>
      </c>
      <c r="BG267" s="252">
        <f>IF(N267="zákl. přenesená",J267,0)</f>
        <v>0</v>
      </c>
      <c r="BH267" s="252">
        <f>IF(N267="sníž. přenesená",J267,0)</f>
        <v>0</v>
      </c>
      <c r="BI267" s="252">
        <f>IF(N267="nulová",J267,0)</f>
        <v>0</v>
      </c>
      <c r="BJ267" s="14" t="s">
        <v>83</v>
      </c>
      <c r="BK267" s="252">
        <f>ROUND(I267*H267,2)</f>
        <v>0</v>
      </c>
      <c r="BL267" s="14" t="s">
        <v>214</v>
      </c>
      <c r="BM267" s="251" t="s">
        <v>908</v>
      </c>
    </row>
    <row r="268" s="2" customFormat="1" ht="24.15" customHeight="1">
      <c r="A268" s="35"/>
      <c r="B268" s="36"/>
      <c r="C268" s="239" t="s">
        <v>909</v>
      </c>
      <c r="D268" s="239" t="s">
        <v>175</v>
      </c>
      <c r="E268" s="240" t="s">
        <v>910</v>
      </c>
      <c r="F268" s="241" t="s">
        <v>911</v>
      </c>
      <c r="G268" s="242" t="s">
        <v>227</v>
      </c>
      <c r="H268" s="264"/>
      <c r="I268" s="244"/>
      <c r="J268" s="245">
        <f>ROUND(I268*H268,2)</f>
        <v>0</v>
      </c>
      <c r="K268" s="246"/>
      <c r="L268" s="41"/>
      <c r="M268" s="247" t="s">
        <v>1</v>
      </c>
      <c r="N268" s="248" t="s">
        <v>41</v>
      </c>
      <c r="O268" s="88"/>
      <c r="P268" s="249">
        <f>O268*H268</f>
        <v>0</v>
      </c>
      <c r="Q268" s="249">
        <v>0</v>
      </c>
      <c r="R268" s="249">
        <f>Q268*H268</f>
        <v>0</v>
      </c>
      <c r="S268" s="249">
        <v>0</v>
      </c>
      <c r="T268" s="250">
        <f>S268*H268</f>
        <v>0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251" t="s">
        <v>214</v>
      </c>
      <c r="AT268" s="251" t="s">
        <v>175</v>
      </c>
      <c r="AU268" s="251" t="s">
        <v>85</v>
      </c>
      <c r="AY268" s="14" t="s">
        <v>172</v>
      </c>
      <c r="BE268" s="252">
        <f>IF(N268="základní",J268,0)</f>
        <v>0</v>
      </c>
      <c r="BF268" s="252">
        <f>IF(N268="snížená",J268,0)</f>
        <v>0</v>
      </c>
      <c r="BG268" s="252">
        <f>IF(N268="zákl. přenesená",J268,0)</f>
        <v>0</v>
      </c>
      <c r="BH268" s="252">
        <f>IF(N268="sníž. přenesená",J268,0)</f>
        <v>0</v>
      </c>
      <c r="BI268" s="252">
        <f>IF(N268="nulová",J268,0)</f>
        <v>0</v>
      </c>
      <c r="BJ268" s="14" t="s">
        <v>83</v>
      </c>
      <c r="BK268" s="252">
        <f>ROUND(I268*H268,2)</f>
        <v>0</v>
      </c>
      <c r="BL268" s="14" t="s">
        <v>214</v>
      </c>
      <c r="BM268" s="251" t="s">
        <v>912</v>
      </c>
    </row>
    <row r="269" s="12" customFormat="1" ht="22.8" customHeight="1">
      <c r="A269" s="12"/>
      <c r="B269" s="223"/>
      <c r="C269" s="224"/>
      <c r="D269" s="225" t="s">
        <v>75</v>
      </c>
      <c r="E269" s="237" t="s">
        <v>913</v>
      </c>
      <c r="F269" s="237" t="s">
        <v>914</v>
      </c>
      <c r="G269" s="224"/>
      <c r="H269" s="224"/>
      <c r="I269" s="227"/>
      <c r="J269" s="238">
        <f>BK269</f>
        <v>0</v>
      </c>
      <c r="K269" s="224"/>
      <c r="L269" s="229"/>
      <c r="M269" s="230"/>
      <c r="N269" s="231"/>
      <c r="O269" s="231"/>
      <c r="P269" s="232">
        <f>SUM(P270:P281)</f>
        <v>0</v>
      </c>
      <c r="Q269" s="231"/>
      <c r="R269" s="232">
        <f>SUM(R270:R281)</f>
        <v>0</v>
      </c>
      <c r="S269" s="231"/>
      <c r="T269" s="233">
        <f>SUM(T270:T281)</f>
        <v>0</v>
      </c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R269" s="234" t="s">
        <v>85</v>
      </c>
      <c r="AT269" s="235" t="s">
        <v>75</v>
      </c>
      <c r="AU269" s="235" t="s">
        <v>83</v>
      </c>
      <c r="AY269" s="234" t="s">
        <v>172</v>
      </c>
      <c r="BK269" s="236">
        <f>SUM(BK270:BK281)</f>
        <v>0</v>
      </c>
    </row>
    <row r="270" s="2" customFormat="1" ht="16.5" customHeight="1">
      <c r="A270" s="35"/>
      <c r="B270" s="36"/>
      <c r="C270" s="239" t="s">
        <v>915</v>
      </c>
      <c r="D270" s="239" t="s">
        <v>175</v>
      </c>
      <c r="E270" s="240" t="s">
        <v>916</v>
      </c>
      <c r="F270" s="241" t="s">
        <v>917</v>
      </c>
      <c r="G270" s="242" t="s">
        <v>336</v>
      </c>
      <c r="H270" s="243">
        <v>40</v>
      </c>
      <c r="I270" s="244"/>
      <c r="J270" s="245">
        <f>ROUND(I270*H270,2)</f>
        <v>0</v>
      </c>
      <c r="K270" s="246"/>
      <c r="L270" s="41"/>
      <c r="M270" s="247" t="s">
        <v>1</v>
      </c>
      <c r="N270" s="248" t="s">
        <v>41</v>
      </c>
      <c r="O270" s="88"/>
      <c r="P270" s="249">
        <f>O270*H270</f>
        <v>0</v>
      </c>
      <c r="Q270" s="249">
        <v>0</v>
      </c>
      <c r="R270" s="249">
        <f>Q270*H270</f>
        <v>0</v>
      </c>
      <c r="S270" s="249">
        <v>0</v>
      </c>
      <c r="T270" s="250">
        <f>S270*H270</f>
        <v>0</v>
      </c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R270" s="251" t="s">
        <v>495</v>
      </c>
      <c r="AT270" s="251" t="s">
        <v>175</v>
      </c>
      <c r="AU270" s="251" t="s">
        <v>85</v>
      </c>
      <c r="AY270" s="14" t="s">
        <v>172</v>
      </c>
      <c r="BE270" s="252">
        <f>IF(N270="základní",J270,0)</f>
        <v>0</v>
      </c>
      <c r="BF270" s="252">
        <f>IF(N270="snížená",J270,0)</f>
        <v>0</v>
      </c>
      <c r="BG270" s="252">
        <f>IF(N270="zákl. přenesená",J270,0)</f>
        <v>0</v>
      </c>
      <c r="BH270" s="252">
        <f>IF(N270="sníž. přenesená",J270,0)</f>
        <v>0</v>
      </c>
      <c r="BI270" s="252">
        <f>IF(N270="nulová",J270,0)</f>
        <v>0</v>
      </c>
      <c r="BJ270" s="14" t="s">
        <v>83</v>
      </c>
      <c r="BK270" s="252">
        <f>ROUND(I270*H270,2)</f>
        <v>0</v>
      </c>
      <c r="BL270" s="14" t="s">
        <v>495</v>
      </c>
      <c r="BM270" s="251" t="s">
        <v>918</v>
      </c>
    </row>
    <row r="271" s="2" customFormat="1" ht="49.05" customHeight="1">
      <c r="A271" s="35"/>
      <c r="B271" s="36"/>
      <c r="C271" s="253" t="s">
        <v>919</v>
      </c>
      <c r="D271" s="253" t="s">
        <v>181</v>
      </c>
      <c r="E271" s="254" t="s">
        <v>920</v>
      </c>
      <c r="F271" s="255" t="s">
        <v>921</v>
      </c>
      <c r="G271" s="256" t="s">
        <v>922</v>
      </c>
      <c r="H271" s="257">
        <v>1</v>
      </c>
      <c r="I271" s="258"/>
      <c r="J271" s="259">
        <f>ROUND(I271*H271,2)</f>
        <v>0</v>
      </c>
      <c r="K271" s="260"/>
      <c r="L271" s="261"/>
      <c r="M271" s="262" t="s">
        <v>1</v>
      </c>
      <c r="N271" s="263" t="s">
        <v>41</v>
      </c>
      <c r="O271" s="88"/>
      <c r="P271" s="249">
        <f>O271*H271</f>
        <v>0</v>
      </c>
      <c r="Q271" s="249">
        <v>0</v>
      </c>
      <c r="R271" s="249">
        <f>Q271*H271</f>
        <v>0</v>
      </c>
      <c r="S271" s="249">
        <v>0</v>
      </c>
      <c r="T271" s="250">
        <f>S271*H271</f>
        <v>0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251" t="s">
        <v>495</v>
      </c>
      <c r="AT271" s="251" t="s">
        <v>181</v>
      </c>
      <c r="AU271" s="251" t="s">
        <v>85</v>
      </c>
      <c r="AY271" s="14" t="s">
        <v>172</v>
      </c>
      <c r="BE271" s="252">
        <f>IF(N271="základní",J271,0)</f>
        <v>0</v>
      </c>
      <c r="BF271" s="252">
        <f>IF(N271="snížená",J271,0)</f>
        <v>0</v>
      </c>
      <c r="BG271" s="252">
        <f>IF(N271="zákl. přenesená",J271,0)</f>
        <v>0</v>
      </c>
      <c r="BH271" s="252">
        <f>IF(N271="sníž. přenesená",J271,0)</f>
        <v>0</v>
      </c>
      <c r="BI271" s="252">
        <f>IF(N271="nulová",J271,0)</f>
        <v>0</v>
      </c>
      <c r="BJ271" s="14" t="s">
        <v>83</v>
      </c>
      <c r="BK271" s="252">
        <f>ROUND(I271*H271,2)</f>
        <v>0</v>
      </c>
      <c r="BL271" s="14" t="s">
        <v>495</v>
      </c>
      <c r="BM271" s="251" t="s">
        <v>923</v>
      </c>
    </row>
    <row r="272" s="2" customFormat="1" ht="16.5" customHeight="1">
      <c r="A272" s="35"/>
      <c r="B272" s="36"/>
      <c r="C272" s="253" t="s">
        <v>924</v>
      </c>
      <c r="D272" s="253" t="s">
        <v>181</v>
      </c>
      <c r="E272" s="254" t="s">
        <v>925</v>
      </c>
      <c r="F272" s="255" t="s">
        <v>926</v>
      </c>
      <c r="G272" s="256" t="s">
        <v>504</v>
      </c>
      <c r="H272" s="257">
        <v>1</v>
      </c>
      <c r="I272" s="258"/>
      <c r="J272" s="259">
        <f>ROUND(I272*H272,2)</f>
        <v>0</v>
      </c>
      <c r="K272" s="260"/>
      <c r="L272" s="261"/>
      <c r="M272" s="262" t="s">
        <v>1</v>
      </c>
      <c r="N272" s="263" t="s">
        <v>41</v>
      </c>
      <c r="O272" s="88"/>
      <c r="P272" s="249">
        <f>O272*H272</f>
        <v>0</v>
      </c>
      <c r="Q272" s="249">
        <v>0</v>
      </c>
      <c r="R272" s="249">
        <f>Q272*H272</f>
        <v>0</v>
      </c>
      <c r="S272" s="249">
        <v>0</v>
      </c>
      <c r="T272" s="250">
        <f>S272*H272</f>
        <v>0</v>
      </c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R272" s="251" t="s">
        <v>184</v>
      </c>
      <c r="AT272" s="251" t="s">
        <v>181</v>
      </c>
      <c r="AU272" s="251" t="s">
        <v>85</v>
      </c>
      <c r="AY272" s="14" t="s">
        <v>172</v>
      </c>
      <c r="BE272" s="252">
        <f>IF(N272="základní",J272,0)</f>
        <v>0</v>
      </c>
      <c r="BF272" s="252">
        <f>IF(N272="snížená",J272,0)</f>
        <v>0</v>
      </c>
      <c r="BG272" s="252">
        <f>IF(N272="zákl. přenesená",J272,0)</f>
        <v>0</v>
      </c>
      <c r="BH272" s="252">
        <f>IF(N272="sníž. přenesená",J272,0)</f>
        <v>0</v>
      </c>
      <c r="BI272" s="252">
        <f>IF(N272="nulová",J272,0)</f>
        <v>0</v>
      </c>
      <c r="BJ272" s="14" t="s">
        <v>83</v>
      </c>
      <c r="BK272" s="252">
        <f>ROUND(I272*H272,2)</f>
        <v>0</v>
      </c>
      <c r="BL272" s="14" t="s">
        <v>179</v>
      </c>
      <c r="BM272" s="251" t="s">
        <v>927</v>
      </c>
    </row>
    <row r="273" s="2" customFormat="1" ht="16.5" customHeight="1">
      <c r="A273" s="35"/>
      <c r="B273" s="36"/>
      <c r="C273" s="253" t="s">
        <v>928</v>
      </c>
      <c r="D273" s="253" t="s">
        <v>181</v>
      </c>
      <c r="E273" s="254" t="s">
        <v>929</v>
      </c>
      <c r="F273" s="255" t="s">
        <v>930</v>
      </c>
      <c r="G273" s="256" t="s">
        <v>504</v>
      </c>
      <c r="H273" s="257">
        <v>1</v>
      </c>
      <c r="I273" s="258"/>
      <c r="J273" s="259">
        <f>ROUND(I273*H273,2)</f>
        <v>0</v>
      </c>
      <c r="K273" s="260"/>
      <c r="L273" s="261"/>
      <c r="M273" s="262" t="s">
        <v>1</v>
      </c>
      <c r="N273" s="263" t="s">
        <v>41</v>
      </c>
      <c r="O273" s="88"/>
      <c r="P273" s="249">
        <f>O273*H273</f>
        <v>0</v>
      </c>
      <c r="Q273" s="249">
        <v>0</v>
      </c>
      <c r="R273" s="249">
        <f>Q273*H273</f>
        <v>0</v>
      </c>
      <c r="S273" s="249">
        <v>0</v>
      </c>
      <c r="T273" s="250">
        <f>S273*H273</f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251" t="s">
        <v>184</v>
      </c>
      <c r="AT273" s="251" t="s">
        <v>181</v>
      </c>
      <c r="AU273" s="251" t="s">
        <v>85</v>
      </c>
      <c r="AY273" s="14" t="s">
        <v>172</v>
      </c>
      <c r="BE273" s="252">
        <f>IF(N273="základní",J273,0)</f>
        <v>0</v>
      </c>
      <c r="BF273" s="252">
        <f>IF(N273="snížená",J273,0)</f>
        <v>0</v>
      </c>
      <c r="BG273" s="252">
        <f>IF(N273="zákl. přenesená",J273,0)</f>
        <v>0</v>
      </c>
      <c r="BH273" s="252">
        <f>IF(N273="sníž. přenesená",J273,0)</f>
        <v>0</v>
      </c>
      <c r="BI273" s="252">
        <f>IF(N273="nulová",J273,0)</f>
        <v>0</v>
      </c>
      <c r="BJ273" s="14" t="s">
        <v>83</v>
      </c>
      <c r="BK273" s="252">
        <f>ROUND(I273*H273,2)</f>
        <v>0</v>
      </c>
      <c r="BL273" s="14" t="s">
        <v>179</v>
      </c>
      <c r="BM273" s="251" t="s">
        <v>931</v>
      </c>
    </row>
    <row r="274" s="2" customFormat="1" ht="33" customHeight="1">
      <c r="A274" s="35"/>
      <c r="B274" s="36"/>
      <c r="C274" s="253" t="s">
        <v>932</v>
      </c>
      <c r="D274" s="253" t="s">
        <v>181</v>
      </c>
      <c r="E274" s="254" t="s">
        <v>933</v>
      </c>
      <c r="F274" s="255" t="s">
        <v>934</v>
      </c>
      <c r="G274" s="256" t="s">
        <v>504</v>
      </c>
      <c r="H274" s="257">
        <v>1</v>
      </c>
      <c r="I274" s="258"/>
      <c r="J274" s="259">
        <f>ROUND(I274*H274,2)</f>
        <v>0</v>
      </c>
      <c r="K274" s="260"/>
      <c r="L274" s="261"/>
      <c r="M274" s="262" t="s">
        <v>1</v>
      </c>
      <c r="N274" s="263" t="s">
        <v>41</v>
      </c>
      <c r="O274" s="88"/>
      <c r="P274" s="249">
        <f>O274*H274</f>
        <v>0</v>
      </c>
      <c r="Q274" s="249">
        <v>0</v>
      </c>
      <c r="R274" s="249">
        <f>Q274*H274</f>
        <v>0</v>
      </c>
      <c r="S274" s="249">
        <v>0</v>
      </c>
      <c r="T274" s="250">
        <f>S274*H274</f>
        <v>0</v>
      </c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R274" s="251" t="s">
        <v>184</v>
      </c>
      <c r="AT274" s="251" t="s">
        <v>181</v>
      </c>
      <c r="AU274" s="251" t="s">
        <v>85</v>
      </c>
      <c r="AY274" s="14" t="s">
        <v>172</v>
      </c>
      <c r="BE274" s="252">
        <f>IF(N274="základní",J274,0)</f>
        <v>0</v>
      </c>
      <c r="BF274" s="252">
        <f>IF(N274="snížená",J274,0)</f>
        <v>0</v>
      </c>
      <c r="BG274" s="252">
        <f>IF(N274="zákl. přenesená",J274,0)</f>
        <v>0</v>
      </c>
      <c r="BH274" s="252">
        <f>IF(N274="sníž. přenesená",J274,0)</f>
        <v>0</v>
      </c>
      <c r="BI274" s="252">
        <f>IF(N274="nulová",J274,0)</f>
        <v>0</v>
      </c>
      <c r="BJ274" s="14" t="s">
        <v>83</v>
      </c>
      <c r="BK274" s="252">
        <f>ROUND(I274*H274,2)</f>
        <v>0</v>
      </c>
      <c r="BL274" s="14" t="s">
        <v>179</v>
      </c>
      <c r="BM274" s="251" t="s">
        <v>935</v>
      </c>
    </row>
    <row r="275" s="2" customFormat="1" ht="21.75" customHeight="1">
      <c r="A275" s="35"/>
      <c r="B275" s="36"/>
      <c r="C275" s="253" t="s">
        <v>936</v>
      </c>
      <c r="D275" s="253" t="s">
        <v>181</v>
      </c>
      <c r="E275" s="254" t="s">
        <v>937</v>
      </c>
      <c r="F275" s="255" t="s">
        <v>938</v>
      </c>
      <c r="G275" s="256" t="s">
        <v>504</v>
      </c>
      <c r="H275" s="257">
        <v>1</v>
      </c>
      <c r="I275" s="258"/>
      <c r="J275" s="259">
        <f>ROUND(I275*H275,2)</f>
        <v>0</v>
      </c>
      <c r="K275" s="260"/>
      <c r="L275" s="261"/>
      <c r="M275" s="262" t="s">
        <v>1</v>
      </c>
      <c r="N275" s="263" t="s">
        <v>41</v>
      </c>
      <c r="O275" s="88"/>
      <c r="P275" s="249">
        <f>O275*H275</f>
        <v>0</v>
      </c>
      <c r="Q275" s="249">
        <v>0</v>
      </c>
      <c r="R275" s="249">
        <f>Q275*H275</f>
        <v>0</v>
      </c>
      <c r="S275" s="249">
        <v>0</v>
      </c>
      <c r="T275" s="250">
        <f>S275*H275</f>
        <v>0</v>
      </c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R275" s="251" t="s">
        <v>184</v>
      </c>
      <c r="AT275" s="251" t="s">
        <v>181</v>
      </c>
      <c r="AU275" s="251" t="s">
        <v>85</v>
      </c>
      <c r="AY275" s="14" t="s">
        <v>172</v>
      </c>
      <c r="BE275" s="252">
        <f>IF(N275="základní",J275,0)</f>
        <v>0</v>
      </c>
      <c r="BF275" s="252">
        <f>IF(N275="snížená",J275,0)</f>
        <v>0</v>
      </c>
      <c r="BG275" s="252">
        <f>IF(N275="zákl. přenesená",J275,0)</f>
        <v>0</v>
      </c>
      <c r="BH275" s="252">
        <f>IF(N275="sníž. přenesená",J275,0)</f>
        <v>0</v>
      </c>
      <c r="BI275" s="252">
        <f>IF(N275="nulová",J275,0)</f>
        <v>0</v>
      </c>
      <c r="BJ275" s="14" t="s">
        <v>83</v>
      </c>
      <c r="BK275" s="252">
        <f>ROUND(I275*H275,2)</f>
        <v>0</v>
      </c>
      <c r="BL275" s="14" t="s">
        <v>179</v>
      </c>
      <c r="BM275" s="251" t="s">
        <v>939</v>
      </c>
    </row>
    <row r="276" s="2" customFormat="1" ht="16.5" customHeight="1">
      <c r="A276" s="35"/>
      <c r="B276" s="36"/>
      <c r="C276" s="253" t="s">
        <v>940</v>
      </c>
      <c r="D276" s="253" t="s">
        <v>181</v>
      </c>
      <c r="E276" s="254" t="s">
        <v>941</v>
      </c>
      <c r="F276" s="255" t="s">
        <v>942</v>
      </c>
      <c r="G276" s="256" t="s">
        <v>504</v>
      </c>
      <c r="H276" s="257">
        <v>1</v>
      </c>
      <c r="I276" s="258"/>
      <c r="J276" s="259">
        <f>ROUND(I276*H276,2)</f>
        <v>0</v>
      </c>
      <c r="K276" s="260"/>
      <c r="L276" s="261"/>
      <c r="M276" s="262" t="s">
        <v>1</v>
      </c>
      <c r="N276" s="263" t="s">
        <v>41</v>
      </c>
      <c r="O276" s="88"/>
      <c r="P276" s="249">
        <f>O276*H276</f>
        <v>0</v>
      </c>
      <c r="Q276" s="249">
        <v>0</v>
      </c>
      <c r="R276" s="249">
        <f>Q276*H276</f>
        <v>0</v>
      </c>
      <c r="S276" s="249">
        <v>0</v>
      </c>
      <c r="T276" s="250">
        <f>S276*H276</f>
        <v>0</v>
      </c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R276" s="251" t="s">
        <v>184</v>
      </c>
      <c r="AT276" s="251" t="s">
        <v>181</v>
      </c>
      <c r="AU276" s="251" t="s">
        <v>85</v>
      </c>
      <c r="AY276" s="14" t="s">
        <v>172</v>
      </c>
      <c r="BE276" s="252">
        <f>IF(N276="základní",J276,0)</f>
        <v>0</v>
      </c>
      <c r="BF276" s="252">
        <f>IF(N276="snížená",J276,0)</f>
        <v>0</v>
      </c>
      <c r="BG276" s="252">
        <f>IF(N276="zákl. přenesená",J276,0)</f>
        <v>0</v>
      </c>
      <c r="BH276" s="252">
        <f>IF(N276="sníž. přenesená",J276,0)</f>
        <v>0</v>
      </c>
      <c r="BI276" s="252">
        <f>IF(N276="nulová",J276,0)</f>
        <v>0</v>
      </c>
      <c r="BJ276" s="14" t="s">
        <v>83</v>
      </c>
      <c r="BK276" s="252">
        <f>ROUND(I276*H276,2)</f>
        <v>0</v>
      </c>
      <c r="BL276" s="14" t="s">
        <v>179</v>
      </c>
      <c r="BM276" s="251" t="s">
        <v>943</v>
      </c>
    </row>
    <row r="277" s="2" customFormat="1" ht="24.15" customHeight="1">
      <c r="A277" s="35"/>
      <c r="B277" s="36"/>
      <c r="C277" s="253" t="s">
        <v>944</v>
      </c>
      <c r="D277" s="253" t="s">
        <v>181</v>
      </c>
      <c r="E277" s="254" t="s">
        <v>945</v>
      </c>
      <c r="F277" s="255" t="s">
        <v>946</v>
      </c>
      <c r="G277" s="256" t="s">
        <v>504</v>
      </c>
      <c r="H277" s="257">
        <v>1</v>
      </c>
      <c r="I277" s="258"/>
      <c r="J277" s="259">
        <f>ROUND(I277*H277,2)</f>
        <v>0</v>
      </c>
      <c r="K277" s="260"/>
      <c r="L277" s="261"/>
      <c r="M277" s="262" t="s">
        <v>1</v>
      </c>
      <c r="N277" s="263" t="s">
        <v>41</v>
      </c>
      <c r="O277" s="88"/>
      <c r="P277" s="249">
        <f>O277*H277</f>
        <v>0</v>
      </c>
      <c r="Q277" s="249">
        <v>0</v>
      </c>
      <c r="R277" s="249">
        <f>Q277*H277</f>
        <v>0</v>
      </c>
      <c r="S277" s="249">
        <v>0</v>
      </c>
      <c r="T277" s="250">
        <f>S277*H277</f>
        <v>0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251" t="s">
        <v>184</v>
      </c>
      <c r="AT277" s="251" t="s">
        <v>181</v>
      </c>
      <c r="AU277" s="251" t="s">
        <v>85</v>
      </c>
      <c r="AY277" s="14" t="s">
        <v>172</v>
      </c>
      <c r="BE277" s="252">
        <f>IF(N277="základní",J277,0)</f>
        <v>0</v>
      </c>
      <c r="BF277" s="252">
        <f>IF(N277="snížená",J277,0)</f>
        <v>0</v>
      </c>
      <c r="BG277" s="252">
        <f>IF(N277="zákl. přenesená",J277,0)</f>
        <v>0</v>
      </c>
      <c r="BH277" s="252">
        <f>IF(N277="sníž. přenesená",J277,0)</f>
        <v>0</v>
      </c>
      <c r="BI277" s="252">
        <f>IF(N277="nulová",J277,0)</f>
        <v>0</v>
      </c>
      <c r="BJ277" s="14" t="s">
        <v>83</v>
      </c>
      <c r="BK277" s="252">
        <f>ROUND(I277*H277,2)</f>
        <v>0</v>
      </c>
      <c r="BL277" s="14" t="s">
        <v>179</v>
      </c>
      <c r="BM277" s="251" t="s">
        <v>947</v>
      </c>
    </row>
    <row r="278" s="2" customFormat="1" ht="16.5" customHeight="1">
      <c r="A278" s="35"/>
      <c r="B278" s="36"/>
      <c r="C278" s="253" t="s">
        <v>948</v>
      </c>
      <c r="D278" s="253" t="s">
        <v>181</v>
      </c>
      <c r="E278" s="254" t="s">
        <v>949</v>
      </c>
      <c r="F278" s="255" t="s">
        <v>950</v>
      </c>
      <c r="G278" s="256" t="s">
        <v>504</v>
      </c>
      <c r="H278" s="257">
        <v>1</v>
      </c>
      <c r="I278" s="258"/>
      <c r="J278" s="259">
        <f>ROUND(I278*H278,2)</f>
        <v>0</v>
      </c>
      <c r="K278" s="260"/>
      <c r="L278" s="261"/>
      <c r="M278" s="262" t="s">
        <v>1</v>
      </c>
      <c r="N278" s="263" t="s">
        <v>41</v>
      </c>
      <c r="O278" s="88"/>
      <c r="P278" s="249">
        <f>O278*H278</f>
        <v>0</v>
      </c>
      <c r="Q278" s="249">
        <v>0</v>
      </c>
      <c r="R278" s="249">
        <f>Q278*H278</f>
        <v>0</v>
      </c>
      <c r="S278" s="249">
        <v>0</v>
      </c>
      <c r="T278" s="250">
        <f>S278*H278</f>
        <v>0</v>
      </c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R278" s="251" t="s">
        <v>184</v>
      </c>
      <c r="AT278" s="251" t="s">
        <v>181</v>
      </c>
      <c r="AU278" s="251" t="s">
        <v>85</v>
      </c>
      <c r="AY278" s="14" t="s">
        <v>172</v>
      </c>
      <c r="BE278" s="252">
        <f>IF(N278="základní",J278,0)</f>
        <v>0</v>
      </c>
      <c r="BF278" s="252">
        <f>IF(N278="snížená",J278,0)</f>
        <v>0</v>
      </c>
      <c r="BG278" s="252">
        <f>IF(N278="zákl. přenesená",J278,0)</f>
        <v>0</v>
      </c>
      <c r="BH278" s="252">
        <f>IF(N278="sníž. přenesená",J278,0)</f>
        <v>0</v>
      </c>
      <c r="BI278" s="252">
        <f>IF(N278="nulová",J278,0)</f>
        <v>0</v>
      </c>
      <c r="BJ278" s="14" t="s">
        <v>83</v>
      </c>
      <c r="BK278" s="252">
        <f>ROUND(I278*H278,2)</f>
        <v>0</v>
      </c>
      <c r="BL278" s="14" t="s">
        <v>179</v>
      </c>
      <c r="BM278" s="251" t="s">
        <v>951</v>
      </c>
    </row>
    <row r="279" s="2" customFormat="1" ht="16.5" customHeight="1">
      <c r="A279" s="35"/>
      <c r="B279" s="36"/>
      <c r="C279" s="253" t="s">
        <v>952</v>
      </c>
      <c r="D279" s="253" t="s">
        <v>181</v>
      </c>
      <c r="E279" s="254" t="s">
        <v>953</v>
      </c>
      <c r="F279" s="255" t="s">
        <v>954</v>
      </c>
      <c r="G279" s="256" t="s">
        <v>504</v>
      </c>
      <c r="H279" s="257">
        <v>1</v>
      </c>
      <c r="I279" s="258"/>
      <c r="J279" s="259">
        <f>ROUND(I279*H279,2)</f>
        <v>0</v>
      </c>
      <c r="K279" s="260"/>
      <c r="L279" s="261"/>
      <c r="M279" s="262" t="s">
        <v>1</v>
      </c>
      <c r="N279" s="263" t="s">
        <v>41</v>
      </c>
      <c r="O279" s="88"/>
      <c r="P279" s="249">
        <f>O279*H279</f>
        <v>0</v>
      </c>
      <c r="Q279" s="249">
        <v>0</v>
      </c>
      <c r="R279" s="249">
        <f>Q279*H279</f>
        <v>0</v>
      </c>
      <c r="S279" s="249">
        <v>0</v>
      </c>
      <c r="T279" s="250">
        <f>S279*H279</f>
        <v>0</v>
      </c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R279" s="251" t="s">
        <v>309</v>
      </c>
      <c r="AT279" s="251" t="s">
        <v>181</v>
      </c>
      <c r="AU279" s="251" t="s">
        <v>85</v>
      </c>
      <c r="AY279" s="14" t="s">
        <v>172</v>
      </c>
      <c r="BE279" s="252">
        <f>IF(N279="základní",J279,0)</f>
        <v>0</v>
      </c>
      <c r="BF279" s="252">
        <f>IF(N279="snížená",J279,0)</f>
        <v>0</v>
      </c>
      <c r="BG279" s="252">
        <f>IF(N279="zákl. přenesená",J279,0)</f>
        <v>0</v>
      </c>
      <c r="BH279" s="252">
        <f>IF(N279="sníž. přenesená",J279,0)</f>
        <v>0</v>
      </c>
      <c r="BI279" s="252">
        <f>IF(N279="nulová",J279,0)</f>
        <v>0</v>
      </c>
      <c r="BJ279" s="14" t="s">
        <v>83</v>
      </c>
      <c r="BK279" s="252">
        <f>ROUND(I279*H279,2)</f>
        <v>0</v>
      </c>
      <c r="BL279" s="14" t="s">
        <v>214</v>
      </c>
      <c r="BM279" s="251" t="s">
        <v>955</v>
      </c>
    </row>
    <row r="280" s="2" customFormat="1" ht="24.15" customHeight="1">
      <c r="A280" s="35"/>
      <c r="B280" s="36"/>
      <c r="C280" s="239" t="s">
        <v>956</v>
      </c>
      <c r="D280" s="239" t="s">
        <v>175</v>
      </c>
      <c r="E280" s="240" t="s">
        <v>957</v>
      </c>
      <c r="F280" s="241" t="s">
        <v>958</v>
      </c>
      <c r="G280" s="242" t="s">
        <v>227</v>
      </c>
      <c r="H280" s="264"/>
      <c r="I280" s="244"/>
      <c r="J280" s="245">
        <f>ROUND(I280*H280,2)</f>
        <v>0</v>
      </c>
      <c r="K280" s="246"/>
      <c r="L280" s="41"/>
      <c r="M280" s="247" t="s">
        <v>1</v>
      </c>
      <c r="N280" s="248" t="s">
        <v>41</v>
      </c>
      <c r="O280" s="88"/>
      <c r="P280" s="249">
        <f>O280*H280</f>
        <v>0</v>
      </c>
      <c r="Q280" s="249">
        <v>0</v>
      </c>
      <c r="R280" s="249">
        <f>Q280*H280</f>
        <v>0</v>
      </c>
      <c r="S280" s="249">
        <v>0</v>
      </c>
      <c r="T280" s="250">
        <f>S280*H280</f>
        <v>0</v>
      </c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R280" s="251" t="s">
        <v>214</v>
      </c>
      <c r="AT280" s="251" t="s">
        <v>175</v>
      </c>
      <c r="AU280" s="251" t="s">
        <v>85</v>
      </c>
      <c r="AY280" s="14" t="s">
        <v>172</v>
      </c>
      <c r="BE280" s="252">
        <f>IF(N280="základní",J280,0)</f>
        <v>0</v>
      </c>
      <c r="BF280" s="252">
        <f>IF(N280="snížená",J280,0)</f>
        <v>0</v>
      </c>
      <c r="BG280" s="252">
        <f>IF(N280="zákl. přenesená",J280,0)</f>
        <v>0</v>
      </c>
      <c r="BH280" s="252">
        <f>IF(N280="sníž. přenesená",J280,0)</f>
        <v>0</v>
      </c>
      <c r="BI280" s="252">
        <f>IF(N280="nulová",J280,0)</f>
        <v>0</v>
      </c>
      <c r="BJ280" s="14" t="s">
        <v>83</v>
      </c>
      <c r="BK280" s="252">
        <f>ROUND(I280*H280,2)</f>
        <v>0</v>
      </c>
      <c r="BL280" s="14" t="s">
        <v>214</v>
      </c>
      <c r="BM280" s="251" t="s">
        <v>959</v>
      </c>
    </row>
    <row r="281" s="2" customFormat="1" ht="24.15" customHeight="1">
      <c r="A281" s="35"/>
      <c r="B281" s="36"/>
      <c r="C281" s="239" t="s">
        <v>960</v>
      </c>
      <c r="D281" s="239" t="s">
        <v>175</v>
      </c>
      <c r="E281" s="240" t="s">
        <v>961</v>
      </c>
      <c r="F281" s="241" t="s">
        <v>962</v>
      </c>
      <c r="G281" s="242" t="s">
        <v>227</v>
      </c>
      <c r="H281" s="264"/>
      <c r="I281" s="244"/>
      <c r="J281" s="245">
        <f>ROUND(I281*H281,2)</f>
        <v>0</v>
      </c>
      <c r="K281" s="246"/>
      <c r="L281" s="41"/>
      <c r="M281" s="247" t="s">
        <v>1</v>
      </c>
      <c r="N281" s="248" t="s">
        <v>41</v>
      </c>
      <c r="O281" s="88"/>
      <c r="P281" s="249">
        <f>O281*H281</f>
        <v>0</v>
      </c>
      <c r="Q281" s="249">
        <v>0</v>
      </c>
      <c r="R281" s="249">
        <f>Q281*H281</f>
        <v>0</v>
      </c>
      <c r="S281" s="249">
        <v>0</v>
      </c>
      <c r="T281" s="250">
        <f>S281*H281</f>
        <v>0</v>
      </c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R281" s="251" t="s">
        <v>214</v>
      </c>
      <c r="AT281" s="251" t="s">
        <v>175</v>
      </c>
      <c r="AU281" s="251" t="s">
        <v>85</v>
      </c>
      <c r="AY281" s="14" t="s">
        <v>172</v>
      </c>
      <c r="BE281" s="252">
        <f>IF(N281="základní",J281,0)</f>
        <v>0</v>
      </c>
      <c r="BF281" s="252">
        <f>IF(N281="snížená",J281,0)</f>
        <v>0</v>
      </c>
      <c r="BG281" s="252">
        <f>IF(N281="zákl. přenesená",J281,0)</f>
        <v>0</v>
      </c>
      <c r="BH281" s="252">
        <f>IF(N281="sníž. přenesená",J281,0)</f>
        <v>0</v>
      </c>
      <c r="BI281" s="252">
        <f>IF(N281="nulová",J281,0)</f>
        <v>0</v>
      </c>
      <c r="BJ281" s="14" t="s">
        <v>83</v>
      </c>
      <c r="BK281" s="252">
        <f>ROUND(I281*H281,2)</f>
        <v>0</v>
      </c>
      <c r="BL281" s="14" t="s">
        <v>214</v>
      </c>
      <c r="BM281" s="251" t="s">
        <v>963</v>
      </c>
    </row>
    <row r="282" s="12" customFormat="1" ht="22.8" customHeight="1">
      <c r="A282" s="12"/>
      <c r="B282" s="223"/>
      <c r="C282" s="224"/>
      <c r="D282" s="225" t="s">
        <v>75</v>
      </c>
      <c r="E282" s="237" t="s">
        <v>399</v>
      </c>
      <c r="F282" s="237" t="s">
        <v>400</v>
      </c>
      <c r="G282" s="224"/>
      <c r="H282" s="224"/>
      <c r="I282" s="227"/>
      <c r="J282" s="238">
        <f>BK282</f>
        <v>0</v>
      </c>
      <c r="K282" s="224"/>
      <c r="L282" s="229"/>
      <c r="M282" s="230"/>
      <c r="N282" s="231"/>
      <c r="O282" s="231"/>
      <c r="P282" s="232">
        <f>SUM(P283:P287)</f>
        <v>0</v>
      </c>
      <c r="Q282" s="231"/>
      <c r="R282" s="232">
        <f>SUM(R283:R287)</f>
        <v>0.059920000000000001</v>
      </c>
      <c r="S282" s="231"/>
      <c r="T282" s="233">
        <f>SUM(T283:T287)</f>
        <v>0.056000000000000001</v>
      </c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R282" s="234" t="s">
        <v>85</v>
      </c>
      <c r="AT282" s="235" t="s">
        <v>75</v>
      </c>
      <c r="AU282" s="235" t="s">
        <v>83</v>
      </c>
      <c r="AY282" s="234" t="s">
        <v>172</v>
      </c>
      <c r="BK282" s="236">
        <f>SUM(BK283:BK287)</f>
        <v>0</v>
      </c>
    </row>
    <row r="283" s="2" customFormat="1" ht="21.75" customHeight="1">
      <c r="A283" s="35"/>
      <c r="B283" s="36"/>
      <c r="C283" s="239" t="s">
        <v>964</v>
      </c>
      <c r="D283" s="239" t="s">
        <v>175</v>
      </c>
      <c r="E283" s="240" t="s">
        <v>402</v>
      </c>
      <c r="F283" s="241" t="s">
        <v>403</v>
      </c>
      <c r="G283" s="242" t="s">
        <v>404</v>
      </c>
      <c r="H283" s="243">
        <v>56</v>
      </c>
      <c r="I283" s="244"/>
      <c r="J283" s="245">
        <f>ROUND(I283*H283,2)</f>
        <v>0</v>
      </c>
      <c r="K283" s="246"/>
      <c r="L283" s="41"/>
      <c r="M283" s="247" t="s">
        <v>1</v>
      </c>
      <c r="N283" s="248" t="s">
        <v>41</v>
      </c>
      <c r="O283" s="88"/>
      <c r="P283" s="249">
        <f>O283*H283</f>
        <v>0</v>
      </c>
      <c r="Q283" s="249">
        <v>6.9999999999999994E-05</v>
      </c>
      <c r="R283" s="249">
        <f>Q283*H283</f>
        <v>0.0039199999999999999</v>
      </c>
      <c r="S283" s="249">
        <v>0</v>
      </c>
      <c r="T283" s="250">
        <f>S283*H283</f>
        <v>0</v>
      </c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R283" s="251" t="s">
        <v>214</v>
      </c>
      <c r="AT283" s="251" t="s">
        <v>175</v>
      </c>
      <c r="AU283" s="251" t="s">
        <v>85</v>
      </c>
      <c r="AY283" s="14" t="s">
        <v>172</v>
      </c>
      <c r="BE283" s="252">
        <f>IF(N283="základní",J283,0)</f>
        <v>0</v>
      </c>
      <c r="BF283" s="252">
        <f>IF(N283="snížená",J283,0)</f>
        <v>0</v>
      </c>
      <c r="BG283" s="252">
        <f>IF(N283="zákl. přenesená",J283,0)</f>
        <v>0</v>
      </c>
      <c r="BH283" s="252">
        <f>IF(N283="sníž. přenesená",J283,0)</f>
        <v>0</v>
      </c>
      <c r="BI283" s="252">
        <f>IF(N283="nulová",J283,0)</f>
        <v>0</v>
      </c>
      <c r="BJ283" s="14" t="s">
        <v>83</v>
      </c>
      <c r="BK283" s="252">
        <f>ROUND(I283*H283,2)</f>
        <v>0</v>
      </c>
      <c r="BL283" s="14" t="s">
        <v>214</v>
      </c>
      <c r="BM283" s="251" t="s">
        <v>965</v>
      </c>
    </row>
    <row r="284" s="2" customFormat="1" ht="24.15" customHeight="1">
      <c r="A284" s="35"/>
      <c r="B284" s="36"/>
      <c r="C284" s="253" t="s">
        <v>966</v>
      </c>
      <c r="D284" s="253" t="s">
        <v>181</v>
      </c>
      <c r="E284" s="254" t="s">
        <v>407</v>
      </c>
      <c r="F284" s="255" t="s">
        <v>408</v>
      </c>
      <c r="G284" s="256" t="s">
        <v>191</v>
      </c>
      <c r="H284" s="257">
        <v>0.056000000000000001</v>
      </c>
      <c r="I284" s="258"/>
      <c r="J284" s="259">
        <f>ROUND(I284*H284,2)</f>
        <v>0</v>
      </c>
      <c r="K284" s="260"/>
      <c r="L284" s="261"/>
      <c r="M284" s="262" t="s">
        <v>1</v>
      </c>
      <c r="N284" s="263" t="s">
        <v>41</v>
      </c>
      <c r="O284" s="88"/>
      <c r="P284" s="249">
        <f>O284*H284</f>
        <v>0</v>
      </c>
      <c r="Q284" s="249">
        <v>1</v>
      </c>
      <c r="R284" s="249">
        <f>Q284*H284</f>
        <v>0.056000000000000001</v>
      </c>
      <c r="S284" s="249">
        <v>0</v>
      </c>
      <c r="T284" s="250">
        <f>S284*H284</f>
        <v>0</v>
      </c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R284" s="251" t="s">
        <v>309</v>
      </c>
      <c r="AT284" s="251" t="s">
        <v>181</v>
      </c>
      <c r="AU284" s="251" t="s">
        <v>85</v>
      </c>
      <c r="AY284" s="14" t="s">
        <v>172</v>
      </c>
      <c r="BE284" s="252">
        <f>IF(N284="základní",J284,0)</f>
        <v>0</v>
      </c>
      <c r="BF284" s="252">
        <f>IF(N284="snížená",J284,0)</f>
        <v>0</v>
      </c>
      <c r="BG284" s="252">
        <f>IF(N284="zákl. přenesená",J284,0)</f>
        <v>0</v>
      </c>
      <c r="BH284" s="252">
        <f>IF(N284="sníž. přenesená",J284,0)</f>
        <v>0</v>
      </c>
      <c r="BI284" s="252">
        <f>IF(N284="nulová",J284,0)</f>
        <v>0</v>
      </c>
      <c r="BJ284" s="14" t="s">
        <v>83</v>
      </c>
      <c r="BK284" s="252">
        <f>ROUND(I284*H284,2)</f>
        <v>0</v>
      </c>
      <c r="BL284" s="14" t="s">
        <v>214</v>
      </c>
      <c r="BM284" s="251" t="s">
        <v>967</v>
      </c>
    </row>
    <row r="285" s="2" customFormat="1" ht="24.15" customHeight="1">
      <c r="A285" s="35"/>
      <c r="B285" s="36"/>
      <c r="C285" s="239" t="s">
        <v>968</v>
      </c>
      <c r="D285" s="239" t="s">
        <v>175</v>
      </c>
      <c r="E285" s="240" t="s">
        <v>411</v>
      </c>
      <c r="F285" s="241" t="s">
        <v>412</v>
      </c>
      <c r="G285" s="242" t="s">
        <v>404</v>
      </c>
      <c r="H285" s="243">
        <v>56</v>
      </c>
      <c r="I285" s="244"/>
      <c r="J285" s="245">
        <f>ROUND(I285*H285,2)</f>
        <v>0</v>
      </c>
      <c r="K285" s="246"/>
      <c r="L285" s="41"/>
      <c r="M285" s="247" t="s">
        <v>1</v>
      </c>
      <c r="N285" s="248" t="s">
        <v>41</v>
      </c>
      <c r="O285" s="88"/>
      <c r="P285" s="249">
        <f>O285*H285</f>
        <v>0</v>
      </c>
      <c r="Q285" s="249">
        <v>0</v>
      </c>
      <c r="R285" s="249">
        <f>Q285*H285</f>
        <v>0</v>
      </c>
      <c r="S285" s="249">
        <v>0.001</v>
      </c>
      <c r="T285" s="250">
        <f>S285*H285</f>
        <v>0.056000000000000001</v>
      </c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R285" s="251" t="s">
        <v>214</v>
      </c>
      <c r="AT285" s="251" t="s">
        <v>175</v>
      </c>
      <c r="AU285" s="251" t="s">
        <v>85</v>
      </c>
      <c r="AY285" s="14" t="s">
        <v>172</v>
      </c>
      <c r="BE285" s="252">
        <f>IF(N285="základní",J285,0)</f>
        <v>0</v>
      </c>
      <c r="BF285" s="252">
        <f>IF(N285="snížená",J285,0)</f>
        <v>0</v>
      </c>
      <c r="BG285" s="252">
        <f>IF(N285="zákl. přenesená",J285,0)</f>
        <v>0</v>
      </c>
      <c r="BH285" s="252">
        <f>IF(N285="sníž. přenesená",J285,0)</f>
        <v>0</v>
      </c>
      <c r="BI285" s="252">
        <f>IF(N285="nulová",J285,0)</f>
        <v>0</v>
      </c>
      <c r="BJ285" s="14" t="s">
        <v>83</v>
      </c>
      <c r="BK285" s="252">
        <f>ROUND(I285*H285,2)</f>
        <v>0</v>
      </c>
      <c r="BL285" s="14" t="s">
        <v>214</v>
      </c>
      <c r="BM285" s="251" t="s">
        <v>969</v>
      </c>
    </row>
    <row r="286" s="2" customFormat="1" ht="24.15" customHeight="1">
      <c r="A286" s="35"/>
      <c r="B286" s="36"/>
      <c r="C286" s="239" t="s">
        <v>970</v>
      </c>
      <c r="D286" s="239" t="s">
        <v>175</v>
      </c>
      <c r="E286" s="240" t="s">
        <v>415</v>
      </c>
      <c r="F286" s="241" t="s">
        <v>416</v>
      </c>
      <c r="G286" s="242" t="s">
        <v>227</v>
      </c>
      <c r="H286" s="264"/>
      <c r="I286" s="244"/>
      <c r="J286" s="245">
        <f>ROUND(I286*H286,2)</f>
        <v>0</v>
      </c>
      <c r="K286" s="246"/>
      <c r="L286" s="41"/>
      <c r="M286" s="247" t="s">
        <v>1</v>
      </c>
      <c r="N286" s="248" t="s">
        <v>41</v>
      </c>
      <c r="O286" s="88"/>
      <c r="P286" s="249">
        <f>O286*H286</f>
        <v>0</v>
      </c>
      <c r="Q286" s="249">
        <v>0</v>
      </c>
      <c r="R286" s="249">
        <f>Q286*H286</f>
        <v>0</v>
      </c>
      <c r="S286" s="249">
        <v>0</v>
      </c>
      <c r="T286" s="250">
        <f>S286*H286</f>
        <v>0</v>
      </c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R286" s="251" t="s">
        <v>214</v>
      </c>
      <c r="AT286" s="251" t="s">
        <v>175</v>
      </c>
      <c r="AU286" s="251" t="s">
        <v>85</v>
      </c>
      <c r="AY286" s="14" t="s">
        <v>172</v>
      </c>
      <c r="BE286" s="252">
        <f>IF(N286="základní",J286,0)</f>
        <v>0</v>
      </c>
      <c r="BF286" s="252">
        <f>IF(N286="snížená",J286,0)</f>
        <v>0</v>
      </c>
      <c r="BG286" s="252">
        <f>IF(N286="zákl. přenesená",J286,0)</f>
        <v>0</v>
      </c>
      <c r="BH286" s="252">
        <f>IF(N286="sníž. přenesená",J286,0)</f>
        <v>0</v>
      </c>
      <c r="BI286" s="252">
        <f>IF(N286="nulová",J286,0)</f>
        <v>0</v>
      </c>
      <c r="BJ286" s="14" t="s">
        <v>83</v>
      </c>
      <c r="BK286" s="252">
        <f>ROUND(I286*H286,2)</f>
        <v>0</v>
      </c>
      <c r="BL286" s="14" t="s">
        <v>214</v>
      </c>
      <c r="BM286" s="251" t="s">
        <v>971</v>
      </c>
    </row>
    <row r="287" s="2" customFormat="1" ht="24.15" customHeight="1">
      <c r="A287" s="35"/>
      <c r="B287" s="36"/>
      <c r="C287" s="239" t="s">
        <v>972</v>
      </c>
      <c r="D287" s="239" t="s">
        <v>175</v>
      </c>
      <c r="E287" s="240" t="s">
        <v>419</v>
      </c>
      <c r="F287" s="241" t="s">
        <v>420</v>
      </c>
      <c r="G287" s="242" t="s">
        <v>227</v>
      </c>
      <c r="H287" s="264"/>
      <c r="I287" s="244"/>
      <c r="J287" s="245">
        <f>ROUND(I287*H287,2)</f>
        <v>0</v>
      </c>
      <c r="K287" s="246"/>
      <c r="L287" s="41"/>
      <c r="M287" s="247" t="s">
        <v>1</v>
      </c>
      <c r="N287" s="248" t="s">
        <v>41</v>
      </c>
      <c r="O287" s="88"/>
      <c r="P287" s="249">
        <f>O287*H287</f>
        <v>0</v>
      </c>
      <c r="Q287" s="249">
        <v>0</v>
      </c>
      <c r="R287" s="249">
        <f>Q287*H287</f>
        <v>0</v>
      </c>
      <c r="S287" s="249">
        <v>0</v>
      </c>
      <c r="T287" s="250">
        <f>S287*H287</f>
        <v>0</v>
      </c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R287" s="251" t="s">
        <v>214</v>
      </c>
      <c r="AT287" s="251" t="s">
        <v>175</v>
      </c>
      <c r="AU287" s="251" t="s">
        <v>85</v>
      </c>
      <c r="AY287" s="14" t="s">
        <v>172</v>
      </c>
      <c r="BE287" s="252">
        <f>IF(N287="základní",J287,0)</f>
        <v>0</v>
      </c>
      <c r="BF287" s="252">
        <f>IF(N287="snížená",J287,0)</f>
        <v>0</v>
      </c>
      <c r="BG287" s="252">
        <f>IF(N287="zákl. přenesená",J287,0)</f>
        <v>0</v>
      </c>
      <c r="BH287" s="252">
        <f>IF(N287="sníž. přenesená",J287,0)</f>
        <v>0</v>
      </c>
      <c r="BI287" s="252">
        <f>IF(N287="nulová",J287,0)</f>
        <v>0</v>
      </c>
      <c r="BJ287" s="14" t="s">
        <v>83</v>
      </c>
      <c r="BK287" s="252">
        <f>ROUND(I287*H287,2)</f>
        <v>0</v>
      </c>
      <c r="BL287" s="14" t="s">
        <v>214</v>
      </c>
      <c r="BM287" s="251" t="s">
        <v>973</v>
      </c>
    </row>
    <row r="288" s="12" customFormat="1" ht="22.8" customHeight="1">
      <c r="A288" s="12"/>
      <c r="B288" s="223"/>
      <c r="C288" s="224"/>
      <c r="D288" s="225" t="s">
        <v>75</v>
      </c>
      <c r="E288" s="237" t="s">
        <v>422</v>
      </c>
      <c r="F288" s="237" t="s">
        <v>423</v>
      </c>
      <c r="G288" s="224"/>
      <c r="H288" s="224"/>
      <c r="I288" s="227"/>
      <c r="J288" s="238">
        <f>BK288</f>
        <v>0</v>
      </c>
      <c r="K288" s="224"/>
      <c r="L288" s="229"/>
      <c r="M288" s="230"/>
      <c r="N288" s="231"/>
      <c r="O288" s="231"/>
      <c r="P288" s="232">
        <f>SUM(P289:P299)</f>
        <v>0</v>
      </c>
      <c r="Q288" s="231"/>
      <c r="R288" s="232">
        <f>SUM(R289:R299)</f>
        <v>0.0038920000000000009</v>
      </c>
      <c r="S288" s="231"/>
      <c r="T288" s="233">
        <f>SUM(T289:T299)</f>
        <v>0</v>
      </c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R288" s="234" t="s">
        <v>85</v>
      </c>
      <c r="AT288" s="235" t="s">
        <v>75</v>
      </c>
      <c r="AU288" s="235" t="s">
        <v>83</v>
      </c>
      <c r="AY288" s="234" t="s">
        <v>172</v>
      </c>
      <c r="BK288" s="236">
        <f>SUM(BK289:BK299)</f>
        <v>0</v>
      </c>
    </row>
    <row r="289" s="2" customFormat="1" ht="24.15" customHeight="1">
      <c r="A289" s="35"/>
      <c r="B289" s="36"/>
      <c r="C289" s="239" t="s">
        <v>974</v>
      </c>
      <c r="D289" s="239" t="s">
        <v>175</v>
      </c>
      <c r="E289" s="240" t="s">
        <v>425</v>
      </c>
      <c r="F289" s="241" t="s">
        <v>426</v>
      </c>
      <c r="G289" s="242" t="s">
        <v>427</v>
      </c>
      <c r="H289" s="243">
        <v>2.7999999999999998</v>
      </c>
      <c r="I289" s="244"/>
      <c r="J289" s="245">
        <f>ROUND(I289*H289,2)</f>
        <v>0</v>
      </c>
      <c r="K289" s="246"/>
      <c r="L289" s="41"/>
      <c r="M289" s="247" t="s">
        <v>1</v>
      </c>
      <c r="N289" s="248" t="s">
        <v>41</v>
      </c>
      <c r="O289" s="88"/>
      <c r="P289" s="249">
        <f>O289*H289</f>
        <v>0</v>
      </c>
      <c r="Q289" s="249">
        <v>8.0000000000000007E-05</v>
      </c>
      <c r="R289" s="249">
        <f>Q289*H289</f>
        <v>0.000224</v>
      </c>
      <c r="S289" s="249">
        <v>0</v>
      </c>
      <c r="T289" s="250">
        <f>S289*H289</f>
        <v>0</v>
      </c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R289" s="251" t="s">
        <v>214</v>
      </c>
      <c r="AT289" s="251" t="s">
        <v>175</v>
      </c>
      <c r="AU289" s="251" t="s">
        <v>85</v>
      </c>
      <c r="AY289" s="14" t="s">
        <v>172</v>
      </c>
      <c r="BE289" s="252">
        <f>IF(N289="základní",J289,0)</f>
        <v>0</v>
      </c>
      <c r="BF289" s="252">
        <f>IF(N289="snížená",J289,0)</f>
        <v>0</v>
      </c>
      <c r="BG289" s="252">
        <f>IF(N289="zákl. přenesená",J289,0)</f>
        <v>0</v>
      </c>
      <c r="BH289" s="252">
        <f>IF(N289="sníž. přenesená",J289,0)</f>
        <v>0</v>
      </c>
      <c r="BI289" s="252">
        <f>IF(N289="nulová",J289,0)</f>
        <v>0</v>
      </c>
      <c r="BJ289" s="14" t="s">
        <v>83</v>
      </c>
      <c r="BK289" s="252">
        <f>ROUND(I289*H289,2)</f>
        <v>0</v>
      </c>
      <c r="BL289" s="14" t="s">
        <v>214</v>
      </c>
      <c r="BM289" s="251" t="s">
        <v>975</v>
      </c>
    </row>
    <row r="290" s="2" customFormat="1" ht="24.15" customHeight="1">
      <c r="A290" s="35"/>
      <c r="B290" s="36"/>
      <c r="C290" s="239" t="s">
        <v>976</v>
      </c>
      <c r="D290" s="239" t="s">
        <v>175</v>
      </c>
      <c r="E290" s="240" t="s">
        <v>430</v>
      </c>
      <c r="F290" s="241" t="s">
        <v>431</v>
      </c>
      <c r="G290" s="242" t="s">
        <v>427</v>
      </c>
      <c r="H290" s="243">
        <v>2.7999999999999998</v>
      </c>
      <c r="I290" s="244"/>
      <c r="J290" s="245">
        <f>ROUND(I290*H290,2)</f>
        <v>0</v>
      </c>
      <c r="K290" s="246"/>
      <c r="L290" s="41"/>
      <c r="M290" s="247" t="s">
        <v>1</v>
      </c>
      <c r="N290" s="248" t="s">
        <v>41</v>
      </c>
      <c r="O290" s="88"/>
      <c r="P290" s="249">
        <f>O290*H290</f>
        <v>0</v>
      </c>
      <c r="Q290" s="249">
        <v>0.00013999999999999999</v>
      </c>
      <c r="R290" s="249">
        <f>Q290*H290</f>
        <v>0.00039199999999999993</v>
      </c>
      <c r="S290" s="249">
        <v>0</v>
      </c>
      <c r="T290" s="250">
        <f>S290*H290</f>
        <v>0</v>
      </c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R290" s="251" t="s">
        <v>214</v>
      </c>
      <c r="AT290" s="251" t="s">
        <v>175</v>
      </c>
      <c r="AU290" s="251" t="s">
        <v>85</v>
      </c>
      <c r="AY290" s="14" t="s">
        <v>172</v>
      </c>
      <c r="BE290" s="252">
        <f>IF(N290="základní",J290,0)</f>
        <v>0</v>
      </c>
      <c r="BF290" s="252">
        <f>IF(N290="snížená",J290,0)</f>
        <v>0</v>
      </c>
      <c r="BG290" s="252">
        <f>IF(N290="zákl. přenesená",J290,0)</f>
        <v>0</v>
      </c>
      <c r="BH290" s="252">
        <f>IF(N290="sníž. přenesená",J290,0)</f>
        <v>0</v>
      </c>
      <c r="BI290" s="252">
        <f>IF(N290="nulová",J290,0)</f>
        <v>0</v>
      </c>
      <c r="BJ290" s="14" t="s">
        <v>83</v>
      </c>
      <c r="BK290" s="252">
        <f>ROUND(I290*H290,2)</f>
        <v>0</v>
      </c>
      <c r="BL290" s="14" t="s">
        <v>214</v>
      </c>
      <c r="BM290" s="251" t="s">
        <v>977</v>
      </c>
    </row>
    <row r="291" s="2" customFormat="1" ht="24.15" customHeight="1">
      <c r="A291" s="35"/>
      <c r="B291" s="36"/>
      <c r="C291" s="239" t="s">
        <v>978</v>
      </c>
      <c r="D291" s="239" t="s">
        <v>175</v>
      </c>
      <c r="E291" s="240" t="s">
        <v>434</v>
      </c>
      <c r="F291" s="241" t="s">
        <v>435</v>
      </c>
      <c r="G291" s="242" t="s">
        <v>427</v>
      </c>
      <c r="H291" s="243">
        <v>2.7999999999999998</v>
      </c>
      <c r="I291" s="244"/>
      <c r="J291" s="245">
        <f>ROUND(I291*H291,2)</f>
        <v>0</v>
      </c>
      <c r="K291" s="246"/>
      <c r="L291" s="41"/>
      <c r="M291" s="247" t="s">
        <v>1</v>
      </c>
      <c r="N291" s="248" t="s">
        <v>41</v>
      </c>
      <c r="O291" s="88"/>
      <c r="P291" s="249">
        <f>O291*H291</f>
        <v>0</v>
      </c>
      <c r="Q291" s="249">
        <v>0.00012</v>
      </c>
      <c r="R291" s="249">
        <f>Q291*H291</f>
        <v>0.00033599999999999998</v>
      </c>
      <c r="S291" s="249">
        <v>0</v>
      </c>
      <c r="T291" s="250">
        <f>S291*H291</f>
        <v>0</v>
      </c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R291" s="251" t="s">
        <v>214</v>
      </c>
      <c r="AT291" s="251" t="s">
        <v>175</v>
      </c>
      <c r="AU291" s="251" t="s">
        <v>85</v>
      </c>
      <c r="AY291" s="14" t="s">
        <v>172</v>
      </c>
      <c r="BE291" s="252">
        <f>IF(N291="základní",J291,0)</f>
        <v>0</v>
      </c>
      <c r="BF291" s="252">
        <f>IF(N291="snížená",J291,0)</f>
        <v>0</v>
      </c>
      <c r="BG291" s="252">
        <f>IF(N291="zákl. přenesená",J291,0)</f>
        <v>0</v>
      </c>
      <c r="BH291" s="252">
        <f>IF(N291="sníž. přenesená",J291,0)</f>
        <v>0</v>
      </c>
      <c r="BI291" s="252">
        <f>IF(N291="nulová",J291,0)</f>
        <v>0</v>
      </c>
      <c r="BJ291" s="14" t="s">
        <v>83</v>
      </c>
      <c r="BK291" s="252">
        <f>ROUND(I291*H291,2)</f>
        <v>0</v>
      </c>
      <c r="BL291" s="14" t="s">
        <v>214</v>
      </c>
      <c r="BM291" s="251" t="s">
        <v>979</v>
      </c>
    </row>
    <row r="292" s="2" customFormat="1" ht="24.15" customHeight="1">
      <c r="A292" s="35"/>
      <c r="B292" s="36"/>
      <c r="C292" s="239" t="s">
        <v>980</v>
      </c>
      <c r="D292" s="239" t="s">
        <v>175</v>
      </c>
      <c r="E292" s="240" t="s">
        <v>438</v>
      </c>
      <c r="F292" s="241" t="s">
        <v>439</v>
      </c>
      <c r="G292" s="242" t="s">
        <v>213</v>
      </c>
      <c r="H292" s="243">
        <v>18</v>
      </c>
      <c r="I292" s="244"/>
      <c r="J292" s="245">
        <f>ROUND(I292*H292,2)</f>
        <v>0</v>
      </c>
      <c r="K292" s="246"/>
      <c r="L292" s="41"/>
      <c r="M292" s="247" t="s">
        <v>1</v>
      </c>
      <c r="N292" s="248" t="s">
        <v>41</v>
      </c>
      <c r="O292" s="88"/>
      <c r="P292" s="249">
        <f>O292*H292</f>
        <v>0</v>
      </c>
      <c r="Q292" s="249">
        <v>2.0000000000000002E-05</v>
      </c>
      <c r="R292" s="249">
        <f>Q292*H292</f>
        <v>0.00036000000000000002</v>
      </c>
      <c r="S292" s="249">
        <v>0</v>
      </c>
      <c r="T292" s="250">
        <f>S292*H292</f>
        <v>0</v>
      </c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R292" s="251" t="s">
        <v>214</v>
      </c>
      <c r="AT292" s="251" t="s">
        <v>175</v>
      </c>
      <c r="AU292" s="251" t="s">
        <v>85</v>
      </c>
      <c r="AY292" s="14" t="s">
        <v>172</v>
      </c>
      <c r="BE292" s="252">
        <f>IF(N292="základní",J292,0)</f>
        <v>0</v>
      </c>
      <c r="BF292" s="252">
        <f>IF(N292="snížená",J292,0)</f>
        <v>0</v>
      </c>
      <c r="BG292" s="252">
        <f>IF(N292="zákl. přenesená",J292,0)</f>
        <v>0</v>
      </c>
      <c r="BH292" s="252">
        <f>IF(N292="sníž. přenesená",J292,0)</f>
        <v>0</v>
      </c>
      <c r="BI292" s="252">
        <f>IF(N292="nulová",J292,0)</f>
        <v>0</v>
      </c>
      <c r="BJ292" s="14" t="s">
        <v>83</v>
      </c>
      <c r="BK292" s="252">
        <f>ROUND(I292*H292,2)</f>
        <v>0</v>
      </c>
      <c r="BL292" s="14" t="s">
        <v>214</v>
      </c>
      <c r="BM292" s="251" t="s">
        <v>981</v>
      </c>
    </row>
    <row r="293" s="2" customFormat="1" ht="24.15" customHeight="1">
      <c r="A293" s="35"/>
      <c r="B293" s="36"/>
      <c r="C293" s="239" t="s">
        <v>982</v>
      </c>
      <c r="D293" s="239" t="s">
        <v>175</v>
      </c>
      <c r="E293" s="240" t="s">
        <v>983</v>
      </c>
      <c r="F293" s="241" t="s">
        <v>984</v>
      </c>
      <c r="G293" s="242" t="s">
        <v>213</v>
      </c>
      <c r="H293" s="243">
        <v>10</v>
      </c>
      <c r="I293" s="244"/>
      <c r="J293" s="245">
        <f>ROUND(I293*H293,2)</f>
        <v>0</v>
      </c>
      <c r="K293" s="246"/>
      <c r="L293" s="41"/>
      <c r="M293" s="247" t="s">
        <v>1</v>
      </c>
      <c r="N293" s="248" t="s">
        <v>41</v>
      </c>
      <c r="O293" s="88"/>
      <c r="P293" s="249">
        <f>O293*H293</f>
        <v>0</v>
      </c>
      <c r="Q293" s="249">
        <v>3.0000000000000001E-05</v>
      </c>
      <c r="R293" s="249">
        <f>Q293*H293</f>
        <v>0.00030000000000000003</v>
      </c>
      <c r="S293" s="249">
        <v>0</v>
      </c>
      <c r="T293" s="250">
        <f>S293*H293</f>
        <v>0</v>
      </c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R293" s="251" t="s">
        <v>179</v>
      </c>
      <c r="AT293" s="251" t="s">
        <v>175</v>
      </c>
      <c r="AU293" s="251" t="s">
        <v>85</v>
      </c>
      <c r="AY293" s="14" t="s">
        <v>172</v>
      </c>
      <c r="BE293" s="252">
        <f>IF(N293="základní",J293,0)</f>
        <v>0</v>
      </c>
      <c r="BF293" s="252">
        <f>IF(N293="snížená",J293,0)</f>
        <v>0</v>
      </c>
      <c r="BG293" s="252">
        <f>IF(N293="zákl. přenesená",J293,0)</f>
        <v>0</v>
      </c>
      <c r="BH293" s="252">
        <f>IF(N293="sníž. přenesená",J293,0)</f>
        <v>0</v>
      </c>
      <c r="BI293" s="252">
        <f>IF(N293="nulová",J293,0)</f>
        <v>0</v>
      </c>
      <c r="BJ293" s="14" t="s">
        <v>83</v>
      </c>
      <c r="BK293" s="252">
        <f>ROUND(I293*H293,2)</f>
        <v>0</v>
      </c>
      <c r="BL293" s="14" t="s">
        <v>179</v>
      </c>
      <c r="BM293" s="251" t="s">
        <v>985</v>
      </c>
    </row>
    <row r="294" s="2" customFormat="1" ht="24.15" customHeight="1">
      <c r="A294" s="35"/>
      <c r="B294" s="36"/>
      <c r="C294" s="239" t="s">
        <v>986</v>
      </c>
      <c r="D294" s="239" t="s">
        <v>175</v>
      </c>
      <c r="E294" s="240" t="s">
        <v>442</v>
      </c>
      <c r="F294" s="241" t="s">
        <v>443</v>
      </c>
      <c r="G294" s="242" t="s">
        <v>213</v>
      </c>
      <c r="H294" s="243">
        <v>18</v>
      </c>
      <c r="I294" s="244"/>
      <c r="J294" s="245">
        <f>ROUND(I294*H294,2)</f>
        <v>0</v>
      </c>
      <c r="K294" s="246"/>
      <c r="L294" s="41"/>
      <c r="M294" s="247" t="s">
        <v>1</v>
      </c>
      <c r="N294" s="248" t="s">
        <v>41</v>
      </c>
      <c r="O294" s="88"/>
      <c r="P294" s="249">
        <f>O294*H294</f>
        <v>0</v>
      </c>
      <c r="Q294" s="249">
        <v>2.0000000000000002E-05</v>
      </c>
      <c r="R294" s="249">
        <f>Q294*H294</f>
        <v>0.00036000000000000002</v>
      </c>
      <c r="S294" s="249">
        <v>0</v>
      </c>
      <c r="T294" s="250">
        <f>S294*H294</f>
        <v>0</v>
      </c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R294" s="251" t="s">
        <v>214</v>
      </c>
      <c r="AT294" s="251" t="s">
        <v>175</v>
      </c>
      <c r="AU294" s="251" t="s">
        <v>85</v>
      </c>
      <c r="AY294" s="14" t="s">
        <v>172</v>
      </c>
      <c r="BE294" s="252">
        <f>IF(N294="základní",J294,0)</f>
        <v>0</v>
      </c>
      <c r="BF294" s="252">
        <f>IF(N294="snížená",J294,0)</f>
        <v>0</v>
      </c>
      <c r="BG294" s="252">
        <f>IF(N294="zákl. přenesená",J294,0)</f>
        <v>0</v>
      </c>
      <c r="BH294" s="252">
        <f>IF(N294="sníž. přenesená",J294,0)</f>
        <v>0</v>
      </c>
      <c r="BI294" s="252">
        <f>IF(N294="nulová",J294,0)</f>
        <v>0</v>
      </c>
      <c r="BJ294" s="14" t="s">
        <v>83</v>
      </c>
      <c r="BK294" s="252">
        <f>ROUND(I294*H294,2)</f>
        <v>0</v>
      </c>
      <c r="BL294" s="14" t="s">
        <v>214</v>
      </c>
      <c r="BM294" s="251" t="s">
        <v>987</v>
      </c>
    </row>
    <row r="295" s="2" customFormat="1" ht="24.15" customHeight="1">
      <c r="A295" s="35"/>
      <c r="B295" s="36"/>
      <c r="C295" s="239" t="s">
        <v>988</v>
      </c>
      <c r="D295" s="239" t="s">
        <v>175</v>
      </c>
      <c r="E295" s="240" t="s">
        <v>989</v>
      </c>
      <c r="F295" s="241" t="s">
        <v>990</v>
      </c>
      <c r="G295" s="242" t="s">
        <v>213</v>
      </c>
      <c r="H295" s="243">
        <v>10</v>
      </c>
      <c r="I295" s="244"/>
      <c r="J295" s="245">
        <f>ROUND(I295*H295,2)</f>
        <v>0</v>
      </c>
      <c r="K295" s="246"/>
      <c r="L295" s="41"/>
      <c r="M295" s="247" t="s">
        <v>1</v>
      </c>
      <c r="N295" s="248" t="s">
        <v>41</v>
      </c>
      <c r="O295" s="88"/>
      <c r="P295" s="249">
        <f>O295*H295</f>
        <v>0</v>
      </c>
      <c r="Q295" s="249">
        <v>4.0000000000000003E-05</v>
      </c>
      <c r="R295" s="249">
        <f>Q295*H295</f>
        <v>0.00040000000000000002</v>
      </c>
      <c r="S295" s="249">
        <v>0</v>
      </c>
      <c r="T295" s="250">
        <f>S295*H295</f>
        <v>0</v>
      </c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R295" s="251" t="s">
        <v>214</v>
      </c>
      <c r="AT295" s="251" t="s">
        <v>175</v>
      </c>
      <c r="AU295" s="251" t="s">
        <v>85</v>
      </c>
      <c r="AY295" s="14" t="s">
        <v>172</v>
      </c>
      <c r="BE295" s="252">
        <f>IF(N295="základní",J295,0)</f>
        <v>0</v>
      </c>
      <c r="BF295" s="252">
        <f>IF(N295="snížená",J295,0)</f>
        <v>0</v>
      </c>
      <c r="BG295" s="252">
        <f>IF(N295="zákl. přenesená",J295,0)</f>
        <v>0</v>
      </c>
      <c r="BH295" s="252">
        <f>IF(N295="sníž. přenesená",J295,0)</f>
        <v>0</v>
      </c>
      <c r="BI295" s="252">
        <f>IF(N295="nulová",J295,0)</f>
        <v>0</v>
      </c>
      <c r="BJ295" s="14" t="s">
        <v>83</v>
      </c>
      <c r="BK295" s="252">
        <f>ROUND(I295*H295,2)</f>
        <v>0</v>
      </c>
      <c r="BL295" s="14" t="s">
        <v>214</v>
      </c>
      <c r="BM295" s="251" t="s">
        <v>991</v>
      </c>
    </row>
    <row r="296" s="2" customFormat="1" ht="24.15" customHeight="1">
      <c r="A296" s="35"/>
      <c r="B296" s="36"/>
      <c r="C296" s="239" t="s">
        <v>992</v>
      </c>
      <c r="D296" s="239" t="s">
        <v>175</v>
      </c>
      <c r="E296" s="240" t="s">
        <v>446</v>
      </c>
      <c r="F296" s="241" t="s">
        <v>447</v>
      </c>
      <c r="G296" s="242" t="s">
        <v>213</v>
      </c>
      <c r="H296" s="243">
        <v>18</v>
      </c>
      <c r="I296" s="244"/>
      <c r="J296" s="245">
        <f>ROUND(I296*H296,2)</f>
        <v>0</v>
      </c>
      <c r="K296" s="246"/>
      <c r="L296" s="41"/>
      <c r="M296" s="247" t="s">
        <v>1</v>
      </c>
      <c r="N296" s="248" t="s">
        <v>41</v>
      </c>
      <c r="O296" s="88"/>
      <c r="P296" s="249">
        <f>O296*H296</f>
        <v>0</v>
      </c>
      <c r="Q296" s="249">
        <v>2.0000000000000002E-05</v>
      </c>
      <c r="R296" s="249">
        <f>Q296*H296</f>
        <v>0.00036000000000000002</v>
      </c>
      <c r="S296" s="249">
        <v>0</v>
      </c>
      <c r="T296" s="250">
        <f>S296*H296</f>
        <v>0</v>
      </c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R296" s="251" t="s">
        <v>214</v>
      </c>
      <c r="AT296" s="251" t="s">
        <v>175</v>
      </c>
      <c r="AU296" s="251" t="s">
        <v>85</v>
      </c>
      <c r="AY296" s="14" t="s">
        <v>172</v>
      </c>
      <c r="BE296" s="252">
        <f>IF(N296="základní",J296,0)</f>
        <v>0</v>
      </c>
      <c r="BF296" s="252">
        <f>IF(N296="snížená",J296,0)</f>
        <v>0</v>
      </c>
      <c r="BG296" s="252">
        <f>IF(N296="zákl. přenesená",J296,0)</f>
        <v>0</v>
      </c>
      <c r="BH296" s="252">
        <f>IF(N296="sníž. přenesená",J296,0)</f>
        <v>0</v>
      </c>
      <c r="BI296" s="252">
        <f>IF(N296="nulová",J296,0)</f>
        <v>0</v>
      </c>
      <c r="BJ296" s="14" t="s">
        <v>83</v>
      </c>
      <c r="BK296" s="252">
        <f>ROUND(I296*H296,2)</f>
        <v>0</v>
      </c>
      <c r="BL296" s="14" t="s">
        <v>214</v>
      </c>
      <c r="BM296" s="251" t="s">
        <v>993</v>
      </c>
    </row>
    <row r="297" s="2" customFormat="1" ht="24.15" customHeight="1">
      <c r="A297" s="35"/>
      <c r="B297" s="36"/>
      <c r="C297" s="239" t="s">
        <v>994</v>
      </c>
      <c r="D297" s="239" t="s">
        <v>175</v>
      </c>
      <c r="E297" s="240" t="s">
        <v>995</v>
      </c>
      <c r="F297" s="241" t="s">
        <v>996</v>
      </c>
      <c r="G297" s="242" t="s">
        <v>213</v>
      </c>
      <c r="H297" s="243">
        <v>10</v>
      </c>
      <c r="I297" s="244"/>
      <c r="J297" s="245">
        <f>ROUND(I297*H297,2)</f>
        <v>0</v>
      </c>
      <c r="K297" s="246"/>
      <c r="L297" s="41"/>
      <c r="M297" s="247" t="s">
        <v>1</v>
      </c>
      <c r="N297" s="248" t="s">
        <v>41</v>
      </c>
      <c r="O297" s="88"/>
      <c r="P297" s="249">
        <f>O297*H297</f>
        <v>0</v>
      </c>
      <c r="Q297" s="249">
        <v>4.0000000000000003E-05</v>
      </c>
      <c r="R297" s="249">
        <f>Q297*H297</f>
        <v>0.00040000000000000002</v>
      </c>
      <c r="S297" s="249">
        <v>0</v>
      </c>
      <c r="T297" s="250">
        <f>S297*H297</f>
        <v>0</v>
      </c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R297" s="251" t="s">
        <v>214</v>
      </c>
      <c r="AT297" s="251" t="s">
        <v>175</v>
      </c>
      <c r="AU297" s="251" t="s">
        <v>85</v>
      </c>
      <c r="AY297" s="14" t="s">
        <v>172</v>
      </c>
      <c r="BE297" s="252">
        <f>IF(N297="základní",J297,0)</f>
        <v>0</v>
      </c>
      <c r="BF297" s="252">
        <f>IF(N297="snížená",J297,0)</f>
        <v>0</v>
      </c>
      <c r="BG297" s="252">
        <f>IF(N297="zákl. přenesená",J297,0)</f>
        <v>0</v>
      </c>
      <c r="BH297" s="252">
        <f>IF(N297="sníž. přenesená",J297,0)</f>
        <v>0</v>
      </c>
      <c r="BI297" s="252">
        <f>IF(N297="nulová",J297,0)</f>
        <v>0</v>
      </c>
      <c r="BJ297" s="14" t="s">
        <v>83</v>
      </c>
      <c r="BK297" s="252">
        <f>ROUND(I297*H297,2)</f>
        <v>0</v>
      </c>
      <c r="BL297" s="14" t="s">
        <v>214</v>
      </c>
      <c r="BM297" s="251" t="s">
        <v>997</v>
      </c>
    </row>
    <row r="298" s="2" customFormat="1" ht="24.15" customHeight="1">
      <c r="A298" s="35"/>
      <c r="B298" s="36"/>
      <c r="C298" s="239" t="s">
        <v>998</v>
      </c>
      <c r="D298" s="239" t="s">
        <v>175</v>
      </c>
      <c r="E298" s="240" t="s">
        <v>449</v>
      </c>
      <c r="F298" s="241" t="s">
        <v>450</v>
      </c>
      <c r="G298" s="242" t="s">
        <v>213</v>
      </c>
      <c r="H298" s="243">
        <v>18</v>
      </c>
      <c r="I298" s="244"/>
      <c r="J298" s="245">
        <f>ROUND(I298*H298,2)</f>
        <v>0</v>
      </c>
      <c r="K298" s="246"/>
      <c r="L298" s="41"/>
      <c r="M298" s="247" t="s">
        <v>1</v>
      </c>
      <c r="N298" s="248" t="s">
        <v>41</v>
      </c>
      <c r="O298" s="88"/>
      <c r="P298" s="249">
        <f>O298*H298</f>
        <v>0</v>
      </c>
      <c r="Q298" s="249">
        <v>2.0000000000000002E-05</v>
      </c>
      <c r="R298" s="249">
        <f>Q298*H298</f>
        <v>0.00036000000000000002</v>
      </c>
      <c r="S298" s="249">
        <v>0</v>
      </c>
      <c r="T298" s="250">
        <f>S298*H298</f>
        <v>0</v>
      </c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R298" s="251" t="s">
        <v>214</v>
      </c>
      <c r="AT298" s="251" t="s">
        <v>175</v>
      </c>
      <c r="AU298" s="251" t="s">
        <v>85</v>
      </c>
      <c r="AY298" s="14" t="s">
        <v>172</v>
      </c>
      <c r="BE298" s="252">
        <f>IF(N298="základní",J298,0)</f>
        <v>0</v>
      </c>
      <c r="BF298" s="252">
        <f>IF(N298="snížená",J298,0)</f>
        <v>0</v>
      </c>
      <c r="BG298" s="252">
        <f>IF(N298="zákl. přenesená",J298,0)</f>
        <v>0</v>
      </c>
      <c r="BH298" s="252">
        <f>IF(N298="sníž. přenesená",J298,0)</f>
        <v>0</v>
      </c>
      <c r="BI298" s="252">
        <f>IF(N298="nulová",J298,0)</f>
        <v>0</v>
      </c>
      <c r="BJ298" s="14" t="s">
        <v>83</v>
      </c>
      <c r="BK298" s="252">
        <f>ROUND(I298*H298,2)</f>
        <v>0</v>
      </c>
      <c r="BL298" s="14" t="s">
        <v>214</v>
      </c>
      <c r="BM298" s="251" t="s">
        <v>999</v>
      </c>
    </row>
    <row r="299" s="2" customFormat="1" ht="24.15" customHeight="1">
      <c r="A299" s="35"/>
      <c r="B299" s="36"/>
      <c r="C299" s="239" t="s">
        <v>1000</v>
      </c>
      <c r="D299" s="239" t="s">
        <v>175</v>
      </c>
      <c r="E299" s="240" t="s">
        <v>1001</v>
      </c>
      <c r="F299" s="241" t="s">
        <v>1002</v>
      </c>
      <c r="G299" s="242" t="s">
        <v>213</v>
      </c>
      <c r="H299" s="243">
        <v>10</v>
      </c>
      <c r="I299" s="244"/>
      <c r="J299" s="245">
        <f>ROUND(I299*H299,2)</f>
        <v>0</v>
      </c>
      <c r="K299" s="246"/>
      <c r="L299" s="41"/>
      <c r="M299" s="247" t="s">
        <v>1</v>
      </c>
      <c r="N299" s="248" t="s">
        <v>41</v>
      </c>
      <c r="O299" s="88"/>
      <c r="P299" s="249">
        <f>O299*H299</f>
        <v>0</v>
      </c>
      <c r="Q299" s="249">
        <v>4.0000000000000003E-05</v>
      </c>
      <c r="R299" s="249">
        <f>Q299*H299</f>
        <v>0.00040000000000000002</v>
      </c>
      <c r="S299" s="249">
        <v>0</v>
      </c>
      <c r="T299" s="250">
        <f>S299*H299</f>
        <v>0</v>
      </c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R299" s="251" t="s">
        <v>214</v>
      </c>
      <c r="AT299" s="251" t="s">
        <v>175</v>
      </c>
      <c r="AU299" s="251" t="s">
        <v>85</v>
      </c>
      <c r="AY299" s="14" t="s">
        <v>172</v>
      </c>
      <c r="BE299" s="252">
        <f>IF(N299="základní",J299,0)</f>
        <v>0</v>
      </c>
      <c r="BF299" s="252">
        <f>IF(N299="snížená",J299,0)</f>
        <v>0</v>
      </c>
      <c r="BG299" s="252">
        <f>IF(N299="zákl. přenesená",J299,0)</f>
        <v>0</v>
      </c>
      <c r="BH299" s="252">
        <f>IF(N299="sníž. přenesená",J299,0)</f>
        <v>0</v>
      </c>
      <c r="BI299" s="252">
        <f>IF(N299="nulová",J299,0)</f>
        <v>0</v>
      </c>
      <c r="BJ299" s="14" t="s">
        <v>83</v>
      </c>
      <c r="BK299" s="252">
        <f>ROUND(I299*H299,2)</f>
        <v>0</v>
      </c>
      <c r="BL299" s="14" t="s">
        <v>214</v>
      </c>
      <c r="BM299" s="251" t="s">
        <v>1003</v>
      </c>
    </row>
    <row r="300" s="12" customFormat="1" ht="25.92" customHeight="1">
      <c r="A300" s="12"/>
      <c r="B300" s="223"/>
      <c r="C300" s="224"/>
      <c r="D300" s="225" t="s">
        <v>75</v>
      </c>
      <c r="E300" s="226" t="s">
        <v>1004</v>
      </c>
      <c r="F300" s="226" t="s">
        <v>507</v>
      </c>
      <c r="G300" s="224"/>
      <c r="H300" s="224"/>
      <c r="I300" s="227"/>
      <c r="J300" s="228">
        <f>BK300</f>
        <v>0</v>
      </c>
      <c r="K300" s="224"/>
      <c r="L300" s="229"/>
      <c r="M300" s="230"/>
      <c r="N300" s="231"/>
      <c r="O300" s="231"/>
      <c r="P300" s="232">
        <f>SUM(P301:P315)</f>
        <v>0</v>
      </c>
      <c r="Q300" s="231"/>
      <c r="R300" s="232">
        <f>SUM(R301:R315)</f>
        <v>0.01218</v>
      </c>
      <c r="S300" s="231"/>
      <c r="T300" s="233">
        <f>SUM(T301:T315)</f>
        <v>0</v>
      </c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R300" s="234" t="s">
        <v>83</v>
      </c>
      <c r="AT300" s="235" t="s">
        <v>75</v>
      </c>
      <c r="AU300" s="235" t="s">
        <v>76</v>
      </c>
      <c r="AY300" s="234" t="s">
        <v>172</v>
      </c>
      <c r="BK300" s="236">
        <f>SUM(BK301:BK315)</f>
        <v>0</v>
      </c>
    </row>
    <row r="301" s="2" customFormat="1" ht="16.5" customHeight="1">
      <c r="A301" s="35"/>
      <c r="B301" s="36"/>
      <c r="C301" s="239" t="s">
        <v>1005</v>
      </c>
      <c r="D301" s="239" t="s">
        <v>175</v>
      </c>
      <c r="E301" s="240" t="s">
        <v>1006</v>
      </c>
      <c r="F301" s="241" t="s">
        <v>1007</v>
      </c>
      <c r="G301" s="242" t="s">
        <v>336</v>
      </c>
      <c r="H301" s="243">
        <v>24</v>
      </c>
      <c r="I301" s="244"/>
      <c r="J301" s="245">
        <f>ROUND(I301*H301,2)</f>
        <v>0</v>
      </c>
      <c r="K301" s="246"/>
      <c r="L301" s="41"/>
      <c r="M301" s="247" t="s">
        <v>1</v>
      </c>
      <c r="N301" s="248" t="s">
        <v>41</v>
      </c>
      <c r="O301" s="88"/>
      <c r="P301" s="249">
        <f>O301*H301</f>
        <v>0</v>
      </c>
      <c r="Q301" s="249">
        <v>0</v>
      </c>
      <c r="R301" s="249">
        <f>Q301*H301</f>
        <v>0</v>
      </c>
      <c r="S301" s="249">
        <v>0</v>
      </c>
      <c r="T301" s="250">
        <f>S301*H301</f>
        <v>0</v>
      </c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R301" s="251" t="s">
        <v>495</v>
      </c>
      <c r="AT301" s="251" t="s">
        <v>175</v>
      </c>
      <c r="AU301" s="251" t="s">
        <v>83</v>
      </c>
      <c r="AY301" s="14" t="s">
        <v>172</v>
      </c>
      <c r="BE301" s="252">
        <f>IF(N301="základní",J301,0)</f>
        <v>0</v>
      </c>
      <c r="BF301" s="252">
        <f>IF(N301="snížená",J301,0)</f>
        <v>0</v>
      </c>
      <c r="BG301" s="252">
        <f>IF(N301="zákl. přenesená",J301,0)</f>
        <v>0</v>
      </c>
      <c r="BH301" s="252">
        <f>IF(N301="sníž. přenesená",J301,0)</f>
        <v>0</v>
      </c>
      <c r="BI301" s="252">
        <f>IF(N301="nulová",J301,0)</f>
        <v>0</v>
      </c>
      <c r="BJ301" s="14" t="s">
        <v>83</v>
      </c>
      <c r="BK301" s="252">
        <f>ROUND(I301*H301,2)</f>
        <v>0</v>
      </c>
      <c r="BL301" s="14" t="s">
        <v>495</v>
      </c>
      <c r="BM301" s="251" t="s">
        <v>1008</v>
      </c>
    </row>
    <row r="302" s="2" customFormat="1" ht="16.5" customHeight="1">
      <c r="A302" s="35"/>
      <c r="B302" s="36"/>
      <c r="C302" s="253" t="s">
        <v>1009</v>
      </c>
      <c r="D302" s="253" t="s">
        <v>181</v>
      </c>
      <c r="E302" s="254" t="s">
        <v>1010</v>
      </c>
      <c r="F302" s="255" t="s">
        <v>1011</v>
      </c>
      <c r="G302" s="256" t="s">
        <v>504</v>
      </c>
      <c r="H302" s="257">
        <v>1</v>
      </c>
      <c r="I302" s="258"/>
      <c r="J302" s="259">
        <f>ROUND(I302*H302,2)</f>
        <v>0</v>
      </c>
      <c r="K302" s="260"/>
      <c r="L302" s="261"/>
      <c r="M302" s="262" t="s">
        <v>1</v>
      </c>
      <c r="N302" s="263" t="s">
        <v>41</v>
      </c>
      <c r="O302" s="88"/>
      <c r="P302" s="249">
        <f>O302*H302</f>
        <v>0</v>
      </c>
      <c r="Q302" s="249">
        <v>0</v>
      </c>
      <c r="R302" s="249">
        <f>Q302*H302</f>
        <v>0</v>
      </c>
      <c r="S302" s="249">
        <v>0</v>
      </c>
      <c r="T302" s="250">
        <f>S302*H302</f>
        <v>0</v>
      </c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R302" s="251" t="s">
        <v>495</v>
      </c>
      <c r="AT302" s="251" t="s">
        <v>181</v>
      </c>
      <c r="AU302" s="251" t="s">
        <v>83</v>
      </c>
      <c r="AY302" s="14" t="s">
        <v>172</v>
      </c>
      <c r="BE302" s="252">
        <f>IF(N302="základní",J302,0)</f>
        <v>0</v>
      </c>
      <c r="BF302" s="252">
        <f>IF(N302="snížená",J302,0)</f>
        <v>0</v>
      </c>
      <c r="BG302" s="252">
        <f>IF(N302="zákl. přenesená",J302,0)</f>
        <v>0</v>
      </c>
      <c r="BH302" s="252">
        <f>IF(N302="sníž. přenesená",J302,0)</f>
        <v>0</v>
      </c>
      <c r="BI302" s="252">
        <f>IF(N302="nulová",J302,0)</f>
        <v>0</v>
      </c>
      <c r="BJ302" s="14" t="s">
        <v>83</v>
      </c>
      <c r="BK302" s="252">
        <f>ROUND(I302*H302,2)</f>
        <v>0</v>
      </c>
      <c r="BL302" s="14" t="s">
        <v>495</v>
      </c>
      <c r="BM302" s="251" t="s">
        <v>1012</v>
      </c>
    </row>
    <row r="303" s="2" customFormat="1" ht="16.5" customHeight="1">
      <c r="A303" s="35"/>
      <c r="B303" s="36"/>
      <c r="C303" s="239" t="s">
        <v>1013</v>
      </c>
      <c r="D303" s="239" t="s">
        <v>175</v>
      </c>
      <c r="E303" s="240" t="s">
        <v>1014</v>
      </c>
      <c r="F303" s="241" t="s">
        <v>1015</v>
      </c>
      <c r="G303" s="242" t="s">
        <v>336</v>
      </c>
      <c r="H303" s="243">
        <v>16</v>
      </c>
      <c r="I303" s="244"/>
      <c r="J303" s="245">
        <f>ROUND(I303*H303,2)</f>
        <v>0</v>
      </c>
      <c r="K303" s="246"/>
      <c r="L303" s="41"/>
      <c r="M303" s="247" t="s">
        <v>1</v>
      </c>
      <c r="N303" s="248" t="s">
        <v>41</v>
      </c>
      <c r="O303" s="88"/>
      <c r="P303" s="249">
        <f>O303*H303</f>
        <v>0</v>
      </c>
      <c r="Q303" s="249">
        <v>0</v>
      </c>
      <c r="R303" s="249">
        <f>Q303*H303</f>
        <v>0</v>
      </c>
      <c r="S303" s="249">
        <v>0</v>
      </c>
      <c r="T303" s="250">
        <f>S303*H303</f>
        <v>0</v>
      </c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R303" s="251" t="s">
        <v>179</v>
      </c>
      <c r="AT303" s="251" t="s">
        <v>175</v>
      </c>
      <c r="AU303" s="251" t="s">
        <v>83</v>
      </c>
      <c r="AY303" s="14" t="s">
        <v>172</v>
      </c>
      <c r="BE303" s="252">
        <f>IF(N303="základní",J303,0)</f>
        <v>0</v>
      </c>
      <c r="BF303" s="252">
        <f>IF(N303="snížená",J303,0)</f>
        <v>0</v>
      </c>
      <c r="BG303" s="252">
        <f>IF(N303="zákl. přenesená",J303,0)</f>
        <v>0</v>
      </c>
      <c r="BH303" s="252">
        <f>IF(N303="sníž. přenesená",J303,0)</f>
        <v>0</v>
      </c>
      <c r="BI303" s="252">
        <f>IF(N303="nulová",J303,0)</f>
        <v>0</v>
      </c>
      <c r="BJ303" s="14" t="s">
        <v>83</v>
      </c>
      <c r="BK303" s="252">
        <f>ROUND(I303*H303,2)</f>
        <v>0</v>
      </c>
      <c r="BL303" s="14" t="s">
        <v>179</v>
      </c>
      <c r="BM303" s="251" t="s">
        <v>1016</v>
      </c>
    </row>
    <row r="304" s="2" customFormat="1" ht="16.5" customHeight="1">
      <c r="A304" s="35"/>
      <c r="B304" s="36"/>
      <c r="C304" s="239" t="s">
        <v>1017</v>
      </c>
      <c r="D304" s="239" t="s">
        <v>175</v>
      </c>
      <c r="E304" s="240" t="s">
        <v>1018</v>
      </c>
      <c r="F304" s="241" t="s">
        <v>1019</v>
      </c>
      <c r="G304" s="242" t="s">
        <v>336</v>
      </c>
      <c r="H304" s="243">
        <v>24</v>
      </c>
      <c r="I304" s="244"/>
      <c r="J304" s="245">
        <f>ROUND(I304*H304,2)</f>
        <v>0</v>
      </c>
      <c r="K304" s="246"/>
      <c r="L304" s="41"/>
      <c r="M304" s="247" t="s">
        <v>1</v>
      </c>
      <c r="N304" s="248" t="s">
        <v>41</v>
      </c>
      <c r="O304" s="88"/>
      <c r="P304" s="249">
        <f>O304*H304</f>
        <v>0</v>
      </c>
      <c r="Q304" s="249">
        <v>0</v>
      </c>
      <c r="R304" s="249">
        <f>Q304*H304</f>
        <v>0</v>
      </c>
      <c r="S304" s="249">
        <v>0</v>
      </c>
      <c r="T304" s="250">
        <f>S304*H304</f>
        <v>0</v>
      </c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R304" s="251" t="s">
        <v>179</v>
      </c>
      <c r="AT304" s="251" t="s">
        <v>175</v>
      </c>
      <c r="AU304" s="251" t="s">
        <v>83</v>
      </c>
      <c r="AY304" s="14" t="s">
        <v>172</v>
      </c>
      <c r="BE304" s="252">
        <f>IF(N304="základní",J304,0)</f>
        <v>0</v>
      </c>
      <c r="BF304" s="252">
        <f>IF(N304="snížená",J304,0)</f>
        <v>0</v>
      </c>
      <c r="BG304" s="252">
        <f>IF(N304="zákl. přenesená",J304,0)</f>
        <v>0</v>
      </c>
      <c r="BH304" s="252">
        <f>IF(N304="sníž. přenesená",J304,0)</f>
        <v>0</v>
      </c>
      <c r="BI304" s="252">
        <f>IF(N304="nulová",J304,0)</f>
        <v>0</v>
      </c>
      <c r="BJ304" s="14" t="s">
        <v>83</v>
      </c>
      <c r="BK304" s="252">
        <f>ROUND(I304*H304,2)</f>
        <v>0</v>
      </c>
      <c r="BL304" s="14" t="s">
        <v>179</v>
      </c>
      <c r="BM304" s="251" t="s">
        <v>1020</v>
      </c>
    </row>
    <row r="305" s="2" customFormat="1" ht="16.5" customHeight="1">
      <c r="A305" s="35"/>
      <c r="B305" s="36"/>
      <c r="C305" s="239" t="s">
        <v>1021</v>
      </c>
      <c r="D305" s="239" t="s">
        <v>175</v>
      </c>
      <c r="E305" s="240" t="s">
        <v>1022</v>
      </c>
      <c r="F305" s="241" t="s">
        <v>1023</v>
      </c>
      <c r="G305" s="242" t="s">
        <v>336</v>
      </c>
      <c r="H305" s="243">
        <v>8</v>
      </c>
      <c r="I305" s="244"/>
      <c r="J305" s="245">
        <f>ROUND(I305*H305,2)</f>
        <v>0</v>
      </c>
      <c r="K305" s="246"/>
      <c r="L305" s="41"/>
      <c r="M305" s="247" t="s">
        <v>1</v>
      </c>
      <c r="N305" s="248" t="s">
        <v>41</v>
      </c>
      <c r="O305" s="88"/>
      <c r="P305" s="249">
        <f>O305*H305</f>
        <v>0</v>
      </c>
      <c r="Q305" s="249">
        <v>0</v>
      </c>
      <c r="R305" s="249">
        <f>Q305*H305</f>
        <v>0</v>
      </c>
      <c r="S305" s="249">
        <v>0</v>
      </c>
      <c r="T305" s="250">
        <f>S305*H305</f>
        <v>0</v>
      </c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R305" s="251" t="s">
        <v>179</v>
      </c>
      <c r="AT305" s="251" t="s">
        <v>175</v>
      </c>
      <c r="AU305" s="251" t="s">
        <v>83</v>
      </c>
      <c r="AY305" s="14" t="s">
        <v>172</v>
      </c>
      <c r="BE305" s="252">
        <f>IF(N305="základní",J305,0)</f>
        <v>0</v>
      </c>
      <c r="BF305" s="252">
        <f>IF(N305="snížená",J305,0)</f>
        <v>0</v>
      </c>
      <c r="BG305" s="252">
        <f>IF(N305="zákl. přenesená",J305,0)</f>
        <v>0</v>
      </c>
      <c r="BH305" s="252">
        <f>IF(N305="sníž. přenesená",J305,0)</f>
        <v>0</v>
      </c>
      <c r="BI305" s="252">
        <f>IF(N305="nulová",J305,0)</f>
        <v>0</v>
      </c>
      <c r="BJ305" s="14" t="s">
        <v>83</v>
      </c>
      <c r="BK305" s="252">
        <f>ROUND(I305*H305,2)</f>
        <v>0</v>
      </c>
      <c r="BL305" s="14" t="s">
        <v>179</v>
      </c>
      <c r="BM305" s="251" t="s">
        <v>1024</v>
      </c>
    </row>
    <row r="306" s="2" customFormat="1" ht="16.5" customHeight="1">
      <c r="A306" s="35"/>
      <c r="B306" s="36"/>
      <c r="C306" s="239" t="s">
        <v>1025</v>
      </c>
      <c r="D306" s="239" t="s">
        <v>175</v>
      </c>
      <c r="E306" s="240" t="s">
        <v>1026</v>
      </c>
      <c r="F306" s="241" t="s">
        <v>1027</v>
      </c>
      <c r="G306" s="242" t="s">
        <v>336</v>
      </c>
      <c r="H306" s="243">
        <v>16</v>
      </c>
      <c r="I306" s="244"/>
      <c r="J306" s="245">
        <f>ROUND(I306*H306,2)</f>
        <v>0</v>
      </c>
      <c r="K306" s="246"/>
      <c r="L306" s="41"/>
      <c r="M306" s="247" t="s">
        <v>1</v>
      </c>
      <c r="N306" s="248" t="s">
        <v>41</v>
      </c>
      <c r="O306" s="88"/>
      <c r="P306" s="249">
        <f>O306*H306</f>
        <v>0</v>
      </c>
      <c r="Q306" s="249">
        <v>0</v>
      </c>
      <c r="R306" s="249">
        <f>Q306*H306</f>
        <v>0</v>
      </c>
      <c r="S306" s="249">
        <v>0</v>
      </c>
      <c r="T306" s="250">
        <f>S306*H306</f>
        <v>0</v>
      </c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R306" s="251" t="s">
        <v>179</v>
      </c>
      <c r="AT306" s="251" t="s">
        <v>175</v>
      </c>
      <c r="AU306" s="251" t="s">
        <v>83</v>
      </c>
      <c r="AY306" s="14" t="s">
        <v>172</v>
      </c>
      <c r="BE306" s="252">
        <f>IF(N306="základní",J306,0)</f>
        <v>0</v>
      </c>
      <c r="BF306" s="252">
        <f>IF(N306="snížená",J306,0)</f>
        <v>0</v>
      </c>
      <c r="BG306" s="252">
        <f>IF(N306="zákl. přenesená",J306,0)</f>
        <v>0</v>
      </c>
      <c r="BH306" s="252">
        <f>IF(N306="sníž. přenesená",J306,0)</f>
        <v>0</v>
      </c>
      <c r="BI306" s="252">
        <f>IF(N306="nulová",J306,0)</f>
        <v>0</v>
      </c>
      <c r="BJ306" s="14" t="s">
        <v>83</v>
      </c>
      <c r="BK306" s="252">
        <f>ROUND(I306*H306,2)</f>
        <v>0</v>
      </c>
      <c r="BL306" s="14" t="s">
        <v>179</v>
      </c>
      <c r="BM306" s="251" t="s">
        <v>1028</v>
      </c>
    </row>
    <row r="307" s="2" customFormat="1" ht="24.15" customHeight="1">
      <c r="A307" s="35"/>
      <c r="B307" s="36"/>
      <c r="C307" s="239" t="s">
        <v>1029</v>
      </c>
      <c r="D307" s="239" t="s">
        <v>175</v>
      </c>
      <c r="E307" s="240" t="s">
        <v>1030</v>
      </c>
      <c r="F307" s="241" t="s">
        <v>1031</v>
      </c>
      <c r="G307" s="242" t="s">
        <v>336</v>
      </c>
      <c r="H307" s="243">
        <v>72</v>
      </c>
      <c r="I307" s="244"/>
      <c r="J307" s="245">
        <f>ROUND(I307*H307,2)</f>
        <v>0</v>
      </c>
      <c r="K307" s="246"/>
      <c r="L307" s="41"/>
      <c r="M307" s="247" t="s">
        <v>1</v>
      </c>
      <c r="N307" s="248" t="s">
        <v>41</v>
      </c>
      <c r="O307" s="88"/>
      <c r="P307" s="249">
        <f>O307*H307</f>
        <v>0</v>
      </c>
      <c r="Q307" s="249">
        <v>0</v>
      </c>
      <c r="R307" s="249">
        <f>Q307*H307</f>
        <v>0</v>
      </c>
      <c r="S307" s="249">
        <v>0</v>
      </c>
      <c r="T307" s="250">
        <f>S307*H307</f>
        <v>0</v>
      </c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R307" s="251" t="s">
        <v>179</v>
      </c>
      <c r="AT307" s="251" t="s">
        <v>175</v>
      </c>
      <c r="AU307" s="251" t="s">
        <v>83</v>
      </c>
      <c r="AY307" s="14" t="s">
        <v>172</v>
      </c>
      <c r="BE307" s="252">
        <f>IF(N307="základní",J307,0)</f>
        <v>0</v>
      </c>
      <c r="BF307" s="252">
        <f>IF(N307="snížená",J307,0)</f>
        <v>0</v>
      </c>
      <c r="BG307" s="252">
        <f>IF(N307="zákl. přenesená",J307,0)</f>
        <v>0</v>
      </c>
      <c r="BH307" s="252">
        <f>IF(N307="sníž. přenesená",J307,0)</f>
        <v>0</v>
      </c>
      <c r="BI307" s="252">
        <f>IF(N307="nulová",J307,0)</f>
        <v>0</v>
      </c>
      <c r="BJ307" s="14" t="s">
        <v>83</v>
      </c>
      <c r="BK307" s="252">
        <f>ROUND(I307*H307,2)</f>
        <v>0</v>
      </c>
      <c r="BL307" s="14" t="s">
        <v>179</v>
      </c>
      <c r="BM307" s="251" t="s">
        <v>1032</v>
      </c>
    </row>
    <row r="308" s="2" customFormat="1" ht="16.5" customHeight="1">
      <c r="A308" s="35"/>
      <c r="B308" s="36"/>
      <c r="C308" s="239" t="s">
        <v>1033</v>
      </c>
      <c r="D308" s="239" t="s">
        <v>175</v>
      </c>
      <c r="E308" s="240" t="s">
        <v>1034</v>
      </c>
      <c r="F308" s="241" t="s">
        <v>1035</v>
      </c>
      <c r="G308" s="242" t="s">
        <v>336</v>
      </c>
      <c r="H308" s="243">
        <v>8</v>
      </c>
      <c r="I308" s="244"/>
      <c r="J308" s="245">
        <f>ROUND(I308*H308,2)</f>
        <v>0</v>
      </c>
      <c r="K308" s="246"/>
      <c r="L308" s="41"/>
      <c r="M308" s="247" t="s">
        <v>1</v>
      </c>
      <c r="N308" s="248" t="s">
        <v>41</v>
      </c>
      <c r="O308" s="88"/>
      <c r="P308" s="249">
        <f>O308*H308</f>
        <v>0</v>
      </c>
      <c r="Q308" s="249">
        <v>0</v>
      </c>
      <c r="R308" s="249">
        <f>Q308*H308</f>
        <v>0</v>
      </c>
      <c r="S308" s="249">
        <v>0</v>
      </c>
      <c r="T308" s="250">
        <f>S308*H308</f>
        <v>0</v>
      </c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R308" s="251" t="s">
        <v>179</v>
      </c>
      <c r="AT308" s="251" t="s">
        <v>175</v>
      </c>
      <c r="AU308" s="251" t="s">
        <v>83</v>
      </c>
      <c r="AY308" s="14" t="s">
        <v>172</v>
      </c>
      <c r="BE308" s="252">
        <f>IF(N308="základní",J308,0)</f>
        <v>0</v>
      </c>
      <c r="BF308" s="252">
        <f>IF(N308="snížená",J308,0)</f>
        <v>0</v>
      </c>
      <c r="BG308" s="252">
        <f>IF(N308="zákl. přenesená",J308,0)</f>
        <v>0</v>
      </c>
      <c r="BH308" s="252">
        <f>IF(N308="sníž. přenesená",J308,0)</f>
        <v>0</v>
      </c>
      <c r="BI308" s="252">
        <f>IF(N308="nulová",J308,0)</f>
        <v>0</v>
      </c>
      <c r="BJ308" s="14" t="s">
        <v>83</v>
      </c>
      <c r="BK308" s="252">
        <f>ROUND(I308*H308,2)</f>
        <v>0</v>
      </c>
      <c r="BL308" s="14" t="s">
        <v>179</v>
      </c>
      <c r="BM308" s="251" t="s">
        <v>1036</v>
      </c>
    </row>
    <row r="309" s="2" customFormat="1" ht="24.15" customHeight="1">
      <c r="A309" s="35"/>
      <c r="B309" s="36"/>
      <c r="C309" s="253" t="s">
        <v>1037</v>
      </c>
      <c r="D309" s="253" t="s">
        <v>181</v>
      </c>
      <c r="E309" s="254" t="s">
        <v>1038</v>
      </c>
      <c r="F309" s="255" t="s">
        <v>1039</v>
      </c>
      <c r="G309" s="256" t="s">
        <v>504</v>
      </c>
      <c r="H309" s="257">
        <v>1</v>
      </c>
      <c r="I309" s="258"/>
      <c r="J309" s="259">
        <f>ROUND(I309*H309,2)</f>
        <v>0</v>
      </c>
      <c r="K309" s="260"/>
      <c r="L309" s="261"/>
      <c r="M309" s="262" t="s">
        <v>1</v>
      </c>
      <c r="N309" s="263" t="s">
        <v>41</v>
      </c>
      <c r="O309" s="88"/>
      <c r="P309" s="249">
        <f>O309*H309</f>
        <v>0</v>
      </c>
      <c r="Q309" s="249">
        <v>0</v>
      </c>
      <c r="R309" s="249">
        <f>Q309*H309</f>
        <v>0</v>
      </c>
      <c r="S309" s="249">
        <v>0</v>
      </c>
      <c r="T309" s="250">
        <f>S309*H309</f>
        <v>0</v>
      </c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R309" s="251" t="s">
        <v>184</v>
      </c>
      <c r="AT309" s="251" t="s">
        <v>181</v>
      </c>
      <c r="AU309" s="251" t="s">
        <v>83</v>
      </c>
      <c r="AY309" s="14" t="s">
        <v>172</v>
      </c>
      <c r="BE309" s="252">
        <f>IF(N309="základní",J309,0)</f>
        <v>0</v>
      </c>
      <c r="BF309" s="252">
        <f>IF(N309="snížená",J309,0)</f>
        <v>0</v>
      </c>
      <c r="BG309" s="252">
        <f>IF(N309="zákl. přenesená",J309,0)</f>
        <v>0</v>
      </c>
      <c r="BH309" s="252">
        <f>IF(N309="sníž. přenesená",J309,0)</f>
        <v>0</v>
      </c>
      <c r="BI309" s="252">
        <f>IF(N309="nulová",J309,0)</f>
        <v>0</v>
      </c>
      <c r="BJ309" s="14" t="s">
        <v>83</v>
      </c>
      <c r="BK309" s="252">
        <f>ROUND(I309*H309,2)</f>
        <v>0</v>
      </c>
      <c r="BL309" s="14" t="s">
        <v>179</v>
      </c>
      <c r="BM309" s="251" t="s">
        <v>1040</v>
      </c>
    </row>
    <row r="310" s="2" customFormat="1" ht="21.75" customHeight="1">
      <c r="A310" s="35"/>
      <c r="B310" s="36"/>
      <c r="C310" s="253" t="s">
        <v>1041</v>
      </c>
      <c r="D310" s="253" t="s">
        <v>181</v>
      </c>
      <c r="E310" s="254" t="s">
        <v>1042</v>
      </c>
      <c r="F310" s="255" t="s">
        <v>1043</v>
      </c>
      <c r="G310" s="256" t="s">
        <v>504</v>
      </c>
      <c r="H310" s="257">
        <v>1</v>
      </c>
      <c r="I310" s="258"/>
      <c r="J310" s="259">
        <f>ROUND(I310*H310,2)</f>
        <v>0</v>
      </c>
      <c r="K310" s="260"/>
      <c r="L310" s="261"/>
      <c r="M310" s="262" t="s">
        <v>1</v>
      </c>
      <c r="N310" s="263" t="s">
        <v>41</v>
      </c>
      <c r="O310" s="88"/>
      <c r="P310" s="249">
        <f>O310*H310</f>
        <v>0</v>
      </c>
      <c r="Q310" s="249">
        <v>0</v>
      </c>
      <c r="R310" s="249">
        <f>Q310*H310</f>
        <v>0</v>
      </c>
      <c r="S310" s="249">
        <v>0</v>
      </c>
      <c r="T310" s="250">
        <f>S310*H310</f>
        <v>0</v>
      </c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R310" s="251" t="s">
        <v>184</v>
      </c>
      <c r="AT310" s="251" t="s">
        <v>181</v>
      </c>
      <c r="AU310" s="251" t="s">
        <v>83</v>
      </c>
      <c r="AY310" s="14" t="s">
        <v>172</v>
      </c>
      <c r="BE310" s="252">
        <f>IF(N310="základní",J310,0)</f>
        <v>0</v>
      </c>
      <c r="BF310" s="252">
        <f>IF(N310="snížená",J310,0)</f>
        <v>0</v>
      </c>
      <c r="BG310" s="252">
        <f>IF(N310="zákl. přenesená",J310,0)</f>
        <v>0</v>
      </c>
      <c r="BH310" s="252">
        <f>IF(N310="sníž. přenesená",J310,0)</f>
        <v>0</v>
      </c>
      <c r="BI310" s="252">
        <f>IF(N310="nulová",J310,0)</f>
        <v>0</v>
      </c>
      <c r="BJ310" s="14" t="s">
        <v>83</v>
      </c>
      <c r="BK310" s="252">
        <f>ROUND(I310*H310,2)</f>
        <v>0</v>
      </c>
      <c r="BL310" s="14" t="s">
        <v>179</v>
      </c>
      <c r="BM310" s="251" t="s">
        <v>1044</v>
      </c>
    </row>
    <row r="311" s="2" customFormat="1" ht="24.15" customHeight="1">
      <c r="A311" s="35"/>
      <c r="B311" s="36"/>
      <c r="C311" s="253" t="s">
        <v>1045</v>
      </c>
      <c r="D311" s="253" t="s">
        <v>181</v>
      </c>
      <c r="E311" s="254" t="s">
        <v>1046</v>
      </c>
      <c r="F311" s="255" t="s">
        <v>1047</v>
      </c>
      <c r="G311" s="256" t="s">
        <v>504</v>
      </c>
      <c r="H311" s="257">
        <v>1</v>
      </c>
      <c r="I311" s="258"/>
      <c r="J311" s="259">
        <f>ROUND(I311*H311,2)</f>
        <v>0</v>
      </c>
      <c r="K311" s="260"/>
      <c r="L311" s="261"/>
      <c r="M311" s="262" t="s">
        <v>1</v>
      </c>
      <c r="N311" s="263" t="s">
        <v>41</v>
      </c>
      <c r="O311" s="88"/>
      <c r="P311" s="249">
        <f>O311*H311</f>
        <v>0</v>
      </c>
      <c r="Q311" s="249">
        <v>0</v>
      </c>
      <c r="R311" s="249">
        <f>Q311*H311</f>
        <v>0</v>
      </c>
      <c r="S311" s="249">
        <v>0</v>
      </c>
      <c r="T311" s="250">
        <f>S311*H311</f>
        <v>0</v>
      </c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R311" s="251" t="s">
        <v>184</v>
      </c>
      <c r="AT311" s="251" t="s">
        <v>181</v>
      </c>
      <c r="AU311" s="251" t="s">
        <v>83</v>
      </c>
      <c r="AY311" s="14" t="s">
        <v>172</v>
      </c>
      <c r="BE311" s="252">
        <f>IF(N311="základní",J311,0)</f>
        <v>0</v>
      </c>
      <c r="BF311" s="252">
        <f>IF(N311="snížená",J311,0)</f>
        <v>0</v>
      </c>
      <c r="BG311" s="252">
        <f>IF(N311="zákl. přenesená",J311,0)</f>
        <v>0</v>
      </c>
      <c r="BH311" s="252">
        <f>IF(N311="sníž. přenesená",J311,0)</f>
        <v>0</v>
      </c>
      <c r="BI311" s="252">
        <f>IF(N311="nulová",J311,0)</f>
        <v>0</v>
      </c>
      <c r="BJ311" s="14" t="s">
        <v>83</v>
      </c>
      <c r="BK311" s="252">
        <f>ROUND(I311*H311,2)</f>
        <v>0</v>
      </c>
      <c r="BL311" s="14" t="s">
        <v>179</v>
      </c>
      <c r="BM311" s="251" t="s">
        <v>1048</v>
      </c>
    </row>
    <row r="312" s="2" customFormat="1" ht="24.15" customHeight="1">
      <c r="A312" s="35"/>
      <c r="B312" s="36"/>
      <c r="C312" s="253" t="s">
        <v>1049</v>
      </c>
      <c r="D312" s="253" t="s">
        <v>181</v>
      </c>
      <c r="E312" s="254" t="s">
        <v>1050</v>
      </c>
      <c r="F312" s="255" t="s">
        <v>1051</v>
      </c>
      <c r="G312" s="256" t="s">
        <v>504</v>
      </c>
      <c r="H312" s="257">
        <v>1</v>
      </c>
      <c r="I312" s="258"/>
      <c r="J312" s="259">
        <f>ROUND(I312*H312,2)</f>
        <v>0</v>
      </c>
      <c r="K312" s="260"/>
      <c r="L312" s="261"/>
      <c r="M312" s="262" t="s">
        <v>1</v>
      </c>
      <c r="N312" s="263" t="s">
        <v>41</v>
      </c>
      <c r="O312" s="88"/>
      <c r="P312" s="249">
        <f>O312*H312</f>
        <v>0</v>
      </c>
      <c r="Q312" s="249">
        <v>0</v>
      </c>
      <c r="R312" s="249">
        <f>Q312*H312</f>
        <v>0</v>
      </c>
      <c r="S312" s="249">
        <v>0</v>
      </c>
      <c r="T312" s="250">
        <f>S312*H312</f>
        <v>0</v>
      </c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R312" s="251" t="s">
        <v>184</v>
      </c>
      <c r="AT312" s="251" t="s">
        <v>181</v>
      </c>
      <c r="AU312" s="251" t="s">
        <v>83</v>
      </c>
      <c r="AY312" s="14" t="s">
        <v>172</v>
      </c>
      <c r="BE312" s="252">
        <f>IF(N312="základní",J312,0)</f>
        <v>0</v>
      </c>
      <c r="BF312" s="252">
        <f>IF(N312="snížená",J312,0)</f>
        <v>0</v>
      </c>
      <c r="BG312" s="252">
        <f>IF(N312="zákl. přenesená",J312,0)</f>
        <v>0</v>
      </c>
      <c r="BH312" s="252">
        <f>IF(N312="sníž. přenesená",J312,0)</f>
        <v>0</v>
      </c>
      <c r="BI312" s="252">
        <f>IF(N312="nulová",J312,0)</f>
        <v>0</v>
      </c>
      <c r="BJ312" s="14" t="s">
        <v>83</v>
      </c>
      <c r="BK312" s="252">
        <f>ROUND(I312*H312,2)</f>
        <v>0</v>
      </c>
      <c r="BL312" s="14" t="s">
        <v>179</v>
      </c>
      <c r="BM312" s="251" t="s">
        <v>1052</v>
      </c>
    </row>
    <row r="313" s="2" customFormat="1" ht="16.5" customHeight="1">
      <c r="A313" s="35"/>
      <c r="B313" s="36"/>
      <c r="C313" s="253" t="s">
        <v>1053</v>
      </c>
      <c r="D313" s="253" t="s">
        <v>181</v>
      </c>
      <c r="E313" s="254" t="s">
        <v>1054</v>
      </c>
      <c r="F313" s="255" t="s">
        <v>1055</v>
      </c>
      <c r="G313" s="256" t="s">
        <v>504</v>
      </c>
      <c r="H313" s="257">
        <v>2</v>
      </c>
      <c r="I313" s="258"/>
      <c r="J313" s="259">
        <f>ROUND(I313*H313,2)</f>
        <v>0</v>
      </c>
      <c r="K313" s="260"/>
      <c r="L313" s="261"/>
      <c r="M313" s="262" t="s">
        <v>1</v>
      </c>
      <c r="N313" s="263" t="s">
        <v>41</v>
      </c>
      <c r="O313" s="88"/>
      <c r="P313" s="249">
        <f>O313*H313</f>
        <v>0</v>
      </c>
      <c r="Q313" s="249">
        <v>0</v>
      </c>
      <c r="R313" s="249">
        <f>Q313*H313</f>
        <v>0</v>
      </c>
      <c r="S313" s="249">
        <v>0</v>
      </c>
      <c r="T313" s="250">
        <f>S313*H313</f>
        <v>0</v>
      </c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R313" s="251" t="s">
        <v>184</v>
      </c>
      <c r="AT313" s="251" t="s">
        <v>181</v>
      </c>
      <c r="AU313" s="251" t="s">
        <v>83</v>
      </c>
      <c r="AY313" s="14" t="s">
        <v>172</v>
      </c>
      <c r="BE313" s="252">
        <f>IF(N313="základní",J313,0)</f>
        <v>0</v>
      </c>
      <c r="BF313" s="252">
        <f>IF(N313="snížená",J313,0)</f>
        <v>0</v>
      </c>
      <c r="BG313" s="252">
        <f>IF(N313="zákl. přenesená",J313,0)</f>
        <v>0</v>
      </c>
      <c r="BH313" s="252">
        <f>IF(N313="sníž. přenesená",J313,0)</f>
        <v>0</v>
      </c>
      <c r="BI313" s="252">
        <f>IF(N313="nulová",J313,0)</f>
        <v>0</v>
      </c>
      <c r="BJ313" s="14" t="s">
        <v>83</v>
      </c>
      <c r="BK313" s="252">
        <f>ROUND(I313*H313,2)</f>
        <v>0</v>
      </c>
      <c r="BL313" s="14" t="s">
        <v>179</v>
      </c>
      <c r="BM313" s="251" t="s">
        <v>1056</v>
      </c>
    </row>
    <row r="314" s="2" customFormat="1" ht="16.5" customHeight="1">
      <c r="A314" s="35"/>
      <c r="B314" s="36"/>
      <c r="C314" s="239" t="s">
        <v>1057</v>
      </c>
      <c r="D314" s="239" t="s">
        <v>175</v>
      </c>
      <c r="E314" s="240" t="s">
        <v>1058</v>
      </c>
      <c r="F314" s="241" t="s">
        <v>1059</v>
      </c>
      <c r="G314" s="242" t="s">
        <v>178</v>
      </c>
      <c r="H314" s="243">
        <v>1</v>
      </c>
      <c r="I314" s="244"/>
      <c r="J314" s="245">
        <f>ROUND(I314*H314,2)</f>
        <v>0</v>
      </c>
      <c r="K314" s="246"/>
      <c r="L314" s="41"/>
      <c r="M314" s="247" t="s">
        <v>1</v>
      </c>
      <c r="N314" s="248" t="s">
        <v>41</v>
      </c>
      <c r="O314" s="88"/>
      <c r="P314" s="249">
        <f>O314*H314</f>
        <v>0</v>
      </c>
      <c r="Q314" s="249">
        <v>0.00018000000000000001</v>
      </c>
      <c r="R314" s="249">
        <f>Q314*H314</f>
        <v>0.00018000000000000001</v>
      </c>
      <c r="S314" s="249">
        <v>0</v>
      </c>
      <c r="T314" s="250">
        <f>S314*H314</f>
        <v>0</v>
      </c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R314" s="251" t="s">
        <v>179</v>
      </c>
      <c r="AT314" s="251" t="s">
        <v>175</v>
      </c>
      <c r="AU314" s="251" t="s">
        <v>83</v>
      </c>
      <c r="AY314" s="14" t="s">
        <v>172</v>
      </c>
      <c r="BE314" s="252">
        <f>IF(N314="základní",J314,0)</f>
        <v>0</v>
      </c>
      <c r="BF314" s="252">
        <f>IF(N314="snížená",J314,0)</f>
        <v>0</v>
      </c>
      <c r="BG314" s="252">
        <f>IF(N314="zákl. přenesená",J314,0)</f>
        <v>0</v>
      </c>
      <c r="BH314" s="252">
        <f>IF(N314="sníž. přenesená",J314,0)</f>
        <v>0</v>
      </c>
      <c r="BI314" s="252">
        <f>IF(N314="nulová",J314,0)</f>
        <v>0</v>
      </c>
      <c r="BJ314" s="14" t="s">
        <v>83</v>
      </c>
      <c r="BK314" s="252">
        <f>ROUND(I314*H314,2)</f>
        <v>0</v>
      </c>
      <c r="BL314" s="14" t="s">
        <v>179</v>
      </c>
      <c r="BM314" s="251" t="s">
        <v>1060</v>
      </c>
    </row>
    <row r="315" s="2" customFormat="1" ht="16.5" customHeight="1">
      <c r="A315" s="35"/>
      <c r="B315" s="36"/>
      <c r="C315" s="253" t="s">
        <v>1061</v>
      </c>
      <c r="D315" s="253" t="s">
        <v>181</v>
      </c>
      <c r="E315" s="254" t="s">
        <v>1062</v>
      </c>
      <c r="F315" s="255" t="s">
        <v>1063</v>
      </c>
      <c r="G315" s="256" t="s">
        <v>178</v>
      </c>
      <c r="H315" s="257">
        <v>1</v>
      </c>
      <c r="I315" s="258"/>
      <c r="J315" s="259">
        <f>ROUND(I315*H315,2)</f>
        <v>0</v>
      </c>
      <c r="K315" s="260"/>
      <c r="L315" s="261"/>
      <c r="M315" s="262" t="s">
        <v>1</v>
      </c>
      <c r="N315" s="263" t="s">
        <v>41</v>
      </c>
      <c r="O315" s="88"/>
      <c r="P315" s="249">
        <f>O315*H315</f>
        <v>0</v>
      </c>
      <c r="Q315" s="249">
        <v>0.012</v>
      </c>
      <c r="R315" s="249">
        <f>Q315*H315</f>
        <v>0.012</v>
      </c>
      <c r="S315" s="249">
        <v>0</v>
      </c>
      <c r="T315" s="250">
        <f>S315*H315</f>
        <v>0</v>
      </c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R315" s="251" t="s">
        <v>184</v>
      </c>
      <c r="AT315" s="251" t="s">
        <v>181</v>
      </c>
      <c r="AU315" s="251" t="s">
        <v>83</v>
      </c>
      <c r="AY315" s="14" t="s">
        <v>172</v>
      </c>
      <c r="BE315" s="252">
        <f>IF(N315="základní",J315,0)</f>
        <v>0</v>
      </c>
      <c r="BF315" s="252">
        <f>IF(N315="snížená",J315,0)</f>
        <v>0</v>
      </c>
      <c r="BG315" s="252">
        <f>IF(N315="zákl. přenesená",J315,0)</f>
        <v>0</v>
      </c>
      <c r="BH315" s="252">
        <f>IF(N315="sníž. přenesená",J315,0)</f>
        <v>0</v>
      </c>
      <c r="BI315" s="252">
        <f>IF(N315="nulová",J315,0)</f>
        <v>0</v>
      </c>
      <c r="BJ315" s="14" t="s">
        <v>83</v>
      </c>
      <c r="BK315" s="252">
        <f>ROUND(I315*H315,2)</f>
        <v>0</v>
      </c>
      <c r="BL315" s="14" t="s">
        <v>179</v>
      </c>
      <c r="BM315" s="251" t="s">
        <v>1064</v>
      </c>
    </row>
    <row r="316" s="12" customFormat="1" ht="25.92" customHeight="1">
      <c r="A316" s="12"/>
      <c r="B316" s="223"/>
      <c r="C316" s="224"/>
      <c r="D316" s="225" t="s">
        <v>75</v>
      </c>
      <c r="E316" s="226" t="s">
        <v>149</v>
      </c>
      <c r="F316" s="226" t="s">
        <v>516</v>
      </c>
      <c r="G316" s="224"/>
      <c r="H316" s="224"/>
      <c r="I316" s="227"/>
      <c r="J316" s="228">
        <f>BK316</f>
        <v>0</v>
      </c>
      <c r="K316" s="224"/>
      <c r="L316" s="229"/>
      <c r="M316" s="230"/>
      <c r="N316" s="231"/>
      <c r="O316" s="231"/>
      <c r="P316" s="232">
        <f>P317+P321+P327+P333+P335+P337</f>
        <v>0</v>
      </c>
      <c r="Q316" s="231"/>
      <c r="R316" s="232">
        <f>R317+R321+R327+R333+R335+R337</f>
        <v>0</v>
      </c>
      <c r="S316" s="231"/>
      <c r="T316" s="233">
        <f>T317+T321+T327+T333+T335+T337</f>
        <v>0</v>
      </c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R316" s="234" t="s">
        <v>196</v>
      </c>
      <c r="AT316" s="235" t="s">
        <v>75</v>
      </c>
      <c r="AU316" s="235" t="s">
        <v>76</v>
      </c>
      <c r="AY316" s="234" t="s">
        <v>172</v>
      </c>
      <c r="BK316" s="236">
        <f>BK317+BK321+BK327+BK333+BK335+BK337</f>
        <v>0</v>
      </c>
    </row>
    <row r="317" s="12" customFormat="1" ht="22.8" customHeight="1">
      <c r="A317" s="12"/>
      <c r="B317" s="223"/>
      <c r="C317" s="224"/>
      <c r="D317" s="225" t="s">
        <v>75</v>
      </c>
      <c r="E317" s="237" t="s">
        <v>517</v>
      </c>
      <c r="F317" s="237" t="s">
        <v>518</v>
      </c>
      <c r="G317" s="224"/>
      <c r="H317" s="224"/>
      <c r="I317" s="227"/>
      <c r="J317" s="238">
        <f>BK317</f>
        <v>0</v>
      </c>
      <c r="K317" s="224"/>
      <c r="L317" s="229"/>
      <c r="M317" s="230"/>
      <c r="N317" s="231"/>
      <c r="O317" s="231"/>
      <c r="P317" s="232">
        <f>SUM(P318:P320)</f>
        <v>0</v>
      </c>
      <c r="Q317" s="231"/>
      <c r="R317" s="232">
        <f>SUM(R318:R320)</f>
        <v>0</v>
      </c>
      <c r="S317" s="231"/>
      <c r="T317" s="233">
        <f>SUM(T318:T320)</f>
        <v>0</v>
      </c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R317" s="234" t="s">
        <v>196</v>
      </c>
      <c r="AT317" s="235" t="s">
        <v>75</v>
      </c>
      <c r="AU317" s="235" t="s">
        <v>83</v>
      </c>
      <c r="AY317" s="234" t="s">
        <v>172</v>
      </c>
      <c r="BK317" s="236">
        <f>SUM(BK318:BK320)</f>
        <v>0</v>
      </c>
    </row>
    <row r="318" s="2" customFormat="1" ht="16.5" customHeight="1">
      <c r="A318" s="35"/>
      <c r="B318" s="36"/>
      <c r="C318" s="253" t="s">
        <v>1065</v>
      </c>
      <c r="D318" s="253" t="s">
        <v>181</v>
      </c>
      <c r="E318" s="254" t="s">
        <v>1066</v>
      </c>
      <c r="F318" s="255" t="s">
        <v>1067</v>
      </c>
      <c r="G318" s="256" t="s">
        <v>504</v>
      </c>
      <c r="H318" s="257">
        <v>1</v>
      </c>
      <c r="I318" s="258"/>
      <c r="J318" s="259">
        <f>ROUND(I318*H318,2)</f>
        <v>0</v>
      </c>
      <c r="K318" s="260"/>
      <c r="L318" s="261"/>
      <c r="M318" s="262" t="s">
        <v>1</v>
      </c>
      <c r="N318" s="263" t="s">
        <v>41</v>
      </c>
      <c r="O318" s="88"/>
      <c r="P318" s="249">
        <f>O318*H318</f>
        <v>0</v>
      </c>
      <c r="Q318" s="249">
        <v>0</v>
      </c>
      <c r="R318" s="249">
        <f>Q318*H318</f>
        <v>0</v>
      </c>
      <c r="S318" s="249">
        <v>0</v>
      </c>
      <c r="T318" s="250">
        <f>S318*H318</f>
        <v>0</v>
      </c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R318" s="251" t="s">
        <v>523</v>
      </c>
      <c r="AT318" s="251" t="s">
        <v>181</v>
      </c>
      <c r="AU318" s="251" t="s">
        <v>85</v>
      </c>
      <c r="AY318" s="14" t="s">
        <v>172</v>
      </c>
      <c r="BE318" s="252">
        <f>IF(N318="základní",J318,0)</f>
        <v>0</v>
      </c>
      <c r="BF318" s="252">
        <f>IF(N318="snížená",J318,0)</f>
        <v>0</v>
      </c>
      <c r="BG318" s="252">
        <f>IF(N318="zákl. přenesená",J318,0)</f>
        <v>0</v>
      </c>
      <c r="BH318" s="252">
        <f>IF(N318="sníž. přenesená",J318,0)</f>
        <v>0</v>
      </c>
      <c r="BI318" s="252">
        <f>IF(N318="nulová",J318,0)</f>
        <v>0</v>
      </c>
      <c r="BJ318" s="14" t="s">
        <v>83</v>
      </c>
      <c r="BK318" s="252">
        <f>ROUND(I318*H318,2)</f>
        <v>0</v>
      </c>
      <c r="BL318" s="14" t="s">
        <v>523</v>
      </c>
      <c r="BM318" s="251" t="s">
        <v>1068</v>
      </c>
    </row>
    <row r="319" s="2" customFormat="1" ht="16.5" customHeight="1">
      <c r="A319" s="35"/>
      <c r="B319" s="36"/>
      <c r="C319" s="253" t="s">
        <v>1069</v>
      </c>
      <c r="D319" s="253" t="s">
        <v>181</v>
      </c>
      <c r="E319" s="254" t="s">
        <v>1070</v>
      </c>
      <c r="F319" s="255" t="s">
        <v>1071</v>
      </c>
      <c r="G319" s="256" t="s">
        <v>504</v>
      </c>
      <c r="H319" s="257">
        <v>1</v>
      </c>
      <c r="I319" s="258"/>
      <c r="J319" s="259">
        <f>ROUND(I319*H319,2)</f>
        <v>0</v>
      </c>
      <c r="K319" s="260"/>
      <c r="L319" s="261"/>
      <c r="M319" s="262" t="s">
        <v>1</v>
      </c>
      <c r="N319" s="263" t="s">
        <v>41</v>
      </c>
      <c r="O319" s="88"/>
      <c r="P319" s="249">
        <f>O319*H319</f>
        <v>0</v>
      </c>
      <c r="Q319" s="249">
        <v>0</v>
      </c>
      <c r="R319" s="249">
        <f>Q319*H319</f>
        <v>0</v>
      </c>
      <c r="S319" s="249">
        <v>0</v>
      </c>
      <c r="T319" s="250">
        <f>S319*H319</f>
        <v>0</v>
      </c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R319" s="251" t="s">
        <v>523</v>
      </c>
      <c r="AT319" s="251" t="s">
        <v>181</v>
      </c>
      <c r="AU319" s="251" t="s">
        <v>85</v>
      </c>
      <c r="AY319" s="14" t="s">
        <v>172</v>
      </c>
      <c r="BE319" s="252">
        <f>IF(N319="základní",J319,0)</f>
        <v>0</v>
      </c>
      <c r="BF319" s="252">
        <f>IF(N319="snížená",J319,0)</f>
        <v>0</v>
      </c>
      <c r="BG319" s="252">
        <f>IF(N319="zákl. přenesená",J319,0)</f>
        <v>0</v>
      </c>
      <c r="BH319" s="252">
        <f>IF(N319="sníž. přenesená",J319,0)</f>
        <v>0</v>
      </c>
      <c r="BI319" s="252">
        <f>IF(N319="nulová",J319,0)</f>
        <v>0</v>
      </c>
      <c r="BJ319" s="14" t="s">
        <v>83</v>
      </c>
      <c r="BK319" s="252">
        <f>ROUND(I319*H319,2)</f>
        <v>0</v>
      </c>
      <c r="BL319" s="14" t="s">
        <v>523</v>
      </c>
      <c r="BM319" s="251" t="s">
        <v>1072</v>
      </c>
    </row>
    <row r="320" s="2" customFormat="1" ht="16.5" customHeight="1">
      <c r="A320" s="35"/>
      <c r="B320" s="36"/>
      <c r="C320" s="239" t="s">
        <v>1073</v>
      </c>
      <c r="D320" s="239" t="s">
        <v>175</v>
      </c>
      <c r="E320" s="240" t="s">
        <v>520</v>
      </c>
      <c r="F320" s="241" t="s">
        <v>521</v>
      </c>
      <c r="G320" s="242" t="s">
        <v>522</v>
      </c>
      <c r="H320" s="243">
        <v>1</v>
      </c>
      <c r="I320" s="244"/>
      <c r="J320" s="245">
        <f>ROUND(I320*H320,2)</f>
        <v>0</v>
      </c>
      <c r="K320" s="246"/>
      <c r="L320" s="41"/>
      <c r="M320" s="247" t="s">
        <v>1</v>
      </c>
      <c r="N320" s="248" t="s">
        <v>41</v>
      </c>
      <c r="O320" s="88"/>
      <c r="P320" s="249">
        <f>O320*H320</f>
        <v>0</v>
      </c>
      <c r="Q320" s="249">
        <v>0</v>
      </c>
      <c r="R320" s="249">
        <f>Q320*H320</f>
        <v>0</v>
      </c>
      <c r="S320" s="249">
        <v>0</v>
      </c>
      <c r="T320" s="250">
        <f>S320*H320</f>
        <v>0</v>
      </c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R320" s="251" t="s">
        <v>523</v>
      </c>
      <c r="AT320" s="251" t="s">
        <v>175</v>
      </c>
      <c r="AU320" s="251" t="s">
        <v>85</v>
      </c>
      <c r="AY320" s="14" t="s">
        <v>172</v>
      </c>
      <c r="BE320" s="252">
        <f>IF(N320="základní",J320,0)</f>
        <v>0</v>
      </c>
      <c r="BF320" s="252">
        <f>IF(N320="snížená",J320,0)</f>
        <v>0</v>
      </c>
      <c r="BG320" s="252">
        <f>IF(N320="zákl. přenesená",J320,0)</f>
        <v>0</v>
      </c>
      <c r="BH320" s="252">
        <f>IF(N320="sníž. přenesená",J320,0)</f>
        <v>0</v>
      </c>
      <c r="BI320" s="252">
        <f>IF(N320="nulová",J320,0)</f>
        <v>0</v>
      </c>
      <c r="BJ320" s="14" t="s">
        <v>83</v>
      </c>
      <c r="BK320" s="252">
        <f>ROUND(I320*H320,2)</f>
        <v>0</v>
      </c>
      <c r="BL320" s="14" t="s">
        <v>523</v>
      </c>
      <c r="BM320" s="251" t="s">
        <v>1074</v>
      </c>
    </row>
    <row r="321" s="12" customFormat="1" ht="22.8" customHeight="1">
      <c r="A321" s="12"/>
      <c r="B321" s="223"/>
      <c r="C321" s="224"/>
      <c r="D321" s="225" t="s">
        <v>75</v>
      </c>
      <c r="E321" s="237" t="s">
        <v>525</v>
      </c>
      <c r="F321" s="237" t="s">
        <v>148</v>
      </c>
      <c r="G321" s="224"/>
      <c r="H321" s="224"/>
      <c r="I321" s="227"/>
      <c r="J321" s="238">
        <f>BK321</f>
        <v>0</v>
      </c>
      <c r="K321" s="224"/>
      <c r="L321" s="229"/>
      <c r="M321" s="230"/>
      <c r="N321" s="231"/>
      <c r="O321" s="231"/>
      <c r="P321" s="232">
        <f>SUM(P322:P326)</f>
        <v>0</v>
      </c>
      <c r="Q321" s="231"/>
      <c r="R321" s="232">
        <f>SUM(R322:R326)</f>
        <v>0</v>
      </c>
      <c r="S321" s="231"/>
      <c r="T321" s="233">
        <f>SUM(T322:T326)</f>
        <v>0</v>
      </c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R321" s="234" t="s">
        <v>196</v>
      </c>
      <c r="AT321" s="235" t="s">
        <v>75</v>
      </c>
      <c r="AU321" s="235" t="s">
        <v>83</v>
      </c>
      <c r="AY321" s="234" t="s">
        <v>172</v>
      </c>
      <c r="BK321" s="236">
        <f>SUM(BK322:BK326)</f>
        <v>0</v>
      </c>
    </row>
    <row r="322" s="2" customFormat="1" ht="16.5" customHeight="1">
      <c r="A322" s="35"/>
      <c r="B322" s="36"/>
      <c r="C322" s="239" t="s">
        <v>1075</v>
      </c>
      <c r="D322" s="239" t="s">
        <v>175</v>
      </c>
      <c r="E322" s="240" t="s">
        <v>527</v>
      </c>
      <c r="F322" s="241" t="s">
        <v>148</v>
      </c>
      <c r="G322" s="242" t="s">
        <v>522</v>
      </c>
      <c r="H322" s="243">
        <v>1</v>
      </c>
      <c r="I322" s="244"/>
      <c r="J322" s="245">
        <f>ROUND(I322*H322,2)</f>
        <v>0</v>
      </c>
      <c r="K322" s="246"/>
      <c r="L322" s="41"/>
      <c r="M322" s="247" t="s">
        <v>1</v>
      </c>
      <c r="N322" s="248" t="s">
        <v>41</v>
      </c>
      <c r="O322" s="88"/>
      <c r="P322" s="249">
        <f>O322*H322</f>
        <v>0</v>
      </c>
      <c r="Q322" s="249">
        <v>0</v>
      </c>
      <c r="R322" s="249">
        <f>Q322*H322</f>
        <v>0</v>
      </c>
      <c r="S322" s="249">
        <v>0</v>
      </c>
      <c r="T322" s="250">
        <f>S322*H322</f>
        <v>0</v>
      </c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R322" s="251" t="s">
        <v>523</v>
      </c>
      <c r="AT322" s="251" t="s">
        <v>175</v>
      </c>
      <c r="AU322" s="251" t="s">
        <v>85</v>
      </c>
      <c r="AY322" s="14" t="s">
        <v>172</v>
      </c>
      <c r="BE322" s="252">
        <f>IF(N322="základní",J322,0)</f>
        <v>0</v>
      </c>
      <c r="BF322" s="252">
        <f>IF(N322="snížená",J322,0)</f>
        <v>0</v>
      </c>
      <c r="BG322" s="252">
        <f>IF(N322="zákl. přenesená",J322,0)</f>
        <v>0</v>
      </c>
      <c r="BH322" s="252">
        <f>IF(N322="sníž. přenesená",J322,0)</f>
        <v>0</v>
      </c>
      <c r="BI322" s="252">
        <f>IF(N322="nulová",J322,0)</f>
        <v>0</v>
      </c>
      <c r="BJ322" s="14" t="s">
        <v>83</v>
      </c>
      <c r="BK322" s="252">
        <f>ROUND(I322*H322,2)</f>
        <v>0</v>
      </c>
      <c r="BL322" s="14" t="s">
        <v>523</v>
      </c>
      <c r="BM322" s="251" t="s">
        <v>1076</v>
      </c>
    </row>
    <row r="323" s="2" customFormat="1" ht="16.5" customHeight="1">
      <c r="A323" s="35"/>
      <c r="B323" s="36"/>
      <c r="C323" s="239" t="s">
        <v>1077</v>
      </c>
      <c r="D323" s="239" t="s">
        <v>175</v>
      </c>
      <c r="E323" s="240" t="s">
        <v>530</v>
      </c>
      <c r="F323" s="241" t="s">
        <v>531</v>
      </c>
      <c r="G323" s="242" t="s">
        <v>504</v>
      </c>
      <c r="H323" s="243">
        <v>1</v>
      </c>
      <c r="I323" s="244"/>
      <c r="J323" s="245">
        <f>ROUND(I323*H323,2)</f>
        <v>0</v>
      </c>
      <c r="K323" s="246"/>
      <c r="L323" s="41"/>
      <c r="M323" s="247" t="s">
        <v>1</v>
      </c>
      <c r="N323" s="248" t="s">
        <v>41</v>
      </c>
      <c r="O323" s="88"/>
      <c r="P323" s="249">
        <f>O323*H323</f>
        <v>0</v>
      </c>
      <c r="Q323" s="249">
        <v>0</v>
      </c>
      <c r="R323" s="249">
        <f>Q323*H323</f>
        <v>0</v>
      </c>
      <c r="S323" s="249">
        <v>0</v>
      </c>
      <c r="T323" s="250">
        <f>S323*H323</f>
        <v>0</v>
      </c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R323" s="251" t="s">
        <v>523</v>
      </c>
      <c r="AT323" s="251" t="s">
        <v>175</v>
      </c>
      <c r="AU323" s="251" t="s">
        <v>85</v>
      </c>
      <c r="AY323" s="14" t="s">
        <v>172</v>
      </c>
      <c r="BE323" s="252">
        <f>IF(N323="základní",J323,0)</f>
        <v>0</v>
      </c>
      <c r="BF323" s="252">
        <f>IF(N323="snížená",J323,0)</f>
        <v>0</v>
      </c>
      <c r="BG323" s="252">
        <f>IF(N323="zákl. přenesená",J323,0)</f>
        <v>0</v>
      </c>
      <c r="BH323" s="252">
        <f>IF(N323="sníž. přenesená",J323,0)</f>
        <v>0</v>
      </c>
      <c r="BI323" s="252">
        <f>IF(N323="nulová",J323,0)</f>
        <v>0</v>
      </c>
      <c r="BJ323" s="14" t="s">
        <v>83</v>
      </c>
      <c r="BK323" s="252">
        <f>ROUND(I323*H323,2)</f>
        <v>0</v>
      </c>
      <c r="BL323" s="14" t="s">
        <v>523</v>
      </c>
      <c r="BM323" s="251" t="s">
        <v>1078</v>
      </c>
    </row>
    <row r="324" s="2" customFormat="1" ht="16.5" customHeight="1">
      <c r="A324" s="35"/>
      <c r="B324" s="36"/>
      <c r="C324" s="239" t="s">
        <v>1079</v>
      </c>
      <c r="D324" s="239" t="s">
        <v>175</v>
      </c>
      <c r="E324" s="240" t="s">
        <v>534</v>
      </c>
      <c r="F324" s="241" t="s">
        <v>535</v>
      </c>
      <c r="G324" s="242" t="s">
        <v>504</v>
      </c>
      <c r="H324" s="243">
        <v>1</v>
      </c>
      <c r="I324" s="244"/>
      <c r="J324" s="245">
        <f>ROUND(I324*H324,2)</f>
        <v>0</v>
      </c>
      <c r="K324" s="246"/>
      <c r="L324" s="41"/>
      <c r="M324" s="247" t="s">
        <v>1</v>
      </c>
      <c r="N324" s="248" t="s">
        <v>41</v>
      </c>
      <c r="O324" s="88"/>
      <c r="P324" s="249">
        <f>O324*H324</f>
        <v>0</v>
      </c>
      <c r="Q324" s="249">
        <v>0</v>
      </c>
      <c r="R324" s="249">
        <f>Q324*H324</f>
        <v>0</v>
      </c>
      <c r="S324" s="249">
        <v>0</v>
      </c>
      <c r="T324" s="250">
        <f>S324*H324</f>
        <v>0</v>
      </c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R324" s="251" t="s">
        <v>523</v>
      </c>
      <c r="AT324" s="251" t="s">
        <v>175</v>
      </c>
      <c r="AU324" s="251" t="s">
        <v>85</v>
      </c>
      <c r="AY324" s="14" t="s">
        <v>172</v>
      </c>
      <c r="BE324" s="252">
        <f>IF(N324="základní",J324,0)</f>
        <v>0</v>
      </c>
      <c r="BF324" s="252">
        <f>IF(N324="snížená",J324,0)</f>
        <v>0</v>
      </c>
      <c r="BG324" s="252">
        <f>IF(N324="zákl. přenesená",J324,0)</f>
        <v>0</v>
      </c>
      <c r="BH324" s="252">
        <f>IF(N324="sníž. přenesená",J324,0)</f>
        <v>0</v>
      </c>
      <c r="BI324" s="252">
        <f>IF(N324="nulová",J324,0)</f>
        <v>0</v>
      </c>
      <c r="BJ324" s="14" t="s">
        <v>83</v>
      </c>
      <c r="BK324" s="252">
        <f>ROUND(I324*H324,2)</f>
        <v>0</v>
      </c>
      <c r="BL324" s="14" t="s">
        <v>523</v>
      </c>
      <c r="BM324" s="251" t="s">
        <v>1080</v>
      </c>
    </row>
    <row r="325" s="2" customFormat="1" ht="16.5" customHeight="1">
      <c r="A325" s="35"/>
      <c r="B325" s="36"/>
      <c r="C325" s="239" t="s">
        <v>1081</v>
      </c>
      <c r="D325" s="239" t="s">
        <v>175</v>
      </c>
      <c r="E325" s="240" t="s">
        <v>538</v>
      </c>
      <c r="F325" s="241" t="s">
        <v>539</v>
      </c>
      <c r="G325" s="242" t="s">
        <v>504</v>
      </c>
      <c r="H325" s="243">
        <v>1</v>
      </c>
      <c r="I325" s="244"/>
      <c r="J325" s="245">
        <f>ROUND(I325*H325,2)</f>
        <v>0</v>
      </c>
      <c r="K325" s="246"/>
      <c r="L325" s="41"/>
      <c r="M325" s="247" t="s">
        <v>1</v>
      </c>
      <c r="N325" s="248" t="s">
        <v>41</v>
      </c>
      <c r="O325" s="88"/>
      <c r="P325" s="249">
        <f>O325*H325</f>
        <v>0</v>
      </c>
      <c r="Q325" s="249">
        <v>0</v>
      </c>
      <c r="R325" s="249">
        <f>Q325*H325</f>
        <v>0</v>
      </c>
      <c r="S325" s="249">
        <v>0</v>
      </c>
      <c r="T325" s="250">
        <f>S325*H325</f>
        <v>0</v>
      </c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R325" s="251" t="s">
        <v>523</v>
      </c>
      <c r="AT325" s="251" t="s">
        <v>175</v>
      </c>
      <c r="AU325" s="251" t="s">
        <v>85</v>
      </c>
      <c r="AY325" s="14" t="s">
        <v>172</v>
      </c>
      <c r="BE325" s="252">
        <f>IF(N325="základní",J325,0)</f>
        <v>0</v>
      </c>
      <c r="BF325" s="252">
        <f>IF(N325="snížená",J325,0)</f>
        <v>0</v>
      </c>
      <c r="BG325" s="252">
        <f>IF(N325="zákl. přenesená",J325,0)</f>
        <v>0</v>
      </c>
      <c r="BH325" s="252">
        <f>IF(N325="sníž. přenesená",J325,0)</f>
        <v>0</v>
      </c>
      <c r="BI325" s="252">
        <f>IF(N325="nulová",J325,0)</f>
        <v>0</v>
      </c>
      <c r="BJ325" s="14" t="s">
        <v>83</v>
      </c>
      <c r="BK325" s="252">
        <f>ROUND(I325*H325,2)</f>
        <v>0</v>
      </c>
      <c r="BL325" s="14" t="s">
        <v>523</v>
      </c>
      <c r="BM325" s="251" t="s">
        <v>1082</v>
      </c>
    </row>
    <row r="326" s="2" customFormat="1" ht="16.5" customHeight="1">
      <c r="A326" s="35"/>
      <c r="B326" s="36"/>
      <c r="C326" s="239" t="s">
        <v>1083</v>
      </c>
      <c r="D326" s="239" t="s">
        <v>175</v>
      </c>
      <c r="E326" s="240" t="s">
        <v>542</v>
      </c>
      <c r="F326" s="241" t="s">
        <v>543</v>
      </c>
      <c r="G326" s="242" t="s">
        <v>504</v>
      </c>
      <c r="H326" s="243">
        <v>1</v>
      </c>
      <c r="I326" s="244"/>
      <c r="J326" s="245">
        <f>ROUND(I326*H326,2)</f>
        <v>0</v>
      </c>
      <c r="K326" s="246"/>
      <c r="L326" s="41"/>
      <c r="M326" s="247" t="s">
        <v>1</v>
      </c>
      <c r="N326" s="248" t="s">
        <v>41</v>
      </c>
      <c r="O326" s="88"/>
      <c r="P326" s="249">
        <f>O326*H326</f>
        <v>0</v>
      </c>
      <c r="Q326" s="249">
        <v>0</v>
      </c>
      <c r="R326" s="249">
        <f>Q326*H326</f>
        <v>0</v>
      </c>
      <c r="S326" s="249">
        <v>0</v>
      </c>
      <c r="T326" s="250">
        <f>S326*H326</f>
        <v>0</v>
      </c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R326" s="251" t="s">
        <v>523</v>
      </c>
      <c r="AT326" s="251" t="s">
        <v>175</v>
      </c>
      <c r="AU326" s="251" t="s">
        <v>85</v>
      </c>
      <c r="AY326" s="14" t="s">
        <v>172</v>
      </c>
      <c r="BE326" s="252">
        <f>IF(N326="základní",J326,0)</f>
        <v>0</v>
      </c>
      <c r="BF326" s="252">
        <f>IF(N326="snížená",J326,0)</f>
        <v>0</v>
      </c>
      <c r="BG326" s="252">
        <f>IF(N326="zákl. přenesená",J326,0)</f>
        <v>0</v>
      </c>
      <c r="BH326" s="252">
        <f>IF(N326="sníž. přenesená",J326,0)</f>
        <v>0</v>
      </c>
      <c r="BI326" s="252">
        <f>IF(N326="nulová",J326,0)</f>
        <v>0</v>
      </c>
      <c r="BJ326" s="14" t="s">
        <v>83</v>
      </c>
      <c r="BK326" s="252">
        <f>ROUND(I326*H326,2)</f>
        <v>0</v>
      </c>
      <c r="BL326" s="14" t="s">
        <v>523</v>
      </c>
      <c r="BM326" s="251" t="s">
        <v>1084</v>
      </c>
    </row>
    <row r="327" s="12" customFormat="1" ht="22.8" customHeight="1">
      <c r="A327" s="12"/>
      <c r="B327" s="223"/>
      <c r="C327" s="224"/>
      <c r="D327" s="225" t="s">
        <v>75</v>
      </c>
      <c r="E327" s="237" t="s">
        <v>545</v>
      </c>
      <c r="F327" s="237" t="s">
        <v>546</v>
      </c>
      <c r="G327" s="224"/>
      <c r="H327" s="224"/>
      <c r="I327" s="227"/>
      <c r="J327" s="238">
        <f>BK327</f>
        <v>0</v>
      </c>
      <c r="K327" s="224"/>
      <c r="L327" s="229"/>
      <c r="M327" s="230"/>
      <c r="N327" s="231"/>
      <c r="O327" s="231"/>
      <c r="P327" s="232">
        <f>SUM(P328:P332)</f>
        <v>0</v>
      </c>
      <c r="Q327" s="231"/>
      <c r="R327" s="232">
        <f>SUM(R328:R332)</f>
        <v>0</v>
      </c>
      <c r="S327" s="231"/>
      <c r="T327" s="233">
        <f>SUM(T328:T332)</f>
        <v>0</v>
      </c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R327" s="234" t="s">
        <v>196</v>
      </c>
      <c r="AT327" s="235" t="s">
        <v>75</v>
      </c>
      <c r="AU327" s="235" t="s">
        <v>83</v>
      </c>
      <c r="AY327" s="234" t="s">
        <v>172</v>
      </c>
      <c r="BK327" s="236">
        <f>SUM(BK328:BK332)</f>
        <v>0</v>
      </c>
    </row>
    <row r="328" s="2" customFormat="1" ht="16.5" customHeight="1">
      <c r="A328" s="35"/>
      <c r="B328" s="36"/>
      <c r="C328" s="239" t="s">
        <v>1085</v>
      </c>
      <c r="D328" s="239" t="s">
        <v>175</v>
      </c>
      <c r="E328" s="240" t="s">
        <v>548</v>
      </c>
      <c r="F328" s="241" t="s">
        <v>549</v>
      </c>
      <c r="G328" s="242" t="s">
        <v>504</v>
      </c>
      <c r="H328" s="243">
        <v>1</v>
      </c>
      <c r="I328" s="244"/>
      <c r="J328" s="245">
        <f>ROUND(I328*H328,2)</f>
        <v>0</v>
      </c>
      <c r="K328" s="246"/>
      <c r="L328" s="41"/>
      <c r="M328" s="247" t="s">
        <v>1</v>
      </c>
      <c r="N328" s="248" t="s">
        <v>41</v>
      </c>
      <c r="O328" s="88"/>
      <c r="P328" s="249">
        <f>O328*H328</f>
        <v>0</v>
      </c>
      <c r="Q328" s="249">
        <v>0</v>
      </c>
      <c r="R328" s="249">
        <f>Q328*H328</f>
        <v>0</v>
      </c>
      <c r="S328" s="249">
        <v>0</v>
      </c>
      <c r="T328" s="250">
        <f>S328*H328</f>
        <v>0</v>
      </c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R328" s="251" t="s">
        <v>523</v>
      </c>
      <c r="AT328" s="251" t="s">
        <v>175</v>
      </c>
      <c r="AU328" s="251" t="s">
        <v>85</v>
      </c>
      <c r="AY328" s="14" t="s">
        <v>172</v>
      </c>
      <c r="BE328" s="252">
        <f>IF(N328="základní",J328,0)</f>
        <v>0</v>
      </c>
      <c r="BF328" s="252">
        <f>IF(N328="snížená",J328,0)</f>
        <v>0</v>
      </c>
      <c r="BG328" s="252">
        <f>IF(N328="zákl. přenesená",J328,0)</f>
        <v>0</v>
      </c>
      <c r="BH328" s="252">
        <f>IF(N328="sníž. přenesená",J328,0)</f>
        <v>0</v>
      </c>
      <c r="BI328" s="252">
        <f>IF(N328="nulová",J328,0)</f>
        <v>0</v>
      </c>
      <c r="BJ328" s="14" t="s">
        <v>83</v>
      </c>
      <c r="BK328" s="252">
        <f>ROUND(I328*H328,2)</f>
        <v>0</v>
      </c>
      <c r="BL328" s="14" t="s">
        <v>523</v>
      </c>
      <c r="BM328" s="251" t="s">
        <v>1086</v>
      </c>
    </row>
    <row r="329" s="2" customFormat="1" ht="21.75" customHeight="1">
      <c r="A329" s="35"/>
      <c r="B329" s="36"/>
      <c r="C329" s="239" t="s">
        <v>1087</v>
      </c>
      <c r="D329" s="239" t="s">
        <v>175</v>
      </c>
      <c r="E329" s="240" t="s">
        <v>552</v>
      </c>
      <c r="F329" s="241" t="s">
        <v>553</v>
      </c>
      <c r="G329" s="242" t="s">
        <v>504</v>
      </c>
      <c r="H329" s="243">
        <v>1</v>
      </c>
      <c r="I329" s="244"/>
      <c r="J329" s="245">
        <f>ROUND(I329*H329,2)</f>
        <v>0</v>
      </c>
      <c r="K329" s="246"/>
      <c r="L329" s="41"/>
      <c r="M329" s="247" t="s">
        <v>1</v>
      </c>
      <c r="N329" s="248" t="s">
        <v>41</v>
      </c>
      <c r="O329" s="88"/>
      <c r="P329" s="249">
        <f>O329*H329</f>
        <v>0</v>
      </c>
      <c r="Q329" s="249">
        <v>0</v>
      </c>
      <c r="R329" s="249">
        <f>Q329*H329</f>
        <v>0</v>
      </c>
      <c r="S329" s="249">
        <v>0</v>
      </c>
      <c r="T329" s="250">
        <f>S329*H329</f>
        <v>0</v>
      </c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R329" s="251" t="s">
        <v>523</v>
      </c>
      <c r="AT329" s="251" t="s">
        <v>175</v>
      </c>
      <c r="AU329" s="251" t="s">
        <v>85</v>
      </c>
      <c r="AY329" s="14" t="s">
        <v>172</v>
      </c>
      <c r="BE329" s="252">
        <f>IF(N329="základní",J329,0)</f>
        <v>0</v>
      </c>
      <c r="BF329" s="252">
        <f>IF(N329="snížená",J329,0)</f>
        <v>0</v>
      </c>
      <c r="BG329" s="252">
        <f>IF(N329="zákl. přenesená",J329,0)</f>
        <v>0</v>
      </c>
      <c r="BH329" s="252">
        <f>IF(N329="sníž. přenesená",J329,0)</f>
        <v>0</v>
      </c>
      <c r="BI329" s="252">
        <f>IF(N329="nulová",J329,0)</f>
        <v>0</v>
      </c>
      <c r="BJ329" s="14" t="s">
        <v>83</v>
      </c>
      <c r="BK329" s="252">
        <f>ROUND(I329*H329,2)</f>
        <v>0</v>
      </c>
      <c r="BL329" s="14" t="s">
        <v>523</v>
      </c>
      <c r="BM329" s="251" t="s">
        <v>1088</v>
      </c>
    </row>
    <row r="330" s="2" customFormat="1" ht="16.5" customHeight="1">
      <c r="A330" s="35"/>
      <c r="B330" s="36"/>
      <c r="C330" s="239" t="s">
        <v>1089</v>
      </c>
      <c r="D330" s="239" t="s">
        <v>175</v>
      </c>
      <c r="E330" s="240" t="s">
        <v>556</v>
      </c>
      <c r="F330" s="241" t="s">
        <v>154</v>
      </c>
      <c r="G330" s="242" t="s">
        <v>504</v>
      </c>
      <c r="H330" s="243">
        <v>1</v>
      </c>
      <c r="I330" s="244"/>
      <c r="J330" s="245">
        <f>ROUND(I330*H330,2)</f>
        <v>0</v>
      </c>
      <c r="K330" s="246"/>
      <c r="L330" s="41"/>
      <c r="M330" s="247" t="s">
        <v>1</v>
      </c>
      <c r="N330" s="248" t="s">
        <v>41</v>
      </c>
      <c r="O330" s="88"/>
      <c r="P330" s="249">
        <f>O330*H330</f>
        <v>0</v>
      </c>
      <c r="Q330" s="249">
        <v>0</v>
      </c>
      <c r="R330" s="249">
        <f>Q330*H330</f>
        <v>0</v>
      </c>
      <c r="S330" s="249">
        <v>0</v>
      </c>
      <c r="T330" s="250">
        <f>S330*H330</f>
        <v>0</v>
      </c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R330" s="251" t="s">
        <v>523</v>
      </c>
      <c r="AT330" s="251" t="s">
        <v>175</v>
      </c>
      <c r="AU330" s="251" t="s">
        <v>85</v>
      </c>
      <c r="AY330" s="14" t="s">
        <v>172</v>
      </c>
      <c r="BE330" s="252">
        <f>IF(N330="základní",J330,0)</f>
        <v>0</v>
      </c>
      <c r="BF330" s="252">
        <f>IF(N330="snížená",J330,0)</f>
        <v>0</v>
      </c>
      <c r="BG330" s="252">
        <f>IF(N330="zákl. přenesená",J330,0)</f>
        <v>0</v>
      </c>
      <c r="BH330" s="252">
        <f>IF(N330="sníž. přenesená",J330,0)</f>
        <v>0</v>
      </c>
      <c r="BI330" s="252">
        <f>IF(N330="nulová",J330,0)</f>
        <v>0</v>
      </c>
      <c r="BJ330" s="14" t="s">
        <v>83</v>
      </c>
      <c r="BK330" s="252">
        <f>ROUND(I330*H330,2)</f>
        <v>0</v>
      </c>
      <c r="BL330" s="14" t="s">
        <v>523</v>
      </c>
      <c r="BM330" s="251" t="s">
        <v>1090</v>
      </c>
    </row>
    <row r="331" s="2" customFormat="1" ht="16.5" customHeight="1">
      <c r="A331" s="35"/>
      <c r="B331" s="36"/>
      <c r="C331" s="239" t="s">
        <v>1091</v>
      </c>
      <c r="D331" s="239" t="s">
        <v>175</v>
      </c>
      <c r="E331" s="240" t="s">
        <v>559</v>
      </c>
      <c r="F331" s="241" t="s">
        <v>560</v>
      </c>
      <c r="G331" s="242" t="s">
        <v>504</v>
      </c>
      <c r="H331" s="243">
        <v>1</v>
      </c>
      <c r="I331" s="244"/>
      <c r="J331" s="245">
        <f>ROUND(I331*H331,2)</f>
        <v>0</v>
      </c>
      <c r="K331" s="246"/>
      <c r="L331" s="41"/>
      <c r="M331" s="247" t="s">
        <v>1</v>
      </c>
      <c r="N331" s="248" t="s">
        <v>41</v>
      </c>
      <c r="O331" s="88"/>
      <c r="P331" s="249">
        <f>O331*H331</f>
        <v>0</v>
      </c>
      <c r="Q331" s="249">
        <v>0</v>
      </c>
      <c r="R331" s="249">
        <f>Q331*H331</f>
        <v>0</v>
      </c>
      <c r="S331" s="249">
        <v>0</v>
      </c>
      <c r="T331" s="250">
        <f>S331*H331</f>
        <v>0</v>
      </c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R331" s="251" t="s">
        <v>523</v>
      </c>
      <c r="AT331" s="251" t="s">
        <v>175</v>
      </c>
      <c r="AU331" s="251" t="s">
        <v>85</v>
      </c>
      <c r="AY331" s="14" t="s">
        <v>172</v>
      </c>
      <c r="BE331" s="252">
        <f>IF(N331="základní",J331,0)</f>
        <v>0</v>
      </c>
      <c r="BF331" s="252">
        <f>IF(N331="snížená",J331,0)</f>
        <v>0</v>
      </c>
      <c r="BG331" s="252">
        <f>IF(N331="zákl. přenesená",J331,0)</f>
        <v>0</v>
      </c>
      <c r="BH331" s="252">
        <f>IF(N331="sníž. přenesená",J331,0)</f>
        <v>0</v>
      </c>
      <c r="BI331" s="252">
        <f>IF(N331="nulová",J331,0)</f>
        <v>0</v>
      </c>
      <c r="BJ331" s="14" t="s">
        <v>83</v>
      </c>
      <c r="BK331" s="252">
        <f>ROUND(I331*H331,2)</f>
        <v>0</v>
      </c>
      <c r="BL331" s="14" t="s">
        <v>523</v>
      </c>
      <c r="BM331" s="251" t="s">
        <v>1092</v>
      </c>
    </row>
    <row r="332" s="2" customFormat="1" ht="16.5" customHeight="1">
      <c r="A332" s="35"/>
      <c r="B332" s="36"/>
      <c r="C332" s="239" t="s">
        <v>1093</v>
      </c>
      <c r="D332" s="239" t="s">
        <v>175</v>
      </c>
      <c r="E332" s="240" t="s">
        <v>563</v>
      </c>
      <c r="F332" s="241" t="s">
        <v>564</v>
      </c>
      <c r="G332" s="242" t="s">
        <v>504</v>
      </c>
      <c r="H332" s="243">
        <v>1</v>
      </c>
      <c r="I332" s="244"/>
      <c r="J332" s="245">
        <f>ROUND(I332*H332,2)</f>
        <v>0</v>
      </c>
      <c r="K332" s="246"/>
      <c r="L332" s="41"/>
      <c r="M332" s="247" t="s">
        <v>1</v>
      </c>
      <c r="N332" s="248" t="s">
        <v>41</v>
      </c>
      <c r="O332" s="88"/>
      <c r="P332" s="249">
        <f>O332*H332</f>
        <v>0</v>
      </c>
      <c r="Q332" s="249">
        <v>0</v>
      </c>
      <c r="R332" s="249">
        <f>Q332*H332</f>
        <v>0</v>
      </c>
      <c r="S332" s="249">
        <v>0</v>
      </c>
      <c r="T332" s="250">
        <f>S332*H332</f>
        <v>0</v>
      </c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R332" s="251" t="s">
        <v>523</v>
      </c>
      <c r="AT332" s="251" t="s">
        <v>175</v>
      </c>
      <c r="AU332" s="251" t="s">
        <v>85</v>
      </c>
      <c r="AY332" s="14" t="s">
        <v>172</v>
      </c>
      <c r="BE332" s="252">
        <f>IF(N332="základní",J332,0)</f>
        <v>0</v>
      </c>
      <c r="BF332" s="252">
        <f>IF(N332="snížená",J332,0)</f>
        <v>0</v>
      </c>
      <c r="BG332" s="252">
        <f>IF(N332="zákl. přenesená",J332,0)</f>
        <v>0</v>
      </c>
      <c r="BH332" s="252">
        <f>IF(N332="sníž. přenesená",J332,0)</f>
        <v>0</v>
      </c>
      <c r="BI332" s="252">
        <f>IF(N332="nulová",J332,0)</f>
        <v>0</v>
      </c>
      <c r="BJ332" s="14" t="s">
        <v>83</v>
      </c>
      <c r="BK332" s="252">
        <f>ROUND(I332*H332,2)</f>
        <v>0</v>
      </c>
      <c r="BL332" s="14" t="s">
        <v>523</v>
      </c>
      <c r="BM332" s="251" t="s">
        <v>1094</v>
      </c>
    </row>
    <row r="333" s="12" customFormat="1" ht="22.8" customHeight="1">
      <c r="A333" s="12"/>
      <c r="B333" s="223"/>
      <c r="C333" s="224"/>
      <c r="D333" s="225" t="s">
        <v>75</v>
      </c>
      <c r="E333" s="237" t="s">
        <v>566</v>
      </c>
      <c r="F333" s="237" t="s">
        <v>151</v>
      </c>
      <c r="G333" s="224"/>
      <c r="H333" s="224"/>
      <c r="I333" s="227"/>
      <c r="J333" s="238">
        <f>BK333</f>
        <v>0</v>
      </c>
      <c r="K333" s="224"/>
      <c r="L333" s="229"/>
      <c r="M333" s="230"/>
      <c r="N333" s="231"/>
      <c r="O333" s="231"/>
      <c r="P333" s="232">
        <f>P334</f>
        <v>0</v>
      </c>
      <c r="Q333" s="231"/>
      <c r="R333" s="232">
        <f>R334</f>
        <v>0</v>
      </c>
      <c r="S333" s="231"/>
      <c r="T333" s="233">
        <f>T334</f>
        <v>0</v>
      </c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R333" s="234" t="s">
        <v>196</v>
      </c>
      <c r="AT333" s="235" t="s">
        <v>75</v>
      </c>
      <c r="AU333" s="235" t="s">
        <v>83</v>
      </c>
      <c r="AY333" s="234" t="s">
        <v>172</v>
      </c>
      <c r="BK333" s="236">
        <f>BK334</f>
        <v>0</v>
      </c>
    </row>
    <row r="334" s="2" customFormat="1" ht="16.5" customHeight="1">
      <c r="A334" s="35"/>
      <c r="B334" s="36"/>
      <c r="C334" s="239" t="s">
        <v>1095</v>
      </c>
      <c r="D334" s="239" t="s">
        <v>175</v>
      </c>
      <c r="E334" s="240" t="s">
        <v>568</v>
      </c>
      <c r="F334" s="241" t="s">
        <v>569</v>
      </c>
      <c r="G334" s="242" t="s">
        <v>504</v>
      </c>
      <c r="H334" s="243">
        <v>1</v>
      </c>
      <c r="I334" s="244"/>
      <c r="J334" s="245">
        <f>ROUND(I334*H334,2)</f>
        <v>0</v>
      </c>
      <c r="K334" s="246"/>
      <c r="L334" s="41"/>
      <c r="M334" s="247" t="s">
        <v>1</v>
      </c>
      <c r="N334" s="248" t="s">
        <v>41</v>
      </c>
      <c r="O334" s="88"/>
      <c r="P334" s="249">
        <f>O334*H334</f>
        <v>0</v>
      </c>
      <c r="Q334" s="249">
        <v>0</v>
      </c>
      <c r="R334" s="249">
        <f>Q334*H334</f>
        <v>0</v>
      </c>
      <c r="S334" s="249">
        <v>0</v>
      </c>
      <c r="T334" s="250">
        <f>S334*H334</f>
        <v>0</v>
      </c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R334" s="251" t="s">
        <v>523</v>
      </c>
      <c r="AT334" s="251" t="s">
        <v>175</v>
      </c>
      <c r="AU334" s="251" t="s">
        <v>85</v>
      </c>
      <c r="AY334" s="14" t="s">
        <v>172</v>
      </c>
      <c r="BE334" s="252">
        <f>IF(N334="základní",J334,0)</f>
        <v>0</v>
      </c>
      <c r="BF334" s="252">
        <f>IF(N334="snížená",J334,0)</f>
        <v>0</v>
      </c>
      <c r="BG334" s="252">
        <f>IF(N334="zákl. přenesená",J334,0)</f>
        <v>0</v>
      </c>
      <c r="BH334" s="252">
        <f>IF(N334="sníž. přenesená",J334,0)</f>
        <v>0</v>
      </c>
      <c r="BI334" s="252">
        <f>IF(N334="nulová",J334,0)</f>
        <v>0</v>
      </c>
      <c r="BJ334" s="14" t="s">
        <v>83</v>
      </c>
      <c r="BK334" s="252">
        <f>ROUND(I334*H334,2)</f>
        <v>0</v>
      </c>
      <c r="BL334" s="14" t="s">
        <v>523</v>
      </c>
      <c r="BM334" s="251" t="s">
        <v>1096</v>
      </c>
    </row>
    <row r="335" s="12" customFormat="1" ht="22.8" customHeight="1">
      <c r="A335" s="12"/>
      <c r="B335" s="223"/>
      <c r="C335" s="224"/>
      <c r="D335" s="225" t="s">
        <v>75</v>
      </c>
      <c r="E335" s="237" t="s">
        <v>571</v>
      </c>
      <c r="F335" s="237" t="s">
        <v>152</v>
      </c>
      <c r="G335" s="224"/>
      <c r="H335" s="224"/>
      <c r="I335" s="227"/>
      <c r="J335" s="238">
        <f>BK335</f>
        <v>0</v>
      </c>
      <c r="K335" s="224"/>
      <c r="L335" s="229"/>
      <c r="M335" s="230"/>
      <c r="N335" s="231"/>
      <c r="O335" s="231"/>
      <c r="P335" s="232">
        <f>P336</f>
        <v>0</v>
      </c>
      <c r="Q335" s="231"/>
      <c r="R335" s="232">
        <f>R336</f>
        <v>0</v>
      </c>
      <c r="S335" s="231"/>
      <c r="T335" s="233">
        <f>T336</f>
        <v>0</v>
      </c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R335" s="234" t="s">
        <v>196</v>
      </c>
      <c r="AT335" s="235" t="s">
        <v>75</v>
      </c>
      <c r="AU335" s="235" t="s">
        <v>83</v>
      </c>
      <c r="AY335" s="234" t="s">
        <v>172</v>
      </c>
      <c r="BK335" s="236">
        <f>BK336</f>
        <v>0</v>
      </c>
    </row>
    <row r="336" s="2" customFormat="1" ht="16.5" customHeight="1">
      <c r="A336" s="35"/>
      <c r="B336" s="36"/>
      <c r="C336" s="239" t="s">
        <v>1097</v>
      </c>
      <c r="D336" s="239" t="s">
        <v>175</v>
      </c>
      <c r="E336" s="240" t="s">
        <v>573</v>
      </c>
      <c r="F336" s="241" t="s">
        <v>152</v>
      </c>
      <c r="G336" s="242" t="s">
        <v>504</v>
      </c>
      <c r="H336" s="243">
        <v>1</v>
      </c>
      <c r="I336" s="244"/>
      <c r="J336" s="245">
        <f>ROUND(I336*H336,2)</f>
        <v>0</v>
      </c>
      <c r="K336" s="246"/>
      <c r="L336" s="41"/>
      <c r="M336" s="247" t="s">
        <v>1</v>
      </c>
      <c r="N336" s="248" t="s">
        <v>41</v>
      </c>
      <c r="O336" s="88"/>
      <c r="P336" s="249">
        <f>O336*H336</f>
        <v>0</v>
      </c>
      <c r="Q336" s="249">
        <v>0</v>
      </c>
      <c r="R336" s="249">
        <f>Q336*H336</f>
        <v>0</v>
      </c>
      <c r="S336" s="249">
        <v>0</v>
      </c>
      <c r="T336" s="250">
        <f>S336*H336</f>
        <v>0</v>
      </c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R336" s="251" t="s">
        <v>523</v>
      </c>
      <c r="AT336" s="251" t="s">
        <v>175</v>
      </c>
      <c r="AU336" s="251" t="s">
        <v>85</v>
      </c>
      <c r="AY336" s="14" t="s">
        <v>172</v>
      </c>
      <c r="BE336" s="252">
        <f>IF(N336="základní",J336,0)</f>
        <v>0</v>
      </c>
      <c r="BF336" s="252">
        <f>IF(N336="snížená",J336,0)</f>
        <v>0</v>
      </c>
      <c r="BG336" s="252">
        <f>IF(N336="zákl. přenesená",J336,0)</f>
        <v>0</v>
      </c>
      <c r="BH336" s="252">
        <f>IF(N336="sníž. přenesená",J336,0)</f>
        <v>0</v>
      </c>
      <c r="BI336" s="252">
        <f>IF(N336="nulová",J336,0)</f>
        <v>0</v>
      </c>
      <c r="BJ336" s="14" t="s">
        <v>83</v>
      </c>
      <c r="BK336" s="252">
        <f>ROUND(I336*H336,2)</f>
        <v>0</v>
      </c>
      <c r="BL336" s="14" t="s">
        <v>523</v>
      </c>
      <c r="BM336" s="251" t="s">
        <v>1098</v>
      </c>
    </row>
    <row r="337" s="12" customFormat="1" ht="22.8" customHeight="1">
      <c r="A337" s="12"/>
      <c r="B337" s="223"/>
      <c r="C337" s="224"/>
      <c r="D337" s="225" t="s">
        <v>75</v>
      </c>
      <c r="E337" s="237" t="s">
        <v>575</v>
      </c>
      <c r="F337" s="237" t="s">
        <v>120</v>
      </c>
      <c r="G337" s="224"/>
      <c r="H337" s="224"/>
      <c r="I337" s="227"/>
      <c r="J337" s="238">
        <f>BK337</f>
        <v>0</v>
      </c>
      <c r="K337" s="224"/>
      <c r="L337" s="229"/>
      <c r="M337" s="230"/>
      <c r="N337" s="231"/>
      <c r="O337" s="231"/>
      <c r="P337" s="232">
        <f>SUM(P338:P339)</f>
        <v>0</v>
      </c>
      <c r="Q337" s="231"/>
      <c r="R337" s="232">
        <f>SUM(R338:R339)</f>
        <v>0</v>
      </c>
      <c r="S337" s="231"/>
      <c r="T337" s="233">
        <f>SUM(T338:T339)</f>
        <v>0</v>
      </c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R337" s="234" t="s">
        <v>196</v>
      </c>
      <c r="AT337" s="235" t="s">
        <v>75</v>
      </c>
      <c r="AU337" s="235" t="s">
        <v>83</v>
      </c>
      <c r="AY337" s="234" t="s">
        <v>172</v>
      </c>
      <c r="BK337" s="236">
        <f>SUM(BK338:BK339)</f>
        <v>0</v>
      </c>
    </row>
    <row r="338" s="2" customFormat="1" ht="16.5" customHeight="1">
      <c r="A338" s="35"/>
      <c r="B338" s="36"/>
      <c r="C338" s="239" t="s">
        <v>1099</v>
      </c>
      <c r="D338" s="239" t="s">
        <v>175</v>
      </c>
      <c r="E338" s="240" t="s">
        <v>577</v>
      </c>
      <c r="F338" s="241" t="s">
        <v>120</v>
      </c>
      <c r="G338" s="242" t="s">
        <v>504</v>
      </c>
      <c r="H338" s="243">
        <v>1</v>
      </c>
      <c r="I338" s="244"/>
      <c r="J338" s="245">
        <f>ROUND(I338*H338,2)</f>
        <v>0</v>
      </c>
      <c r="K338" s="246"/>
      <c r="L338" s="41"/>
      <c r="M338" s="247" t="s">
        <v>1</v>
      </c>
      <c r="N338" s="248" t="s">
        <v>41</v>
      </c>
      <c r="O338" s="88"/>
      <c r="P338" s="249">
        <f>O338*H338</f>
        <v>0</v>
      </c>
      <c r="Q338" s="249">
        <v>0</v>
      </c>
      <c r="R338" s="249">
        <f>Q338*H338</f>
        <v>0</v>
      </c>
      <c r="S338" s="249">
        <v>0</v>
      </c>
      <c r="T338" s="250">
        <f>S338*H338</f>
        <v>0</v>
      </c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R338" s="251" t="s">
        <v>523</v>
      </c>
      <c r="AT338" s="251" t="s">
        <v>175</v>
      </c>
      <c r="AU338" s="251" t="s">
        <v>85</v>
      </c>
      <c r="AY338" s="14" t="s">
        <v>172</v>
      </c>
      <c r="BE338" s="252">
        <f>IF(N338="základní",J338,0)</f>
        <v>0</v>
      </c>
      <c r="BF338" s="252">
        <f>IF(N338="snížená",J338,0)</f>
        <v>0</v>
      </c>
      <c r="BG338" s="252">
        <f>IF(N338="zákl. přenesená",J338,0)</f>
        <v>0</v>
      </c>
      <c r="BH338" s="252">
        <f>IF(N338="sníž. přenesená",J338,0)</f>
        <v>0</v>
      </c>
      <c r="BI338" s="252">
        <f>IF(N338="nulová",J338,0)</f>
        <v>0</v>
      </c>
      <c r="BJ338" s="14" t="s">
        <v>83</v>
      </c>
      <c r="BK338" s="252">
        <f>ROUND(I338*H338,2)</f>
        <v>0</v>
      </c>
      <c r="BL338" s="14" t="s">
        <v>523</v>
      </c>
      <c r="BM338" s="251" t="s">
        <v>1100</v>
      </c>
    </row>
    <row r="339" s="2" customFormat="1" ht="16.5" customHeight="1">
      <c r="A339" s="35"/>
      <c r="B339" s="36"/>
      <c r="C339" s="239" t="s">
        <v>1101</v>
      </c>
      <c r="D339" s="239" t="s">
        <v>175</v>
      </c>
      <c r="E339" s="240" t="s">
        <v>580</v>
      </c>
      <c r="F339" s="241" t="s">
        <v>581</v>
      </c>
      <c r="G339" s="242" t="s">
        <v>504</v>
      </c>
      <c r="H339" s="243">
        <v>1</v>
      </c>
      <c r="I339" s="244"/>
      <c r="J339" s="245">
        <f>ROUND(I339*H339,2)</f>
        <v>0</v>
      </c>
      <c r="K339" s="246"/>
      <c r="L339" s="41"/>
      <c r="M339" s="265" t="s">
        <v>1</v>
      </c>
      <c r="N339" s="266" t="s">
        <v>41</v>
      </c>
      <c r="O339" s="267"/>
      <c r="P339" s="268">
        <f>O339*H339</f>
        <v>0</v>
      </c>
      <c r="Q339" s="268">
        <v>0</v>
      </c>
      <c r="R339" s="268">
        <f>Q339*H339</f>
        <v>0</v>
      </c>
      <c r="S339" s="268">
        <v>0</v>
      </c>
      <c r="T339" s="269">
        <f>S339*H339</f>
        <v>0</v>
      </c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R339" s="251" t="s">
        <v>523</v>
      </c>
      <c r="AT339" s="251" t="s">
        <v>175</v>
      </c>
      <c r="AU339" s="251" t="s">
        <v>85</v>
      </c>
      <c r="AY339" s="14" t="s">
        <v>172</v>
      </c>
      <c r="BE339" s="252">
        <f>IF(N339="základní",J339,0)</f>
        <v>0</v>
      </c>
      <c r="BF339" s="252">
        <f>IF(N339="snížená",J339,0)</f>
        <v>0</v>
      </c>
      <c r="BG339" s="252">
        <f>IF(N339="zákl. přenesená",J339,0)</f>
        <v>0</v>
      </c>
      <c r="BH339" s="252">
        <f>IF(N339="sníž. přenesená",J339,0)</f>
        <v>0</v>
      </c>
      <c r="BI339" s="252">
        <f>IF(N339="nulová",J339,0)</f>
        <v>0</v>
      </c>
      <c r="BJ339" s="14" t="s">
        <v>83</v>
      </c>
      <c r="BK339" s="252">
        <f>ROUND(I339*H339,2)</f>
        <v>0</v>
      </c>
      <c r="BL339" s="14" t="s">
        <v>523</v>
      </c>
      <c r="BM339" s="251" t="s">
        <v>1102</v>
      </c>
    </row>
    <row r="340" s="2" customFormat="1" ht="6.96" customHeight="1">
      <c r="A340" s="35"/>
      <c r="B340" s="63"/>
      <c r="C340" s="64"/>
      <c r="D340" s="64"/>
      <c r="E340" s="64"/>
      <c r="F340" s="64"/>
      <c r="G340" s="64"/>
      <c r="H340" s="64"/>
      <c r="I340" s="64"/>
      <c r="J340" s="64"/>
      <c r="K340" s="64"/>
      <c r="L340" s="41"/>
      <c r="M340" s="35"/>
      <c r="O340" s="35"/>
      <c r="P340" s="35"/>
      <c r="Q340" s="35"/>
      <c r="R340" s="35"/>
      <c r="S340" s="35"/>
      <c r="T340" s="35"/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</row>
  </sheetData>
  <sheetProtection sheet="1" autoFilter="0" formatColumns="0" formatRows="0" objects="1" scenarios="1" spinCount="100000" saltValue="TODkI3Z6OtsSIqzs3+SOVbaV/rXnERxr0FMqS3hKpveH1TRTmohJGZGJOyjucWT+EwZ5eMPspQuapytmAyMknQ==" hashValue="PuvGFK4zo4RAF8b3ds3m1LZswbQqf8ZDpJo8Qg+xLv497i79O0xD1udD/tVViyXEmIW0CxOzadRhoJUm7hPlTw==" algorithmName="SHA-512" password="CC35"/>
  <autoFilter ref="C151:K339"/>
  <mergeCells count="17">
    <mergeCell ref="E7:H7"/>
    <mergeCell ref="E9:H9"/>
    <mergeCell ref="E11:H11"/>
    <mergeCell ref="E20:H20"/>
    <mergeCell ref="E29:H29"/>
    <mergeCell ref="E85:H85"/>
    <mergeCell ref="E87:H87"/>
    <mergeCell ref="E89:H89"/>
    <mergeCell ref="D124:F124"/>
    <mergeCell ref="D125:F125"/>
    <mergeCell ref="D126:F126"/>
    <mergeCell ref="D127:F127"/>
    <mergeCell ref="D128:F128"/>
    <mergeCell ref="E140:H140"/>
    <mergeCell ref="E142:H142"/>
    <mergeCell ref="E144:H144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97</v>
      </c>
    </row>
    <row r="3" s="1" customFormat="1" ht="6.96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7"/>
      <c r="AT3" s="14" t="s">
        <v>85</v>
      </c>
    </row>
    <row r="4" s="1" customFormat="1" ht="24.96" customHeight="1">
      <c r="B4" s="17"/>
      <c r="D4" s="145" t="s">
        <v>114</v>
      </c>
      <c r="L4" s="17"/>
      <c r="M4" s="146" t="s">
        <v>10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47" t="s">
        <v>16</v>
      </c>
      <c r="L6" s="17"/>
    </row>
    <row r="7" s="1" customFormat="1" ht="26.25" customHeight="1">
      <c r="B7" s="17"/>
      <c r="E7" s="148" t="str">
        <f>'Rekapitulace stavby'!K6</f>
        <v>Rekonstrukce plynových kotelen č.p. 206, 231, 232, 233, 234, Obec Lubenec</v>
      </c>
      <c r="F7" s="147"/>
      <c r="G7" s="147"/>
      <c r="H7" s="147"/>
      <c r="L7" s="17"/>
    </row>
    <row r="8" s="1" customFormat="1" ht="12" customHeight="1">
      <c r="B8" s="17"/>
      <c r="D8" s="147" t="s">
        <v>115</v>
      </c>
      <c r="L8" s="17"/>
    </row>
    <row r="9" s="2" customFormat="1" ht="16.5" customHeight="1">
      <c r="A9" s="35"/>
      <c r="B9" s="41"/>
      <c r="C9" s="35"/>
      <c r="D9" s="35"/>
      <c r="E9" s="148" t="s">
        <v>1103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 ht="12" customHeight="1">
      <c r="A10" s="35"/>
      <c r="B10" s="41"/>
      <c r="C10" s="35"/>
      <c r="D10" s="147" t="s">
        <v>117</v>
      </c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6.5" customHeight="1">
      <c r="A11" s="35"/>
      <c r="B11" s="41"/>
      <c r="C11" s="35"/>
      <c r="D11" s="35"/>
      <c r="E11" s="149" t="s">
        <v>118</v>
      </c>
      <c r="F11" s="35"/>
      <c r="G11" s="35"/>
      <c r="H11" s="35"/>
      <c r="I11" s="35"/>
      <c r="J11" s="35"/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>
      <c r="A12" s="35"/>
      <c r="B12" s="41"/>
      <c r="C12" s="35"/>
      <c r="D12" s="35"/>
      <c r="E12" s="35"/>
      <c r="F12" s="35"/>
      <c r="G12" s="35"/>
      <c r="H12" s="35"/>
      <c r="I12" s="35"/>
      <c r="J12" s="35"/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2" customHeight="1">
      <c r="A13" s="35"/>
      <c r="B13" s="41"/>
      <c r="C13" s="35"/>
      <c r="D13" s="147" t="s">
        <v>18</v>
      </c>
      <c r="E13" s="35"/>
      <c r="F13" s="138" t="s">
        <v>1</v>
      </c>
      <c r="G13" s="35"/>
      <c r="H13" s="35"/>
      <c r="I13" s="147" t="s">
        <v>19</v>
      </c>
      <c r="J13" s="138" t="s">
        <v>1</v>
      </c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47" t="s">
        <v>20</v>
      </c>
      <c r="E14" s="35"/>
      <c r="F14" s="138" t="s">
        <v>21</v>
      </c>
      <c r="G14" s="35"/>
      <c r="H14" s="35"/>
      <c r="I14" s="147" t="s">
        <v>22</v>
      </c>
      <c r="J14" s="150" t="str">
        <f>'Rekapitulace stavby'!AN8</f>
        <v>28. 3. 2023</v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0.8" customHeight="1">
      <c r="A15" s="35"/>
      <c r="B15" s="41"/>
      <c r="C15" s="35"/>
      <c r="D15" s="35"/>
      <c r="E15" s="35"/>
      <c r="F15" s="35"/>
      <c r="G15" s="35"/>
      <c r="H15" s="35"/>
      <c r="I15" s="35"/>
      <c r="J15" s="35"/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2" customHeight="1">
      <c r="A16" s="35"/>
      <c r="B16" s="41"/>
      <c r="C16" s="35"/>
      <c r="D16" s="147" t="s">
        <v>24</v>
      </c>
      <c r="E16" s="35"/>
      <c r="F16" s="35"/>
      <c r="G16" s="35"/>
      <c r="H16" s="35"/>
      <c r="I16" s="147" t="s">
        <v>25</v>
      </c>
      <c r="J16" s="138" t="s">
        <v>1</v>
      </c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8" customHeight="1">
      <c r="A17" s="35"/>
      <c r="B17" s="41"/>
      <c r="C17" s="35"/>
      <c r="D17" s="35"/>
      <c r="E17" s="138" t="s">
        <v>26</v>
      </c>
      <c r="F17" s="35"/>
      <c r="G17" s="35"/>
      <c r="H17" s="35"/>
      <c r="I17" s="147" t="s">
        <v>27</v>
      </c>
      <c r="J17" s="138" t="s">
        <v>1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6.96" customHeight="1">
      <c r="A18" s="35"/>
      <c r="B18" s="41"/>
      <c r="C18" s="35"/>
      <c r="D18" s="35"/>
      <c r="E18" s="35"/>
      <c r="F18" s="35"/>
      <c r="G18" s="35"/>
      <c r="H18" s="35"/>
      <c r="I18" s="35"/>
      <c r="J18" s="35"/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2" customHeight="1">
      <c r="A19" s="35"/>
      <c r="B19" s="41"/>
      <c r="C19" s="35"/>
      <c r="D19" s="147" t="s">
        <v>28</v>
      </c>
      <c r="E19" s="35"/>
      <c r="F19" s="35"/>
      <c r="G19" s="35"/>
      <c r="H19" s="35"/>
      <c r="I19" s="147" t="s">
        <v>25</v>
      </c>
      <c r="J19" s="30" t="str">
        <f>'Rekapitulace stavby'!AN13</f>
        <v>Vyplň údaj</v>
      </c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8" customHeight="1">
      <c r="A20" s="35"/>
      <c r="B20" s="41"/>
      <c r="C20" s="35"/>
      <c r="D20" s="35"/>
      <c r="E20" s="30" t="str">
        <f>'Rekapitulace stavby'!E14</f>
        <v>Vyplň údaj</v>
      </c>
      <c r="F20" s="138"/>
      <c r="G20" s="138"/>
      <c r="H20" s="138"/>
      <c r="I20" s="147" t="s">
        <v>27</v>
      </c>
      <c r="J20" s="30" t="str">
        <f>'Rekapitulace stavby'!AN14</f>
        <v>Vyplň údaj</v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6.96" customHeight="1">
      <c r="A21" s="35"/>
      <c r="B21" s="41"/>
      <c r="C21" s="35"/>
      <c r="D21" s="35"/>
      <c r="E21" s="35"/>
      <c r="F21" s="35"/>
      <c r="G21" s="35"/>
      <c r="H21" s="35"/>
      <c r="I21" s="35"/>
      <c r="J21" s="35"/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2" customHeight="1">
      <c r="A22" s="35"/>
      <c r="B22" s="41"/>
      <c r="C22" s="35"/>
      <c r="D22" s="147" t="s">
        <v>30</v>
      </c>
      <c r="E22" s="35"/>
      <c r="F22" s="35"/>
      <c r="G22" s="35"/>
      <c r="H22" s="35"/>
      <c r="I22" s="147" t="s">
        <v>25</v>
      </c>
      <c r="J22" s="138" t="s">
        <v>1</v>
      </c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8" customHeight="1">
      <c r="A23" s="35"/>
      <c r="B23" s="41"/>
      <c r="C23" s="35"/>
      <c r="D23" s="35"/>
      <c r="E23" s="138" t="s">
        <v>31</v>
      </c>
      <c r="F23" s="35"/>
      <c r="G23" s="35"/>
      <c r="H23" s="35"/>
      <c r="I23" s="147" t="s">
        <v>27</v>
      </c>
      <c r="J23" s="138" t="s">
        <v>1</v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6.96" customHeight="1">
      <c r="A24" s="35"/>
      <c r="B24" s="41"/>
      <c r="C24" s="35"/>
      <c r="D24" s="35"/>
      <c r="E24" s="35"/>
      <c r="F24" s="35"/>
      <c r="G24" s="35"/>
      <c r="H24" s="35"/>
      <c r="I24" s="35"/>
      <c r="J24" s="35"/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12" customHeight="1">
      <c r="A25" s="35"/>
      <c r="B25" s="41"/>
      <c r="C25" s="35"/>
      <c r="D25" s="147" t="s">
        <v>33</v>
      </c>
      <c r="E25" s="35"/>
      <c r="F25" s="35"/>
      <c r="G25" s="35"/>
      <c r="H25" s="35"/>
      <c r="I25" s="147" t="s">
        <v>25</v>
      </c>
      <c r="J25" s="138" t="s">
        <v>1</v>
      </c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8" customHeight="1">
      <c r="A26" s="35"/>
      <c r="B26" s="41"/>
      <c r="C26" s="35"/>
      <c r="D26" s="35"/>
      <c r="E26" s="138" t="s">
        <v>34</v>
      </c>
      <c r="F26" s="35"/>
      <c r="G26" s="35"/>
      <c r="H26" s="35"/>
      <c r="I26" s="147" t="s">
        <v>27</v>
      </c>
      <c r="J26" s="138" t="s">
        <v>1</v>
      </c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6.96" customHeight="1">
      <c r="A27" s="35"/>
      <c r="B27" s="41"/>
      <c r="C27" s="35"/>
      <c r="D27" s="35"/>
      <c r="E27" s="35"/>
      <c r="F27" s="35"/>
      <c r="G27" s="35"/>
      <c r="H27" s="35"/>
      <c r="I27" s="35"/>
      <c r="J27" s="35"/>
      <c r="K27" s="35"/>
      <c r="L27" s="60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12" customHeight="1">
      <c r="A28" s="35"/>
      <c r="B28" s="41"/>
      <c r="C28" s="35"/>
      <c r="D28" s="147" t="s">
        <v>35</v>
      </c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8" customFormat="1" ht="16.5" customHeight="1">
      <c r="A29" s="151"/>
      <c r="B29" s="152"/>
      <c r="C29" s="151"/>
      <c r="D29" s="151"/>
      <c r="E29" s="153" t="s">
        <v>1</v>
      </c>
      <c r="F29" s="153"/>
      <c r="G29" s="153"/>
      <c r="H29" s="153"/>
      <c r="I29" s="151"/>
      <c r="J29" s="151"/>
      <c r="K29" s="151"/>
      <c r="L29" s="154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</row>
    <row r="30" s="2" customFormat="1" ht="6.96" customHeight="1">
      <c r="A30" s="35"/>
      <c r="B30" s="41"/>
      <c r="C30" s="35"/>
      <c r="D30" s="35"/>
      <c r="E30" s="35"/>
      <c r="F30" s="35"/>
      <c r="G30" s="35"/>
      <c r="H30" s="35"/>
      <c r="I30" s="35"/>
      <c r="J30" s="35"/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55"/>
      <c r="E31" s="155"/>
      <c r="F31" s="155"/>
      <c r="G31" s="155"/>
      <c r="H31" s="155"/>
      <c r="I31" s="155"/>
      <c r="J31" s="155"/>
      <c r="K31" s="155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138" t="s">
        <v>119</v>
      </c>
      <c r="E32" s="35"/>
      <c r="F32" s="35"/>
      <c r="G32" s="35"/>
      <c r="H32" s="35"/>
      <c r="I32" s="35"/>
      <c r="J32" s="156">
        <f>J98</f>
        <v>0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41"/>
      <c r="C33" s="35"/>
      <c r="D33" s="157" t="s">
        <v>120</v>
      </c>
      <c r="E33" s="35"/>
      <c r="F33" s="35"/>
      <c r="G33" s="35"/>
      <c r="H33" s="35"/>
      <c r="I33" s="35"/>
      <c r="J33" s="156">
        <f>J122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25.44" customHeight="1">
      <c r="A34" s="35"/>
      <c r="B34" s="41"/>
      <c r="C34" s="35"/>
      <c r="D34" s="158" t="s">
        <v>36</v>
      </c>
      <c r="E34" s="35"/>
      <c r="F34" s="35"/>
      <c r="G34" s="35"/>
      <c r="H34" s="35"/>
      <c r="I34" s="35"/>
      <c r="J34" s="159">
        <f>ROUND(J32 + J33, 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="2" customFormat="1" ht="6.96" customHeight="1">
      <c r="A35" s="35"/>
      <c r="B35" s="41"/>
      <c r="C35" s="35"/>
      <c r="D35" s="155"/>
      <c r="E35" s="155"/>
      <c r="F35" s="155"/>
      <c r="G35" s="155"/>
      <c r="H35" s="155"/>
      <c r="I35" s="155"/>
      <c r="J35" s="155"/>
      <c r="K35" s="15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14.4" customHeight="1">
      <c r="A36" s="35"/>
      <c r="B36" s="41"/>
      <c r="C36" s="35"/>
      <c r="D36" s="35"/>
      <c r="E36" s="35"/>
      <c r="F36" s="160" t="s">
        <v>38</v>
      </c>
      <c r="G36" s="35"/>
      <c r="H36" s="35"/>
      <c r="I36" s="160" t="s">
        <v>37</v>
      </c>
      <c r="J36" s="160" t="s">
        <v>39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="2" customFormat="1" ht="14.4" customHeight="1">
      <c r="A37" s="35"/>
      <c r="B37" s="41"/>
      <c r="C37" s="35"/>
      <c r="D37" s="161" t="s">
        <v>40</v>
      </c>
      <c r="E37" s="147" t="s">
        <v>41</v>
      </c>
      <c r="F37" s="162">
        <f>ROUND((SUM(BE122:BE129) + SUM(BE151:BE267)),  2)</f>
        <v>0</v>
      </c>
      <c r="G37" s="35"/>
      <c r="H37" s="35"/>
      <c r="I37" s="163">
        <v>0.20999999999999999</v>
      </c>
      <c r="J37" s="162">
        <f>ROUND(((SUM(BE122:BE129) + SUM(BE151:BE267))*I37),  2)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14.4" customHeight="1">
      <c r="A38" s="35"/>
      <c r="B38" s="41"/>
      <c r="C38" s="35"/>
      <c r="D38" s="35"/>
      <c r="E38" s="147" t="s">
        <v>42</v>
      </c>
      <c r="F38" s="162">
        <f>ROUND((SUM(BF122:BF129) + SUM(BF151:BF267)),  2)</f>
        <v>0</v>
      </c>
      <c r="G38" s="35"/>
      <c r="H38" s="35"/>
      <c r="I38" s="163">
        <v>0.14999999999999999</v>
      </c>
      <c r="J38" s="162">
        <f>ROUND(((SUM(BF122:BF129) + SUM(BF151:BF267))*I38),  2)</f>
        <v>0</v>
      </c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47" t="s">
        <v>43</v>
      </c>
      <c r="F39" s="162">
        <f>ROUND((SUM(BG122:BG129) + SUM(BG151:BG267)),  2)</f>
        <v>0</v>
      </c>
      <c r="G39" s="35"/>
      <c r="H39" s="35"/>
      <c r="I39" s="163">
        <v>0.20999999999999999</v>
      </c>
      <c r="J39" s="162">
        <f>0</f>
        <v>0</v>
      </c>
      <c r="K39" s="35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hidden="1" s="2" customFormat="1" ht="14.4" customHeight="1">
      <c r="A40" s="35"/>
      <c r="B40" s="41"/>
      <c r="C40" s="35"/>
      <c r="D40" s="35"/>
      <c r="E40" s="147" t="s">
        <v>44</v>
      </c>
      <c r="F40" s="162">
        <f>ROUND((SUM(BH122:BH129) + SUM(BH151:BH267)),  2)</f>
        <v>0</v>
      </c>
      <c r="G40" s="35"/>
      <c r="H40" s="35"/>
      <c r="I40" s="163">
        <v>0.14999999999999999</v>
      </c>
      <c r="J40" s="162">
        <f>0</f>
        <v>0</v>
      </c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idden="1" s="2" customFormat="1" ht="14.4" customHeight="1">
      <c r="A41" s="35"/>
      <c r="B41" s="41"/>
      <c r="C41" s="35"/>
      <c r="D41" s="35"/>
      <c r="E41" s="147" t="s">
        <v>45</v>
      </c>
      <c r="F41" s="162">
        <f>ROUND((SUM(BI122:BI129) + SUM(BI151:BI267)),  2)</f>
        <v>0</v>
      </c>
      <c r="G41" s="35"/>
      <c r="H41" s="35"/>
      <c r="I41" s="163">
        <v>0</v>
      </c>
      <c r="J41" s="162">
        <f>0</f>
        <v>0</v>
      </c>
      <c r="K41" s="35"/>
      <c r="L41" s="60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="2" customFormat="1" ht="6.96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0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="2" customFormat="1" ht="25.44" customHeight="1">
      <c r="A43" s="35"/>
      <c r="B43" s="41"/>
      <c r="C43" s="164"/>
      <c r="D43" s="165" t="s">
        <v>46</v>
      </c>
      <c r="E43" s="166"/>
      <c r="F43" s="166"/>
      <c r="G43" s="167" t="s">
        <v>47</v>
      </c>
      <c r="H43" s="168" t="s">
        <v>48</v>
      </c>
      <c r="I43" s="166"/>
      <c r="J43" s="169">
        <f>SUM(J34:J41)</f>
        <v>0</v>
      </c>
      <c r="K43" s="170"/>
      <c r="L43" s="60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="2" customFormat="1" ht="14.4" customHeight="1">
      <c r="A44" s="35"/>
      <c r="B44" s="41"/>
      <c r="C44" s="35"/>
      <c r="D44" s="35"/>
      <c r="E44" s="35"/>
      <c r="F44" s="35"/>
      <c r="G44" s="35"/>
      <c r="H44" s="35"/>
      <c r="I44" s="35"/>
      <c r="J44" s="35"/>
      <c r="K44" s="35"/>
      <c r="L44" s="60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0"/>
      <c r="D50" s="171" t="s">
        <v>49</v>
      </c>
      <c r="E50" s="172"/>
      <c r="F50" s="172"/>
      <c r="G50" s="171" t="s">
        <v>50</v>
      </c>
      <c r="H50" s="172"/>
      <c r="I50" s="172"/>
      <c r="J50" s="172"/>
      <c r="K50" s="172"/>
      <c r="L50" s="60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73" t="s">
        <v>51</v>
      </c>
      <c r="E61" s="174"/>
      <c r="F61" s="175" t="s">
        <v>52</v>
      </c>
      <c r="G61" s="173" t="s">
        <v>51</v>
      </c>
      <c r="H61" s="174"/>
      <c r="I61" s="174"/>
      <c r="J61" s="176" t="s">
        <v>52</v>
      </c>
      <c r="K61" s="174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71" t="s">
        <v>53</v>
      </c>
      <c r="E65" s="177"/>
      <c r="F65" s="177"/>
      <c r="G65" s="171" t="s">
        <v>54</v>
      </c>
      <c r="H65" s="177"/>
      <c r="I65" s="177"/>
      <c r="J65" s="177"/>
      <c r="K65" s="177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73" t="s">
        <v>51</v>
      </c>
      <c r="E76" s="174"/>
      <c r="F76" s="175" t="s">
        <v>52</v>
      </c>
      <c r="G76" s="173" t="s">
        <v>51</v>
      </c>
      <c r="H76" s="174"/>
      <c r="I76" s="174"/>
      <c r="J76" s="176" t="s">
        <v>52</v>
      </c>
      <c r="K76" s="174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78"/>
      <c r="C77" s="179"/>
      <c r="D77" s="179"/>
      <c r="E77" s="179"/>
      <c r="F77" s="179"/>
      <c r="G77" s="179"/>
      <c r="H77" s="179"/>
      <c r="I77" s="179"/>
      <c r="J77" s="179"/>
      <c r="K77" s="179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0"/>
      <c r="C81" s="181"/>
      <c r="D81" s="181"/>
      <c r="E81" s="181"/>
      <c r="F81" s="181"/>
      <c r="G81" s="181"/>
      <c r="H81" s="181"/>
      <c r="I81" s="181"/>
      <c r="J81" s="181"/>
      <c r="K81" s="181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121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26.25" customHeight="1">
      <c r="A85" s="35"/>
      <c r="B85" s="36"/>
      <c r="C85" s="37"/>
      <c r="D85" s="37"/>
      <c r="E85" s="182" t="str">
        <f>E7</f>
        <v>Rekonstrukce plynových kotelen č.p. 206, 231, 232, 233, 234, Obec Lubenec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1" customFormat="1" ht="12" customHeight="1">
      <c r="B86" s="18"/>
      <c r="C86" s="29" t="s">
        <v>115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2" customFormat="1" ht="16.5" customHeight="1">
      <c r="A87" s="35"/>
      <c r="B87" s="36"/>
      <c r="C87" s="37"/>
      <c r="D87" s="37"/>
      <c r="E87" s="182" t="s">
        <v>1103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12" customHeight="1">
      <c r="A88" s="35"/>
      <c r="B88" s="36"/>
      <c r="C88" s="29" t="s">
        <v>117</v>
      </c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6.5" customHeight="1">
      <c r="A89" s="35"/>
      <c r="B89" s="36"/>
      <c r="C89" s="37"/>
      <c r="D89" s="37"/>
      <c r="E89" s="73" t="str">
        <f>E11</f>
        <v>D1.4.2 - Plynová odběrná zařízení</v>
      </c>
      <c r="F89" s="37"/>
      <c r="G89" s="37"/>
      <c r="H89" s="37"/>
      <c r="I89" s="37"/>
      <c r="J89" s="37"/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2" customHeight="1">
      <c r="A91" s="35"/>
      <c r="B91" s="36"/>
      <c r="C91" s="29" t="s">
        <v>20</v>
      </c>
      <c r="D91" s="37"/>
      <c r="E91" s="37"/>
      <c r="F91" s="24" t="str">
        <f>F14</f>
        <v>Lubenec</v>
      </c>
      <c r="G91" s="37"/>
      <c r="H91" s="37"/>
      <c r="I91" s="29" t="s">
        <v>22</v>
      </c>
      <c r="J91" s="76" t="str">
        <f>IF(J14="","",J14)</f>
        <v>28. 3. 2023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6.96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25.65" customHeight="1">
      <c r="A93" s="35"/>
      <c r="B93" s="36"/>
      <c r="C93" s="29" t="s">
        <v>24</v>
      </c>
      <c r="D93" s="37"/>
      <c r="E93" s="37"/>
      <c r="F93" s="24" t="str">
        <f>E17</f>
        <v>Obec Lubenec</v>
      </c>
      <c r="G93" s="37"/>
      <c r="H93" s="37"/>
      <c r="I93" s="29" t="s">
        <v>30</v>
      </c>
      <c r="J93" s="33" t="str">
        <f>E23</f>
        <v>Petr Wagner, Ing. Václav Remuta</v>
      </c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15.15" customHeight="1">
      <c r="A94" s="35"/>
      <c r="B94" s="36"/>
      <c r="C94" s="29" t="s">
        <v>28</v>
      </c>
      <c r="D94" s="37"/>
      <c r="E94" s="37"/>
      <c r="F94" s="24" t="str">
        <f>IF(E20="","",E20)</f>
        <v>Vyplň údaj</v>
      </c>
      <c r="G94" s="37"/>
      <c r="H94" s="37"/>
      <c r="I94" s="29" t="s">
        <v>33</v>
      </c>
      <c r="J94" s="33" t="str">
        <f>E26</f>
        <v>Petr Wagner</v>
      </c>
      <c r="K94" s="37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9.28" customHeight="1">
      <c r="A96" s="35"/>
      <c r="B96" s="36"/>
      <c r="C96" s="183" t="s">
        <v>122</v>
      </c>
      <c r="D96" s="184"/>
      <c r="E96" s="184"/>
      <c r="F96" s="184"/>
      <c r="G96" s="184"/>
      <c r="H96" s="184"/>
      <c r="I96" s="184"/>
      <c r="J96" s="185" t="s">
        <v>123</v>
      </c>
      <c r="K96" s="184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="2" customFormat="1" ht="10.32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0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22.8" customHeight="1">
      <c r="A98" s="35"/>
      <c r="B98" s="36"/>
      <c r="C98" s="186" t="s">
        <v>124</v>
      </c>
      <c r="D98" s="37"/>
      <c r="E98" s="37"/>
      <c r="F98" s="37"/>
      <c r="G98" s="37"/>
      <c r="H98" s="37"/>
      <c r="I98" s="37"/>
      <c r="J98" s="107">
        <f>J151</f>
        <v>0</v>
      </c>
      <c r="K98" s="37"/>
      <c r="L98" s="60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4" t="s">
        <v>125</v>
      </c>
    </row>
    <row r="99" s="9" customFormat="1" ht="24.96" customHeight="1">
      <c r="A99" s="9"/>
      <c r="B99" s="187"/>
      <c r="C99" s="188"/>
      <c r="D99" s="189" t="s">
        <v>126</v>
      </c>
      <c r="E99" s="190"/>
      <c r="F99" s="190"/>
      <c r="G99" s="190"/>
      <c r="H99" s="190"/>
      <c r="I99" s="190"/>
      <c r="J99" s="191">
        <f>J152</f>
        <v>0</v>
      </c>
      <c r="K99" s="188"/>
      <c r="L99" s="192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193"/>
      <c r="C100" s="130"/>
      <c r="D100" s="194" t="s">
        <v>127</v>
      </c>
      <c r="E100" s="195"/>
      <c r="F100" s="195"/>
      <c r="G100" s="195"/>
      <c r="H100" s="195"/>
      <c r="I100" s="195"/>
      <c r="J100" s="196">
        <f>J153</f>
        <v>0</v>
      </c>
      <c r="K100" s="130"/>
      <c r="L100" s="19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93"/>
      <c r="C101" s="130"/>
      <c r="D101" s="194" t="s">
        <v>128</v>
      </c>
      <c r="E101" s="195"/>
      <c r="F101" s="195"/>
      <c r="G101" s="195"/>
      <c r="H101" s="195"/>
      <c r="I101" s="195"/>
      <c r="J101" s="196">
        <f>J156</f>
        <v>0</v>
      </c>
      <c r="K101" s="130"/>
      <c r="L101" s="19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9" customFormat="1" ht="24.96" customHeight="1">
      <c r="A102" s="9"/>
      <c r="B102" s="187"/>
      <c r="C102" s="188"/>
      <c r="D102" s="189" t="s">
        <v>129</v>
      </c>
      <c r="E102" s="190"/>
      <c r="F102" s="190"/>
      <c r="G102" s="190"/>
      <c r="H102" s="190"/>
      <c r="I102" s="190"/>
      <c r="J102" s="191">
        <f>J162</f>
        <v>0</v>
      </c>
      <c r="K102" s="188"/>
      <c r="L102" s="192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10" customFormat="1" ht="19.92" customHeight="1">
      <c r="A103" s="10"/>
      <c r="B103" s="193"/>
      <c r="C103" s="130"/>
      <c r="D103" s="194" t="s">
        <v>130</v>
      </c>
      <c r="E103" s="195"/>
      <c r="F103" s="195"/>
      <c r="G103" s="195"/>
      <c r="H103" s="195"/>
      <c r="I103" s="195"/>
      <c r="J103" s="196">
        <f>J163</f>
        <v>0</v>
      </c>
      <c r="K103" s="130"/>
      <c r="L103" s="19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93"/>
      <c r="C104" s="130"/>
      <c r="D104" s="194" t="s">
        <v>131</v>
      </c>
      <c r="E104" s="195"/>
      <c r="F104" s="195"/>
      <c r="G104" s="195"/>
      <c r="H104" s="195"/>
      <c r="I104" s="195"/>
      <c r="J104" s="196">
        <f>J169</f>
        <v>0</v>
      </c>
      <c r="K104" s="130"/>
      <c r="L104" s="197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93"/>
      <c r="C105" s="130"/>
      <c r="D105" s="194" t="s">
        <v>132</v>
      </c>
      <c r="E105" s="195"/>
      <c r="F105" s="195"/>
      <c r="G105" s="195"/>
      <c r="H105" s="195"/>
      <c r="I105" s="195"/>
      <c r="J105" s="196">
        <f>J191</f>
        <v>0</v>
      </c>
      <c r="K105" s="130"/>
      <c r="L105" s="197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93"/>
      <c r="C106" s="130"/>
      <c r="D106" s="194" t="s">
        <v>133</v>
      </c>
      <c r="E106" s="195"/>
      <c r="F106" s="195"/>
      <c r="G106" s="195"/>
      <c r="H106" s="195"/>
      <c r="I106" s="195"/>
      <c r="J106" s="196">
        <f>J192</f>
        <v>0</v>
      </c>
      <c r="K106" s="130"/>
      <c r="L106" s="197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193"/>
      <c r="C107" s="130"/>
      <c r="D107" s="194" t="s">
        <v>134</v>
      </c>
      <c r="E107" s="195"/>
      <c r="F107" s="195"/>
      <c r="G107" s="195"/>
      <c r="H107" s="195"/>
      <c r="I107" s="195"/>
      <c r="J107" s="196">
        <f>J211</f>
        <v>0</v>
      </c>
      <c r="K107" s="130"/>
      <c r="L107" s="197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193"/>
      <c r="C108" s="130"/>
      <c r="D108" s="194" t="s">
        <v>135</v>
      </c>
      <c r="E108" s="195"/>
      <c r="F108" s="195"/>
      <c r="G108" s="195"/>
      <c r="H108" s="195"/>
      <c r="I108" s="195"/>
      <c r="J108" s="196">
        <f>J217</f>
        <v>0</v>
      </c>
      <c r="K108" s="130"/>
      <c r="L108" s="197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9" customFormat="1" ht="24.96" customHeight="1">
      <c r="A109" s="9"/>
      <c r="B109" s="187"/>
      <c r="C109" s="188"/>
      <c r="D109" s="189" t="s">
        <v>136</v>
      </c>
      <c r="E109" s="190"/>
      <c r="F109" s="190"/>
      <c r="G109" s="190"/>
      <c r="H109" s="190"/>
      <c r="I109" s="190"/>
      <c r="J109" s="191">
        <f>J229</f>
        <v>0</v>
      </c>
      <c r="K109" s="188"/>
      <c r="L109" s="192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="10" customFormat="1" ht="19.92" customHeight="1">
      <c r="A110" s="10"/>
      <c r="B110" s="193"/>
      <c r="C110" s="130"/>
      <c r="D110" s="194" t="s">
        <v>137</v>
      </c>
      <c r="E110" s="195"/>
      <c r="F110" s="195"/>
      <c r="G110" s="195"/>
      <c r="H110" s="195"/>
      <c r="I110" s="195"/>
      <c r="J110" s="196">
        <f>J230</f>
        <v>0</v>
      </c>
      <c r="K110" s="130"/>
      <c r="L110" s="197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="9" customFormat="1" ht="24.96" customHeight="1">
      <c r="A111" s="9"/>
      <c r="B111" s="187"/>
      <c r="C111" s="188"/>
      <c r="D111" s="189" t="s">
        <v>138</v>
      </c>
      <c r="E111" s="190"/>
      <c r="F111" s="190"/>
      <c r="G111" s="190"/>
      <c r="H111" s="190"/>
      <c r="I111" s="190"/>
      <c r="J111" s="191">
        <f>J239</f>
        <v>0</v>
      </c>
      <c r="K111" s="188"/>
      <c r="L111" s="192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</row>
    <row r="112" s="9" customFormat="1" ht="24.96" customHeight="1">
      <c r="A112" s="9"/>
      <c r="B112" s="187"/>
      <c r="C112" s="188"/>
      <c r="D112" s="189" t="s">
        <v>139</v>
      </c>
      <c r="E112" s="190"/>
      <c r="F112" s="190"/>
      <c r="G112" s="190"/>
      <c r="H112" s="190"/>
      <c r="I112" s="190"/>
      <c r="J112" s="191">
        <f>J243</f>
        <v>0</v>
      </c>
      <c r="K112" s="188"/>
      <c r="L112" s="192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</row>
    <row r="113" s="9" customFormat="1" ht="24.96" customHeight="1">
      <c r="A113" s="9"/>
      <c r="B113" s="187"/>
      <c r="C113" s="188"/>
      <c r="D113" s="189" t="s">
        <v>140</v>
      </c>
      <c r="E113" s="190"/>
      <c r="F113" s="190"/>
      <c r="G113" s="190"/>
      <c r="H113" s="190"/>
      <c r="I113" s="190"/>
      <c r="J113" s="191">
        <f>J246</f>
        <v>0</v>
      </c>
      <c r="K113" s="188"/>
      <c r="L113" s="192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</row>
    <row r="114" s="10" customFormat="1" ht="19.92" customHeight="1">
      <c r="A114" s="10"/>
      <c r="B114" s="193"/>
      <c r="C114" s="130"/>
      <c r="D114" s="194" t="s">
        <v>141</v>
      </c>
      <c r="E114" s="195"/>
      <c r="F114" s="195"/>
      <c r="G114" s="195"/>
      <c r="H114" s="195"/>
      <c r="I114" s="195"/>
      <c r="J114" s="196">
        <f>J247</f>
        <v>0</v>
      </c>
      <c r="K114" s="130"/>
      <c r="L114" s="197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="10" customFormat="1" ht="19.92" customHeight="1">
      <c r="A115" s="10"/>
      <c r="B115" s="193"/>
      <c r="C115" s="130"/>
      <c r="D115" s="194" t="s">
        <v>142</v>
      </c>
      <c r="E115" s="195"/>
      <c r="F115" s="195"/>
      <c r="G115" s="195"/>
      <c r="H115" s="195"/>
      <c r="I115" s="195"/>
      <c r="J115" s="196">
        <f>J249</f>
        <v>0</v>
      </c>
      <c r="K115" s="130"/>
      <c r="L115" s="197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="10" customFormat="1" ht="19.92" customHeight="1">
      <c r="A116" s="10"/>
      <c r="B116" s="193"/>
      <c r="C116" s="130"/>
      <c r="D116" s="194" t="s">
        <v>143</v>
      </c>
      <c r="E116" s="195"/>
      <c r="F116" s="195"/>
      <c r="G116" s="195"/>
      <c r="H116" s="195"/>
      <c r="I116" s="195"/>
      <c r="J116" s="196">
        <f>J255</f>
        <v>0</v>
      </c>
      <c r="K116" s="130"/>
      <c r="L116" s="197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="10" customFormat="1" ht="19.92" customHeight="1">
      <c r="A117" s="10"/>
      <c r="B117" s="193"/>
      <c r="C117" s="130"/>
      <c r="D117" s="194" t="s">
        <v>144</v>
      </c>
      <c r="E117" s="195"/>
      <c r="F117" s="195"/>
      <c r="G117" s="195"/>
      <c r="H117" s="195"/>
      <c r="I117" s="195"/>
      <c r="J117" s="196">
        <f>J261</f>
        <v>0</v>
      </c>
      <c r="K117" s="130"/>
      <c r="L117" s="197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="10" customFormat="1" ht="19.92" customHeight="1">
      <c r="A118" s="10"/>
      <c r="B118" s="193"/>
      <c r="C118" s="130"/>
      <c r="D118" s="194" t="s">
        <v>145</v>
      </c>
      <c r="E118" s="195"/>
      <c r="F118" s="195"/>
      <c r="G118" s="195"/>
      <c r="H118" s="195"/>
      <c r="I118" s="195"/>
      <c r="J118" s="196">
        <f>J263</f>
        <v>0</v>
      </c>
      <c r="K118" s="130"/>
      <c r="L118" s="197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="10" customFormat="1" ht="19.92" customHeight="1">
      <c r="A119" s="10"/>
      <c r="B119" s="193"/>
      <c r="C119" s="130"/>
      <c r="D119" s="194" t="s">
        <v>146</v>
      </c>
      <c r="E119" s="195"/>
      <c r="F119" s="195"/>
      <c r="G119" s="195"/>
      <c r="H119" s="195"/>
      <c r="I119" s="195"/>
      <c r="J119" s="196">
        <f>J265</f>
        <v>0</v>
      </c>
      <c r="K119" s="130"/>
      <c r="L119" s="197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="2" customFormat="1" ht="21.84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6.96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29.28" customHeight="1">
      <c r="A122" s="35"/>
      <c r="B122" s="36"/>
      <c r="C122" s="186" t="s">
        <v>147</v>
      </c>
      <c r="D122" s="37"/>
      <c r="E122" s="37"/>
      <c r="F122" s="37"/>
      <c r="G122" s="37"/>
      <c r="H122" s="37"/>
      <c r="I122" s="37"/>
      <c r="J122" s="198">
        <f>ROUND(J123 + J124 + J125 + J126 + J127 + J128,2)</f>
        <v>0</v>
      </c>
      <c r="K122" s="37"/>
      <c r="L122" s="60"/>
      <c r="N122" s="199" t="s">
        <v>40</v>
      </c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18" customHeight="1">
      <c r="A123" s="35"/>
      <c r="B123" s="36"/>
      <c r="C123" s="37"/>
      <c r="D123" s="200" t="s">
        <v>148</v>
      </c>
      <c r="E123" s="201"/>
      <c r="F123" s="201"/>
      <c r="G123" s="37"/>
      <c r="H123" s="37"/>
      <c r="I123" s="37"/>
      <c r="J123" s="202">
        <v>0</v>
      </c>
      <c r="K123" s="37"/>
      <c r="L123" s="203"/>
      <c r="M123" s="204"/>
      <c r="N123" s="205" t="s">
        <v>41</v>
      </c>
      <c r="O123" s="204"/>
      <c r="P123" s="204"/>
      <c r="Q123" s="204"/>
      <c r="R123" s="204"/>
      <c r="S123" s="206"/>
      <c r="T123" s="206"/>
      <c r="U123" s="206"/>
      <c r="V123" s="206"/>
      <c r="W123" s="206"/>
      <c r="X123" s="206"/>
      <c r="Y123" s="206"/>
      <c r="Z123" s="206"/>
      <c r="AA123" s="206"/>
      <c r="AB123" s="206"/>
      <c r="AC123" s="206"/>
      <c r="AD123" s="206"/>
      <c r="AE123" s="206"/>
      <c r="AF123" s="204"/>
      <c r="AG123" s="204"/>
      <c r="AH123" s="204"/>
      <c r="AI123" s="204"/>
      <c r="AJ123" s="204"/>
      <c r="AK123" s="204"/>
      <c r="AL123" s="204"/>
      <c r="AM123" s="204"/>
      <c r="AN123" s="204"/>
      <c r="AO123" s="204"/>
      <c r="AP123" s="204"/>
      <c r="AQ123" s="204"/>
      <c r="AR123" s="204"/>
      <c r="AS123" s="204"/>
      <c r="AT123" s="204"/>
      <c r="AU123" s="204"/>
      <c r="AV123" s="204"/>
      <c r="AW123" s="204"/>
      <c r="AX123" s="204"/>
      <c r="AY123" s="207" t="s">
        <v>149</v>
      </c>
      <c r="AZ123" s="204"/>
      <c r="BA123" s="204"/>
      <c r="BB123" s="204"/>
      <c r="BC123" s="204"/>
      <c r="BD123" s="204"/>
      <c r="BE123" s="208">
        <f>IF(N123="základní",J123,0)</f>
        <v>0</v>
      </c>
      <c r="BF123" s="208">
        <f>IF(N123="snížená",J123,0)</f>
        <v>0</v>
      </c>
      <c r="BG123" s="208">
        <f>IF(N123="zákl. přenesená",J123,0)</f>
        <v>0</v>
      </c>
      <c r="BH123" s="208">
        <f>IF(N123="sníž. přenesená",J123,0)</f>
        <v>0</v>
      </c>
      <c r="BI123" s="208">
        <f>IF(N123="nulová",J123,0)</f>
        <v>0</v>
      </c>
      <c r="BJ123" s="207" t="s">
        <v>83</v>
      </c>
      <c r="BK123" s="204"/>
      <c r="BL123" s="204"/>
      <c r="BM123" s="204"/>
    </row>
    <row r="124" s="2" customFormat="1" ht="18" customHeight="1">
      <c r="A124" s="35"/>
      <c r="B124" s="36"/>
      <c r="C124" s="37"/>
      <c r="D124" s="200" t="s">
        <v>150</v>
      </c>
      <c r="E124" s="201"/>
      <c r="F124" s="201"/>
      <c r="G124" s="37"/>
      <c r="H124" s="37"/>
      <c r="I124" s="37"/>
      <c r="J124" s="202">
        <v>0</v>
      </c>
      <c r="K124" s="37"/>
      <c r="L124" s="203"/>
      <c r="M124" s="204"/>
      <c r="N124" s="205" t="s">
        <v>41</v>
      </c>
      <c r="O124" s="204"/>
      <c r="P124" s="204"/>
      <c r="Q124" s="204"/>
      <c r="R124" s="204"/>
      <c r="S124" s="206"/>
      <c r="T124" s="206"/>
      <c r="U124" s="206"/>
      <c r="V124" s="206"/>
      <c r="W124" s="206"/>
      <c r="X124" s="206"/>
      <c r="Y124" s="206"/>
      <c r="Z124" s="206"/>
      <c r="AA124" s="206"/>
      <c r="AB124" s="206"/>
      <c r="AC124" s="206"/>
      <c r="AD124" s="206"/>
      <c r="AE124" s="206"/>
      <c r="AF124" s="204"/>
      <c r="AG124" s="204"/>
      <c r="AH124" s="204"/>
      <c r="AI124" s="204"/>
      <c r="AJ124" s="204"/>
      <c r="AK124" s="204"/>
      <c r="AL124" s="204"/>
      <c r="AM124" s="204"/>
      <c r="AN124" s="204"/>
      <c r="AO124" s="204"/>
      <c r="AP124" s="204"/>
      <c r="AQ124" s="204"/>
      <c r="AR124" s="204"/>
      <c r="AS124" s="204"/>
      <c r="AT124" s="204"/>
      <c r="AU124" s="204"/>
      <c r="AV124" s="204"/>
      <c r="AW124" s="204"/>
      <c r="AX124" s="204"/>
      <c r="AY124" s="207" t="s">
        <v>149</v>
      </c>
      <c r="AZ124" s="204"/>
      <c r="BA124" s="204"/>
      <c r="BB124" s="204"/>
      <c r="BC124" s="204"/>
      <c r="BD124" s="204"/>
      <c r="BE124" s="208">
        <f>IF(N124="základní",J124,0)</f>
        <v>0</v>
      </c>
      <c r="BF124" s="208">
        <f>IF(N124="snížená",J124,0)</f>
        <v>0</v>
      </c>
      <c r="BG124" s="208">
        <f>IF(N124="zákl. přenesená",J124,0)</f>
        <v>0</v>
      </c>
      <c r="BH124" s="208">
        <f>IF(N124="sníž. přenesená",J124,0)</f>
        <v>0</v>
      </c>
      <c r="BI124" s="208">
        <f>IF(N124="nulová",J124,0)</f>
        <v>0</v>
      </c>
      <c r="BJ124" s="207" t="s">
        <v>83</v>
      </c>
      <c r="BK124" s="204"/>
      <c r="BL124" s="204"/>
      <c r="BM124" s="204"/>
    </row>
    <row r="125" s="2" customFormat="1" ht="18" customHeight="1">
      <c r="A125" s="35"/>
      <c r="B125" s="36"/>
      <c r="C125" s="37"/>
      <c r="D125" s="200" t="s">
        <v>151</v>
      </c>
      <c r="E125" s="201"/>
      <c r="F125" s="201"/>
      <c r="G125" s="37"/>
      <c r="H125" s="37"/>
      <c r="I125" s="37"/>
      <c r="J125" s="202">
        <v>0</v>
      </c>
      <c r="K125" s="37"/>
      <c r="L125" s="203"/>
      <c r="M125" s="204"/>
      <c r="N125" s="205" t="s">
        <v>41</v>
      </c>
      <c r="O125" s="204"/>
      <c r="P125" s="204"/>
      <c r="Q125" s="204"/>
      <c r="R125" s="204"/>
      <c r="S125" s="206"/>
      <c r="T125" s="206"/>
      <c r="U125" s="206"/>
      <c r="V125" s="206"/>
      <c r="W125" s="206"/>
      <c r="X125" s="206"/>
      <c r="Y125" s="206"/>
      <c r="Z125" s="206"/>
      <c r="AA125" s="206"/>
      <c r="AB125" s="206"/>
      <c r="AC125" s="206"/>
      <c r="AD125" s="206"/>
      <c r="AE125" s="206"/>
      <c r="AF125" s="204"/>
      <c r="AG125" s="204"/>
      <c r="AH125" s="204"/>
      <c r="AI125" s="204"/>
      <c r="AJ125" s="204"/>
      <c r="AK125" s="204"/>
      <c r="AL125" s="204"/>
      <c r="AM125" s="204"/>
      <c r="AN125" s="204"/>
      <c r="AO125" s="204"/>
      <c r="AP125" s="204"/>
      <c r="AQ125" s="204"/>
      <c r="AR125" s="204"/>
      <c r="AS125" s="204"/>
      <c r="AT125" s="204"/>
      <c r="AU125" s="204"/>
      <c r="AV125" s="204"/>
      <c r="AW125" s="204"/>
      <c r="AX125" s="204"/>
      <c r="AY125" s="207" t="s">
        <v>149</v>
      </c>
      <c r="AZ125" s="204"/>
      <c r="BA125" s="204"/>
      <c r="BB125" s="204"/>
      <c r="BC125" s="204"/>
      <c r="BD125" s="204"/>
      <c r="BE125" s="208">
        <f>IF(N125="základní",J125,0)</f>
        <v>0</v>
      </c>
      <c r="BF125" s="208">
        <f>IF(N125="snížená",J125,0)</f>
        <v>0</v>
      </c>
      <c r="BG125" s="208">
        <f>IF(N125="zákl. přenesená",J125,0)</f>
        <v>0</v>
      </c>
      <c r="BH125" s="208">
        <f>IF(N125="sníž. přenesená",J125,0)</f>
        <v>0</v>
      </c>
      <c r="BI125" s="208">
        <f>IF(N125="nulová",J125,0)</f>
        <v>0</v>
      </c>
      <c r="BJ125" s="207" t="s">
        <v>83</v>
      </c>
      <c r="BK125" s="204"/>
      <c r="BL125" s="204"/>
      <c r="BM125" s="204"/>
    </row>
    <row r="126" s="2" customFormat="1" ht="18" customHeight="1">
      <c r="A126" s="35"/>
      <c r="B126" s="36"/>
      <c r="C126" s="37"/>
      <c r="D126" s="200" t="s">
        <v>152</v>
      </c>
      <c r="E126" s="201"/>
      <c r="F126" s="201"/>
      <c r="G126" s="37"/>
      <c r="H126" s="37"/>
      <c r="I126" s="37"/>
      <c r="J126" s="202">
        <v>0</v>
      </c>
      <c r="K126" s="37"/>
      <c r="L126" s="203"/>
      <c r="M126" s="204"/>
      <c r="N126" s="205" t="s">
        <v>41</v>
      </c>
      <c r="O126" s="204"/>
      <c r="P126" s="204"/>
      <c r="Q126" s="204"/>
      <c r="R126" s="204"/>
      <c r="S126" s="206"/>
      <c r="T126" s="206"/>
      <c r="U126" s="206"/>
      <c r="V126" s="206"/>
      <c r="W126" s="206"/>
      <c r="X126" s="206"/>
      <c r="Y126" s="206"/>
      <c r="Z126" s="206"/>
      <c r="AA126" s="206"/>
      <c r="AB126" s="206"/>
      <c r="AC126" s="206"/>
      <c r="AD126" s="206"/>
      <c r="AE126" s="206"/>
      <c r="AF126" s="204"/>
      <c r="AG126" s="204"/>
      <c r="AH126" s="204"/>
      <c r="AI126" s="204"/>
      <c r="AJ126" s="204"/>
      <c r="AK126" s="204"/>
      <c r="AL126" s="204"/>
      <c r="AM126" s="204"/>
      <c r="AN126" s="204"/>
      <c r="AO126" s="204"/>
      <c r="AP126" s="204"/>
      <c r="AQ126" s="204"/>
      <c r="AR126" s="204"/>
      <c r="AS126" s="204"/>
      <c r="AT126" s="204"/>
      <c r="AU126" s="204"/>
      <c r="AV126" s="204"/>
      <c r="AW126" s="204"/>
      <c r="AX126" s="204"/>
      <c r="AY126" s="207" t="s">
        <v>149</v>
      </c>
      <c r="AZ126" s="204"/>
      <c r="BA126" s="204"/>
      <c r="BB126" s="204"/>
      <c r="BC126" s="204"/>
      <c r="BD126" s="204"/>
      <c r="BE126" s="208">
        <f>IF(N126="základní",J126,0)</f>
        <v>0</v>
      </c>
      <c r="BF126" s="208">
        <f>IF(N126="snížená",J126,0)</f>
        <v>0</v>
      </c>
      <c r="BG126" s="208">
        <f>IF(N126="zákl. přenesená",J126,0)</f>
        <v>0</v>
      </c>
      <c r="BH126" s="208">
        <f>IF(N126="sníž. přenesená",J126,0)</f>
        <v>0</v>
      </c>
      <c r="BI126" s="208">
        <f>IF(N126="nulová",J126,0)</f>
        <v>0</v>
      </c>
      <c r="BJ126" s="207" t="s">
        <v>83</v>
      </c>
      <c r="BK126" s="204"/>
      <c r="BL126" s="204"/>
      <c r="BM126" s="204"/>
    </row>
    <row r="127" s="2" customFormat="1" ht="18" customHeight="1">
      <c r="A127" s="35"/>
      <c r="B127" s="36"/>
      <c r="C127" s="37"/>
      <c r="D127" s="200" t="s">
        <v>153</v>
      </c>
      <c r="E127" s="201"/>
      <c r="F127" s="201"/>
      <c r="G127" s="37"/>
      <c r="H127" s="37"/>
      <c r="I127" s="37"/>
      <c r="J127" s="202">
        <v>0</v>
      </c>
      <c r="K127" s="37"/>
      <c r="L127" s="203"/>
      <c r="M127" s="204"/>
      <c r="N127" s="205" t="s">
        <v>41</v>
      </c>
      <c r="O127" s="204"/>
      <c r="P127" s="204"/>
      <c r="Q127" s="204"/>
      <c r="R127" s="204"/>
      <c r="S127" s="206"/>
      <c r="T127" s="206"/>
      <c r="U127" s="206"/>
      <c r="V127" s="206"/>
      <c r="W127" s="206"/>
      <c r="X127" s="206"/>
      <c r="Y127" s="206"/>
      <c r="Z127" s="206"/>
      <c r="AA127" s="206"/>
      <c r="AB127" s="206"/>
      <c r="AC127" s="206"/>
      <c r="AD127" s="206"/>
      <c r="AE127" s="206"/>
      <c r="AF127" s="204"/>
      <c r="AG127" s="204"/>
      <c r="AH127" s="204"/>
      <c r="AI127" s="204"/>
      <c r="AJ127" s="204"/>
      <c r="AK127" s="204"/>
      <c r="AL127" s="204"/>
      <c r="AM127" s="204"/>
      <c r="AN127" s="204"/>
      <c r="AO127" s="204"/>
      <c r="AP127" s="204"/>
      <c r="AQ127" s="204"/>
      <c r="AR127" s="204"/>
      <c r="AS127" s="204"/>
      <c r="AT127" s="204"/>
      <c r="AU127" s="204"/>
      <c r="AV127" s="204"/>
      <c r="AW127" s="204"/>
      <c r="AX127" s="204"/>
      <c r="AY127" s="207" t="s">
        <v>149</v>
      </c>
      <c r="AZ127" s="204"/>
      <c r="BA127" s="204"/>
      <c r="BB127" s="204"/>
      <c r="BC127" s="204"/>
      <c r="BD127" s="204"/>
      <c r="BE127" s="208">
        <f>IF(N127="základní",J127,0)</f>
        <v>0</v>
      </c>
      <c r="BF127" s="208">
        <f>IF(N127="snížená",J127,0)</f>
        <v>0</v>
      </c>
      <c r="BG127" s="208">
        <f>IF(N127="zákl. přenesená",J127,0)</f>
        <v>0</v>
      </c>
      <c r="BH127" s="208">
        <f>IF(N127="sníž. přenesená",J127,0)</f>
        <v>0</v>
      </c>
      <c r="BI127" s="208">
        <f>IF(N127="nulová",J127,0)</f>
        <v>0</v>
      </c>
      <c r="BJ127" s="207" t="s">
        <v>83</v>
      </c>
      <c r="BK127" s="204"/>
      <c r="BL127" s="204"/>
      <c r="BM127" s="204"/>
    </row>
    <row r="128" s="2" customFormat="1" ht="18" customHeight="1">
      <c r="A128" s="35"/>
      <c r="B128" s="36"/>
      <c r="C128" s="37"/>
      <c r="D128" s="201" t="s">
        <v>154</v>
      </c>
      <c r="E128" s="37"/>
      <c r="F128" s="37"/>
      <c r="G128" s="37"/>
      <c r="H128" s="37"/>
      <c r="I128" s="37"/>
      <c r="J128" s="202">
        <f>ROUND(J32*T128,2)</f>
        <v>0</v>
      </c>
      <c r="K128" s="37"/>
      <c r="L128" s="203"/>
      <c r="M128" s="204"/>
      <c r="N128" s="205" t="s">
        <v>41</v>
      </c>
      <c r="O128" s="204"/>
      <c r="P128" s="204"/>
      <c r="Q128" s="204"/>
      <c r="R128" s="204"/>
      <c r="S128" s="206"/>
      <c r="T128" s="206"/>
      <c r="U128" s="206"/>
      <c r="V128" s="206"/>
      <c r="W128" s="206"/>
      <c r="X128" s="206"/>
      <c r="Y128" s="206"/>
      <c r="Z128" s="206"/>
      <c r="AA128" s="206"/>
      <c r="AB128" s="206"/>
      <c r="AC128" s="206"/>
      <c r="AD128" s="206"/>
      <c r="AE128" s="206"/>
      <c r="AF128" s="204"/>
      <c r="AG128" s="204"/>
      <c r="AH128" s="204"/>
      <c r="AI128" s="204"/>
      <c r="AJ128" s="204"/>
      <c r="AK128" s="204"/>
      <c r="AL128" s="204"/>
      <c r="AM128" s="204"/>
      <c r="AN128" s="204"/>
      <c r="AO128" s="204"/>
      <c r="AP128" s="204"/>
      <c r="AQ128" s="204"/>
      <c r="AR128" s="204"/>
      <c r="AS128" s="204"/>
      <c r="AT128" s="204"/>
      <c r="AU128" s="204"/>
      <c r="AV128" s="204"/>
      <c r="AW128" s="204"/>
      <c r="AX128" s="204"/>
      <c r="AY128" s="207" t="s">
        <v>155</v>
      </c>
      <c r="AZ128" s="204"/>
      <c r="BA128" s="204"/>
      <c r="BB128" s="204"/>
      <c r="BC128" s="204"/>
      <c r="BD128" s="204"/>
      <c r="BE128" s="208">
        <f>IF(N128="základní",J128,0)</f>
        <v>0</v>
      </c>
      <c r="BF128" s="208">
        <f>IF(N128="snížená",J128,0)</f>
        <v>0</v>
      </c>
      <c r="BG128" s="208">
        <f>IF(N128="zákl. přenesená",J128,0)</f>
        <v>0</v>
      </c>
      <c r="BH128" s="208">
        <f>IF(N128="sníž. přenesená",J128,0)</f>
        <v>0</v>
      </c>
      <c r="BI128" s="208">
        <f>IF(N128="nulová",J128,0)</f>
        <v>0</v>
      </c>
      <c r="BJ128" s="207" t="s">
        <v>83</v>
      </c>
      <c r="BK128" s="204"/>
      <c r="BL128" s="204"/>
      <c r="BM128" s="204"/>
    </row>
    <row r="129" s="2" customFormat="1">
      <c r="A129" s="35"/>
      <c r="B129" s="36"/>
      <c r="C129" s="37"/>
      <c r="D129" s="37"/>
      <c r="E129" s="37"/>
      <c r="F129" s="37"/>
      <c r="G129" s="37"/>
      <c r="H129" s="37"/>
      <c r="I129" s="37"/>
      <c r="J129" s="37"/>
      <c r="K129" s="37"/>
      <c r="L129" s="60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="2" customFormat="1" ht="29.28" customHeight="1">
      <c r="A130" s="35"/>
      <c r="B130" s="36"/>
      <c r="C130" s="209" t="s">
        <v>156</v>
      </c>
      <c r="D130" s="184"/>
      <c r="E130" s="184"/>
      <c r="F130" s="184"/>
      <c r="G130" s="184"/>
      <c r="H130" s="184"/>
      <c r="I130" s="184"/>
      <c r="J130" s="210">
        <f>ROUND(J98+J122,2)</f>
        <v>0</v>
      </c>
      <c r="K130" s="184"/>
      <c r="L130" s="60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="2" customFormat="1" ht="6.96" customHeight="1">
      <c r="A131" s="35"/>
      <c r="B131" s="63"/>
      <c r="C131" s="64"/>
      <c r="D131" s="64"/>
      <c r="E131" s="64"/>
      <c r="F131" s="64"/>
      <c r="G131" s="64"/>
      <c r="H131" s="64"/>
      <c r="I131" s="64"/>
      <c r="J131" s="64"/>
      <c r="K131" s="64"/>
      <c r="L131" s="60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5" s="2" customFormat="1" ht="6.96" customHeight="1">
      <c r="A135" s="35"/>
      <c r="B135" s="65"/>
      <c r="C135" s="66"/>
      <c r="D135" s="66"/>
      <c r="E135" s="66"/>
      <c r="F135" s="66"/>
      <c r="G135" s="66"/>
      <c r="H135" s="66"/>
      <c r="I135" s="66"/>
      <c r="J135" s="66"/>
      <c r="K135" s="66"/>
      <c r="L135" s="60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</row>
    <row r="136" s="2" customFormat="1" ht="24.96" customHeight="1">
      <c r="A136" s="35"/>
      <c r="B136" s="36"/>
      <c r="C136" s="20" t="s">
        <v>157</v>
      </c>
      <c r="D136" s="37"/>
      <c r="E136" s="37"/>
      <c r="F136" s="37"/>
      <c r="G136" s="37"/>
      <c r="H136" s="37"/>
      <c r="I136" s="37"/>
      <c r="J136" s="37"/>
      <c r="K136" s="37"/>
      <c r="L136" s="60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</row>
    <row r="137" s="2" customFormat="1" ht="6.96" customHeight="1">
      <c r="A137" s="35"/>
      <c r="B137" s="36"/>
      <c r="C137" s="37"/>
      <c r="D137" s="37"/>
      <c r="E137" s="37"/>
      <c r="F137" s="37"/>
      <c r="G137" s="37"/>
      <c r="H137" s="37"/>
      <c r="I137" s="37"/>
      <c r="J137" s="37"/>
      <c r="K137" s="37"/>
      <c r="L137" s="60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</row>
    <row r="138" s="2" customFormat="1" ht="12" customHeight="1">
      <c r="A138" s="35"/>
      <c r="B138" s="36"/>
      <c r="C138" s="29" t="s">
        <v>16</v>
      </c>
      <c r="D138" s="37"/>
      <c r="E138" s="37"/>
      <c r="F138" s="37"/>
      <c r="G138" s="37"/>
      <c r="H138" s="37"/>
      <c r="I138" s="37"/>
      <c r="J138" s="37"/>
      <c r="K138" s="37"/>
      <c r="L138" s="60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</row>
    <row r="139" s="2" customFormat="1" ht="26.25" customHeight="1">
      <c r="A139" s="35"/>
      <c r="B139" s="36"/>
      <c r="C139" s="37"/>
      <c r="D139" s="37"/>
      <c r="E139" s="182" t="str">
        <f>E7</f>
        <v>Rekonstrukce plynových kotelen č.p. 206, 231, 232, 233, 234, Obec Lubenec</v>
      </c>
      <c r="F139" s="29"/>
      <c r="G139" s="29"/>
      <c r="H139" s="29"/>
      <c r="I139" s="37"/>
      <c r="J139" s="37"/>
      <c r="K139" s="37"/>
      <c r="L139" s="60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</row>
    <row r="140" s="1" customFormat="1" ht="12" customHeight="1">
      <c r="B140" s="18"/>
      <c r="C140" s="29" t="s">
        <v>115</v>
      </c>
      <c r="D140" s="19"/>
      <c r="E140" s="19"/>
      <c r="F140" s="19"/>
      <c r="G140" s="19"/>
      <c r="H140" s="19"/>
      <c r="I140" s="19"/>
      <c r="J140" s="19"/>
      <c r="K140" s="19"/>
      <c r="L140" s="17"/>
    </row>
    <row r="141" s="2" customFormat="1" ht="16.5" customHeight="1">
      <c r="A141" s="35"/>
      <c r="B141" s="36"/>
      <c r="C141" s="37"/>
      <c r="D141" s="37"/>
      <c r="E141" s="182" t="s">
        <v>1103</v>
      </c>
      <c r="F141" s="37"/>
      <c r="G141" s="37"/>
      <c r="H141" s="37"/>
      <c r="I141" s="37"/>
      <c r="J141" s="37"/>
      <c r="K141" s="37"/>
      <c r="L141" s="60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</row>
    <row r="142" s="2" customFormat="1" ht="12" customHeight="1">
      <c r="A142" s="35"/>
      <c r="B142" s="36"/>
      <c r="C142" s="29" t="s">
        <v>117</v>
      </c>
      <c r="D142" s="37"/>
      <c r="E142" s="37"/>
      <c r="F142" s="37"/>
      <c r="G142" s="37"/>
      <c r="H142" s="37"/>
      <c r="I142" s="37"/>
      <c r="J142" s="37"/>
      <c r="K142" s="37"/>
      <c r="L142" s="60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</row>
    <row r="143" s="2" customFormat="1" ht="16.5" customHeight="1">
      <c r="A143" s="35"/>
      <c r="B143" s="36"/>
      <c r="C143" s="37"/>
      <c r="D143" s="37"/>
      <c r="E143" s="73" t="str">
        <f>E11</f>
        <v>D1.4.2 - Plynová odběrná zařízení</v>
      </c>
      <c r="F143" s="37"/>
      <c r="G143" s="37"/>
      <c r="H143" s="37"/>
      <c r="I143" s="37"/>
      <c r="J143" s="37"/>
      <c r="K143" s="37"/>
      <c r="L143" s="60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</row>
    <row r="144" s="2" customFormat="1" ht="6.96" customHeight="1">
      <c r="A144" s="35"/>
      <c r="B144" s="36"/>
      <c r="C144" s="37"/>
      <c r="D144" s="37"/>
      <c r="E144" s="37"/>
      <c r="F144" s="37"/>
      <c r="G144" s="37"/>
      <c r="H144" s="37"/>
      <c r="I144" s="37"/>
      <c r="J144" s="37"/>
      <c r="K144" s="37"/>
      <c r="L144" s="60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</row>
    <row r="145" s="2" customFormat="1" ht="12" customHeight="1">
      <c r="A145" s="35"/>
      <c r="B145" s="36"/>
      <c r="C145" s="29" t="s">
        <v>20</v>
      </c>
      <c r="D145" s="37"/>
      <c r="E145" s="37"/>
      <c r="F145" s="24" t="str">
        <f>F14</f>
        <v>Lubenec</v>
      </c>
      <c r="G145" s="37"/>
      <c r="H145" s="37"/>
      <c r="I145" s="29" t="s">
        <v>22</v>
      </c>
      <c r="J145" s="76" t="str">
        <f>IF(J14="","",J14)</f>
        <v>28. 3. 2023</v>
      </c>
      <c r="K145" s="37"/>
      <c r="L145" s="60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</row>
    <row r="146" s="2" customFormat="1" ht="6.96" customHeight="1">
      <c r="A146" s="35"/>
      <c r="B146" s="36"/>
      <c r="C146" s="37"/>
      <c r="D146" s="37"/>
      <c r="E146" s="37"/>
      <c r="F146" s="37"/>
      <c r="G146" s="37"/>
      <c r="H146" s="37"/>
      <c r="I146" s="37"/>
      <c r="J146" s="37"/>
      <c r="K146" s="37"/>
      <c r="L146" s="60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</row>
    <row r="147" s="2" customFormat="1" ht="25.65" customHeight="1">
      <c r="A147" s="35"/>
      <c r="B147" s="36"/>
      <c r="C147" s="29" t="s">
        <v>24</v>
      </c>
      <c r="D147" s="37"/>
      <c r="E147" s="37"/>
      <c r="F147" s="24" t="str">
        <f>E17</f>
        <v>Obec Lubenec</v>
      </c>
      <c r="G147" s="37"/>
      <c r="H147" s="37"/>
      <c r="I147" s="29" t="s">
        <v>30</v>
      </c>
      <c r="J147" s="33" t="str">
        <f>E23</f>
        <v>Petr Wagner, Ing. Václav Remuta</v>
      </c>
      <c r="K147" s="37"/>
      <c r="L147" s="60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</row>
    <row r="148" s="2" customFormat="1" ht="15.15" customHeight="1">
      <c r="A148" s="35"/>
      <c r="B148" s="36"/>
      <c r="C148" s="29" t="s">
        <v>28</v>
      </c>
      <c r="D148" s="37"/>
      <c r="E148" s="37"/>
      <c r="F148" s="24" t="str">
        <f>IF(E20="","",E20)</f>
        <v>Vyplň údaj</v>
      </c>
      <c r="G148" s="37"/>
      <c r="H148" s="37"/>
      <c r="I148" s="29" t="s">
        <v>33</v>
      </c>
      <c r="J148" s="33" t="str">
        <f>E26</f>
        <v>Petr Wagner</v>
      </c>
      <c r="K148" s="37"/>
      <c r="L148" s="60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</row>
    <row r="149" s="2" customFormat="1" ht="10.32" customHeight="1">
      <c r="A149" s="35"/>
      <c r="B149" s="36"/>
      <c r="C149" s="37"/>
      <c r="D149" s="37"/>
      <c r="E149" s="37"/>
      <c r="F149" s="37"/>
      <c r="G149" s="37"/>
      <c r="H149" s="37"/>
      <c r="I149" s="37"/>
      <c r="J149" s="37"/>
      <c r="K149" s="37"/>
      <c r="L149" s="60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</row>
    <row r="150" s="11" customFormat="1" ht="29.28" customHeight="1">
      <c r="A150" s="211"/>
      <c r="B150" s="212"/>
      <c r="C150" s="213" t="s">
        <v>158</v>
      </c>
      <c r="D150" s="214" t="s">
        <v>61</v>
      </c>
      <c r="E150" s="214" t="s">
        <v>57</v>
      </c>
      <c r="F150" s="214" t="s">
        <v>58</v>
      </c>
      <c r="G150" s="214" t="s">
        <v>159</v>
      </c>
      <c r="H150" s="214" t="s">
        <v>160</v>
      </c>
      <c r="I150" s="214" t="s">
        <v>161</v>
      </c>
      <c r="J150" s="215" t="s">
        <v>123</v>
      </c>
      <c r="K150" s="216" t="s">
        <v>162</v>
      </c>
      <c r="L150" s="217"/>
      <c r="M150" s="97" t="s">
        <v>1</v>
      </c>
      <c r="N150" s="98" t="s">
        <v>40</v>
      </c>
      <c r="O150" s="98" t="s">
        <v>163</v>
      </c>
      <c r="P150" s="98" t="s">
        <v>164</v>
      </c>
      <c r="Q150" s="98" t="s">
        <v>165</v>
      </c>
      <c r="R150" s="98" t="s">
        <v>166</v>
      </c>
      <c r="S150" s="98" t="s">
        <v>167</v>
      </c>
      <c r="T150" s="99" t="s">
        <v>168</v>
      </c>
      <c r="U150" s="211"/>
      <c r="V150" s="211"/>
      <c r="W150" s="211"/>
      <c r="X150" s="211"/>
      <c r="Y150" s="211"/>
      <c r="Z150" s="211"/>
      <c r="AA150" s="211"/>
      <c r="AB150" s="211"/>
      <c r="AC150" s="211"/>
      <c r="AD150" s="211"/>
      <c r="AE150" s="211"/>
    </row>
    <row r="151" s="2" customFormat="1" ht="22.8" customHeight="1">
      <c r="A151" s="35"/>
      <c r="B151" s="36"/>
      <c r="C151" s="104" t="s">
        <v>169</v>
      </c>
      <c r="D151" s="37"/>
      <c r="E151" s="37"/>
      <c r="F151" s="37"/>
      <c r="G151" s="37"/>
      <c r="H151" s="37"/>
      <c r="I151" s="37"/>
      <c r="J151" s="218">
        <f>BK151</f>
        <v>0</v>
      </c>
      <c r="K151" s="37"/>
      <c r="L151" s="41"/>
      <c r="M151" s="100"/>
      <c r="N151" s="219"/>
      <c r="O151" s="101"/>
      <c r="P151" s="220">
        <f>P152+P162+P229+P239+P243+P246</f>
        <v>0</v>
      </c>
      <c r="Q151" s="101"/>
      <c r="R151" s="220">
        <f>R152+R162+R229+R239+R243+R246</f>
        <v>0.083866099999999985</v>
      </c>
      <c r="S151" s="101"/>
      <c r="T151" s="221">
        <f>T152+T162+T229+T239+T243+T246</f>
        <v>0.059410000000000004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T151" s="14" t="s">
        <v>75</v>
      </c>
      <c r="AU151" s="14" t="s">
        <v>125</v>
      </c>
      <c r="BK151" s="222">
        <f>BK152+BK162+BK229+BK239+BK243+BK246</f>
        <v>0</v>
      </c>
    </row>
    <row r="152" s="12" customFormat="1" ht="25.92" customHeight="1">
      <c r="A152" s="12"/>
      <c r="B152" s="223"/>
      <c r="C152" s="224"/>
      <c r="D152" s="225" t="s">
        <v>75</v>
      </c>
      <c r="E152" s="226" t="s">
        <v>170</v>
      </c>
      <c r="F152" s="226" t="s">
        <v>171</v>
      </c>
      <c r="G152" s="224"/>
      <c r="H152" s="224"/>
      <c r="I152" s="227"/>
      <c r="J152" s="228">
        <f>BK152</f>
        <v>0</v>
      </c>
      <c r="K152" s="224"/>
      <c r="L152" s="229"/>
      <c r="M152" s="230"/>
      <c r="N152" s="231"/>
      <c r="O152" s="231"/>
      <c r="P152" s="232">
        <f>P153+P156</f>
        <v>0</v>
      </c>
      <c r="Q152" s="231"/>
      <c r="R152" s="232">
        <f>R153+R156</f>
        <v>0.00014999999999999999</v>
      </c>
      <c r="S152" s="231"/>
      <c r="T152" s="233">
        <f>T153+T156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34" t="s">
        <v>83</v>
      </c>
      <c r="AT152" s="235" t="s">
        <v>75</v>
      </c>
      <c r="AU152" s="235" t="s">
        <v>76</v>
      </c>
      <c r="AY152" s="234" t="s">
        <v>172</v>
      </c>
      <c r="BK152" s="236">
        <f>BK153+BK156</f>
        <v>0</v>
      </c>
    </row>
    <row r="153" s="12" customFormat="1" ht="22.8" customHeight="1">
      <c r="A153" s="12"/>
      <c r="B153" s="223"/>
      <c r="C153" s="224"/>
      <c r="D153" s="225" t="s">
        <v>75</v>
      </c>
      <c r="E153" s="237" t="s">
        <v>173</v>
      </c>
      <c r="F153" s="237" t="s">
        <v>174</v>
      </c>
      <c r="G153" s="224"/>
      <c r="H153" s="224"/>
      <c r="I153" s="227"/>
      <c r="J153" s="238">
        <f>BK153</f>
        <v>0</v>
      </c>
      <c r="K153" s="224"/>
      <c r="L153" s="229"/>
      <c r="M153" s="230"/>
      <c r="N153" s="231"/>
      <c r="O153" s="231"/>
      <c r="P153" s="232">
        <f>SUM(P154:P155)</f>
        <v>0</v>
      </c>
      <c r="Q153" s="231"/>
      <c r="R153" s="232">
        <f>SUM(R154:R155)</f>
        <v>0.00014999999999999999</v>
      </c>
      <c r="S153" s="231"/>
      <c r="T153" s="233">
        <f>SUM(T154:T155)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34" t="s">
        <v>83</v>
      </c>
      <c r="AT153" s="235" t="s">
        <v>75</v>
      </c>
      <c r="AU153" s="235" t="s">
        <v>83</v>
      </c>
      <c r="AY153" s="234" t="s">
        <v>172</v>
      </c>
      <c r="BK153" s="236">
        <f>SUM(BK154:BK155)</f>
        <v>0</v>
      </c>
    </row>
    <row r="154" s="2" customFormat="1" ht="24.15" customHeight="1">
      <c r="A154" s="35"/>
      <c r="B154" s="36"/>
      <c r="C154" s="239" t="s">
        <v>83</v>
      </c>
      <c r="D154" s="239" t="s">
        <v>175</v>
      </c>
      <c r="E154" s="240" t="s">
        <v>176</v>
      </c>
      <c r="F154" s="241" t="s">
        <v>177</v>
      </c>
      <c r="G154" s="242" t="s">
        <v>178</v>
      </c>
      <c r="H154" s="243">
        <v>1</v>
      </c>
      <c r="I154" s="244"/>
      <c r="J154" s="245">
        <f>ROUND(I154*H154,2)</f>
        <v>0</v>
      </c>
      <c r="K154" s="246"/>
      <c r="L154" s="41"/>
      <c r="M154" s="247" t="s">
        <v>1</v>
      </c>
      <c r="N154" s="248" t="s">
        <v>41</v>
      </c>
      <c r="O154" s="88"/>
      <c r="P154" s="249">
        <f>O154*H154</f>
        <v>0</v>
      </c>
      <c r="Q154" s="249">
        <v>0</v>
      </c>
      <c r="R154" s="249">
        <f>Q154*H154</f>
        <v>0</v>
      </c>
      <c r="S154" s="249">
        <v>0</v>
      </c>
      <c r="T154" s="250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51" t="s">
        <v>179</v>
      </c>
      <c r="AT154" s="251" t="s">
        <v>175</v>
      </c>
      <c r="AU154" s="251" t="s">
        <v>85</v>
      </c>
      <c r="AY154" s="14" t="s">
        <v>172</v>
      </c>
      <c r="BE154" s="252">
        <f>IF(N154="základní",J154,0)</f>
        <v>0</v>
      </c>
      <c r="BF154" s="252">
        <f>IF(N154="snížená",J154,0)</f>
        <v>0</v>
      </c>
      <c r="BG154" s="252">
        <f>IF(N154="zákl. přenesená",J154,0)</f>
        <v>0</v>
      </c>
      <c r="BH154" s="252">
        <f>IF(N154="sníž. přenesená",J154,0)</f>
        <v>0</v>
      </c>
      <c r="BI154" s="252">
        <f>IF(N154="nulová",J154,0)</f>
        <v>0</v>
      </c>
      <c r="BJ154" s="14" t="s">
        <v>83</v>
      </c>
      <c r="BK154" s="252">
        <f>ROUND(I154*H154,2)</f>
        <v>0</v>
      </c>
      <c r="BL154" s="14" t="s">
        <v>179</v>
      </c>
      <c r="BM154" s="251" t="s">
        <v>180</v>
      </c>
    </row>
    <row r="155" s="2" customFormat="1" ht="21.75" customHeight="1">
      <c r="A155" s="35"/>
      <c r="B155" s="36"/>
      <c r="C155" s="253" t="s">
        <v>85</v>
      </c>
      <c r="D155" s="253" t="s">
        <v>181</v>
      </c>
      <c r="E155" s="254" t="s">
        <v>182</v>
      </c>
      <c r="F155" s="255" t="s">
        <v>183</v>
      </c>
      <c r="G155" s="256" t="s">
        <v>178</v>
      </c>
      <c r="H155" s="257">
        <v>1</v>
      </c>
      <c r="I155" s="258"/>
      <c r="J155" s="259">
        <f>ROUND(I155*H155,2)</f>
        <v>0</v>
      </c>
      <c r="K155" s="260"/>
      <c r="L155" s="261"/>
      <c r="M155" s="262" t="s">
        <v>1</v>
      </c>
      <c r="N155" s="263" t="s">
        <v>41</v>
      </c>
      <c r="O155" s="88"/>
      <c r="P155" s="249">
        <f>O155*H155</f>
        <v>0</v>
      </c>
      <c r="Q155" s="249">
        <v>0.00014999999999999999</v>
      </c>
      <c r="R155" s="249">
        <f>Q155*H155</f>
        <v>0.00014999999999999999</v>
      </c>
      <c r="S155" s="249">
        <v>0</v>
      </c>
      <c r="T155" s="250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51" t="s">
        <v>184</v>
      </c>
      <c r="AT155" s="251" t="s">
        <v>181</v>
      </c>
      <c r="AU155" s="251" t="s">
        <v>85</v>
      </c>
      <c r="AY155" s="14" t="s">
        <v>172</v>
      </c>
      <c r="BE155" s="252">
        <f>IF(N155="základní",J155,0)</f>
        <v>0</v>
      </c>
      <c r="BF155" s="252">
        <f>IF(N155="snížená",J155,0)</f>
        <v>0</v>
      </c>
      <c r="BG155" s="252">
        <f>IF(N155="zákl. přenesená",J155,0)</f>
        <v>0</v>
      </c>
      <c r="BH155" s="252">
        <f>IF(N155="sníž. přenesená",J155,0)</f>
        <v>0</v>
      </c>
      <c r="BI155" s="252">
        <f>IF(N155="nulová",J155,0)</f>
        <v>0</v>
      </c>
      <c r="BJ155" s="14" t="s">
        <v>83</v>
      </c>
      <c r="BK155" s="252">
        <f>ROUND(I155*H155,2)</f>
        <v>0</v>
      </c>
      <c r="BL155" s="14" t="s">
        <v>179</v>
      </c>
      <c r="BM155" s="251" t="s">
        <v>185</v>
      </c>
    </row>
    <row r="156" s="12" customFormat="1" ht="22.8" customHeight="1">
      <c r="A156" s="12"/>
      <c r="B156" s="223"/>
      <c r="C156" s="224"/>
      <c r="D156" s="225" t="s">
        <v>75</v>
      </c>
      <c r="E156" s="237" t="s">
        <v>186</v>
      </c>
      <c r="F156" s="237" t="s">
        <v>187</v>
      </c>
      <c r="G156" s="224"/>
      <c r="H156" s="224"/>
      <c r="I156" s="227"/>
      <c r="J156" s="238">
        <f>BK156</f>
        <v>0</v>
      </c>
      <c r="K156" s="224"/>
      <c r="L156" s="229"/>
      <c r="M156" s="230"/>
      <c r="N156" s="231"/>
      <c r="O156" s="231"/>
      <c r="P156" s="232">
        <f>SUM(P157:P161)</f>
        <v>0</v>
      </c>
      <c r="Q156" s="231"/>
      <c r="R156" s="232">
        <f>SUM(R157:R161)</f>
        <v>0</v>
      </c>
      <c r="S156" s="231"/>
      <c r="T156" s="233">
        <f>SUM(T157:T161)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34" t="s">
        <v>83</v>
      </c>
      <c r="AT156" s="235" t="s">
        <v>75</v>
      </c>
      <c r="AU156" s="235" t="s">
        <v>83</v>
      </c>
      <c r="AY156" s="234" t="s">
        <v>172</v>
      </c>
      <c r="BK156" s="236">
        <f>SUM(BK157:BK161)</f>
        <v>0</v>
      </c>
    </row>
    <row r="157" s="2" customFormat="1" ht="33" customHeight="1">
      <c r="A157" s="35"/>
      <c r="B157" s="36"/>
      <c r="C157" s="239" t="s">
        <v>188</v>
      </c>
      <c r="D157" s="239" t="s">
        <v>175</v>
      </c>
      <c r="E157" s="240" t="s">
        <v>189</v>
      </c>
      <c r="F157" s="241" t="s">
        <v>190</v>
      </c>
      <c r="G157" s="242" t="s">
        <v>191</v>
      </c>
      <c r="H157" s="243">
        <v>0.058999999999999997</v>
      </c>
      <c r="I157" s="244"/>
      <c r="J157" s="245">
        <f>ROUND(I157*H157,2)</f>
        <v>0</v>
      </c>
      <c r="K157" s="246"/>
      <c r="L157" s="41"/>
      <c r="M157" s="247" t="s">
        <v>1</v>
      </c>
      <c r="N157" s="248" t="s">
        <v>41</v>
      </c>
      <c r="O157" s="88"/>
      <c r="P157" s="249">
        <f>O157*H157</f>
        <v>0</v>
      </c>
      <c r="Q157" s="249">
        <v>0</v>
      </c>
      <c r="R157" s="249">
        <f>Q157*H157</f>
        <v>0</v>
      </c>
      <c r="S157" s="249">
        <v>0</v>
      </c>
      <c r="T157" s="250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51" t="s">
        <v>179</v>
      </c>
      <c r="AT157" s="251" t="s">
        <v>175</v>
      </c>
      <c r="AU157" s="251" t="s">
        <v>85</v>
      </c>
      <c r="AY157" s="14" t="s">
        <v>172</v>
      </c>
      <c r="BE157" s="252">
        <f>IF(N157="základní",J157,0)</f>
        <v>0</v>
      </c>
      <c r="BF157" s="252">
        <f>IF(N157="snížená",J157,0)</f>
        <v>0</v>
      </c>
      <c r="BG157" s="252">
        <f>IF(N157="zákl. přenesená",J157,0)</f>
        <v>0</v>
      </c>
      <c r="BH157" s="252">
        <f>IF(N157="sníž. přenesená",J157,0)</f>
        <v>0</v>
      </c>
      <c r="BI157" s="252">
        <f>IF(N157="nulová",J157,0)</f>
        <v>0</v>
      </c>
      <c r="BJ157" s="14" t="s">
        <v>83</v>
      </c>
      <c r="BK157" s="252">
        <f>ROUND(I157*H157,2)</f>
        <v>0</v>
      </c>
      <c r="BL157" s="14" t="s">
        <v>179</v>
      </c>
      <c r="BM157" s="251" t="s">
        <v>192</v>
      </c>
    </row>
    <row r="158" s="2" customFormat="1" ht="33" customHeight="1">
      <c r="A158" s="35"/>
      <c r="B158" s="36"/>
      <c r="C158" s="239" t="s">
        <v>179</v>
      </c>
      <c r="D158" s="239" t="s">
        <v>175</v>
      </c>
      <c r="E158" s="240" t="s">
        <v>193</v>
      </c>
      <c r="F158" s="241" t="s">
        <v>194</v>
      </c>
      <c r="G158" s="242" t="s">
        <v>191</v>
      </c>
      <c r="H158" s="243">
        <v>0.29499999999999998</v>
      </c>
      <c r="I158" s="244"/>
      <c r="J158" s="245">
        <f>ROUND(I158*H158,2)</f>
        <v>0</v>
      </c>
      <c r="K158" s="246"/>
      <c r="L158" s="41"/>
      <c r="M158" s="247" t="s">
        <v>1</v>
      </c>
      <c r="N158" s="248" t="s">
        <v>41</v>
      </c>
      <c r="O158" s="88"/>
      <c r="P158" s="249">
        <f>O158*H158</f>
        <v>0</v>
      </c>
      <c r="Q158" s="249">
        <v>0</v>
      </c>
      <c r="R158" s="249">
        <f>Q158*H158</f>
        <v>0</v>
      </c>
      <c r="S158" s="249">
        <v>0</v>
      </c>
      <c r="T158" s="250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51" t="s">
        <v>179</v>
      </c>
      <c r="AT158" s="251" t="s">
        <v>175</v>
      </c>
      <c r="AU158" s="251" t="s">
        <v>85</v>
      </c>
      <c r="AY158" s="14" t="s">
        <v>172</v>
      </c>
      <c r="BE158" s="252">
        <f>IF(N158="základní",J158,0)</f>
        <v>0</v>
      </c>
      <c r="BF158" s="252">
        <f>IF(N158="snížená",J158,0)</f>
        <v>0</v>
      </c>
      <c r="BG158" s="252">
        <f>IF(N158="zákl. přenesená",J158,0)</f>
        <v>0</v>
      </c>
      <c r="BH158" s="252">
        <f>IF(N158="sníž. přenesená",J158,0)</f>
        <v>0</v>
      </c>
      <c r="BI158" s="252">
        <f>IF(N158="nulová",J158,0)</f>
        <v>0</v>
      </c>
      <c r="BJ158" s="14" t="s">
        <v>83</v>
      </c>
      <c r="BK158" s="252">
        <f>ROUND(I158*H158,2)</f>
        <v>0</v>
      </c>
      <c r="BL158" s="14" t="s">
        <v>179</v>
      </c>
      <c r="BM158" s="251" t="s">
        <v>195</v>
      </c>
    </row>
    <row r="159" s="2" customFormat="1" ht="24.15" customHeight="1">
      <c r="A159" s="35"/>
      <c r="B159" s="36"/>
      <c r="C159" s="239" t="s">
        <v>196</v>
      </c>
      <c r="D159" s="239" t="s">
        <v>175</v>
      </c>
      <c r="E159" s="240" t="s">
        <v>197</v>
      </c>
      <c r="F159" s="241" t="s">
        <v>198</v>
      </c>
      <c r="G159" s="242" t="s">
        <v>191</v>
      </c>
      <c r="H159" s="243">
        <v>0.058999999999999997</v>
      </c>
      <c r="I159" s="244"/>
      <c r="J159" s="245">
        <f>ROUND(I159*H159,2)</f>
        <v>0</v>
      </c>
      <c r="K159" s="246"/>
      <c r="L159" s="41"/>
      <c r="M159" s="247" t="s">
        <v>1</v>
      </c>
      <c r="N159" s="248" t="s">
        <v>41</v>
      </c>
      <c r="O159" s="88"/>
      <c r="P159" s="249">
        <f>O159*H159</f>
        <v>0</v>
      </c>
      <c r="Q159" s="249">
        <v>0</v>
      </c>
      <c r="R159" s="249">
        <f>Q159*H159</f>
        <v>0</v>
      </c>
      <c r="S159" s="249">
        <v>0</v>
      </c>
      <c r="T159" s="250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51" t="s">
        <v>179</v>
      </c>
      <c r="AT159" s="251" t="s">
        <v>175</v>
      </c>
      <c r="AU159" s="251" t="s">
        <v>85</v>
      </c>
      <c r="AY159" s="14" t="s">
        <v>172</v>
      </c>
      <c r="BE159" s="252">
        <f>IF(N159="základní",J159,0)</f>
        <v>0</v>
      </c>
      <c r="BF159" s="252">
        <f>IF(N159="snížená",J159,0)</f>
        <v>0</v>
      </c>
      <c r="BG159" s="252">
        <f>IF(N159="zákl. přenesená",J159,0)</f>
        <v>0</v>
      </c>
      <c r="BH159" s="252">
        <f>IF(N159="sníž. přenesená",J159,0)</f>
        <v>0</v>
      </c>
      <c r="BI159" s="252">
        <f>IF(N159="nulová",J159,0)</f>
        <v>0</v>
      </c>
      <c r="BJ159" s="14" t="s">
        <v>83</v>
      </c>
      <c r="BK159" s="252">
        <f>ROUND(I159*H159,2)</f>
        <v>0</v>
      </c>
      <c r="BL159" s="14" t="s">
        <v>179</v>
      </c>
      <c r="BM159" s="251" t="s">
        <v>199</v>
      </c>
    </row>
    <row r="160" s="2" customFormat="1" ht="24.15" customHeight="1">
      <c r="A160" s="35"/>
      <c r="B160" s="36"/>
      <c r="C160" s="239" t="s">
        <v>173</v>
      </c>
      <c r="D160" s="239" t="s">
        <v>175</v>
      </c>
      <c r="E160" s="240" t="s">
        <v>200</v>
      </c>
      <c r="F160" s="241" t="s">
        <v>201</v>
      </c>
      <c r="G160" s="242" t="s">
        <v>191</v>
      </c>
      <c r="H160" s="243">
        <v>1.77</v>
      </c>
      <c r="I160" s="244"/>
      <c r="J160" s="245">
        <f>ROUND(I160*H160,2)</f>
        <v>0</v>
      </c>
      <c r="K160" s="246"/>
      <c r="L160" s="41"/>
      <c r="M160" s="247" t="s">
        <v>1</v>
      </c>
      <c r="N160" s="248" t="s">
        <v>41</v>
      </c>
      <c r="O160" s="88"/>
      <c r="P160" s="249">
        <f>O160*H160</f>
        <v>0</v>
      </c>
      <c r="Q160" s="249">
        <v>0</v>
      </c>
      <c r="R160" s="249">
        <f>Q160*H160</f>
        <v>0</v>
      </c>
      <c r="S160" s="249">
        <v>0</v>
      </c>
      <c r="T160" s="250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51" t="s">
        <v>179</v>
      </c>
      <c r="AT160" s="251" t="s">
        <v>175</v>
      </c>
      <c r="AU160" s="251" t="s">
        <v>85</v>
      </c>
      <c r="AY160" s="14" t="s">
        <v>172</v>
      </c>
      <c r="BE160" s="252">
        <f>IF(N160="základní",J160,0)</f>
        <v>0</v>
      </c>
      <c r="BF160" s="252">
        <f>IF(N160="snížená",J160,0)</f>
        <v>0</v>
      </c>
      <c r="BG160" s="252">
        <f>IF(N160="zákl. přenesená",J160,0)</f>
        <v>0</v>
      </c>
      <c r="BH160" s="252">
        <f>IF(N160="sníž. přenesená",J160,0)</f>
        <v>0</v>
      </c>
      <c r="BI160" s="252">
        <f>IF(N160="nulová",J160,0)</f>
        <v>0</v>
      </c>
      <c r="BJ160" s="14" t="s">
        <v>83</v>
      </c>
      <c r="BK160" s="252">
        <f>ROUND(I160*H160,2)</f>
        <v>0</v>
      </c>
      <c r="BL160" s="14" t="s">
        <v>179</v>
      </c>
      <c r="BM160" s="251" t="s">
        <v>202</v>
      </c>
    </row>
    <row r="161" s="2" customFormat="1" ht="16.5" customHeight="1">
      <c r="A161" s="35"/>
      <c r="B161" s="36"/>
      <c r="C161" s="239" t="s">
        <v>203</v>
      </c>
      <c r="D161" s="239" t="s">
        <v>175</v>
      </c>
      <c r="E161" s="240" t="s">
        <v>204</v>
      </c>
      <c r="F161" s="241" t="s">
        <v>205</v>
      </c>
      <c r="G161" s="242" t="s">
        <v>191</v>
      </c>
      <c r="H161" s="243">
        <v>0.058999999999999997</v>
      </c>
      <c r="I161" s="244"/>
      <c r="J161" s="245">
        <f>ROUND(I161*H161,2)</f>
        <v>0</v>
      </c>
      <c r="K161" s="246"/>
      <c r="L161" s="41"/>
      <c r="M161" s="247" t="s">
        <v>1</v>
      </c>
      <c r="N161" s="248" t="s">
        <v>41</v>
      </c>
      <c r="O161" s="88"/>
      <c r="P161" s="249">
        <f>O161*H161</f>
        <v>0</v>
      </c>
      <c r="Q161" s="249">
        <v>0</v>
      </c>
      <c r="R161" s="249">
        <f>Q161*H161</f>
        <v>0</v>
      </c>
      <c r="S161" s="249">
        <v>0</v>
      </c>
      <c r="T161" s="250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51" t="s">
        <v>179</v>
      </c>
      <c r="AT161" s="251" t="s">
        <v>175</v>
      </c>
      <c r="AU161" s="251" t="s">
        <v>85</v>
      </c>
      <c r="AY161" s="14" t="s">
        <v>172</v>
      </c>
      <c r="BE161" s="252">
        <f>IF(N161="základní",J161,0)</f>
        <v>0</v>
      </c>
      <c r="BF161" s="252">
        <f>IF(N161="snížená",J161,0)</f>
        <v>0</v>
      </c>
      <c r="BG161" s="252">
        <f>IF(N161="zákl. přenesená",J161,0)</f>
        <v>0</v>
      </c>
      <c r="BH161" s="252">
        <f>IF(N161="sníž. přenesená",J161,0)</f>
        <v>0</v>
      </c>
      <c r="BI161" s="252">
        <f>IF(N161="nulová",J161,0)</f>
        <v>0</v>
      </c>
      <c r="BJ161" s="14" t="s">
        <v>83</v>
      </c>
      <c r="BK161" s="252">
        <f>ROUND(I161*H161,2)</f>
        <v>0</v>
      </c>
      <c r="BL161" s="14" t="s">
        <v>179</v>
      </c>
      <c r="BM161" s="251" t="s">
        <v>206</v>
      </c>
    </row>
    <row r="162" s="12" customFormat="1" ht="25.92" customHeight="1">
      <c r="A162" s="12"/>
      <c r="B162" s="223"/>
      <c r="C162" s="224"/>
      <c r="D162" s="225" t="s">
        <v>75</v>
      </c>
      <c r="E162" s="226" t="s">
        <v>207</v>
      </c>
      <c r="F162" s="226" t="s">
        <v>208</v>
      </c>
      <c r="G162" s="224"/>
      <c r="H162" s="224"/>
      <c r="I162" s="227"/>
      <c r="J162" s="228">
        <f>BK162</f>
        <v>0</v>
      </c>
      <c r="K162" s="224"/>
      <c r="L162" s="229"/>
      <c r="M162" s="230"/>
      <c r="N162" s="231"/>
      <c r="O162" s="231"/>
      <c r="P162" s="232">
        <f>P163+P169+P191+P192+P211+P217</f>
        <v>0</v>
      </c>
      <c r="Q162" s="231"/>
      <c r="R162" s="232">
        <f>R163+R169+R191+R192+R211+R217</f>
        <v>0.083716099999999988</v>
      </c>
      <c r="S162" s="231"/>
      <c r="T162" s="233">
        <f>T163+T169+T191+T192+T211+T217</f>
        <v>0.059410000000000004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34" t="s">
        <v>85</v>
      </c>
      <c r="AT162" s="235" t="s">
        <v>75</v>
      </c>
      <c r="AU162" s="235" t="s">
        <v>76</v>
      </c>
      <c r="AY162" s="234" t="s">
        <v>172</v>
      </c>
      <c r="BK162" s="236">
        <f>BK163+BK169+BK191+BK192+BK211+BK217</f>
        <v>0</v>
      </c>
    </row>
    <row r="163" s="12" customFormat="1" ht="22.8" customHeight="1">
      <c r="A163" s="12"/>
      <c r="B163" s="223"/>
      <c r="C163" s="224"/>
      <c r="D163" s="225" t="s">
        <v>75</v>
      </c>
      <c r="E163" s="237" t="s">
        <v>209</v>
      </c>
      <c r="F163" s="237" t="s">
        <v>210</v>
      </c>
      <c r="G163" s="224"/>
      <c r="H163" s="224"/>
      <c r="I163" s="227"/>
      <c r="J163" s="238">
        <f>BK163</f>
        <v>0</v>
      </c>
      <c r="K163" s="224"/>
      <c r="L163" s="229"/>
      <c r="M163" s="230"/>
      <c r="N163" s="231"/>
      <c r="O163" s="231"/>
      <c r="P163" s="232">
        <f>SUM(P164:P168)</f>
        <v>0</v>
      </c>
      <c r="Q163" s="231"/>
      <c r="R163" s="232">
        <f>SUM(R164:R168)</f>
        <v>0.0028</v>
      </c>
      <c r="S163" s="231"/>
      <c r="T163" s="233">
        <f>SUM(T164:T168)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34" t="s">
        <v>85</v>
      </c>
      <c r="AT163" s="235" t="s">
        <v>75</v>
      </c>
      <c r="AU163" s="235" t="s">
        <v>83</v>
      </c>
      <c r="AY163" s="234" t="s">
        <v>172</v>
      </c>
      <c r="BK163" s="236">
        <f>SUM(BK164:BK168)</f>
        <v>0</v>
      </c>
    </row>
    <row r="164" s="2" customFormat="1" ht="16.5" customHeight="1">
      <c r="A164" s="35"/>
      <c r="B164" s="36"/>
      <c r="C164" s="239" t="s">
        <v>184</v>
      </c>
      <c r="D164" s="239" t="s">
        <v>175</v>
      </c>
      <c r="E164" s="240" t="s">
        <v>211</v>
      </c>
      <c r="F164" s="241" t="s">
        <v>212</v>
      </c>
      <c r="G164" s="242" t="s">
        <v>213</v>
      </c>
      <c r="H164" s="243">
        <v>7</v>
      </c>
      <c r="I164" s="244"/>
      <c r="J164" s="245">
        <f>ROUND(I164*H164,2)</f>
        <v>0</v>
      </c>
      <c r="K164" s="246"/>
      <c r="L164" s="41"/>
      <c r="M164" s="247" t="s">
        <v>1</v>
      </c>
      <c r="N164" s="248" t="s">
        <v>41</v>
      </c>
      <c r="O164" s="88"/>
      <c r="P164" s="249">
        <f>O164*H164</f>
        <v>0</v>
      </c>
      <c r="Q164" s="249">
        <v>0.00040000000000000002</v>
      </c>
      <c r="R164" s="249">
        <f>Q164*H164</f>
        <v>0.0028</v>
      </c>
      <c r="S164" s="249">
        <v>0</v>
      </c>
      <c r="T164" s="250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51" t="s">
        <v>214</v>
      </c>
      <c r="AT164" s="251" t="s">
        <v>175</v>
      </c>
      <c r="AU164" s="251" t="s">
        <v>85</v>
      </c>
      <c r="AY164" s="14" t="s">
        <v>172</v>
      </c>
      <c r="BE164" s="252">
        <f>IF(N164="základní",J164,0)</f>
        <v>0</v>
      </c>
      <c r="BF164" s="252">
        <f>IF(N164="snížená",J164,0)</f>
        <v>0</v>
      </c>
      <c r="BG164" s="252">
        <f>IF(N164="zákl. přenesená",J164,0)</f>
        <v>0</v>
      </c>
      <c r="BH164" s="252">
        <f>IF(N164="sníž. přenesená",J164,0)</f>
        <v>0</v>
      </c>
      <c r="BI164" s="252">
        <f>IF(N164="nulová",J164,0)</f>
        <v>0</v>
      </c>
      <c r="BJ164" s="14" t="s">
        <v>83</v>
      </c>
      <c r="BK164" s="252">
        <f>ROUND(I164*H164,2)</f>
        <v>0</v>
      </c>
      <c r="BL164" s="14" t="s">
        <v>214</v>
      </c>
      <c r="BM164" s="251" t="s">
        <v>215</v>
      </c>
    </row>
    <row r="165" s="2" customFormat="1" ht="24.15" customHeight="1">
      <c r="A165" s="35"/>
      <c r="B165" s="36"/>
      <c r="C165" s="239" t="s">
        <v>216</v>
      </c>
      <c r="D165" s="239" t="s">
        <v>175</v>
      </c>
      <c r="E165" s="240" t="s">
        <v>217</v>
      </c>
      <c r="F165" s="241" t="s">
        <v>218</v>
      </c>
      <c r="G165" s="242" t="s">
        <v>178</v>
      </c>
      <c r="H165" s="243">
        <v>2</v>
      </c>
      <c r="I165" s="244"/>
      <c r="J165" s="245">
        <f>ROUND(I165*H165,2)</f>
        <v>0</v>
      </c>
      <c r="K165" s="246"/>
      <c r="L165" s="41"/>
      <c r="M165" s="247" t="s">
        <v>1</v>
      </c>
      <c r="N165" s="248" t="s">
        <v>41</v>
      </c>
      <c r="O165" s="88"/>
      <c r="P165" s="249">
        <f>O165*H165</f>
        <v>0</v>
      </c>
      <c r="Q165" s="249">
        <v>0</v>
      </c>
      <c r="R165" s="249">
        <f>Q165*H165</f>
        <v>0</v>
      </c>
      <c r="S165" s="249">
        <v>0</v>
      </c>
      <c r="T165" s="250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51" t="s">
        <v>214</v>
      </c>
      <c r="AT165" s="251" t="s">
        <v>175</v>
      </c>
      <c r="AU165" s="251" t="s">
        <v>85</v>
      </c>
      <c r="AY165" s="14" t="s">
        <v>172</v>
      </c>
      <c r="BE165" s="252">
        <f>IF(N165="základní",J165,0)</f>
        <v>0</v>
      </c>
      <c r="BF165" s="252">
        <f>IF(N165="snížená",J165,0)</f>
        <v>0</v>
      </c>
      <c r="BG165" s="252">
        <f>IF(N165="zákl. přenesená",J165,0)</f>
        <v>0</v>
      </c>
      <c r="BH165" s="252">
        <f>IF(N165="sníž. přenesená",J165,0)</f>
        <v>0</v>
      </c>
      <c r="BI165" s="252">
        <f>IF(N165="nulová",J165,0)</f>
        <v>0</v>
      </c>
      <c r="BJ165" s="14" t="s">
        <v>83</v>
      </c>
      <c r="BK165" s="252">
        <f>ROUND(I165*H165,2)</f>
        <v>0</v>
      </c>
      <c r="BL165" s="14" t="s">
        <v>214</v>
      </c>
      <c r="BM165" s="251" t="s">
        <v>219</v>
      </c>
    </row>
    <row r="166" s="2" customFormat="1" ht="21.75" customHeight="1">
      <c r="A166" s="35"/>
      <c r="B166" s="36"/>
      <c r="C166" s="239" t="s">
        <v>220</v>
      </c>
      <c r="D166" s="239" t="s">
        <v>175</v>
      </c>
      <c r="E166" s="240" t="s">
        <v>221</v>
      </c>
      <c r="F166" s="241" t="s">
        <v>222</v>
      </c>
      <c r="G166" s="242" t="s">
        <v>213</v>
      </c>
      <c r="H166" s="243">
        <v>7</v>
      </c>
      <c r="I166" s="244"/>
      <c r="J166" s="245">
        <f>ROUND(I166*H166,2)</f>
        <v>0</v>
      </c>
      <c r="K166" s="246"/>
      <c r="L166" s="41"/>
      <c r="M166" s="247" t="s">
        <v>1</v>
      </c>
      <c r="N166" s="248" t="s">
        <v>41</v>
      </c>
      <c r="O166" s="88"/>
      <c r="P166" s="249">
        <f>O166*H166</f>
        <v>0</v>
      </c>
      <c r="Q166" s="249">
        <v>0</v>
      </c>
      <c r="R166" s="249">
        <f>Q166*H166</f>
        <v>0</v>
      </c>
      <c r="S166" s="249">
        <v>0</v>
      </c>
      <c r="T166" s="250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51" t="s">
        <v>214</v>
      </c>
      <c r="AT166" s="251" t="s">
        <v>175</v>
      </c>
      <c r="AU166" s="251" t="s">
        <v>85</v>
      </c>
      <c r="AY166" s="14" t="s">
        <v>172</v>
      </c>
      <c r="BE166" s="252">
        <f>IF(N166="základní",J166,0)</f>
        <v>0</v>
      </c>
      <c r="BF166" s="252">
        <f>IF(N166="snížená",J166,0)</f>
        <v>0</v>
      </c>
      <c r="BG166" s="252">
        <f>IF(N166="zákl. přenesená",J166,0)</f>
        <v>0</v>
      </c>
      <c r="BH166" s="252">
        <f>IF(N166="sníž. přenesená",J166,0)</f>
        <v>0</v>
      </c>
      <c r="BI166" s="252">
        <f>IF(N166="nulová",J166,0)</f>
        <v>0</v>
      </c>
      <c r="BJ166" s="14" t="s">
        <v>83</v>
      </c>
      <c r="BK166" s="252">
        <f>ROUND(I166*H166,2)</f>
        <v>0</v>
      </c>
      <c r="BL166" s="14" t="s">
        <v>214</v>
      </c>
      <c r="BM166" s="251" t="s">
        <v>223</v>
      </c>
    </row>
    <row r="167" s="2" customFormat="1" ht="24.15" customHeight="1">
      <c r="A167" s="35"/>
      <c r="B167" s="36"/>
      <c r="C167" s="239" t="s">
        <v>224</v>
      </c>
      <c r="D167" s="239" t="s">
        <v>175</v>
      </c>
      <c r="E167" s="240" t="s">
        <v>225</v>
      </c>
      <c r="F167" s="241" t="s">
        <v>226</v>
      </c>
      <c r="G167" s="242" t="s">
        <v>227</v>
      </c>
      <c r="H167" s="264"/>
      <c r="I167" s="244"/>
      <c r="J167" s="245">
        <f>ROUND(I167*H167,2)</f>
        <v>0</v>
      </c>
      <c r="K167" s="246"/>
      <c r="L167" s="41"/>
      <c r="M167" s="247" t="s">
        <v>1</v>
      </c>
      <c r="N167" s="248" t="s">
        <v>41</v>
      </c>
      <c r="O167" s="88"/>
      <c r="P167" s="249">
        <f>O167*H167</f>
        <v>0</v>
      </c>
      <c r="Q167" s="249">
        <v>0</v>
      </c>
      <c r="R167" s="249">
        <f>Q167*H167</f>
        <v>0</v>
      </c>
      <c r="S167" s="249">
        <v>0</v>
      </c>
      <c r="T167" s="250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51" t="s">
        <v>214</v>
      </c>
      <c r="AT167" s="251" t="s">
        <v>175</v>
      </c>
      <c r="AU167" s="251" t="s">
        <v>85</v>
      </c>
      <c r="AY167" s="14" t="s">
        <v>172</v>
      </c>
      <c r="BE167" s="252">
        <f>IF(N167="základní",J167,0)</f>
        <v>0</v>
      </c>
      <c r="BF167" s="252">
        <f>IF(N167="snížená",J167,0)</f>
        <v>0</v>
      </c>
      <c r="BG167" s="252">
        <f>IF(N167="zákl. přenesená",J167,0)</f>
        <v>0</v>
      </c>
      <c r="BH167" s="252">
        <f>IF(N167="sníž. přenesená",J167,0)</f>
        <v>0</v>
      </c>
      <c r="BI167" s="252">
        <f>IF(N167="nulová",J167,0)</f>
        <v>0</v>
      </c>
      <c r="BJ167" s="14" t="s">
        <v>83</v>
      </c>
      <c r="BK167" s="252">
        <f>ROUND(I167*H167,2)</f>
        <v>0</v>
      </c>
      <c r="BL167" s="14" t="s">
        <v>214</v>
      </c>
      <c r="BM167" s="251" t="s">
        <v>228</v>
      </c>
    </row>
    <row r="168" s="2" customFormat="1" ht="24.15" customHeight="1">
      <c r="A168" s="35"/>
      <c r="B168" s="36"/>
      <c r="C168" s="239" t="s">
        <v>229</v>
      </c>
      <c r="D168" s="239" t="s">
        <v>175</v>
      </c>
      <c r="E168" s="240" t="s">
        <v>230</v>
      </c>
      <c r="F168" s="241" t="s">
        <v>231</v>
      </c>
      <c r="G168" s="242" t="s">
        <v>227</v>
      </c>
      <c r="H168" s="264"/>
      <c r="I168" s="244"/>
      <c r="J168" s="245">
        <f>ROUND(I168*H168,2)</f>
        <v>0</v>
      </c>
      <c r="K168" s="246"/>
      <c r="L168" s="41"/>
      <c r="M168" s="247" t="s">
        <v>1</v>
      </c>
      <c r="N168" s="248" t="s">
        <v>41</v>
      </c>
      <c r="O168" s="88"/>
      <c r="P168" s="249">
        <f>O168*H168</f>
        <v>0</v>
      </c>
      <c r="Q168" s="249">
        <v>0</v>
      </c>
      <c r="R168" s="249">
        <f>Q168*H168</f>
        <v>0</v>
      </c>
      <c r="S168" s="249">
        <v>0</v>
      </c>
      <c r="T168" s="250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51" t="s">
        <v>214</v>
      </c>
      <c r="AT168" s="251" t="s">
        <v>175</v>
      </c>
      <c r="AU168" s="251" t="s">
        <v>85</v>
      </c>
      <c r="AY168" s="14" t="s">
        <v>172</v>
      </c>
      <c r="BE168" s="252">
        <f>IF(N168="základní",J168,0)</f>
        <v>0</v>
      </c>
      <c r="BF168" s="252">
        <f>IF(N168="snížená",J168,0)</f>
        <v>0</v>
      </c>
      <c r="BG168" s="252">
        <f>IF(N168="zákl. přenesená",J168,0)</f>
        <v>0</v>
      </c>
      <c r="BH168" s="252">
        <f>IF(N168="sníž. přenesená",J168,0)</f>
        <v>0</v>
      </c>
      <c r="BI168" s="252">
        <f>IF(N168="nulová",J168,0)</f>
        <v>0</v>
      </c>
      <c r="BJ168" s="14" t="s">
        <v>83</v>
      </c>
      <c r="BK168" s="252">
        <f>ROUND(I168*H168,2)</f>
        <v>0</v>
      </c>
      <c r="BL168" s="14" t="s">
        <v>214</v>
      </c>
      <c r="BM168" s="251" t="s">
        <v>232</v>
      </c>
    </row>
    <row r="169" s="12" customFormat="1" ht="22.8" customHeight="1">
      <c r="A169" s="12"/>
      <c r="B169" s="223"/>
      <c r="C169" s="224"/>
      <c r="D169" s="225" t="s">
        <v>75</v>
      </c>
      <c r="E169" s="237" t="s">
        <v>233</v>
      </c>
      <c r="F169" s="237" t="s">
        <v>234</v>
      </c>
      <c r="G169" s="224"/>
      <c r="H169" s="224"/>
      <c r="I169" s="227"/>
      <c r="J169" s="238">
        <f>BK169</f>
        <v>0</v>
      </c>
      <c r="K169" s="224"/>
      <c r="L169" s="229"/>
      <c r="M169" s="230"/>
      <c r="N169" s="231"/>
      <c r="O169" s="231"/>
      <c r="P169" s="232">
        <f>SUM(P170:P190)</f>
        <v>0</v>
      </c>
      <c r="Q169" s="231"/>
      <c r="R169" s="232">
        <f>SUM(R170:R190)</f>
        <v>0.057726099999999995</v>
      </c>
      <c r="S169" s="231"/>
      <c r="T169" s="233">
        <f>SUM(T170:T190)</f>
        <v>0.039410000000000001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34" t="s">
        <v>85</v>
      </c>
      <c r="AT169" s="235" t="s">
        <v>75</v>
      </c>
      <c r="AU169" s="235" t="s">
        <v>83</v>
      </c>
      <c r="AY169" s="234" t="s">
        <v>172</v>
      </c>
      <c r="BK169" s="236">
        <f>SUM(BK170:BK190)</f>
        <v>0</v>
      </c>
    </row>
    <row r="170" s="2" customFormat="1" ht="24.15" customHeight="1">
      <c r="A170" s="35"/>
      <c r="B170" s="36"/>
      <c r="C170" s="239" t="s">
        <v>235</v>
      </c>
      <c r="D170" s="239" t="s">
        <v>175</v>
      </c>
      <c r="E170" s="240" t="s">
        <v>236</v>
      </c>
      <c r="F170" s="241" t="s">
        <v>237</v>
      </c>
      <c r="G170" s="242" t="s">
        <v>213</v>
      </c>
      <c r="H170" s="243">
        <v>5</v>
      </c>
      <c r="I170" s="244"/>
      <c r="J170" s="245">
        <f>ROUND(I170*H170,2)</f>
        <v>0</v>
      </c>
      <c r="K170" s="246"/>
      <c r="L170" s="41"/>
      <c r="M170" s="247" t="s">
        <v>1</v>
      </c>
      <c r="N170" s="248" t="s">
        <v>41</v>
      </c>
      <c r="O170" s="88"/>
      <c r="P170" s="249">
        <f>O170*H170</f>
        <v>0</v>
      </c>
      <c r="Q170" s="249">
        <v>0.00011242</v>
      </c>
      <c r="R170" s="249">
        <f>Q170*H170</f>
        <v>0.00056209999999999995</v>
      </c>
      <c r="S170" s="249">
        <v>0.00215</v>
      </c>
      <c r="T170" s="250">
        <f>S170*H170</f>
        <v>0.010749999999999999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51" t="s">
        <v>214</v>
      </c>
      <c r="AT170" s="251" t="s">
        <v>175</v>
      </c>
      <c r="AU170" s="251" t="s">
        <v>85</v>
      </c>
      <c r="AY170" s="14" t="s">
        <v>172</v>
      </c>
      <c r="BE170" s="252">
        <f>IF(N170="základní",J170,0)</f>
        <v>0</v>
      </c>
      <c r="BF170" s="252">
        <f>IF(N170="snížená",J170,0)</f>
        <v>0</v>
      </c>
      <c r="BG170" s="252">
        <f>IF(N170="zákl. přenesená",J170,0)</f>
        <v>0</v>
      </c>
      <c r="BH170" s="252">
        <f>IF(N170="sníž. přenesená",J170,0)</f>
        <v>0</v>
      </c>
      <c r="BI170" s="252">
        <f>IF(N170="nulová",J170,0)</f>
        <v>0</v>
      </c>
      <c r="BJ170" s="14" t="s">
        <v>83</v>
      </c>
      <c r="BK170" s="252">
        <f>ROUND(I170*H170,2)</f>
        <v>0</v>
      </c>
      <c r="BL170" s="14" t="s">
        <v>214</v>
      </c>
      <c r="BM170" s="251" t="s">
        <v>238</v>
      </c>
    </row>
    <row r="171" s="2" customFormat="1" ht="24.15" customHeight="1">
      <c r="A171" s="35"/>
      <c r="B171" s="36"/>
      <c r="C171" s="239" t="s">
        <v>239</v>
      </c>
      <c r="D171" s="239" t="s">
        <v>175</v>
      </c>
      <c r="E171" s="240" t="s">
        <v>240</v>
      </c>
      <c r="F171" s="241" t="s">
        <v>241</v>
      </c>
      <c r="G171" s="242" t="s">
        <v>213</v>
      </c>
      <c r="H171" s="243">
        <v>7</v>
      </c>
      <c r="I171" s="244"/>
      <c r="J171" s="245">
        <f>ROUND(I171*H171,2)</f>
        <v>0</v>
      </c>
      <c r="K171" s="246"/>
      <c r="L171" s="41"/>
      <c r="M171" s="247" t="s">
        <v>1</v>
      </c>
      <c r="N171" s="248" t="s">
        <v>41</v>
      </c>
      <c r="O171" s="88"/>
      <c r="P171" s="249">
        <f>O171*H171</f>
        <v>0</v>
      </c>
      <c r="Q171" s="249">
        <v>0.00038959999999999998</v>
      </c>
      <c r="R171" s="249">
        <f>Q171*H171</f>
        <v>0.0027271999999999999</v>
      </c>
      <c r="S171" s="249">
        <v>0.0034199999999999999</v>
      </c>
      <c r="T171" s="250">
        <f>S171*H171</f>
        <v>0.023939999999999999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51" t="s">
        <v>214</v>
      </c>
      <c r="AT171" s="251" t="s">
        <v>175</v>
      </c>
      <c r="AU171" s="251" t="s">
        <v>85</v>
      </c>
      <c r="AY171" s="14" t="s">
        <v>172</v>
      </c>
      <c r="BE171" s="252">
        <f>IF(N171="základní",J171,0)</f>
        <v>0</v>
      </c>
      <c r="BF171" s="252">
        <f>IF(N171="snížená",J171,0)</f>
        <v>0</v>
      </c>
      <c r="BG171" s="252">
        <f>IF(N171="zákl. přenesená",J171,0)</f>
        <v>0</v>
      </c>
      <c r="BH171" s="252">
        <f>IF(N171="sníž. přenesená",J171,0)</f>
        <v>0</v>
      </c>
      <c r="BI171" s="252">
        <f>IF(N171="nulová",J171,0)</f>
        <v>0</v>
      </c>
      <c r="BJ171" s="14" t="s">
        <v>83</v>
      </c>
      <c r="BK171" s="252">
        <f>ROUND(I171*H171,2)</f>
        <v>0</v>
      </c>
      <c r="BL171" s="14" t="s">
        <v>214</v>
      </c>
      <c r="BM171" s="251" t="s">
        <v>242</v>
      </c>
    </row>
    <row r="172" s="2" customFormat="1" ht="24.15" customHeight="1">
      <c r="A172" s="35"/>
      <c r="B172" s="36"/>
      <c r="C172" s="239" t="s">
        <v>8</v>
      </c>
      <c r="D172" s="239" t="s">
        <v>175</v>
      </c>
      <c r="E172" s="240" t="s">
        <v>243</v>
      </c>
      <c r="F172" s="241" t="s">
        <v>244</v>
      </c>
      <c r="G172" s="242" t="s">
        <v>178</v>
      </c>
      <c r="H172" s="243">
        <v>1</v>
      </c>
      <c r="I172" s="244"/>
      <c r="J172" s="245">
        <f>ROUND(I172*H172,2)</f>
        <v>0</v>
      </c>
      <c r="K172" s="246"/>
      <c r="L172" s="41"/>
      <c r="M172" s="247" t="s">
        <v>1</v>
      </c>
      <c r="N172" s="248" t="s">
        <v>41</v>
      </c>
      <c r="O172" s="88"/>
      <c r="P172" s="249">
        <f>O172*H172</f>
        <v>0</v>
      </c>
      <c r="Q172" s="249">
        <v>0</v>
      </c>
      <c r="R172" s="249">
        <f>Q172*H172</f>
        <v>0</v>
      </c>
      <c r="S172" s="249">
        <v>0.00068999999999999997</v>
      </c>
      <c r="T172" s="250">
        <f>S172*H172</f>
        <v>0.00068999999999999997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51" t="s">
        <v>214</v>
      </c>
      <c r="AT172" s="251" t="s">
        <v>175</v>
      </c>
      <c r="AU172" s="251" t="s">
        <v>85</v>
      </c>
      <c r="AY172" s="14" t="s">
        <v>172</v>
      </c>
      <c r="BE172" s="252">
        <f>IF(N172="základní",J172,0)</f>
        <v>0</v>
      </c>
      <c r="BF172" s="252">
        <f>IF(N172="snížená",J172,0)</f>
        <v>0</v>
      </c>
      <c r="BG172" s="252">
        <f>IF(N172="zákl. přenesená",J172,0)</f>
        <v>0</v>
      </c>
      <c r="BH172" s="252">
        <f>IF(N172="sníž. přenesená",J172,0)</f>
        <v>0</v>
      </c>
      <c r="BI172" s="252">
        <f>IF(N172="nulová",J172,0)</f>
        <v>0</v>
      </c>
      <c r="BJ172" s="14" t="s">
        <v>83</v>
      </c>
      <c r="BK172" s="252">
        <f>ROUND(I172*H172,2)</f>
        <v>0</v>
      </c>
      <c r="BL172" s="14" t="s">
        <v>214</v>
      </c>
      <c r="BM172" s="251" t="s">
        <v>245</v>
      </c>
    </row>
    <row r="173" s="2" customFormat="1" ht="21.75" customHeight="1">
      <c r="A173" s="35"/>
      <c r="B173" s="36"/>
      <c r="C173" s="239" t="s">
        <v>214</v>
      </c>
      <c r="D173" s="239" t="s">
        <v>175</v>
      </c>
      <c r="E173" s="240" t="s">
        <v>246</v>
      </c>
      <c r="F173" s="241" t="s">
        <v>247</v>
      </c>
      <c r="G173" s="242" t="s">
        <v>178</v>
      </c>
      <c r="H173" s="243">
        <v>3</v>
      </c>
      <c r="I173" s="244"/>
      <c r="J173" s="245">
        <f>ROUND(I173*H173,2)</f>
        <v>0</v>
      </c>
      <c r="K173" s="246"/>
      <c r="L173" s="41"/>
      <c r="M173" s="247" t="s">
        <v>1</v>
      </c>
      <c r="N173" s="248" t="s">
        <v>41</v>
      </c>
      <c r="O173" s="88"/>
      <c r="P173" s="249">
        <f>O173*H173</f>
        <v>0</v>
      </c>
      <c r="Q173" s="249">
        <v>0</v>
      </c>
      <c r="R173" s="249">
        <f>Q173*H173</f>
        <v>0</v>
      </c>
      <c r="S173" s="249">
        <v>0.00052999999999999998</v>
      </c>
      <c r="T173" s="250">
        <f>S173*H173</f>
        <v>0.0015899999999999998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51" t="s">
        <v>214</v>
      </c>
      <c r="AT173" s="251" t="s">
        <v>175</v>
      </c>
      <c r="AU173" s="251" t="s">
        <v>85</v>
      </c>
      <c r="AY173" s="14" t="s">
        <v>172</v>
      </c>
      <c r="BE173" s="252">
        <f>IF(N173="základní",J173,0)</f>
        <v>0</v>
      </c>
      <c r="BF173" s="252">
        <f>IF(N173="snížená",J173,0)</f>
        <v>0</v>
      </c>
      <c r="BG173" s="252">
        <f>IF(N173="zákl. přenesená",J173,0)</f>
        <v>0</v>
      </c>
      <c r="BH173" s="252">
        <f>IF(N173="sníž. přenesená",J173,0)</f>
        <v>0</v>
      </c>
      <c r="BI173" s="252">
        <f>IF(N173="nulová",J173,0)</f>
        <v>0</v>
      </c>
      <c r="BJ173" s="14" t="s">
        <v>83</v>
      </c>
      <c r="BK173" s="252">
        <f>ROUND(I173*H173,2)</f>
        <v>0</v>
      </c>
      <c r="BL173" s="14" t="s">
        <v>214</v>
      </c>
      <c r="BM173" s="251" t="s">
        <v>248</v>
      </c>
    </row>
    <row r="174" s="2" customFormat="1" ht="21.75" customHeight="1">
      <c r="A174" s="35"/>
      <c r="B174" s="36"/>
      <c r="C174" s="239" t="s">
        <v>249</v>
      </c>
      <c r="D174" s="239" t="s">
        <v>175</v>
      </c>
      <c r="E174" s="240" t="s">
        <v>1104</v>
      </c>
      <c r="F174" s="241" t="s">
        <v>1105</v>
      </c>
      <c r="G174" s="242" t="s">
        <v>178</v>
      </c>
      <c r="H174" s="243">
        <v>1</v>
      </c>
      <c r="I174" s="244"/>
      <c r="J174" s="245">
        <f>ROUND(I174*H174,2)</f>
        <v>0</v>
      </c>
      <c r="K174" s="246"/>
      <c r="L174" s="41"/>
      <c r="M174" s="247" t="s">
        <v>1</v>
      </c>
      <c r="N174" s="248" t="s">
        <v>41</v>
      </c>
      <c r="O174" s="88"/>
      <c r="P174" s="249">
        <f>O174*H174</f>
        <v>0</v>
      </c>
      <c r="Q174" s="249">
        <v>0</v>
      </c>
      <c r="R174" s="249">
        <f>Q174*H174</f>
        <v>0</v>
      </c>
      <c r="S174" s="249">
        <v>0.0024399999999999999</v>
      </c>
      <c r="T174" s="250">
        <f>S174*H174</f>
        <v>0.0024399999999999999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51" t="s">
        <v>214</v>
      </c>
      <c r="AT174" s="251" t="s">
        <v>175</v>
      </c>
      <c r="AU174" s="251" t="s">
        <v>85</v>
      </c>
      <c r="AY174" s="14" t="s">
        <v>172</v>
      </c>
      <c r="BE174" s="252">
        <f>IF(N174="základní",J174,0)</f>
        <v>0</v>
      </c>
      <c r="BF174" s="252">
        <f>IF(N174="snížená",J174,0)</f>
        <v>0</v>
      </c>
      <c r="BG174" s="252">
        <f>IF(N174="zákl. přenesená",J174,0)</f>
        <v>0</v>
      </c>
      <c r="BH174" s="252">
        <f>IF(N174="sníž. přenesená",J174,0)</f>
        <v>0</v>
      </c>
      <c r="BI174" s="252">
        <f>IF(N174="nulová",J174,0)</f>
        <v>0</v>
      </c>
      <c r="BJ174" s="14" t="s">
        <v>83</v>
      </c>
      <c r="BK174" s="252">
        <f>ROUND(I174*H174,2)</f>
        <v>0</v>
      </c>
      <c r="BL174" s="14" t="s">
        <v>214</v>
      </c>
      <c r="BM174" s="251" t="s">
        <v>1106</v>
      </c>
    </row>
    <row r="175" s="2" customFormat="1" ht="24.15" customHeight="1">
      <c r="A175" s="35"/>
      <c r="B175" s="36"/>
      <c r="C175" s="239" t="s">
        <v>253</v>
      </c>
      <c r="D175" s="239" t="s">
        <v>175</v>
      </c>
      <c r="E175" s="240" t="s">
        <v>254</v>
      </c>
      <c r="F175" s="241" t="s">
        <v>255</v>
      </c>
      <c r="G175" s="242" t="s">
        <v>213</v>
      </c>
      <c r="H175" s="243">
        <v>5</v>
      </c>
      <c r="I175" s="244"/>
      <c r="J175" s="245">
        <f>ROUND(I175*H175,2)</f>
        <v>0</v>
      </c>
      <c r="K175" s="246"/>
      <c r="L175" s="41"/>
      <c r="M175" s="247" t="s">
        <v>1</v>
      </c>
      <c r="N175" s="248" t="s">
        <v>41</v>
      </c>
      <c r="O175" s="88"/>
      <c r="P175" s="249">
        <f>O175*H175</f>
        <v>0</v>
      </c>
      <c r="Q175" s="249">
        <v>0.0018473599999999999</v>
      </c>
      <c r="R175" s="249">
        <f>Q175*H175</f>
        <v>0.0092367999999999999</v>
      </c>
      <c r="S175" s="249">
        <v>0</v>
      </c>
      <c r="T175" s="250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51" t="s">
        <v>214</v>
      </c>
      <c r="AT175" s="251" t="s">
        <v>175</v>
      </c>
      <c r="AU175" s="251" t="s">
        <v>85</v>
      </c>
      <c r="AY175" s="14" t="s">
        <v>172</v>
      </c>
      <c r="BE175" s="252">
        <f>IF(N175="základní",J175,0)</f>
        <v>0</v>
      </c>
      <c r="BF175" s="252">
        <f>IF(N175="snížená",J175,0)</f>
        <v>0</v>
      </c>
      <c r="BG175" s="252">
        <f>IF(N175="zákl. přenesená",J175,0)</f>
        <v>0</v>
      </c>
      <c r="BH175" s="252">
        <f>IF(N175="sníž. přenesená",J175,0)</f>
        <v>0</v>
      </c>
      <c r="BI175" s="252">
        <f>IF(N175="nulová",J175,0)</f>
        <v>0</v>
      </c>
      <c r="BJ175" s="14" t="s">
        <v>83</v>
      </c>
      <c r="BK175" s="252">
        <f>ROUND(I175*H175,2)</f>
        <v>0</v>
      </c>
      <c r="BL175" s="14" t="s">
        <v>214</v>
      </c>
      <c r="BM175" s="251" t="s">
        <v>256</v>
      </c>
    </row>
    <row r="176" s="2" customFormat="1" ht="24.15" customHeight="1">
      <c r="A176" s="35"/>
      <c r="B176" s="36"/>
      <c r="C176" s="239" t="s">
        <v>257</v>
      </c>
      <c r="D176" s="239" t="s">
        <v>175</v>
      </c>
      <c r="E176" s="240" t="s">
        <v>1107</v>
      </c>
      <c r="F176" s="241" t="s">
        <v>1108</v>
      </c>
      <c r="G176" s="242" t="s">
        <v>213</v>
      </c>
      <c r="H176" s="243">
        <v>7</v>
      </c>
      <c r="I176" s="244"/>
      <c r="J176" s="245">
        <f>ROUND(I176*H176,2)</f>
        <v>0</v>
      </c>
      <c r="K176" s="246"/>
      <c r="L176" s="41"/>
      <c r="M176" s="247" t="s">
        <v>1</v>
      </c>
      <c r="N176" s="248" t="s">
        <v>41</v>
      </c>
      <c r="O176" s="88"/>
      <c r="P176" s="249">
        <f>O176*H176</f>
        <v>0</v>
      </c>
      <c r="Q176" s="249">
        <v>0.0049300000000000004</v>
      </c>
      <c r="R176" s="249">
        <f>Q176*H176</f>
        <v>0.034509999999999999</v>
      </c>
      <c r="S176" s="249">
        <v>0</v>
      </c>
      <c r="T176" s="250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51" t="s">
        <v>214</v>
      </c>
      <c r="AT176" s="251" t="s">
        <v>175</v>
      </c>
      <c r="AU176" s="251" t="s">
        <v>85</v>
      </c>
      <c r="AY176" s="14" t="s">
        <v>172</v>
      </c>
      <c r="BE176" s="252">
        <f>IF(N176="základní",J176,0)</f>
        <v>0</v>
      </c>
      <c r="BF176" s="252">
        <f>IF(N176="snížená",J176,0)</f>
        <v>0</v>
      </c>
      <c r="BG176" s="252">
        <f>IF(N176="zákl. přenesená",J176,0)</f>
        <v>0</v>
      </c>
      <c r="BH176" s="252">
        <f>IF(N176="sníž. přenesená",J176,0)</f>
        <v>0</v>
      </c>
      <c r="BI176" s="252">
        <f>IF(N176="nulová",J176,0)</f>
        <v>0</v>
      </c>
      <c r="BJ176" s="14" t="s">
        <v>83</v>
      </c>
      <c r="BK176" s="252">
        <f>ROUND(I176*H176,2)</f>
        <v>0</v>
      </c>
      <c r="BL176" s="14" t="s">
        <v>214</v>
      </c>
      <c r="BM176" s="251" t="s">
        <v>1109</v>
      </c>
    </row>
    <row r="177" s="2" customFormat="1" ht="21.75" customHeight="1">
      <c r="A177" s="35"/>
      <c r="B177" s="36"/>
      <c r="C177" s="239" t="s">
        <v>261</v>
      </c>
      <c r="D177" s="239" t="s">
        <v>175</v>
      </c>
      <c r="E177" s="240" t="s">
        <v>1110</v>
      </c>
      <c r="F177" s="241" t="s">
        <v>1111</v>
      </c>
      <c r="G177" s="242" t="s">
        <v>178</v>
      </c>
      <c r="H177" s="243">
        <v>1</v>
      </c>
      <c r="I177" s="244"/>
      <c r="J177" s="245">
        <f>ROUND(I177*H177,2)</f>
        <v>0</v>
      </c>
      <c r="K177" s="246"/>
      <c r="L177" s="41"/>
      <c r="M177" s="247" t="s">
        <v>1</v>
      </c>
      <c r="N177" s="248" t="s">
        <v>41</v>
      </c>
      <c r="O177" s="88"/>
      <c r="P177" s="249">
        <f>O177*H177</f>
        <v>0</v>
      </c>
      <c r="Q177" s="249">
        <v>0.0018699999999999999</v>
      </c>
      <c r="R177" s="249">
        <f>Q177*H177</f>
        <v>0.0018699999999999999</v>
      </c>
      <c r="S177" s="249">
        <v>0</v>
      </c>
      <c r="T177" s="250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51" t="s">
        <v>214</v>
      </c>
      <c r="AT177" s="251" t="s">
        <v>175</v>
      </c>
      <c r="AU177" s="251" t="s">
        <v>85</v>
      </c>
      <c r="AY177" s="14" t="s">
        <v>172</v>
      </c>
      <c r="BE177" s="252">
        <f>IF(N177="základní",J177,0)</f>
        <v>0</v>
      </c>
      <c r="BF177" s="252">
        <f>IF(N177="snížená",J177,0)</f>
        <v>0</v>
      </c>
      <c r="BG177" s="252">
        <f>IF(N177="zákl. přenesená",J177,0)</f>
        <v>0</v>
      </c>
      <c r="BH177" s="252">
        <f>IF(N177="sníž. přenesená",J177,0)</f>
        <v>0</v>
      </c>
      <c r="BI177" s="252">
        <f>IF(N177="nulová",J177,0)</f>
        <v>0</v>
      </c>
      <c r="BJ177" s="14" t="s">
        <v>83</v>
      </c>
      <c r="BK177" s="252">
        <f>ROUND(I177*H177,2)</f>
        <v>0</v>
      </c>
      <c r="BL177" s="14" t="s">
        <v>214</v>
      </c>
      <c r="BM177" s="251" t="s">
        <v>1112</v>
      </c>
    </row>
    <row r="178" s="2" customFormat="1" ht="24.15" customHeight="1">
      <c r="A178" s="35"/>
      <c r="B178" s="36"/>
      <c r="C178" s="239" t="s">
        <v>7</v>
      </c>
      <c r="D178" s="239" t="s">
        <v>175</v>
      </c>
      <c r="E178" s="240" t="s">
        <v>1113</v>
      </c>
      <c r="F178" s="241" t="s">
        <v>1114</v>
      </c>
      <c r="G178" s="242" t="s">
        <v>178</v>
      </c>
      <c r="H178" s="243">
        <v>1</v>
      </c>
      <c r="I178" s="244"/>
      <c r="J178" s="245">
        <f>ROUND(I178*H178,2)</f>
        <v>0</v>
      </c>
      <c r="K178" s="246"/>
      <c r="L178" s="41"/>
      <c r="M178" s="247" t="s">
        <v>1</v>
      </c>
      <c r="N178" s="248" t="s">
        <v>41</v>
      </c>
      <c r="O178" s="88"/>
      <c r="P178" s="249">
        <f>O178*H178</f>
        <v>0</v>
      </c>
      <c r="Q178" s="249">
        <v>0.0045199999999999997</v>
      </c>
      <c r="R178" s="249">
        <f>Q178*H178</f>
        <v>0.0045199999999999997</v>
      </c>
      <c r="S178" s="249">
        <v>0</v>
      </c>
      <c r="T178" s="250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51" t="s">
        <v>214</v>
      </c>
      <c r="AT178" s="251" t="s">
        <v>175</v>
      </c>
      <c r="AU178" s="251" t="s">
        <v>85</v>
      </c>
      <c r="AY178" s="14" t="s">
        <v>172</v>
      </c>
      <c r="BE178" s="252">
        <f>IF(N178="základní",J178,0)</f>
        <v>0</v>
      </c>
      <c r="BF178" s="252">
        <f>IF(N178="snížená",J178,0)</f>
        <v>0</v>
      </c>
      <c r="BG178" s="252">
        <f>IF(N178="zákl. přenesená",J178,0)</f>
        <v>0</v>
      </c>
      <c r="BH178" s="252">
        <f>IF(N178="sníž. přenesená",J178,0)</f>
        <v>0</v>
      </c>
      <c r="BI178" s="252">
        <f>IF(N178="nulová",J178,0)</f>
        <v>0</v>
      </c>
      <c r="BJ178" s="14" t="s">
        <v>83</v>
      </c>
      <c r="BK178" s="252">
        <f>ROUND(I178*H178,2)</f>
        <v>0</v>
      </c>
      <c r="BL178" s="14" t="s">
        <v>214</v>
      </c>
      <c r="BM178" s="251" t="s">
        <v>1115</v>
      </c>
    </row>
    <row r="179" s="2" customFormat="1" ht="16.5" customHeight="1">
      <c r="A179" s="35"/>
      <c r="B179" s="36"/>
      <c r="C179" s="239" t="s">
        <v>268</v>
      </c>
      <c r="D179" s="239" t="s">
        <v>175</v>
      </c>
      <c r="E179" s="240" t="s">
        <v>273</v>
      </c>
      <c r="F179" s="241" t="s">
        <v>274</v>
      </c>
      <c r="G179" s="242" t="s">
        <v>178</v>
      </c>
      <c r="H179" s="243">
        <v>2</v>
      </c>
      <c r="I179" s="244"/>
      <c r="J179" s="245">
        <f>ROUND(I179*H179,2)</f>
        <v>0</v>
      </c>
      <c r="K179" s="246"/>
      <c r="L179" s="41"/>
      <c r="M179" s="247" t="s">
        <v>1</v>
      </c>
      <c r="N179" s="248" t="s">
        <v>41</v>
      </c>
      <c r="O179" s="88"/>
      <c r="P179" s="249">
        <f>O179*H179</f>
        <v>0</v>
      </c>
      <c r="Q179" s="249">
        <v>0</v>
      </c>
      <c r="R179" s="249">
        <f>Q179*H179</f>
        <v>0</v>
      </c>
      <c r="S179" s="249">
        <v>0</v>
      </c>
      <c r="T179" s="250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51" t="s">
        <v>214</v>
      </c>
      <c r="AT179" s="251" t="s">
        <v>175</v>
      </c>
      <c r="AU179" s="251" t="s">
        <v>85</v>
      </c>
      <c r="AY179" s="14" t="s">
        <v>172</v>
      </c>
      <c r="BE179" s="252">
        <f>IF(N179="základní",J179,0)</f>
        <v>0</v>
      </c>
      <c r="BF179" s="252">
        <f>IF(N179="snížená",J179,0)</f>
        <v>0</v>
      </c>
      <c r="BG179" s="252">
        <f>IF(N179="zákl. přenesená",J179,0)</f>
        <v>0</v>
      </c>
      <c r="BH179" s="252">
        <f>IF(N179="sníž. přenesená",J179,0)</f>
        <v>0</v>
      </c>
      <c r="BI179" s="252">
        <f>IF(N179="nulová",J179,0)</f>
        <v>0</v>
      </c>
      <c r="BJ179" s="14" t="s">
        <v>83</v>
      </c>
      <c r="BK179" s="252">
        <f>ROUND(I179*H179,2)</f>
        <v>0</v>
      </c>
      <c r="BL179" s="14" t="s">
        <v>214</v>
      </c>
      <c r="BM179" s="251" t="s">
        <v>275</v>
      </c>
    </row>
    <row r="180" s="2" customFormat="1" ht="24.15" customHeight="1">
      <c r="A180" s="35"/>
      <c r="B180" s="36"/>
      <c r="C180" s="239" t="s">
        <v>272</v>
      </c>
      <c r="D180" s="239" t="s">
        <v>175</v>
      </c>
      <c r="E180" s="240" t="s">
        <v>277</v>
      </c>
      <c r="F180" s="241" t="s">
        <v>278</v>
      </c>
      <c r="G180" s="242" t="s">
        <v>213</v>
      </c>
      <c r="H180" s="243">
        <v>12</v>
      </c>
      <c r="I180" s="244"/>
      <c r="J180" s="245">
        <f>ROUND(I180*H180,2)</f>
        <v>0</v>
      </c>
      <c r="K180" s="246"/>
      <c r="L180" s="41"/>
      <c r="M180" s="247" t="s">
        <v>1</v>
      </c>
      <c r="N180" s="248" t="s">
        <v>41</v>
      </c>
      <c r="O180" s="88"/>
      <c r="P180" s="249">
        <f>O180*H180</f>
        <v>0</v>
      </c>
      <c r="Q180" s="249">
        <v>1.0000000000000001E-05</v>
      </c>
      <c r="R180" s="249">
        <f>Q180*H180</f>
        <v>0.00012000000000000002</v>
      </c>
      <c r="S180" s="249">
        <v>0</v>
      </c>
      <c r="T180" s="250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51" t="s">
        <v>279</v>
      </c>
      <c r="AT180" s="251" t="s">
        <v>175</v>
      </c>
      <c r="AU180" s="251" t="s">
        <v>85</v>
      </c>
      <c r="AY180" s="14" t="s">
        <v>172</v>
      </c>
      <c r="BE180" s="252">
        <f>IF(N180="základní",J180,0)</f>
        <v>0</v>
      </c>
      <c r="BF180" s="252">
        <f>IF(N180="snížená",J180,0)</f>
        <v>0</v>
      </c>
      <c r="BG180" s="252">
        <f>IF(N180="zákl. přenesená",J180,0)</f>
        <v>0</v>
      </c>
      <c r="BH180" s="252">
        <f>IF(N180="sníž. přenesená",J180,0)</f>
        <v>0</v>
      </c>
      <c r="BI180" s="252">
        <f>IF(N180="nulová",J180,0)</f>
        <v>0</v>
      </c>
      <c r="BJ180" s="14" t="s">
        <v>83</v>
      </c>
      <c r="BK180" s="252">
        <f>ROUND(I180*H180,2)</f>
        <v>0</v>
      </c>
      <c r="BL180" s="14" t="s">
        <v>279</v>
      </c>
      <c r="BM180" s="251" t="s">
        <v>280</v>
      </c>
    </row>
    <row r="181" s="2" customFormat="1" ht="16.5" customHeight="1">
      <c r="A181" s="35"/>
      <c r="B181" s="36"/>
      <c r="C181" s="239" t="s">
        <v>276</v>
      </c>
      <c r="D181" s="239" t="s">
        <v>175</v>
      </c>
      <c r="E181" s="240" t="s">
        <v>282</v>
      </c>
      <c r="F181" s="241" t="s">
        <v>283</v>
      </c>
      <c r="G181" s="242" t="s">
        <v>213</v>
      </c>
      <c r="H181" s="243">
        <v>12</v>
      </c>
      <c r="I181" s="244"/>
      <c r="J181" s="245">
        <f>ROUND(I181*H181,2)</f>
        <v>0</v>
      </c>
      <c r="K181" s="246"/>
      <c r="L181" s="41"/>
      <c r="M181" s="247" t="s">
        <v>1</v>
      </c>
      <c r="N181" s="248" t="s">
        <v>41</v>
      </c>
      <c r="O181" s="88"/>
      <c r="P181" s="249">
        <f>O181*H181</f>
        <v>0</v>
      </c>
      <c r="Q181" s="249">
        <v>0</v>
      </c>
      <c r="R181" s="249">
        <f>Q181*H181</f>
        <v>0</v>
      </c>
      <c r="S181" s="249">
        <v>0</v>
      </c>
      <c r="T181" s="250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51" t="s">
        <v>214</v>
      </c>
      <c r="AT181" s="251" t="s">
        <v>175</v>
      </c>
      <c r="AU181" s="251" t="s">
        <v>85</v>
      </c>
      <c r="AY181" s="14" t="s">
        <v>172</v>
      </c>
      <c r="BE181" s="252">
        <f>IF(N181="základní",J181,0)</f>
        <v>0</v>
      </c>
      <c r="BF181" s="252">
        <f>IF(N181="snížená",J181,0)</f>
        <v>0</v>
      </c>
      <c r="BG181" s="252">
        <f>IF(N181="zákl. přenesená",J181,0)</f>
        <v>0</v>
      </c>
      <c r="BH181" s="252">
        <f>IF(N181="sníž. přenesená",J181,0)</f>
        <v>0</v>
      </c>
      <c r="BI181" s="252">
        <f>IF(N181="nulová",J181,0)</f>
        <v>0</v>
      </c>
      <c r="BJ181" s="14" t="s">
        <v>83</v>
      </c>
      <c r="BK181" s="252">
        <f>ROUND(I181*H181,2)</f>
        <v>0</v>
      </c>
      <c r="BL181" s="14" t="s">
        <v>214</v>
      </c>
      <c r="BM181" s="251" t="s">
        <v>284</v>
      </c>
    </row>
    <row r="182" s="2" customFormat="1" ht="16.5" customHeight="1">
      <c r="A182" s="35"/>
      <c r="B182" s="36"/>
      <c r="C182" s="239" t="s">
        <v>281</v>
      </c>
      <c r="D182" s="239" t="s">
        <v>175</v>
      </c>
      <c r="E182" s="240" t="s">
        <v>286</v>
      </c>
      <c r="F182" s="241" t="s">
        <v>287</v>
      </c>
      <c r="G182" s="242" t="s">
        <v>178</v>
      </c>
      <c r="H182" s="243">
        <v>1</v>
      </c>
      <c r="I182" s="244"/>
      <c r="J182" s="245">
        <f>ROUND(I182*H182,2)</f>
        <v>0</v>
      </c>
      <c r="K182" s="246"/>
      <c r="L182" s="41"/>
      <c r="M182" s="247" t="s">
        <v>1</v>
      </c>
      <c r="N182" s="248" t="s">
        <v>41</v>
      </c>
      <c r="O182" s="88"/>
      <c r="P182" s="249">
        <f>O182*H182</f>
        <v>0</v>
      </c>
      <c r="Q182" s="249">
        <v>0</v>
      </c>
      <c r="R182" s="249">
        <f>Q182*H182</f>
        <v>0</v>
      </c>
      <c r="S182" s="249">
        <v>0</v>
      </c>
      <c r="T182" s="250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51" t="s">
        <v>214</v>
      </c>
      <c r="AT182" s="251" t="s">
        <v>175</v>
      </c>
      <c r="AU182" s="251" t="s">
        <v>85</v>
      </c>
      <c r="AY182" s="14" t="s">
        <v>172</v>
      </c>
      <c r="BE182" s="252">
        <f>IF(N182="základní",J182,0)</f>
        <v>0</v>
      </c>
      <c r="BF182" s="252">
        <f>IF(N182="snížená",J182,0)</f>
        <v>0</v>
      </c>
      <c r="BG182" s="252">
        <f>IF(N182="zákl. přenesená",J182,0)</f>
        <v>0</v>
      </c>
      <c r="BH182" s="252">
        <f>IF(N182="sníž. přenesená",J182,0)</f>
        <v>0</v>
      </c>
      <c r="BI182" s="252">
        <f>IF(N182="nulová",J182,0)</f>
        <v>0</v>
      </c>
      <c r="BJ182" s="14" t="s">
        <v>83</v>
      </c>
      <c r="BK182" s="252">
        <f>ROUND(I182*H182,2)</f>
        <v>0</v>
      </c>
      <c r="BL182" s="14" t="s">
        <v>214</v>
      </c>
      <c r="BM182" s="251" t="s">
        <v>288</v>
      </c>
    </row>
    <row r="183" s="2" customFormat="1" ht="33" customHeight="1">
      <c r="A183" s="35"/>
      <c r="B183" s="36"/>
      <c r="C183" s="239" t="s">
        <v>285</v>
      </c>
      <c r="D183" s="239" t="s">
        <v>175</v>
      </c>
      <c r="E183" s="240" t="s">
        <v>294</v>
      </c>
      <c r="F183" s="241" t="s">
        <v>295</v>
      </c>
      <c r="G183" s="242" t="s">
        <v>178</v>
      </c>
      <c r="H183" s="243">
        <v>3</v>
      </c>
      <c r="I183" s="244"/>
      <c r="J183" s="245">
        <f>ROUND(I183*H183,2)</f>
        <v>0</v>
      </c>
      <c r="K183" s="246"/>
      <c r="L183" s="41"/>
      <c r="M183" s="247" t="s">
        <v>1</v>
      </c>
      <c r="N183" s="248" t="s">
        <v>41</v>
      </c>
      <c r="O183" s="88"/>
      <c r="P183" s="249">
        <f>O183*H183</f>
        <v>0</v>
      </c>
      <c r="Q183" s="249">
        <v>0.00038000000000000002</v>
      </c>
      <c r="R183" s="249">
        <f>Q183*H183</f>
        <v>0.00114</v>
      </c>
      <c r="S183" s="249">
        <v>0</v>
      </c>
      <c r="T183" s="250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51" t="s">
        <v>214</v>
      </c>
      <c r="AT183" s="251" t="s">
        <v>175</v>
      </c>
      <c r="AU183" s="251" t="s">
        <v>85</v>
      </c>
      <c r="AY183" s="14" t="s">
        <v>172</v>
      </c>
      <c r="BE183" s="252">
        <f>IF(N183="základní",J183,0)</f>
        <v>0</v>
      </c>
      <c r="BF183" s="252">
        <f>IF(N183="snížená",J183,0)</f>
        <v>0</v>
      </c>
      <c r="BG183" s="252">
        <f>IF(N183="zákl. přenesená",J183,0)</f>
        <v>0</v>
      </c>
      <c r="BH183" s="252">
        <f>IF(N183="sníž. přenesená",J183,0)</f>
        <v>0</v>
      </c>
      <c r="BI183" s="252">
        <f>IF(N183="nulová",J183,0)</f>
        <v>0</v>
      </c>
      <c r="BJ183" s="14" t="s">
        <v>83</v>
      </c>
      <c r="BK183" s="252">
        <f>ROUND(I183*H183,2)</f>
        <v>0</v>
      </c>
      <c r="BL183" s="14" t="s">
        <v>214</v>
      </c>
      <c r="BM183" s="251" t="s">
        <v>296</v>
      </c>
    </row>
    <row r="184" s="2" customFormat="1" ht="37.8" customHeight="1">
      <c r="A184" s="35"/>
      <c r="B184" s="36"/>
      <c r="C184" s="239" t="s">
        <v>289</v>
      </c>
      <c r="D184" s="239" t="s">
        <v>175</v>
      </c>
      <c r="E184" s="240" t="s">
        <v>302</v>
      </c>
      <c r="F184" s="241" t="s">
        <v>303</v>
      </c>
      <c r="G184" s="242" t="s">
        <v>178</v>
      </c>
      <c r="H184" s="243">
        <v>1</v>
      </c>
      <c r="I184" s="244"/>
      <c r="J184" s="245">
        <f>ROUND(I184*H184,2)</f>
        <v>0</v>
      </c>
      <c r="K184" s="246"/>
      <c r="L184" s="41"/>
      <c r="M184" s="247" t="s">
        <v>1</v>
      </c>
      <c r="N184" s="248" t="s">
        <v>41</v>
      </c>
      <c r="O184" s="88"/>
      <c r="P184" s="249">
        <f>O184*H184</f>
        <v>0</v>
      </c>
      <c r="Q184" s="249">
        <v>0.00147</v>
      </c>
      <c r="R184" s="249">
        <f>Q184*H184</f>
        <v>0.00147</v>
      </c>
      <c r="S184" s="249">
        <v>0</v>
      </c>
      <c r="T184" s="250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51" t="s">
        <v>214</v>
      </c>
      <c r="AT184" s="251" t="s">
        <v>175</v>
      </c>
      <c r="AU184" s="251" t="s">
        <v>85</v>
      </c>
      <c r="AY184" s="14" t="s">
        <v>172</v>
      </c>
      <c r="BE184" s="252">
        <f>IF(N184="základní",J184,0)</f>
        <v>0</v>
      </c>
      <c r="BF184" s="252">
        <f>IF(N184="snížená",J184,0)</f>
        <v>0</v>
      </c>
      <c r="BG184" s="252">
        <f>IF(N184="zákl. přenesená",J184,0)</f>
        <v>0</v>
      </c>
      <c r="BH184" s="252">
        <f>IF(N184="sníž. přenesená",J184,0)</f>
        <v>0</v>
      </c>
      <c r="BI184" s="252">
        <f>IF(N184="nulová",J184,0)</f>
        <v>0</v>
      </c>
      <c r="BJ184" s="14" t="s">
        <v>83</v>
      </c>
      <c r="BK184" s="252">
        <f>ROUND(I184*H184,2)</f>
        <v>0</v>
      </c>
      <c r="BL184" s="14" t="s">
        <v>214</v>
      </c>
      <c r="BM184" s="251" t="s">
        <v>304</v>
      </c>
    </row>
    <row r="185" s="2" customFormat="1" ht="16.5" customHeight="1">
      <c r="A185" s="35"/>
      <c r="B185" s="36"/>
      <c r="C185" s="239" t="s">
        <v>293</v>
      </c>
      <c r="D185" s="239" t="s">
        <v>175</v>
      </c>
      <c r="E185" s="240" t="s">
        <v>306</v>
      </c>
      <c r="F185" s="241" t="s">
        <v>307</v>
      </c>
      <c r="G185" s="242" t="s">
        <v>178</v>
      </c>
      <c r="H185" s="243">
        <v>1</v>
      </c>
      <c r="I185" s="244"/>
      <c r="J185" s="245">
        <f>ROUND(I185*H185,2)</f>
        <v>0</v>
      </c>
      <c r="K185" s="246"/>
      <c r="L185" s="41"/>
      <c r="M185" s="247" t="s">
        <v>1</v>
      </c>
      <c r="N185" s="248" t="s">
        <v>41</v>
      </c>
      <c r="O185" s="88"/>
      <c r="P185" s="249">
        <f>O185*H185</f>
        <v>0</v>
      </c>
      <c r="Q185" s="249">
        <v>8.0000000000000007E-05</v>
      </c>
      <c r="R185" s="249">
        <f>Q185*H185</f>
        <v>8.0000000000000007E-05</v>
      </c>
      <c r="S185" s="249">
        <v>0</v>
      </c>
      <c r="T185" s="250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51" t="s">
        <v>214</v>
      </c>
      <c r="AT185" s="251" t="s">
        <v>175</v>
      </c>
      <c r="AU185" s="251" t="s">
        <v>85</v>
      </c>
      <c r="AY185" s="14" t="s">
        <v>172</v>
      </c>
      <c r="BE185" s="252">
        <f>IF(N185="základní",J185,0)</f>
        <v>0</v>
      </c>
      <c r="BF185" s="252">
        <f>IF(N185="snížená",J185,0)</f>
        <v>0</v>
      </c>
      <c r="BG185" s="252">
        <f>IF(N185="zákl. přenesená",J185,0)</f>
        <v>0</v>
      </c>
      <c r="BH185" s="252">
        <f>IF(N185="sníž. přenesená",J185,0)</f>
        <v>0</v>
      </c>
      <c r="BI185" s="252">
        <f>IF(N185="nulová",J185,0)</f>
        <v>0</v>
      </c>
      <c r="BJ185" s="14" t="s">
        <v>83</v>
      </c>
      <c r="BK185" s="252">
        <f>ROUND(I185*H185,2)</f>
        <v>0</v>
      </c>
      <c r="BL185" s="14" t="s">
        <v>214</v>
      </c>
      <c r="BM185" s="251" t="s">
        <v>1116</v>
      </c>
    </row>
    <row r="186" s="2" customFormat="1" ht="24.15" customHeight="1">
      <c r="A186" s="35"/>
      <c r="B186" s="36"/>
      <c r="C186" s="253" t="s">
        <v>297</v>
      </c>
      <c r="D186" s="253" t="s">
        <v>181</v>
      </c>
      <c r="E186" s="254" t="s">
        <v>310</v>
      </c>
      <c r="F186" s="255" t="s">
        <v>311</v>
      </c>
      <c r="G186" s="256" t="s">
        <v>178</v>
      </c>
      <c r="H186" s="257">
        <v>1</v>
      </c>
      <c r="I186" s="258"/>
      <c r="J186" s="259">
        <f>ROUND(I186*H186,2)</f>
        <v>0</v>
      </c>
      <c r="K186" s="260"/>
      <c r="L186" s="261"/>
      <c r="M186" s="262" t="s">
        <v>1</v>
      </c>
      <c r="N186" s="263" t="s">
        <v>41</v>
      </c>
      <c r="O186" s="88"/>
      <c r="P186" s="249">
        <f>O186*H186</f>
        <v>0</v>
      </c>
      <c r="Q186" s="249">
        <v>0.00050000000000000001</v>
      </c>
      <c r="R186" s="249">
        <f>Q186*H186</f>
        <v>0.00050000000000000001</v>
      </c>
      <c r="S186" s="249">
        <v>0</v>
      </c>
      <c r="T186" s="250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51" t="s">
        <v>309</v>
      </c>
      <c r="AT186" s="251" t="s">
        <v>181</v>
      </c>
      <c r="AU186" s="251" t="s">
        <v>85</v>
      </c>
      <c r="AY186" s="14" t="s">
        <v>172</v>
      </c>
      <c r="BE186" s="252">
        <f>IF(N186="základní",J186,0)</f>
        <v>0</v>
      </c>
      <c r="BF186" s="252">
        <f>IF(N186="snížená",J186,0)</f>
        <v>0</v>
      </c>
      <c r="BG186" s="252">
        <f>IF(N186="zákl. přenesená",J186,0)</f>
        <v>0</v>
      </c>
      <c r="BH186" s="252">
        <f>IF(N186="sníž. přenesená",J186,0)</f>
        <v>0</v>
      </c>
      <c r="BI186" s="252">
        <f>IF(N186="nulová",J186,0)</f>
        <v>0</v>
      </c>
      <c r="BJ186" s="14" t="s">
        <v>83</v>
      </c>
      <c r="BK186" s="252">
        <f>ROUND(I186*H186,2)</f>
        <v>0</v>
      </c>
      <c r="BL186" s="14" t="s">
        <v>214</v>
      </c>
      <c r="BM186" s="251" t="s">
        <v>1117</v>
      </c>
    </row>
    <row r="187" s="2" customFormat="1" ht="24.15" customHeight="1">
      <c r="A187" s="35"/>
      <c r="B187" s="36"/>
      <c r="C187" s="239" t="s">
        <v>301</v>
      </c>
      <c r="D187" s="239" t="s">
        <v>175</v>
      </c>
      <c r="E187" s="240" t="s">
        <v>314</v>
      </c>
      <c r="F187" s="241" t="s">
        <v>315</v>
      </c>
      <c r="G187" s="242" t="s">
        <v>178</v>
      </c>
      <c r="H187" s="243">
        <v>1</v>
      </c>
      <c r="I187" s="244"/>
      <c r="J187" s="245">
        <f>ROUND(I187*H187,2)</f>
        <v>0</v>
      </c>
      <c r="K187" s="246"/>
      <c r="L187" s="41"/>
      <c r="M187" s="247" t="s">
        <v>1</v>
      </c>
      <c r="N187" s="248" t="s">
        <v>41</v>
      </c>
      <c r="O187" s="88"/>
      <c r="P187" s="249">
        <f>O187*H187</f>
        <v>0</v>
      </c>
      <c r="Q187" s="249">
        <v>0.00075000000000000002</v>
      </c>
      <c r="R187" s="249">
        <f>Q187*H187</f>
        <v>0.00075000000000000002</v>
      </c>
      <c r="S187" s="249">
        <v>0</v>
      </c>
      <c r="T187" s="250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51" t="s">
        <v>214</v>
      </c>
      <c r="AT187" s="251" t="s">
        <v>175</v>
      </c>
      <c r="AU187" s="251" t="s">
        <v>85</v>
      </c>
      <c r="AY187" s="14" t="s">
        <v>172</v>
      </c>
      <c r="BE187" s="252">
        <f>IF(N187="základní",J187,0)</f>
        <v>0</v>
      </c>
      <c r="BF187" s="252">
        <f>IF(N187="snížená",J187,0)</f>
        <v>0</v>
      </c>
      <c r="BG187" s="252">
        <f>IF(N187="zákl. přenesená",J187,0)</f>
        <v>0</v>
      </c>
      <c r="BH187" s="252">
        <f>IF(N187="sníž. přenesená",J187,0)</f>
        <v>0</v>
      </c>
      <c r="BI187" s="252">
        <f>IF(N187="nulová",J187,0)</f>
        <v>0</v>
      </c>
      <c r="BJ187" s="14" t="s">
        <v>83</v>
      </c>
      <c r="BK187" s="252">
        <f>ROUND(I187*H187,2)</f>
        <v>0</v>
      </c>
      <c r="BL187" s="14" t="s">
        <v>214</v>
      </c>
      <c r="BM187" s="251" t="s">
        <v>1118</v>
      </c>
    </row>
    <row r="188" s="2" customFormat="1" ht="16.5" customHeight="1">
      <c r="A188" s="35"/>
      <c r="B188" s="36"/>
      <c r="C188" s="239" t="s">
        <v>305</v>
      </c>
      <c r="D188" s="239" t="s">
        <v>175</v>
      </c>
      <c r="E188" s="240" t="s">
        <v>318</v>
      </c>
      <c r="F188" s="241" t="s">
        <v>319</v>
      </c>
      <c r="G188" s="242" t="s">
        <v>178</v>
      </c>
      <c r="H188" s="243">
        <v>1</v>
      </c>
      <c r="I188" s="244"/>
      <c r="J188" s="245">
        <f>ROUND(I188*H188,2)</f>
        <v>0</v>
      </c>
      <c r="K188" s="246"/>
      <c r="L188" s="41"/>
      <c r="M188" s="247" t="s">
        <v>1</v>
      </c>
      <c r="N188" s="248" t="s">
        <v>41</v>
      </c>
      <c r="O188" s="88"/>
      <c r="P188" s="249">
        <f>O188*H188</f>
        <v>0</v>
      </c>
      <c r="Q188" s="249">
        <v>0.00024000000000000001</v>
      </c>
      <c r="R188" s="249">
        <f>Q188*H188</f>
        <v>0.00024000000000000001</v>
      </c>
      <c r="S188" s="249">
        <v>0</v>
      </c>
      <c r="T188" s="250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51" t="s">
        <v>214</v>
      </c>
      <c r="AT188" s="251" t="s">
        <v>175</v>
      </c>
      <c r="AU188" s="251" t="s">
        <v>85</v>
      </c>
      <c r="AY188" s="14" t="s">
        <v>172</v>
      </c>
      <c r="BE188" s="252">
        <f>IF(N188="základní",J188,0)</f>
        <v>0</v>
      </c>
      <c r="BF188" s="252">
        <f>IF(N188="snížená",J188,0)</f>
        <v>0</v>
      </c>
      <c r="BG188" s="252">
        <f>IF(N188="zákl. přenesená",J188,0)</f>
        <v>0</v>
      </c>
      <c r="BH188" s="252">
        <f>IF(N188="sníž. přenesená",J188,0)</f>
        <v>0</v>
      </c>
      <c r="BI188" s="252">
        <f>IF(N188="nulová",J188,0)</f>
        <v>0</v>
      </c>
      <c r="BJ188" s="14" t="s">
        <v>83</v>
      </c>
      <c r="BK188" s="252">
        <f>ROUND(I188*H188,2)</f>
        <v>0</v>
      </c>
      <c r="BL188" s="14" t="s">
        <v>214</v>
      </c>
      <c r="BM188" s="251" t="s">
        <v>1119</v>
      </c>
    </row>
    <row r="189" s="2" customFormat="1" ht="24.15" customHeight="1">
      <c r="A189" s="35"/>
      <c r="B189" s="36"/>
      <c r="C189" s="239" t="s">
        <v>309</v>
      </c>
      <c r="D189" s="239" t="s">
        <v>175</v>
      </c>
      <c r="E189" s="240" t="s">
        <v>322</v>
      </c>
      <c r="F189" s="241" t="s">
        <v>323</v>
      </c>
      <c r="G189" s="242" t="s">
        <v>227</v>
      </c>
      <c r="H189" s="264"/>
      <c r="I189" s="244"/>
      <c r="J189" s="245">
        <f>ROUND(I189*H189,2)</f>
        <v>0</v>
      </c>
      <c r="K189" s="246"/>
      <c r="L189" s="41"/>
      <c r="M189" s="247" t="s">
        <v>1</v>
      </c>
      <c r="N189" s="248" t="s">
        <v>41</v>
      </c>
      <c r="O189" s="88"/>
      <c r="P189" s="249">
        <f>O189*H189</f>
        <v>0</v>
      </c>
      <c r="Q189" s="249">
        <v>0</v>
      </c>
      <c r="R189" s="249">
        <f>Q189*H189</f>
        <v>0</v>
      </c>
      <c r="S189" s="249">
        <v>0</v>
      </c>
      <c r="T189" s="250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51" t="s">
        <v>214</v>
      </c>
      <c r="AT189" s="251" t="s">
        <v>175</v>
      </c>
      <c r="AU189" s="251" t="s">
        <v>85</v>
      </c>
      <c r="AY189" s="14" t="s">
        <v>172</v>
      </c>
      <c r="BE189" s="252">
        <f>IF(N189="základní",J189,0)</f>
        <v>0</v>
      </c>
      <c r="BF189" s="252">
        <f>IF(N189="snížená",J189,0)</f>
        <v>0</v>
      </c>
      <c r="BG189" s="252">
        <f>IF(N189="zákl. přenesená",J189,0)</f>
        <v>0</v>
      </c>
      <c r="BH189" s="252">
        <f>IF(N189="sníž. přenesená",J189,0)</f>
        <v>0</v>
      </c>
      <c r="BI189" s="252">
        <f>IF(N189="nulová",J189,0)</f>
        <v>0</v>
      </c>
      <c r="BJ189" s="14" t="s">
        <v>83</v>
      </c>
      <c r="BK189" s="252">
        <f>ROUND(I189*H189,2)</f>
        <v>0</v>
      </c>
      <c r="BL189" s="14" t="s">
        <v>214</v>
      </c>
      <c r="BM189" s="251" t="s">
        <v>324</v>
      </c>
    </row>
    <row r="190" s="2" customFormat="1" ht="24.15" customHeight="1">
      <c r="A190" s="35"/>
      <c r="B190" s="36"/>
      <c r="C190" s="239" t="s">
        <v>313</v>
      </c>
      <c r="D190" s="239" t="s">
        <v>175</v>
      </c>
      <c r="E190" s="240" t="s">
        <v>326</v>
      </c>
      <c r="F190" s="241" t="s">
        <v>327</v>
      </c>
      <c r="G190" s="242" t="s">
        <v>227</v>
      </c>
      <c r="H190" s="264"/>
      <c r="I190" s="244"/>
      <c r="J190" s="245">
        <f>ROUND(I190*H190,2)</f>
        <v>0</v>
      </c>
      <c r="K190" s="246"/>
      <c r="L190" s="41"/>
      <c r="M190" s="247" t="s">
        <v>1</v>
      </c>
      <c r="N190" s="248" t="s">
        <v>41</v>
      </c>
      <c r="O190" s="88"/>
      <c r="P190" s="249">
        <f>O190*H190</f>
        <v>0</v>
      </c>
      <c r="Q190" s="249">
        <v>0</v>
      </c>
      <c r="R190" s="249">
        <f>Q190*H190</f>
        <v>0</v>
      </c>
      <c r="S190" s="249">
        <v>0</v>
      </c>
      <c r="T190" s="250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51" t="s">
        <v>214</v>
      </c>
      <c r="AT190" s="251" t="s">
        <v>175</v>
      </c>
      <c r="AU190" s="251" t="s">
        <v>85</v>
      </c>
      <c r="AY190" s="14" t="s">
        <v>172</v>
      </c>
      <c r="BE190" s="252">
        <f>IF(N190="základní",J190,0)</f>
        <v>0</v>
      </c>
      <c r="BF190" s="252">
        <f>IF(N190="snížená",J190,0)</f>
        <v>0</v>
      </c>
      <c r="BG190" s="252">
        <f>IF(N190="zákl. přenesená",J190,0)</f>
        <v>0</v>
      </c>
      <c r="BH190" s="252">
        <f>IF(N190="sníž. přenesená",J190,0)</f>
        <v>0</v>
      </c>
      <c r="BI190" s="252">
        <f>IF(N190="nulová",J190,0)</f>
        <v>0</v>
      </c>
      <c r="BJ190" s="14" t="s">
        <v>83</v>
      </c>
      <c r="BK190" s="252">
        <f>ROUND(I190*H190,2)</f>
        <v>0</v>
      </c>
      <c r="BL190" s="14" t="s">
        <v>214</v>
      </c>
      <c r="BM190" s="251" t="s">
        <v>328</v>
      </c>
    </row>
    <row r="191" s="12" customFormat="1" ht="22.8" customHeight="1">
      <c r="A191" s="12"/>
      <c r="B191" s="223"/>
      <c r="C191" s="224"/>
      <c r="D191" s="225" t="s">
        <v>75</v>
      </c>
      <c r="E191" s="237" t="s">
        <v>329</v>
      </c>
      <c r="F191" s="237" t="s">
        <v>330</v>
      </c>
      <c r="G191" s="224"/>
      <c r="H191" s="224"/>
      <c r="I191" s="227"/>
      <c r="J191" s="238">
        <f>BK191</f>
        <v>0</v>
      </c>
      <c r="K191" s="224"/>
      <c r="L191" s="229"/>
      <c r="M191" s="230"/>
      <c r="N191" s="231"/>
      <c r="O191" s="231"/>
      <c r="P191" s="232">
        <v>0</v>
      </c>
      <c r="Q191" s="231"/>
      <c r="R191" s="232">
        <v>0</v>
      </c>
      <c r="S191" s="231"/>
      <c r="T191" s="233"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34" t="s">
        <v>85</v>
      </c>
      <c r="AT191" s="235" t="s">
        <v>75</v>
      </c>
      <c r="AU191" s="235" t="s">
        <v>83</v>
      </c>
      <c r="AY191" s="234" t="s">
        <v>172</v>
      </c>
      <c r="BK191" s="236">
        <v>0</v>
      </c>
    </row>
    <row r="192" s="12" customFormat="1" ht="22.8" customHeight="1">
      <c r="A192" s="12"/>
      <c r="B192" s="223"/>
      <c r="C192" s="224"/>
      <c r="D192" s="225" t="s">
        <v>75</v>
      </c>
      <c r="E192" s="237" t="s">
        <v>331</v>
      </c>
      <c r="F192" s="237" t="s">
        <v>332</v>
      </c>
      <c r="G192" s="224"/>
      <c r="H192" s="224"/>
      <c r="I192" s="227"/>
      <c r="J192" s="238">
        <f>BK192</f>
        <v>0</v>
      </c>
      <c r="K192" s="224"/>
      <c r="L192" s="229"/>
      <c r="M192" s="230"/>
      <c r="N192" s="231"/>
      <c r="O192" s="231"/>
      <c r="P192" s="232">
        <f>SUM(P193:P210)</f>
        <v>0</v>
      </c>
      <c r="Q192" s="231"/>
      <c r="R192" s="232">
        <f>SUM(R193:R210)</f>
        <v>0</v>
      </c>
      <c r="S192" s="231"/>
      <c r="T192" s="233">
        <f>SUM(T193:T210)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234" t="s">
        <v>85</v>
      </c>
      <c r="AT192" s="235" t="s">
        <v>75</v>
      </c>
      <c r="AU192" s="235" t="s">
        <v>83</v>
      </c>
      <c r="AY192" s="234" t="s">
        <v>172</v>
      </c>
      <c r="BK192" s="236">
        <f>SUM(BK193:BK210)</f>
        <v>0</v>
      </c>
    </row>
    <row r="193" s="2" customFormat="1" ht="16.5" customHeight="1">
      <c r="A193" s="35"/>
      <c r="B193" s="36"/>
      <c r="C193" s="239" t="s">
        <v>317</v>
      </c>
      <c r="D193" s="239" t="s">
        <v>175</v>
      </c>
      <c r="E193" s="240" t="s">
        <v>334</v>
      </c>
      <c r="F193" s="241" t="s">
        <v>335</v>
      </c>
      <c r="G193" s="242" t="s">
        <v>336</v>
      </c>
      <c r="H193" s="243">
        <v>24</v>
      </c>
      <c r="I193" s="244"/>
      <c r="J193" s="245">
        <f>ROUND(I193*H193,2)</f>
        <v>0</v>
      </c>
      <c r="K193" s="246"/>
      <c r="L193" s="41"/>
      <c r="M193" s="247" t="s">
        <v>1</v>
      </c>
      <c r="N193" s="248" t="s">
        <v>41</v>
      </c>
      <c r="O193" s="88"/>
      <c r="P193" s="249">
        <f>O193*H193</f>
        <v>0</v>
      </c>
      <c r="Q193" s="249">
        <v>0</v>
      </c>
      <c r="R193" s="249">
        <f>Q193*H193</f>
        <v>0</v>
      </c>
      <c r="S193" s="249">
        <v>0</v>
      </c>
      <c r="T193" s="250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51" t="s">
        <v>214</v>
      </c>
      <c r="AT193" s="251" t="s">
        <v>175</v>
      </c>
      <c r="AU193" s="251" t="s">
        <v>85</v>
      </c>
      <c r="AY193" s="14" t="s">
        <v>172</v>
      </c>
      <c r="BE193" s="252">
        <f>IF(N193="základní",J193,0)</f>
        <v>0</v>
      </c>
      <c r="BF193" s="252">
        <f>IF(N193="snížená",J193,0)</f>
        <v>0</v>
      </c>
      <c r="BG193" s="252">
        <f>IF(N193="zákl. přenesená",J193,0)</f>
        <v>0</v>
      </c>
      <c r="BH193" s="252">
        <f>IF(N193="sníž. přenesená",J193,0)</f>
        <v>0</v>
      </c>
      <c r="BI193" s="252">
        <f>IF(N193="nulová",J193,0)</f>
        <v>0</v>
      </c>
      <c r="BJ193" s="14" t="s">
        <v>83</v>
      </c>
      <c r="BK193" s="252">
        <f>ROUND(I193*H193,2)</f>
        <v>0</v>
      </c>
      <c r="BL193" s="14" t="s">
        <v>214</v>
      </c>
      <c r="BM193" s="251" t="s">
        <v>337</v>
      </c>
    </row>
    <row r="194" s="2" customFormat="1" ht="16.5" customHeight="1">
      <c r="A194" s="35"/>
      <c r="B194" s="36"/>
      <c r="C194" s="253" t="s">
        <v>321</v>
      </c>
      <c r="D194" s="253" t="s">
        <v>181</v>
      </c>
      <c r="E194" s="254" t="s">
        <v>1120</v>
      </c>
      <c r="F194" s="255" t="s">
        <v>1121</v>
      </c>
      <c r="G194" s="256" t="s">
        <v>341</v>
      </c>
      <c r="H194" s="257">
        <v>1</v>
      </c>
      <c r="I194" s="258"/>
      <c r="J194" s="259">
        <f>ROUND(I194*H194,2)</f>
        <v>0</v>
      </c>
      <c r="K194" s="260"/>
      <c r="L194" s="261"/>
      <c r="M194" s="262" t="s">
        <v>1</v>
      </c>
      <c r="N194" s="263" t="s">
        <v>41</v>
      </c>
      <c r="O194" s="88"/>
      <c r="P194" s="249">
        <f>O194*H194</f>
        <v>0</v>
      </c>
      <c r="Q194" s="249">
        <v>0</v>
      </c>
      <c r="R194" s="249">
        <f>Q194*H194</f>
        <v>0</v>
      </c>
      <c r="S194" s="249">
        <v>0</v>
      </c>
      <c r="T194" s="250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51" t="s">
        <v>309</v>
      </c>
      <c r="AT194" s="251" t="s">
        <v>181</v>
      </c>
      <c r="AU194" s="251" t="s">
        <v>85</v>
      </c>
      <c r="AY194" s="14" t="s">
        <v>172</v>
      </c>
      <c r="BE194" s="252">
        <f>IF(N194="základní",J194,0)</f>
        <v>0</v>
      </c>
      <c r="BF194" s="252">
        <f>IF(N194="snížená",J194,0)</f>
        <v>0</v>
      </c>
      <c r="BG194" s="252">
        <f>IF(N194="zákl. přenesená",J194,0)</f>
        <v>0</v>
      </c>
      <c r="BH194" s="252">
        <f>IF(N194="sníž. přenesená",J194,0)</f>
        <v>0</v>
      </c>
      <c r="BI194" s="252">
        <f>IF(N194="nulová",J194,0)</f>
        <v>0</v>
      </c>
      <c r="BJ194" s="14" t="s">
        <v>83</v>
      </c>
      <c r="BK194" s="252">
        <f>ROUND(I194*H194,2)</f>
        <v>0</v>
      </c>
      <c r="BL194" s="14" t="s">
        <v>214</v>
      </c>
      <c r="BM194" s="251" t="s">
        <v>1122</v>
      </c>
    </row>
    <row r="195" s="2" customFormat="1" ht="16.5" customHeight="1">
      <c r="A195" s="35"/>
      <c r="B195" s="36"/>
      <c r="C195" s="253" t="s">
        <v>325</v>
      </c>
      <c r="D195" s="253" t="s">
        <v>181</v>
      </c>
      <c r="E195" s="254" t="s">
        <v>1123</v>
      </c>
      <c r="F195" s="255" t="s">
        <v>1124</v>
      </c>
      <c r="G195" s="256" t="s">
        <v>341</v>
      </c>
      <c r="H195" s="257">
        <v>1</v>
      </c>
      <c r="I195" s="258"/>
      <c r="J195" s="259">
        <f>ROUND(I195*H195,2)</f>
        <v>0</v>
      </c>
      <c r="K195" s="260"/>
      <c r="L195" s="261"/>
      <c r="M195" s="262" t="s">
        <v>1</v>
      </c>
      <c r="N195" s="263" t="s">
        <v>41</v>
      </c>
      <c r="O195" s="88"/>
      <c r="P195" s="249">
        <f>O195*H195</f>
        <v>0</v>
      </c>
      <c r="Q195" s="249">
        <v>0</v>
      </c>
      <c r="R195" s="249">
        <f>Q195*H195</f>
        <v>0</v>
      </c>
      <c r="S195" s="249">
        <v>0</v>
      </c>
      <c r="T195" s="250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51" t="s">
        <v>309</v>
      </c>
      <c r="AT195" s="251" t="s">
        <v>181</v>
      </c>
      <c r="AU195" s="251" t="s">
        <v>85</v>
      </c>
      <c r="AY195" s="14" t="s">
        <v>172</v>
      </c>
      <c r="BE195" s="252">
        <f>IF(N195="základní",J195,0)</f>
        <v>0</v>
      </c>
      <c r="BF195" s="252">
        <f>IF(N195="snížená",J195,0)</f>
        <v>0</v>
      </c>
      <c r="BG195" s="252">
        <f>IF(N195="zákl. přenesená",J195,0)</f>
        <v>0</v>
      </c>
      <c r="BH195" s="252">
        <f>IF(N195="sníž. přenesená",J195,0)</f>
        <v>0</v>
      </c>
      <c r="BI195" s="252">
        <f>IF(N195="nulová",J195,0)</f>
        <v>0</v>
      </c>
      <c r="BJ195" s="14" t="s">
        <v>83</v>
      </c>
      <c r="BK195" s="252">
        <f>ROUND(I195*H195,2)</f>
        <v>0</v>
      </c>
      <c r="BL195" s="14" t="s">
        <v>214</v>
      </c>
      <c r="BM195" s="251" t="s">
        <v>1125</v>
      </c>
    </row>
    <row r="196" s="2" customFormat="1" ht="16.5" customHeight="1">
      <c r="A196" s="35"/>
      <c r="B196" s="36"/>
      <c r="C196" s="253" t="s">
        <v>333</v>
      </c>
      <c r="D196" s="253" t="s">
        <v>181</v>
      </c>
      <c r="E196" s="254" t="s">
        <v>1126</v>
      </c>
      <c r="F196" s="255" t="s">
        <v>1127</v>
      </c>
      <c r="G196" s="256" t="s">
        <v>341</v>
      </c>
      <c r="H196" s="257">
        <v>1</v>
      </c>
      <c r="I196" s="258"/>
      <c r="J196" s="259">
        <f>ROUND(I196*H196,2)</f>
        <v>0</v>
      </c>
      <c r="K196" s="260"/>
      <c r="L196" s="261"/>
      <c r="M196" s="262" t="s">
        <v>1</v>
      </c>
      <c r="N196" s="263" t="s">
        <v>41</v>
      </c>
      <c r="O196" s="88"/>
      <c r="P196" s="249">
        <f>O196*H196</f>
        <v>0</v>
      </c>
      <c r="Q196" s="249">
        <v>0</v>
      </c>
      <c r="R196" s="249">
        <f>Q196*H196</f>
        <v>0</v>
      </c>
      <c r="S196" s="249">
        <v>0</v>
      </c>
      <c r="T196" s="250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51" t="s">
        <v>309</v>
      </c>
      <c r="AT196" s="251" t="s">
        <v>181</v>
      </c>
      <c r="AU196" s="251" t="s">
        <v>85</v>
      </c>
      <c r="AY196" s="14" t="s">
        <v>172</v>
      </c>
      <c r="BE196" s="252">
        <f>IF(N196="základní",J196,0)</f>
        <v>0</v>
      </c>
      <c r="BF196" s="252">
        <f>IF(N196="snížená",J196,0)</f>
        <v>0</v>
      </c>
      <c r="BG196" s="252">
        <f>IF(N196="zákl. přenesená",J196,0)</f>
        <v>0</v>
      </c>
      <c r="BH196" s="252">
        <f>IF(N196="sníž. přenesená",J196,0)</f>
        <v>0</v>
      </c>
      <c r="BI196" s="252">
        <f>IF(N196="nulová",J196,0)</f>
        <v>0</v>
      </c>
      <c r="BJ196" s="14" t="s">
        <v>83</v>
      </c>
      <c r="BK196" s="252">
        <f>ROUND(I196*H196,2)</f>
        <v>0</v>
      </c>
      <c r="BL196" s="14" t="s">
        <v>214</v>
      </c>
      <c r="BM196" s="251" t="s">
        <v>1128</v>
      </c>
    </row>
    <row r="197" s="2" customFormat="1" ht="16.5" customHeight="1">
      <c r="A197" s="35"/>
      <c r="B197" s="36"/>
      <c r="C197" s="253" t="s">
        <v>338</v>
      </c>
      <c r="D197" s="253" t="s">
        <v>181</v>
      </c>
      <c r="E197" s="254" t="s">
        <v>1129</v>
      </c>
      <c r="F197" s="255" t="s">
        <v>1130</v>
      </c>
      <c r="G197" s="256" t="s">
        <v>341</v>
      </c>
      <c r="H197" s="257">
        <v>2</v>
      </c>
      <c r="I197" s="258"/>
      <c r="J197" s="259">
        <f>ROUND(I197*H197,2)</f>
        <v>0</v>
      </c>
      <c r="K197" s="260"/>
      <c r="L197" s="261"/>
      <c r="M197" s="262" t="s">
        <v>1</v>
      </c>
      <c r="N197" s="263" t="s">
        <v>41</v>
      </c>
      <c r="O197" s="88"/>
      <c r="P197" s="249">
        <f>O197*H197</f>
        <v>0</v>
      </c>
      <c r="Q197" s="249">
        <v>0</v>
      </c>
      <c r="R197" s="249">
        <f>Q197*H197</f>
        <v>0</v>
      </c>
      <c r="S197" s="249">
        <v>0</v>
      </c>
      <c r="T197" s="250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51" t="s">
        <v>309</v>
      </c>
      <c r="AT197" s="251" t="s">
        <v>181</v>
      </c>
      <c r="AU197" s="251" t="s">
        <v>85</v>
      </c>
      <c r="AY197" s="14" t="s">
        <v>172</v>
      </c>
      <c r="BE197" s="252">
        <f>IF(N197="základní",J197,0)</f>
        <v>0</v>
      </c>
      <c r="BF197" s="252">
        <f>IF(N197="snížená",J197,0)</f>
        <v>0</v>
      </c>
      <c r="BG197" s="252">
        <f>IF(N197="zákl. přenesená",J197,0)</f>
        <v>0</v>
      </c>
      <c r="BH197" s="252">
        <f>IF(N197="sníž. přenesená",J197,0)</f>
        <v>0</v>
      </c>
      <c r="BI197" s="252">
        <f>IF(N197="nulová",J197,0)</f>
        <v>0</v>
      </c>
      <c r="BJ197" s="14" t="s">
        <v>83</v>
      </c>
      <c r="BK197" s="252">
        <f>ROUND(I197*H197,2)</f>
        <v>0</v>
      </c>
      <c r="BL197" s="14" t="s">
        <v>214</v>
      </c>
      <c r="BM197" s="251" t="s">
        <v>1131</v>
      </c>
    </row>
    <row r="198" s="2" customFormat="1" ht="21.75" customHeight="1">
      <c r="A198" s="35"/>
      <c r="B198" s="36"/>
      <c r="C198" s="253" t="s">
        <v>343</v>
      </c>
      <c r="D198" s="253" t="s">
        <v>181</v>
      </c>
      <c r="E198" s="254" t="s">
        <v>1132</v>
      </c>
      <c r="F198" s="255" t="s">
        <v>1133</v>
      </c>
      <c r="G198" s="256" t="s">
        <v>341</v>
      </c>
      <c r="H198" s="257">
        <v>1</v>
      </c>
      <c r="I198" s="258"/>
      <c r="J198" s="259">
        <f>ROUND(I198*H198,2)</f>
        <v>0</v>
      </c>
      <c r="K198" s="260"/>
      <c r="L198" s="261"/>
      <c r="M198" s="262" t="s">
        <v>1</v>
      </c>
      <c r="N198" s="263" t="s">
        <v>41</v>
      </c>
      <c r="O198" s="88"/>
      <c r="P198" s="249">
        <f>O198*H198</f>
        <v>0</v>
      </c>
      <c r="Q198" s="249">
        <v>0</v>
      </c>
      <c r="R198" s="249">
        <f>Q198*H198</f>
        <v>0</v>
      </c>
      <c r="S198" s="249">
        <v>0</v>
      </c>
      <c r="T198" s="250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51" t="s">
        <v>309</v>
      </c>
      <c r="AT198" s="251" t="s">
        <v>181</v>
      </c>
      <c r="AU198" s="251" t="s">
        <v>85</v>
      </c>
      <c r="AY198" s="14" t="s">
        <v>172</v>
      </c>
      <c r="BE198" s="252">
        <f>IF(N198="základní",J198,0)</f>
        <v>0</v>
      </c>
      <c r="BF198" s="252">
        <f>IF(N198="snížená",J198,0)</f>
        <v>0</v>
      </c>
      <c r="BG198" s="252">
        <f>IF(N198="zákl. přenesená",J198,0)</f>
        <v>0</v>
      </c>
      <c r="BH198" s="252">
        <f>IF(N198="sníž. přenesená",J198,0)</f>
        <v>0</v>
      </c>
      <c r="BI198" s="252">
        <f>IF(N198="nulová",J198,0)</f>
        <v>0</v>
      </c>
      <c r="BJ198" s="14" t="s">
        <v>83</v>
      </c>
      <c r="BK198" s="252">
        <f>ROUND(I198*H198,2)</f>
        <v>0</v>
      </c>
      <c r="BL198" s="14" t="s">
        <v>214</v>
      </c>
      <c r="BM198" s="251" t="s">
        <v>1134</v>
      </c>
    </row>
    <row r="199" s="2" customFormat="1" ht="16.5" customHeight="1">
      <c r="A199" s="35"/>
      <c r="B199" s="36"/>
      <c r="C199" s="253" t="s">
        <v>347</v>
      </c>
      <c r="D199" s="253" t="s">
        <v>181</v>
      </c>
      <c r="E199" s="254" t="s">
        <v>1135</v>
      </c>
      <c r="F199" s="255" t="s">
        <v>361</v>
      </c>
      <c r="G199" s="256" t="s">
        <v>341</v>
      </c>
      <c r="H199" s="257">
        <v>4</v>
      </c>
      <c r="I199" s="258"/>
      <c r="J199" s="259">
        <f>ROUND(I199*H199,2)</f>
        <v>0</v>
      </c>
      <c r="K199" s="260"/>
      <c r="L199" s="261"/>
      <c r="M199" s="262" t="s">
        <v>1</v>
      </c>
      <c r="N199" s="263" t="s">
        <v>41</v>
      </c>
      <c r="O199" s="88"/>
      <c r="P199" s="249">
        <f>O199*H199</f>
        <v>0</v>
      </c>
      <c r="Q199" s="249">
        <v>0</v>
      </c>
      <c r="R199" s="249">
        <f>Q199*H199</f>
        <v>0</v>
      </c>
      <c r="S199" s="249">
        <v>0</v>
      </c>
      <c r="T199" s="250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51" t="s">
        <v>309</v>
      </c>
      <c r="AT199" s="251" t="s">
        <v>181</v>
      </c>
      <c r="AU199" s="251" t="s">
        <v>85</v>
      </c>
      <c r="AY199" s="14" t="s">
        <v>172</v>
      </c>
      <c r="BE199" s="252">
        <f>IF(N199="základní",J199,0)</f>
        <v>0</v>
      </c>
      <c r="BF199" s="252">
        <f>IF(N199="snížená",J199,0)</f>
        <v>0</v>
      </c>
      <c r="BG199" s="252">
        <f>IF(N199="zákl. přenesená",J199,0)</f>
        <v>0</v>
      </c>
      <c r="BH199" s="252">
        <f>IF(N199="sníž. přenesená",J199,0)</f>
        <v>0</v>
      </c>
      <c r="BI199" s="252">
        <f>IF(N199="nulová",J199,0)</f>
        <v>0</v>
      </c>
      <c r="BJ199" s="14" t="s">
        <v>83</v>
      </c>
      <c r="BK199" s="252">
        <f>ROUND(I199*H199,2)</f>
        <v>0</v>
      </c>
      <c r="BL199" s="14" t="s">
        <v>214</v>
      </c>
      <c r="BM199" s="251" t="s">
        <v>1136</v>
      </c>
    </row>
    <row r="200" s="2" customFormat="1" ht="16.5" customHeight="1">
      <c r="A200" s="35"/>
      <c r="B200" s="36"/>
      <c r="C200" s="253" t="s">
        <v>351</v>
      </c>
      <c r="D200" s="253" t="s">
        <v>181</v>
      </c>
      <c r="E200" s="254" t="s">
        <v>1137</v>
      </c>
      <c r="F200" s="255" t="s">
        <v>1138</v>
      </c>
      <c r="G200" s="256" t="s">
        <v>341</v>
      </c>
      <c r="H200" s="257">
        <v>2</v>
      </c>
      <c r="I200" s="258"/>
      <c r="J200" s="259">
        <f>ROUND(I200*H200,2)</f>
        <v>0</v>
      </c>
      <c r="K200" s="260"/>
      <c r="L200" s="261"/>
      <c r="M200" s="262" t="s">
        <v>1</v>
      </c>
      <c r="N200" s="263" t="s">
        <v>41</v>
      </c>
      <c r="O200" s="88"/>
      <c r="P200" s="249">
        <f>O200*H200</f>
        <v>0</v>
      </c>
      <c r="Q200" s="249">
        <v>0</v>
      </c>
      <c r="R200" s="249">
        <f>Q200*H200</f>
        <v>0</v>
      </c>
      <c r="S200" s="249">
        <v>0</v>
      </c>
      <c r="T200" s="250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51" t="s">
        <v>309</v>
      </c>
      <c r="AT200" s="251" t="s">
        <v>181</v>
      </c>
      <c r="AU200" s="251" t="s">
        <v>85</v>
      </c>
      <c r="AY200" s="14" t="s">
        <v>172</v>
      </c>
      <c r="BE200" s="252">
        <f>IF(N200="základní",J200,0)</f>
        <v>0</v>
      </c>
      <c r="BF200" s="252">
        <f>IF(N200="snížená",J200,0)</f>
        <v>0</v>
      </c>
      <c r="BG200" s="252">
        <f>IF(N200="zákl. přenesená",J200,0)</f>
        <v>0</v>
      </c>
      <c r="BH200" s="252">
        <f>IF(N200="sníž. přenesená",J200,0)</f>
        <v>0</v>
      </c>
      <c r="BI200" s="252">
        <f>IF(N200="nulová",J200,0)</f>
        <v>0</v>
      </c>
      <c r="BJ200" s="14" t="s">
        <v>83</v>
      </c>
      <c r="BK200" s="252">
        <f>ROUND(I200*H200,2)</f>
        <v>0</v>
      </c>
      <c r="BL200" s="14" t="s">
        <v>214</v>
      </c>
      <c r="BM200" s="251" t="s">
        <v>1139</v>
      </c>
    </row>
    <row r="201" s="2" customFormat="1" ht="16.5" customHeight="1">
      <c r="A201" s="35"/>
      <c r="B201" s="36"/>
      <c r="C201" s="253" t="s">
        <v>355</v>
      </c>
      <c r="D201" s="253" t="s">
        <v>181</v>
      </c>
      <c r="E201" s="254" t="s">
        <v>1140</v>
      </c>
      <c r="F201" s="255" t="s">
        <v>1141</v>
      </c>
      <c r="G201" s="256" t="s">
        <v>341</v>
      </c>
      <c r="H201" s="257">
        <v>4</v>
      </c>
      <c r="I201" s="258"/>
      <c r="J201" s="259">
        <f>ROUND(I201*H201,2)</f>
        <v>0</v>
      </c>
      <c r="K201" s="260"/>
      <c r="L201" s="261"/>
      <c r="M201" s="262" t="s">
        <v>1</v>
      </c>
      <c r="N201" s="263" t="s">
        <v>41</v>
      </c>
      <c r="O201" s="88"/>
      <c r="P201" s="249">
        <f>O201*H201</f>
        <v>0</v>
      </c>
      <c r="Q201" s="249">
        <v>0</v>
      </c>
      <c r="R201" s="249">
        <f>Q201*H201</f>
        <v>0</v>
      </c>
      <c r="S201" s="249">
        <v>0</v>
      </c>
      <c r="T201" s="250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51" t="s">
        <v>309</v>
      </c>
      <c r="AT201" s="251" t="s">
        <v>181</v>
      </c>
      <c r="AU201" s="251" t="s">
        <v>85</v>
      </c>
      <c r="AY201" s="14" t="s">
        <v>172</v>
      </c>
      <c r="BE201" s="252">
        <f>IF(N201="základní",J201,0)</f>
        <v>0</v>
      </c>
      <c r="BF201" s="252">
        <f>IF(N201="snížená",J201,0)</f>
        <v>0</v>
      </c>
      <c r="BG201" s="252">
        <f>IF(N201="zákl. přenesená",J201,0)</f>
        <v>0</v>
      </c>
      <c r="BH201" s="252">
        <f>IF(N201="sníž. přenesená",J201,0)</f>
        <v>0</v>
      </c>
      <c r="BI201" s="252">
        <f>IF(N201="nulová",J201,0)</f>
        <v>0</v>
      </c>
      <c r="BJ201" s="14" t="s">
        <v>83</v>
      </c>
      <c r="BK201" s="252">
        <f>ROUND(I201*H201,2)</f>
        <v>0</v>
      </c>
      <c r="BL201" s="14" t="s">
        <v>214</v>
      </c>
      <c r="BM201" s="251" t="s">
        <v>1142</v>
      </c>
    </row>
    <row r="202" s="2" customFormat="1" ht="16.5" customHeight="1">
      <c r="A202" s="35"/>
      <c r="B202" s="36"/>
      <c r="C202" s="253" t="s">
        <v>359</v>
      </c>
      <c r="D202" s="253" t="s">
        <v>181</v>
      </c>
      <c r="E202" s="254" t="s">
        <v>1143</v>
      </c>
      <c r="F202" s="255" t="s">
        <v>1144</v>
      </c>
      <c r="G202" s="256" t="s">
        <v>341</v>
      </c>
      <c r="H202" s="257">
        <v>1</v>
      </c>
      <c r="I202" s="258"/>
      <c r="J202" s="259">
        <f>ROUND(I202*H202,2)</f>
        <v>0</v>
      </c>
      <c r="K202" s="260"/>
      <c r="L202" s="261"/>
      <c r="M202" s="262" t="s">
        <v>1</v>
      </c>
      <c r="N202" s="263" t="s">
        <v>41</v>
      </c>
      <c r="O202" s="88"/>
      <c r="P202" s="249">
        <f>O202*H202</f>
        <v>0</v>
      </c>
      <c r="Q202" s="249">
        <v>0</v>
      </c>
      <c r="R202" s="249">
        <f>Q202*H202</f>
        <v>0</v>
      </c>
      <c r="S202" s="249">
        <v>0</v>
      </c>
      <c r="T202" s="250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51" t="s">
        <v>309</v>
      </c>
      <c r="AT202" s="251" t="s">
        <v>181</v>
      </c>
      <c r="AU202" s="251" t="s">
        <v>85</v>
      </c>
      <c r="AY202" s="14" t="s">
        <v>172</v>
      </c>
      <c r="BE202" s="252">
        <f>IF(N202="základní",J202,0)</f>
        <v>0</v>
      </c>
      <c r="BF202" s="252">
        <f>IF(N202="snížená",J202,0)</f>
        <v>0</v>
      </c>
      <c r="BG202" s="252">
        <f>IF(N202="zákl. přenesená",J202,0)</f>
        <v>0</v>
      </c>
      <c r="BH202" s="252">
        <f>IF(N202="sníž. přenesená",J202,0)</f>
        <v>0</v>
      </c>
      <c r="BI202" s="252">
        <f>IF(N202="nulová",J202,0)</f>
        <v>0</v>
      </c>
      <c r="BJ202" s="14" t="s">
        <v>83</v>
      </c>
      <c r="BK202" s="252">
        <f>ROUND(I202*H202,2)</f>
        <v>0</v>
      </c>
      <c r="BL202" s="14" t="s">
        <v>214</v>
      </c>
      <c r="BM202" s="251" t="s">
        <v>1145</v>
      </c>
    </row>
    <row r="203" s="2" customFormat="1" ht="16.5" customHeight="1">
      <c r="A203" s="35"/>
      <c r="B203" s="36"/>
      <c r="C203" s="253" t="s">
        <v>363</v>
      </c>
      <c r="D203" s="253" t="s">
        <v>181</v>
      </c>
      <c r="E203" s="254" t="s">
        <v>1146</v>
      </c>
      <c r="F203" s="255" t="s">
        <v>1147</v>
      </c>
      <c r="G203" s="256" t="s">
        <v>341</v>
      </c>
      <c r="H203" s="257">
        <v>1</v>
      </c>
      <c r="I203" s="258"/>
      <c r="J203" s="259">
        <f>ROUND(I203*H203,2)</f>
        <v>0</v>
      </c>
      <c r="K203" s="260"/>
      <c r="L203" s="261"/>
      <c r="M203" s="262" t="s">
        <v>1</v>
      </c>
      <c r="N203" s="263" t="s">
        <v>41</v>
      </c>
      <c r="O203" s="88"/>
      <c r="P203" s="249">
        <f>O203*H203</f>
        <v>0</v>
      </c>
      <c r="Q203" s="249">
        <v>0</v>
      </c>
      <c r="R203" s="249">
        <f>Q203*H203</f>
        <v>0</v>
      </c>
      <c r="S203" s="249">
        <v>0</v>
      </c>
      <c r="T203" s="250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51" t="s">
        <v>309</v>
      </c>
      <c r="AT203" s="251" t="s">
        <v>181</v>
      </c>
      <c r="AU203" s="251" t="s">
        <v>85</v>
      </c>
      <c r="AY203" s="14" t="s">
        <v>172</v>
      </c>
      <c r="BE203" s="252">
        <f>IF(N203="základní",J203,0)</f>
        <v>0</v>
      </c>
      <c r="BF203" s="252">
        <f>IF(N203="snížená",J203,0)</f>
        <v>0</v>
      </c>
      <c r="BG203" s="252">
        <f>IF(N203="zákl. přenesená",J203,0)</f>
        <v>0</v>
      </c>
      <c r="BH203" s="252">
        <f>IF(N203="sníž. přenesená",J203,0)</f>
        <v>0</v>
      </c>
      <c r="BI203" s="252">
        <f>IF(N203="nulová",J203,0)</f>
        <v>0</v>
      </c>
      <c r="BJ203" s="14" t="s">
        <v>83</v>
      </c>
      <c r="BK203" s="252">
        <f>ROUND(I203*H203,2)</f>
        <v>0</v>
      </c>
      <c r="BL203" s="14" t="s">
        <v>214</v>
      </c>
      <c r="BM203" s="251" t="s">
        <v>1148</v>
      </c>
    </row>
    <row r="204" s="2" customFormat="1" ht="16.5" customHeight="1">
      <c r="A204" s="35"/>
      <c r="B204" s="36"/>
      <c r="C204" s="253" t="s">
        <v>367</v>
      </c>
      <c r="D204" s="253" t="s">
        <v>181</v>
      </c>
      <c r="E204" s="254" t="s">
        <v>1149</v>
      </c>
      <c r="F204" s="255" t="s">
        <v>381</v>
      </c>
      <c r="G204" s="256" t="s">
        <v>341</v>
      </c>
      <c r="H204" s="257">
        <v>1</v>
      </c>
      <c r="I204" s="258"/>
      <c r="J204" s="259">
        <f>ROUND(I204*H204,2)</f>
        <v>0</v>
      </c>
      <c r="K204" s="260"/>
      <c r="L204" s="261"/>
      <c r="M204" s="262" t="s">
        <v>1</v>
      </c>
      <c r="N204" s="263" t="s">
        <v>41</v>
      </c>
      <c r="O204" s="88"/>
      <c r="P204" s="249">
        <f>O204*H204</f>
        <v>0</v>
      </c>
      <c r="Q204" s="249">
        <v>0</v>
      </c>
      <c r="R204" s="249">
        <f>Q204*H204</f>
        <v>0</v>
      </c>
      <c r="S204" s="249">
        <v>0</v>
      </c>
      <c r="T204" s="250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51" t="s">
        <v>309</v>
      </c>
      <c r="AT204" s="251" t="s">
        <v>181</v>
      </c>
      <c r="AU204" s="251" t="s">
        <v>85</v>
      </c>
      <c r="AY204" s="14" t="s">
        <v>172</v>
      </c>
      <c r="BE204" s="252">
        <f>IF(N204="základní",J204,0)</f>
        <v>0</v>
      </c>
      <c r="BF204" s="252">
        <f>IF(N204="snížená",J204,0)</f>
        <v>0</v>
      </c>
      <c r="BG204" s="252">
        <f>IF(N204="zákl. přenesená",J204,0)</f>
        <v>0</v>
      </c>
      <c r="BH204" s="252">
        <f>IF(N204="sníž. přenesená",J204,0)</f>
        <v>0</v>
      </c>
      <c r="BI204" s="252">
        <f>IF(N204="nulová",J204,0)</f>
        <v>0</v>
      </c>
      <c r="BJ204" s="14" t="s">
        <v>83</v>
      </c>
      <c r="BK204" s="252">
        <f>ROUND(I204*H204,2)</f>
        <v>0</v>
      </c>
      <c r="BL204" s="14" t="s">
        <v>214</v>
      </c>
      <c r="BM204" s="251" t="s">
        <v>1150</v>
      </c>
    </row>
    <row r="205" s="2" customFormat="1" ht="16.5" customHeight="1">
      <c r="A205" s="35"/>
      <c r="B205" s="36"/>
      <c r="C205" s="253" t="s">
        <v>371</v>
      </c>
      <c r="D205" s="253" t="s">
        <v>181</v>
      </c>
      <c r="E205" s="254" t="s">
        <v>1151</v>
      </c>
      <c r="F205" s="255" t="s">
        <v>1152</v>
      </c>
      <c r="G205" s="256" t="s">
        <v>341</v>
      </c>
      <c r="H205" s="257">
        <v>1</v>
      </c>
      <c r="I205" s="258"/>
      <c r="J205" s="259">
        <f>ROUND(I205*H205,2)</f>
        <v>0</v>
      </c>
      <c r="K205" s="260"/>
      <c r="L205" s="261"/>
      <c r="M205" s="262" t="s">
        <v>1</v>
      </c>
      <c r="N205" s="263" t="s">
        <v>41</v>
      </c>
      <c r="O205" s="88"/>
      <c r="P205" s="249">
        <f>O205*H205</f>
        <v>0</v>
      </c>
      <c r="Q205" s="249">
        <v>0</v>
      </c>
      <c r="R205" s="249">
        <f>Q205*H205</f>
        <v>0</v>
      </c>
      <c r="S205" s="249">
        <v>0</v>
      </c>
      <c r="T205" s="250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51" t="s">
        <v>309</v>
      </c>
      <c r="AT205" s="251" t="s">
        <v>181</v>
      </c>
      <c r="AU205" s="251" t="s">
        <v>85</v>
      </c>
      <c r="AY205" s="14" t="s">
        <v>172</v>
      </c>
      <c r="BE205" s="252">
        <f>IF(N205="základní",J205,0)</f>
        <v>0</v>
      </c>
      <c r="BF205" s="252">
        <f>IF(N205="snížená",J205,0)</f>
        <v>0</v>
      </c>
      <c r="BG205" s="252">
        <f>IF(N205="zákl. přenesená",J205,0)</f>
        <v>0</v>
      </c>
      <c r="BH205" s="252">
        <f>IF(N205="sníž. přenesená",J205,0)</f>
        <v>0</v>
      </c>
      <c r="BI205" s="252">
        <f>IF(N205="nulová",J205,0)</f>
        <v>0</v>
      </c>
      <c r="BJ205" s="14" t="s">
        <v>83</v>
      </c>
      <c r="BK205" s="252">
        <f>ROUND(I205*H205,2)</f>
        <v>0</v>
      </c>
      <c r="BL205" s="14" t="s">
        <v>214</v>
      </c>
      <c r="BM205" s="251" t="s">
        <v>1153</v>
      </c>
    </row>
    <row r="206" s="2" customFormat="1" ht="16.5" customHeight="1">
      <c r="A206" s="35"/>
      <c r="B206" s="36"/>
      <c r="C206" s="253" t="s">
        <v>375</v>
      </c>
      <c r="D206" s="253" t="s">
        <v>181</v>
      </c>
      <c r="E206" s="254" t="s">
        <v>1154</v>
      </c>
      <c r="F206" s="255" t="s">
        <v>1155</v>
      </c>
      <c r="G206" s="256" t="s">
        <v>341</v>
      </c>
      <c r="H206" s="257">
        <v>2</v>
      </c>
      <c r="I206" s="258"/>
      <c r="J206" s="259">
        <f>ROUND(I206*H206,2)</f>
        <v>0</v>
      </c>
      <c r="K206" s="260"/>
      <c r="L206" s="261"/>
      <c r="M206" s="262" t="s">
        <v>1</v>
      </c>
      <c r="N206" s="263" t="s">
        <v>41</v>
      </c>
      <c r="O206" s="88"/>
      <c r="P206" s="249">
        <f>O206*H206</f>
        <v>0</v>
      </c>
      <c r="Q206" s="249">
        <v>0</v>
      </c>
      <c r="R206" s="249">
        <f>Q206*H206</f>
        <v>0</v>
      </c>
      <c r="S206" s="249">
        <v>0</v>
      </c>
      <c r="T206" s="250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51" t="s">
        <v>309</v>
      </c>
      <c r="AT206" s="251" t="s">
        <v>181</v>
      </c>
      <c r="AU206" s="251" t="s">
        <v>85</v>
      </c>
      <c r="AY206" s="14" t="s">
        <v>172</v>
      </c>
      <c r="BE206" s="252">
        <f>IF(N206="základní",J206,0)</f>
        <v>0</v>
      </c>
      <c r="BF206" s="252">
        <f>IF(N206="snížená",J206,0)</f>
        <v>0</v>
      </c>
      <c r="BG206" s="252">
        <f>IF(N206="zákl. přenesená",J206,0)</f>
        <v>0</v>
      </c>
      <c r="BH206" s="252">
        <f>IF(N206="sníž. přenesená",J206,0)</f>
        <v>0</v>
      </c>
      <c r="BI206" s="252">
        <f>IF(N206="nulová",J206,0)</f>
        <v>0</v>
      </c>
      <c r="BJ206" s="14" t="s">
        <v>83</v>
      </c>
      <c r="BK206" s="252">
        <f>ROUND(I206*H206,2)</f>
        <v>0</v>
      </c>
      <c r="BL206" s="14" t="s">
        <v>214</v>
      </c>
      <c r="BM206" s="251" t="s">
        <v>1156</v>
      </c>
    </row>
    <row r="207" s="2" customFormat="1" ht="16.5" customHeight="1">
      <c r="A207" s="35"/>
      <c r="B207" s="36"/>
      <c r="C207" s="253" t="s">
        <v>379</v>
      </c>
      <c r="D207" s="253" t="s">
        <v>181</v>
      </c>
      <c r="E207" s="254" t="s">
        <v>1157</v>
      </c>
      <c r="F207" s="255" t="s">
        <v>1158</v>
      </c>
      <c r="G207" s="256" t="s">
        <v>341</v>
      </c>
      <c r="H207" s="257">
        <v>1</v>
      </c>
      <c r="I207" s="258"/>
      <c r="J207" s="259">
        <f>ROUND(I207*H207,2)</f>
        <v>0</v>
      </c>
      <c r="K207" s="260"/>
      <c r="L207" s="261"/>
      <c r="M207" s="262" t="s">
        <v>1</v>
      </c>
      <c r="N207" s="263" t="s">
        <v>41</v>
      </c>
      <c r="O207" s="88"/>
      <c r="P207" s="249">
        <f>O207*H207</f>
        <v>0</v>
      </c>
      <c r="Q207" s="249">
        <v>0</v>
      </c>
      <c r="R207" s="249">
        <f>Q207*H207</f>
        <v>0</v>
      </c>
      <c r="S207" s="249">
        <v>0</v>
      </c>
      <c r="T207" s="250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51" t="s">
        <v>309</v>
      </c>
      <c r="AT207" s="251" t="s">
        <v>181</v>
      </c>
      <c r="AU207" s="251" t="s">
        <v>85</v>
      </c>
      <c r="AY207" s="14" t="s">
        <v>172</v>
      </c>
      <c r="BE207" s="252">
        <f>IF(N207="základní",J207,0)</f>
        <v>0</v>
      </c>
      <c r="BF207" s="252">
        <f>IF(N207="snížená",J207,0)</f>
        <v>0</v>
      </c>
      <c r="BG207" s="252">
        <f>IF(N207="zákl. přenesená",J207,0)</f>
        <v>0</v>
      </c>
      <c r="BH207" s="252">
        <f>IF(N207="sníž. přenesená",J207,0)</f>
        <v>0</v>
      </c>
      <c r="BI207" s="252">
        <f>IF(N207="nulová",J207,0)</f>
        <v>0</v>
      </c>
      <c r="BJ207" s="14" t="s">
        <v>83</v>
      </c>
      <c r="BK207" s="252">
        <f>ROUND(I207*H207,2)</f>
        <v>0</v>
      </c>
      <c r="BL207" s="14" t="s">
        <v>214</v>
      </c>
      <c r="BM207" s="251" t="s">
        <v>1159</v>
      </c>
    </row>
    <row r="208" s="2" customFormat="1" ht="16.5" customHeight="1">
      <c r="A208" s="35"/>
      <c r="B208" s="36"/>
      <c r="C208" s="239" t="s">
        <v>383</v>
      </c>
      <c r="D208" s="239" t="s">
        <v>175</v>
      </c>
      <c r="E208" s="240" t="s">
        <v>388</v>
      </c>
      <c r="F208" s="241" t="s">
        <v>389</v>
      </c>
      <c r="G208" s="242" t="s">
        <v>336</v>
      </c>
      <c r="H208" s="243">
        <v>16</v>
      </c>
      <c r="I208" s="244"/>
      <c r="J208" s="245">
        <f>ROUND(I208*H208,2)</f>
        <v>0</v>
      </c>
      <c r="K208" s="246"/>
      <c r="L208" s="41"/>
      <c r="M208" s="247" t="s">
        <v>1</v>
      </c>
      <c r="N208" s="248" t="s">
        <v>41</v>
      </c>
      <c r="O208" s="88"/>
      <c r="P208" s="249">
        <f>O208*H208</f>
        <v>0</v>
      </c>
      <c r="Q208" s="249">
        <v>0</v>
      </c>
      <c r="R208" s="249">
        <f>Q208*H208</f>
        <v>0</v>
      </c>
      <c r="S208" s="249">
        <v>0</v>
      </c>
      <c r="T208" s="250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51" t="s">
        <v>214</v>
      </c>
      <c r="AT208" s="251" t="s">
        <v>175</v>
      </c>
      <c r="AU208" s="251" t="s">
        <v>85</v>
      </c>
      <c r="AY208" s="14" t="s">
        <v>172</v>
      </c>
      <c r="BE208" s="252">
        <f>IF(N208="základní",J208,0)</f>
        <v>0</v>
      </c>
      <c r="BF208" s="252">
        <f>IF(N208="snížená",J208,0)</f>
        <v>0</v>
      </c>
      <c r="BG208" s="252">
        <f>IF(N208="zákl. přenesená",J208,0)</f>
        <v>0</v>
      </c>
      <c r="BH208" s="252">
        <f>IF(N208="sníž. přenesená",J208,0)</f>
        <v>0</v>
      </c>
      <c r="BI208" s="252">
        <f>IF(N208="nulová",J208,0)</f>
        <v>0</v>
      </c>
      <c r="BJ208" s="14" t="s">
        <v>83</v>
      </c>
      <c r="BK208" s="252">
        <f>ROUND(I208*H208,2)</f>
        <v>0</v>
      </c>
      <c r="BL208" s="14" t="s">
        <v>214</v>
      </c>
      <c r="BM208" s="251" t="s">
        <v>1160</v>
      </c>
    </row>
    <row r="209" s="2" customFormat="1" ht="21.75" customHeight="1">
      <c r="A209" s="35"/>
      <c r="B209" s="36"/>
      <c r="C209" s="239" t="s">
        <v>387</v>
      </c>
      <c r="D209" s="239" t="s">
        <v>175</v>
      </c>
      <c r="E209" s="240" t="s">
        <v>392</v>
      </c>
      <c r="F209" s="241" t="s">
        <v>393</v>
      </c>
      <c r="G209" s="242" t="s">
        <v>227</v>
      </c>
      <c r="H209" s="264"/>
      <c r="I209" s="244"/>
      <c r="J209" s="245">
        <f>ROUND(I209*H209,2)</f>
        <v>0</v>
      </c>
      <c r="K209" s="246"/>
      <c r="L209" s="41"/>
      <c r="M209" s="247" t="s">
        <v>1</v>
      </c>
      <c r="N209" s="248" t="s">
        <v>41</v>
      </c>
      <c r="O209" s="88"/>
      <c r="P209" s="249">
        <f>O209*H209</f>
        <v>0</v>
      </c>
      <c r="Q209" s="249">
        <v>0</v>
      </c>
      <c r="R209" s="249">
        <f>Q209*H209</f>
        <v>0</v>
      </c>
      <c r="S209" s="249">
        <v>0</v>
      </c>
      <c r="T209" s="250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51" t="s">
        <v>214</v>
      </c>
      <c r="AT209" s="251" t="s">
        <v>175</v>
      </c>
      <c r="AU209" s="251" t="s">
        <v>85</v>
      </c>
      <c r="AY209" s="14" t="s">
        <v>172</v>
      </c>
      <c r="BE209" s="252">
        <f>IF(N209="základní",J209,0)</f>
        <v>0</v>
      </c>
      <c r="BF209" s="252">
        <f>IF(N209="snížená",J209,0)</f>
        <v>0</v>
      </c>
      <c r="BG209" s="252">
        <f>IF(N209="zákl. přenesená",J209,0)</f>
        <v>0</v>
      </c>
      <c r="BH209" s="252">
        <f>IF(N209="sníž. přenesená",J209,0)</f>
        <v>0</v>
      </c>
      <c r="BI209" s="252">
        <f>IF(N209="nulová",J209,0)</f>
        <v>0</v>
      </c>
      <c r="BJ209" s="14" t="s">
        <v>83</v>
      </c>
      <c r="BK209" s="252">
        <f>ROUND(I209*H209,2)</f>
        <v>0</v>
      </c>
      <c r="BL209" s="14" t="s">
        <v>214</v>
      </c>
      <c r="BM209" s="251" t="s">
        <v>394</v>
      </c>
    </row>
    <row r="210" s="2" customFormat="1" ht="24.15" customHeight="1">
      <c r="A210" s="35"/>
      <c r="B210" s="36"/>
      <c r="C210" s="239" t="s">
        <v>391</v>
      </c>
      <c r="D210" s="239" t="s">
        <v>175</v>
      </c>
      <c r="E210" s="240" t="s">
        <v>396</v>
      </c>
      <c r="F210" s="241" t="s">
        <v>397</v>
      </c>
      <c r="G210" s="242" t="s">
        <v>227</v>
      </c>
      <c r="H210" s="264"/>
      <c r="I210" s="244"/>
      <c r="J210" s="245">
        <f>ROUND(I210*H210,2)</f>
        <v>0</v>
      </c>
      <c r="K210" s="246"/>
      <c r="L210" s="41"/>
      <c r="M210" s="247" t="s">
        <v>1</v>
      </c>
      <c r="N210" s="248" t="s">
        <v>41</v>
      </c>
      <c r="O210" s="88"/>
      <c r="P210" s="249">
        <f>O210*H210</f>
        <v>0</v>
      </c>
      <c r="Q210" s="249">
        <v>0</v>
      </c>
      <c r="R210" s="249">
        <f>Q210*H210</f>
        <v>0</v>
      </c>
      <c r="S210" s="249">
        <v>0</v>
      </c>
      <c r="T210" s="250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51" t="s">
        <v>214</v>
      </c>
      <c r="AT210" s="251" t="s">
        <v>175</v>
      </c>
      <c r="AU210" s="251" t="s">
        <v>85</v>
      </c>
      <c r="AY210" s="14" t="s">
        <v>172</v>
      </c>
      <c r="BE210" s="252">
        <f>IF(N210="základní",J210,0)</f>
        <v>0</v>
      </c>
      <c r="BF210" s="252">
        <f>IF(N210="snížená",J210,0)</f>
        <v>0</v>
      </c>
      <c r="BG210" s="252">
        <f>IF(N210="zákl. přenesená",J210,0)</f>
        <v>0</v>
      </c>
      <c r="BH210" s="252">
        <f>IF(N210="sníž. přenesená",J210,0)</f>
        <v>0</v>
      </c>
      <c r="BI210" s="252">
        <f>IF(N210="nulová",J210,0)</f>
        <v>0</v>
      </c>
      <c r="BJ210" s="14" t="s">
        <v>83</v>
      </c>
      <c r="BK210" s="252">
        <f>ROUND(I210*H210,2)</f>
        <v>0</v>
      </c>
      <c r="BL210" s="14" t="s">
        <v>214</v>
      </c>
      <c r="BM210" s="251" t="s">
        <v>398</v>
      </c>
    </row>
    <row r="211" s="12" customFormat="1" ht="22.8" customHeight="1">
      <c r="A211" s="12"/>
      <c r="B211" s="223"/>
      <c r="C211" s="224"/>
      <c r="D211" s="225" t="s">
        <v>75</v>
      </c>
      <c r="E211" s="237" t="s">
        <v>399</v>
      </c>
      <c r="F211" s="237" t="s">
        <v>400</v>
      </c>
      <c r="G211" s="224"/>
      <c r="H211" s="224"/>
      <c r="I211" s="227"/>
      <c r="J211" s="238">
        <f>BK211</f>
        <v>0</v>
      </c>
      <c r="K211" s="224"/>
      <c r="L211" s="229"/>
      <c r="M211" s="230"/>
      <c r="N211" s="231"/>
      <c r="O211" s="231"/>
      <c r="P211" s="232">
        <f>SUM(P212:P216)</f>
        <v>0</v>
      </c>
      <c r="Q211" s="231"/>
      <c r="R211" s="232">
        <f>SUM(R212:R216)</f>
        <v>0.021399999999999999</v>
      </c>
      <c r="S211" s="231"/>
      <c r="T211" s="233">
        <f>SUM(T212:T216)</f>
        <v>0.02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234" t="s">
        <v>85</v>
      </c>
      <c r="AT211" s="235" t="s">
        <v>75</v>
      </c>
      <c r="AU211" s="235" t="s">
        <v>83</v>
      </c>
      <c r="AY211" s="234" t="s">
        <v>172</v>
      </c>
      <c r="BK211" s="236">
        <f>SUM(BK212:BK216)</f>
        <v>0</v>
      </c>
    </row>
    <row r="212" s="2" customFormat="1" ht="21.75" customHeight="1">
      <c r="A212" s="35"/>
      <c r="B212" s="36"/>
      <c r="C212" s="239" t="s">
        <v>395</v>
      </c>
      <c r="D212" s="239" t="s">
        <v>175</v>
      </c>
      <c r="E212" s="240" t="s">
        <v>402</v>
      </c>
      <c r="F212" s="241" t="s">
        <v>403</v>
      </c>
      <c r="G212" s="242" t="s">
        <v>404</v>
      </c>
      <c r="H212" s="243">
        <v>20</v>
      </c>
      <c r="I212" s="244"/>
      <c r="J212" s="245">
        <f>ROUND(I212*H212,2)</f>
        <v>0</v>
      </c>
      <c r="K212" s="246"/>
      <c r="L212" s="41"/>
      <c r="M212" s="247" t="s">
        <v>1</v>
      </c>
      <c r="N212" s="248" t="s">
        <v>41</v>
      </c>
      <c r="O212" s="88"/>
      <c r="P212" s="249">
        <f>O212*H212</f>
        <v>0</v>
      </c>
      <c r="Q212" s="249">
        <v>6.9999999999999994E-05</v>
      </c>
      <c r="R212" s="249">
        <f>Q212*H212</f>
        <v>0.0013999999999999998</v>
      </c>
      <c r="S212" s="249">
        <v>0</v>
      </c>
      <c r="T212" s="250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51" t="s">
        <v>214</v>
      </c>
      <c r="AT212" s="251" t="s">
        <v>175</v>
      </c>
      <c r="AU212" s="251" t="s">
        <v>85</v>
      </c>
      <c r="AY212" s="14" t="s">
        <v>172</v>
      </c>
      <c r="BE212" s="252">
        <f>IF(N212="základní",J212,0)</f>
        <v>0</v>
      </c>
      <c r="BF212" s="252">
        <f>IF(N212="snížená",J212,0)</f>
        <v>0</v>
      </c>
      <c r="BG212" s="252">
        <f>IF(N212="zákl. přenesená",J212,0)</f>
        <v>0</v>
      </c>
      <c r="BH212" s="252">
        <f>IF(N212="sníž. přenesená",J212,0)</f>
        <v>0</v>
      </c>
      <c r="BI212" s="252">
        <f>IF(N212="nulová",J212,0)</f>
        <v>0</v>
      </c>
      <c r="BJ212" s="14" t="s">
        <v>83</v>
      </c>
      <c r="BK212" s="252">
        <f>ROUND(I212*H212,2)</f>
        <v>0</v>
      </c>
      <c r="BL212" s="14" t="s">
        <v>214</v>
      </c>
      <c r="BM212" s="251" t="s">
        <v>405</v>
      </c>
    </row>
    <row r="213" s="2" customFormat="1" ht="24.15" customHeight="1">
      <c r="A213" s="35"/>
      <c r="B213" s="36"/>
      <c r="C213" s="253" t="s">
        <v>401</v>
      </c>
      <c r="D213" s="253" t="s">
        <v>181</v>
      </c>
      <c r="E213" s="254" t="s">
        <v>407</v>
      </c>
      <c r="F213" s="255" t="s">
        <v>408</v>
      </c>
      <c r="G213" s="256" t="s">
        <v>191</v>
      </c>
      <c r="H213" s="257">
        <v>0.02</v>
      </c>
      <c r="I213" s="258"/>
      <c r="J213" s="259">
        <f>ROUND(I213*H213,2)</f>
        <v>0</v>
      </c>
      <c r="K213" s="260"/>
      <c r="L213" s="261"/>
      <c r="M213" s="262" t="s">
        <v>1</v>
      </c>
      <c r="N213" s="263" t="s">
        <v>41</v>
      </c>
      <c r="O213" s="88"/>
      <c r="P213" s="249">
        <f>O213*H213</f>
        <v>0</v>
      </c>
      <c r="Q213" s="249">
        <v>1</v>
      </c>
      <c r="R213" s="249">
        <f>Q213*H213</f>
        <v>0.02</v>
      </c>
      <c r="S213" s="249">
        <v>0</v>
      </c>
      <c r="T213" s="250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51" t="s">
        <v>309</v>
      </c>
      <c r="AT213" s="251" t="s">
        <v>181</v>
      </c>
      <c r="AU213" s="251" t="s">
        <v>85</v>
      </c>
      <c r="AY213" s="14" t="s">
        <v>172</v>
      </c>
      <c r="BE213" s="252">
        <f>IF(N213="základní",J213,0)</f>
        <v>0</v>
      </c>
      <c r="BF213" s="252">
        <f>IF(N213="snížená",J213,0)</f>
        <v>0</v>
      </c>
      <c r="BG213" s="252">
        <f>IF(N213="zákl. přenesená",J213,0)</f>
        <v>0</v>
      </c>
      <c r="BH213" s="252">
        <f>IF(N213="sníž. přenesená",J213,0)</f>
        <v>0</v>
      </c>
      <c r="BI213" s="252">
        <f>IF(N213="nulová",J213,0)</f>
        <v>0</v>
      </c>
      <c r="BJ213" s="14" t="s">
        <v>83</v>
      </c>
      <c r="BK213" s="252">
        <f>ROUND(I213*H213,2)</f>
        <v>0</v>
      </c>
      <c r="BL213" s="14" t="s">
        <v>214</v>
      </c>
      <c r="BM213" s="251" t="s">
        <v>409</v>
      </c>
    </row>
    <row r="214" s="2" customFormat="1" ht="24.15" customHeight="1">
      <c r="A214" s="35"/>
      <c r="B214" s="36"/>
      <c r="C214" s="239" t="s">
        <v>406</v>
      </c>
      <c r="D214" s="239" t="s">
        <v>175</v>
      </c>
      <c r="E214" s="240" t="s">
        <v>411</v>
      </c>
      <c r="F214" s="241" t="s">
        <v>412</v>
      </c>
      <c r="G214" s="242" t="s">
        <v>404</v>
      </c>
      <c r="H214" s="243">
        <v>20</v>
      </c>
      <c r="I214" s="244"/>
      <c r="J214" s="245">
        <f>ROUND(I214*H214,2)</f>
        <v>0</v>
      </c>
      <c r="K214" s="246"/>
      <c r="L214" s="41"/>
      <c r="M214" s="247" t="s">
        <v>1</v>
      </c>
      <c r="N214" s="248" t="s">
        <v>41</v>
      </c>
      <c r="O214" s="88"/>
      <c r="P214" s="249">
        <f>O214*H214</f>
        <v>0</v>
      </c>
      <c r="Q214" s="249">
        <v>0</v>
      </c>
      <c r="R214" s="249">
        <f>Q214*H214</f>
        <v>0</v>
      </c>
      <c r="S214" s="249">
        <v>0.001</v>
      </c>
      <c r="T214" s="250">
        <f>S214*H214</f>
        <v>0.02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51" t="s">
        <v>214</v>
      </c>
      <c r="AT214" s="251" t="s">
        <v>175</v>
      </c>
      <c r="AU214" s="251" t="s">
        <v>85</v>
      </c>
      <c r="AY214" s="14" t="s">
        <v>172</v>
      </c>
      <c r="BE214" s="252">
        <f>IF(N214="základní",J214,0)</f>
        <v>0</v>
      </c>
      <c r="BF214" s="252">
        <f>IF(N214="snížená",J214,0)</f>
        <v>0</v>
      </c>
      <c r="BG214" s="252">
        <f>IF(N214="zákl. přenesená",J214,0)</f>
        <v>0</v>
      </c>
      <c r="BH214" s="252">
        <f>IF(N214="sníž. přenesená",J214,0)</f>
        <v>0</v>
      </c>
      <c r="BI214" s="252">
        <f>IF(N214="nulová",J214,0)</f>
        <v>0</v>
      </c>
      <c r="BJ214" s="14" t="s">
        <v>83</v>
      </c>
      <c r="BK214" s="252">
        <f>ROUND(I214*H214,2)</f>
        <v>0</v>
      </c>
      <c r="BL214" s="14" t="s">
        <v>214</v>
      </c>
      <c r="BM214" s="251" t="s">
        <v>413</v>
      </c>
    </row>
    <row r="215" s="2" customFormat="1" ht="24.15" customHeight="1">
      <c r="A215" s="35"/>
      <c r="B215" s="36"/>
      <c r="C215" s="239" t="s">
        <v>410</v>
      </c>
      <c r="D215" s="239" t="s">
        <v>175</v>
      </c>
      <c r="E215" s="240" t="s">
        <v>415</v>
      </c>
      <c r="F215" s="241" t="s">
        <v>416</v>
      </c>
      <c r="G215" s="242" t="s">
        <v>227</v>
      </c>
      <c r="H215" s="264"/>
      <c r="I215" s="244"/>
      <c r="J215" s="245">
        <f>ROUND(I215*H215,2)</f>
        <v>0</v>
      </c>
      <c r="K215" s="246"/>
      <c r="L215" s="41"/>
      <c r="M215" s="247" t="s">
        <v>1</v>
      </c>
      <c r="N215" s="248" t="s">
        <v>41</v>
      </c>
      <c r="O215" s="88"/>
      <c r="P215" s="249">
        <f>O215*H215</f>
        <v>0</v>
      </c>
      <c r="Q215" s="249">
        <v>0</v>
      </c>
      <c r="R215" s="249">
        <f>Q215*H215</f>
        <v>0</v>
      </c>
      <c r="S215" s="249">
        <v>0</v>
      </c>
      <c r="T215" s="250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51" t="s">
        <v>214</v>
      </c>
      <c r="AT215" s="251" t="s">
        <v>175</v>
      </c>
      <c r="AU215" s="251" t="s">
        <v>85</v>
      </c>
      <c r="AY215" s="14" t="s">
        <v>172</v>
      </c>
      <c r="BE215" s="252">
        <f>IF(N215="základní",J215,0)</f>
        <v>0</v>
      </c>
      <c r="BF215" s="252">
        <f>IF(N215="snížená",J215,0)</f>
        <v>0</v>
      </c>
      <c r="BG215" s="252">
        <f>IF(N215="zákl. přenesená",J215,0)</f>
        <v>0</v>
      </c>
      <c r="BH215" s="252">
        <f>IF(N215="sníž. přenesená",J215,0)</f>
        <v>0</v>
      </c>
      <c r="BI215" s="252">
        <f>IF(N215="nulová",J215,0)</f>
        <v>0</v>
      </c>
      <c r="BJ215" s="14" t="s">
        <v>83</v>
      </c>
      <c r="BK215" s="252">
        <f>ROUND(I215*H215,2)</f>
        <v>0</v>
      </c>
      <c r="BL215" s="14" t="s">
        <v>214</v>
      </c>
      <c r="BM215" s="251" t="s">
        <v>417</v>
      </c>
    </row>
    <row r="216" s="2" customFormat="1" ht="24.15" customHeight="1">
      <c r="A216" s="35"/>
      <c r="B216" s="36"/>
      <c r="C216" s="239" t="s">
        <v>414</v>
      </c>
      <c r="D216" s="239" t="s">
        <v>175</v>
      </c>
      <c r="E216" s="240" t="s">
        <v>419</v>
      </c>
      <c r="F216" s="241" t="s">
        <v>420</v>
      </c>
      <c r="G216" s="242" t="s">
        <v>227</v>
      </c>
      <c r="H216" s="264"/>
      <c r="I216" s="244"/>
      <c r="J216" s="245">
        <f>ROUND(I216*H216,2)</f>
        <v>0</v>
      </c>
      <c r="K216" s="246"/>
      <c r="L216" s="41"/>
      <c r="M216" s="247" t="s">
        <v>1</v>
      </c>
      <c r="N216" s="248" t="s">
        <v>41</v>
      </c>
      <c r="O216" s="88"/>
      <c r="P216" s="249">
        <f>O216*H216</f>
        <v>0</v>
      </c>
      <c r="Q216" s="249">
        <v>0</v>
      </c>
      <c r="R216" s="249">
        <f>Q216*H216</f>
        <v>0</v>
      </c>
      <c r="S216" s="249">
        <v>0</v>
      </c>
      <c r="T216" s="250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51" t="s">
        <v>214</v>
      </c>
      <c r="AT216" s="251" t="s">
        <v>175</v>
      </c>
      <c r="AU216" s="251" t="s">
        <v>85</v>
      </c>
      <c r="AY216" s="14" t="s">
        <v>172</v>
      </c>
      <c r="BE216" s="252">
        <f>IF(N216="základní",J216,0)</f>
        <v>0</v>
      </c>
      <c r="BF216" s="252">
        <f>IF(N216="snížená",J216,0)</f>
        <v>0</v>
      </c>
      <c r="BG216" s="252">
        <f>IF(N216="zákl. přenesená",J216,0)</f>
        <v>0</v>
      </c>
      <c r="BH216" s="252">
        <f>IF(N216="sníž. přenesená",J216,0)</f>
        <v>0</v>
      </c>
      <c r="BI216" s="252">
        <f>IF(N216="nulová",J216,0)</f>
        <v>0</v>
      </c>
      <c r="BJ216" s="14" t="s">
        <v>83</v>
      </c>
      <c r="BK216" s="252">
        <f>ROUND(I216*H216,2)</f>
        <v>0</v>
      </c>
      <c r="BL216" s="14" t="s">
        <v>214</v>
      </c>
      <c r="BM216" s="251" t="s">
        <v>421</v>
      </c>
    </row>
    <row r="217" s="12" customFormat="1" ht="22.8" customHeight="1">
      <c r="A217" s="12"/>
      <c r="B217" s="223"/>
      <c r="C217" s="224"/>
      <c r="D217" s="225" t="s">
        <v>75</v>
      </c>
      <c r="E217" s="237" t="s">
        <v>422</v>
      </c>
      <c r="F217" s="237" t="s">
        <v>423</v>
      </c>
      <c r="G217" s="224"/>
      <c r="H217" s="224"/>
      <c r="I217" s="227"/>
      <c r="J217" s="238">
        <f>BK217</f>
        <v>0</v>
      </c>
      <c r="K217" s="224"/>
      <c r="L217" s="229"/>
      <c r="M217" s="230"/>
      <c r="N217" s="231"/>
      <c r="O217" s="231"/>
      <c r="P217" s="232">
        <f>SUM(P218:P228)</f>
        <v>0</v>
      </c>
      <c r="Q217" s="231"/>
      <c r="R217" s="232">
        <f>SUM(R218:R228)</f>
        <v>0.0017900000000000004</v>
      </c>
      <c r="S217" s="231"/>
      <c r="T217" s="233">
        <f>SUM(T218:T228)</f>
        <v>0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R217" s="234" t="s">
        <v>85</v>
      </c>
      <c r="AT217" s="235" t="s">
        <v>75</v>
      </c>
      <c r="AU217" s="235" t="s">
        <v>83</v>
      </c>
      <c r="AY217" s="234" t="s">
        <v>172</v>
      </c>
      <c r="BK217" s="236">
        <f>SUM(BK218:BK228)</f>
        <v>0</v>
      </c>
    </row>
    <row r="218" s="2" customFormat="1" ht="24.15" customHeight="1">
      <c r="A218" s="35"/>
      <c r="B218" s="36"/>
      <c r="C218" s="239" t="s">
        <v>418</v>
      </c>
      <c r="D218" s="239" t="s">
        <v>175</v>
      </c>
      <c r="E218" s="240" t="s">
        <v>425</v>
      </c>
      <c r="F218" s="241" t="s">
        <v>426</v>
      </c>
      <c r="G218" s="242" t="s">
        <v>427</v>
      </c>
      <c r="H218" s="243">
        <v>1</v>
      </c>
      <c r="I218" s="244"/>
      <c r="J218" s="245">
        <f>ROUND(I218*H218,2)</f>
        <v>0</v>
      </c>
      <c r="K218" s="246"/>
      <c r="L218" s="41"/>
      <c r="M218" s="247" t="s">
        <v>1</v>
      </c>
      <c r="N218" s="248" t="s">
        <v>41</v>
      </c>
      <c r="O218" s="88"/>
      <c r="P218" s="249">
        <f>O218*H218</f>
        <v>0</v>
      </c>
      <c r="Q218" s="249">
        <v>8.0000000000000007E-05</v>
      </c>
      <c r="R218" s="249">
        <f>Q218*H218</f>
        <v>8.0000000000000007E-05</v>
      </c>
      <c r="S218" s="249">
        <v>0</v>
      </c>
      <c r="T218" s="250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51" t="s">
        <v>214</v>
      </c>
      <c r="AT218" s="251" t="s">
        <v>175</v>
      </c>
      <c r="AU218" s="251" t="s">
        <v>85</v>
      </c>
      <c r="AY218" s="14" t="s">
        <v>172</v>
      </c>
      <c r="BE218" s="252">
        <f>IF(N218="základní",J218,0)</f>
        <v>0</v>
      </c>
      <c r="BF218" s="252">
        <f>IF(N218="snížená",J218,0)</f>
        <v>0</v>
      </c>
      <c r="BG218" s="252">
        <f>IF(N218="zákl. přenesená",J218,0)</f>
        <v>0</v>
      </c>
      <c r="BH218" s="252">
        <f>IF(N218="sníž. přenesená",J218,0)</f>
        <v>0</v>
      </c>
      <c r="BI218" s="252">
        <f>IF(N218="nulová",J218,0)</f>
        <v>0</v>
      </c>
      <c r="BJ218" s="14" t="s">
        <v>83</v>
      </c>
      <c r="BK218" s="252">
        <f>ROUND(I218*H218,2)</f>
        <v>0</v>
      </c>
      <c r="BL218" s="14" t="s">
        <v>214</v>
      </c>
      <c r="BM218" s="251" t="s">
        <v>428</v>
      </c>
    </row>
    <row r="219" s="2" customFormat="1" ht="24.15" customHeight="1">
      <c r="A219" s="35"/>
      <c r="B219" s="36"/>
      <c r="C219" s="239" t="s">
        <v>424</v>
      </c>
      <c r="D219" s="239" t="s">
        <v>175</v>
      </c>
      <c r="E219" s="240" t="s">
        <v>430</v>
      </c>
      <c r="F219" s="241" t="s">
        <v>431</v>
      </c>
      <c r="G219" s="242" t="s">
        <v>427</v>
      </c>
      <c r="H219" s="243">
        <v>1</v>
      </c>
      <c r="I219" s="244"/>
      <c r="J219" s="245">
        <f>ROUND(I219*H219,2)</f>
        <v>0</v>
      </c>
      <c r="K219" s="246"/>
      <c r="L219" s="41"/>
      <c r="M219" s="247" t="s">
        <v>1</v>
      </c>
      <c r="N219" s="248" t="s">
        <v>41</v>
      </c>
      <c r="O219" s="88"/>
      <c r="P219" s="249">
        <f>O219*H219</f>
        <v>0</v>
      </c>
      <c r="Q219" s="249">
        <v>0.00013999999999999999</v>
      </c>
      <c r="R219" s="249">
        <f>Q219*H219</f>
        <v>0.00013999999999999999</v>
      </c>
      <c r="S219" s="249">
        <v>0</v>
      </c>
      <c r="T219" s="250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51" t="s">
        <v>214</v>
      </c>
      <c r="AT219" s="251" t="s">
        <v>175</v>
      </c>
      <c r="AU219" s="251" t="s">
        <v>85</v>
      </c>
      <c r="AY219" s="14" t="s">
        <v>172</v>
      </c>
      <c r="BE219" s="252">
        <f>IF(N219="základní",J219,0)</f>
        <v>0</v>
      </c>
      <c r="BF219" s="252">
        <f>IF(N219="snížená",J219,0)</f>
        <v>0</v>
      </c>
      <c r="BG219" s="252">
        <f>IF(N219="zákl. přenesená",J219,0)</f>
        <v>0</v>
      </c>
      <c r="BH219" s="252">
        <f>IF(N219="sníž. přenesená",J219,0)</f>
        <v>0</v>
      </c>
      <c r="BI219" s="252">
        <f>IF(N219="nulová",J219,0)</f>
        <v>0</v>
      </c>
      <c r="BJ219" s="14" t="s">
        <v>83</v>
      </c>
      <c r="BK219" s="252">
        <f>ROUND(I219*H219,2)</f>
        <v>0</v>
      </c>
      <c r="BL219" s="14" t="s">
        <v>214</v>
      </c>
      <c r="BM219" s="251" t="s">
        <v>432</v>
      </c>
    </row>
    <row r="220" s="2" customFormat="1" ht="24.15" customHeight="1">
      <c r="A220" s="35"/>
      <c r="B220" s="36"/>
      <c r="C220" s="239" t="s">
        <v>429</v>
      </c>
      <c r="D220" s="239" t="s">
        <v>175</v>
      </c>
      <c r="E220" s="240" t="s">
        <v>434</v>
      </c>
      <c r="F220" s="241" t="s">
        <v>435</v>
      </c>
      <c r="G220" s="242" t="s">
        <v>427</v>
      </c>
      <c r="H220" s="243">
        <v>1</v>
      </c>
      <c r="I220" s="244"/>
      <c r="J220" s="245">
        <f>ROUND(I220*H220,2)</f>
        <v>0</v>
      </c>
      <c r="K220" s="246"/>
      <c r="L220" s="41"/>
      <c r="M220" s="247" t="s">
        <v>1</v>
      </c>
      <c r="N220" s="248" t="s">
        <v>41</v>
      </c>
      <c r="O220" s="88"/>
      <c r="P220" s="249">
        <f>O220*H220</f>
        <v>0</v>
      </c>
      <c r="Q220" s="249">
        <v>0.00012</v>
      </c>
      <c r="R220" s="249">
        <f>Q220*H220</f>
        <v>0.00012</v>
      </c>
      <c r="S220" s="249">
        <v>0</v>
      </c>
      <c r="T220" s="250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51" t="s">
        <v>214</v>
      </c>
      <c r="AT220" s="251" t="s">
        <v>175</v>
      </c>
      <c r="AU220" s="251" t="s">
        <v>85</v>
      </c>
      <c r="AY220" s="14" t="s">
        <v>172</v>
      </c>
      <c r="BE220" s="252">
        <f>IF(N220="základní",J220,0)</f>
        <v>0</v>
      </c>
      <c r="BF220" s="252">
        <f>IF(N220="snížená",J220,0)</f>
        <v>0</v>
      </c>
      <c r="BG220" s="252">
        <f>IF(N220="zákl. přenesená",J220,0)</f>
        <v>0</v>
      </c>
      <c r="BH220" s="252">
        <f>IF(N220="sníž. přenesená",J220,0)</f>
        <v>0</v>
      </c>
      <c r="BI220" s="252">
        <f>IF(N220="nulová",J220,0)</f>
        <v>0</v>
      </c>
      <c r="BJ220" s="14" t="s">
        <v>83</v>
      </c>
      <c r="BK220" s="252">
        <f>ROUND(I220*H220,2)</f>
        <v>0</v>
      </c>
      <c r="BL220" s="14" t="s">
        <v>214</v>
      </c>
      <c r="BM220" s="251" t="s">
        <v>436</v>
      </c>
    </row>
    <row r="221" s="2" customFormat="1" ht="24.15" customHeight="1">
      <c r="A221" s="35"/>
      <c r="B221" s="36"/>
      <c r="C221" s="239" t="s">
        <v>433</v>
      </c>
      <c r="D221" s="239" t="s">
        <v>175</v>
      </c>
      <c r="E221" s="240" t="s">
        <v>438</v>
      </c>
      <c r="F221" s="241" t="s">
        <v>439</v>
      </c>
      <c r="G221" s="242" t="s">
        <v>213</v>
      </c>
      <c r="H221" s="243">
        <v>5</v>
      </c>
      <c r="I221" s="244"/>
      <c r="J221" s="245">
        <f>ROUND(I221*H221,2)</f>
        <v>0</v>
      </c>
      <c r="K221" s="246"/>
      <c r="L221" s="41"/>
      <c r="M221" s="247" t="s">
        <v>1</v>
      </c>
      <c r="N221" s="248" t="s">
        <v>41</v>
      </c>
      <c r="O221" s="88"/>
      <c r="P221" s="249">
        <f>O221*H221</f>
        <v>0</v>
      </c>
      <c r="Q221" s="249">
        <v>2.0000000000000002E-05</v>
      </c>
      <c r="R221" s="249">
        <f>Q221*H221</f>
        <v>0.00010000000000000001</v>
      </c>
      <c r="S221" s="249">
        <v>0</v>
      </c>
      <c r="T221" s="250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51" t="s">
        <v>214</v>
      </c>
      <c r="AT221" s="251" t="s">
        <v>175</v>
      </c>
      <c r="AU221" s="251" t="s">
        <v>85</v>
      </c>
      <c r="AY221" s="14" t="s">
        <v>172</v>
      </c>
      <c r="BE221" s="252">
        <f>IF(N221="základní",J221,0)</f>
        <v>0</v>
      </c>
      <c r="BF221" s="252">
        <f>IF(N221="snížená",J221,0)</f>
        <v>0</v>
      </c>
      <c r="BG221" s="252">
        <f>IF(N221="zákl. přenesená",J221,0)</f>
        <v>0</v>
      </c>
      <c r="BH221" s="252">
        <f>IF(N221="sníž. přenesená",J221,0)</f>
        <v>0</v>
      </c>
      <c r="BI221" s="252">
        <f>IF(N221="nulová",J221,0)</f>
        <v>0</v>
      </c>
      <c r="BJ221" s="14" t="s">
        <v>83</v>
      </c>
      <c r="BK221" s="252">
        <f>ROUND(I221*H221,2)</f>
        <v>0</v>
      </c>
      <c r="BL221" s="14" t="s">
        <v>214</v>
      </c>
      <c r="BM221" s="251" t="s">
        <v>440</v>
      </c>
    </row>
    <row r="222" s="2" customFormat="1" ht="24.15" customHeight="1">
      <c r="A222" s="35"/>
      <c r="B222" s="36"/>
      <c r="C222" s="239" t="s">
        <v>437</v>
      </c>
      <c r="D222" s="239" t="s">
        <v>175</v>
      </c>
      <c r="E222" s="240" t="s">
        <v>983</v>
      </c>
      <c r="F222" s="241" t="s">
        <v>984</v>
      </c>
      <c r="G222" s="242" t="s">
        <v>213</v>
      </c>
      <c r="H222" s="243">
        <v>7</v>
      </c>
      <c r="I222" s="244"/>
      <c r="J222" s="245">
        <f>ROUND(I222*H222,2)</f>
        <v>0</v>
      </c>
      <c r="K222" s="246"/>
      <c r="L222" s="41"/>
      <c r="M222" s="247" t="s">
        <v>1</v>
      </c>
      <c r="N222" s="248" t="s">
        <v>41</v>
      </c>
      <c r="O222" s="88"/>
      <c r="P222" s="249">
        <f>O222*H222</f>
        <v>0</v>
      </c>
      <c r="Q222" s="249">
        <v>3.0000000000000001E-05</v>
      </c>
      <c r="R222" s="249">
        <f>Q222*H222</f>
        <v>0.00021000000000000001</v>
      </c>
      <c r="S222" s="249">
        <v>0</v>
      </c>
      <c r="T222" s="250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51" t="s">
        <v>214</v>
      </c>
      <c r="AT222" s="251" t="s">
        <v>175</v>
      </c>
      <c r="AU222" s="251" t="s">
        <v>85</v>
      </c>
      <c r="AY222" s="14" t="s">
        <v>172</v>
      </c>
      <c r="BE222" s="252">
        <f>IF(N222="základní",J222,0)</f>
        <v>0</v>
      </c>
      <c r="BF222" s="252">
        <f>IF(N222="snížená",J222,0)</f>
        <v>0</v>
      </c>
      <c r="BG222" s="252">
        <f>IF(N222="zákl. přenesená",J222,0)</f>
        <v>0</v>
      </c>
      <c r="BH222" s="252">
        <f>IF(N222="sníž. přenesená",J222,0)</f>
        <v>0</v>
      </c>
      <c r="BI222" s="252">
        <f>IF(N222="nulová",J222,0)</f>
        <v>0</v>
      </c>
      <c r="BJ222" s="14" t="s">
        <v>83</v>
      </c>
      <c r="BK222" s="252">
        <f>ROUND(I222*H222,2)</f>
        <v>0</v>
      </c>
      <c r="BL222" s="14" t="s">
        <v>214</v>
      </c>
      <c r="BM222" s="251" t="s">
        <v>1161</v>
      </c>
    </row>
    <row r="223" s="2" customFormat="1" ht="24.15" customHeight="1">
      <c r="A223" s="35"/>
      <c r="B223" s="36"/>
      <c r="C223" s="239" t="s">
        <v>441</v>
      </c>
      <c r="D223" s="239" t="s">
        <v>175</v>
      </c>
      <c r="E223" s="240" t="s">
        <v>442</v>
      </c>
      <c r="F223" s="241" t="s">
        <v>443</v>
      </c>
      <c r="G223" s="242" t="s">
        <v>213</v>
      </c>
      <c r="H223" s="243">
        <v>5</v>
      </c>
      <c r="I223" s="244"/>
      <c r="J223" s="245">
        <f>ROUND(I223*H223,2)</f>
        <v>0</v>
      </c>
      <c r="K223" s="246"/>
      <c r="L223" s="41"/>
      <c r="M223" s="247" t="s">
        <v>1</v>
      </c>
      <c r="N223" s="248" t="s">
        <v>41</v>
      </c>
      <c r="O223" s="88"/>
      <c r="P223" s="249">
        <f>O223*H223</f>
        <v>0</v>
      </c>
      <c r="Q223" s="249">
        <v>2.0000000000000002E-05</v>
      </c>
      <c r="R223" s="249">
        <f>Q223*H223</f>
        <v>0.00010000000000000001</v>
      </c>
      <c r="S223" s="249">
        <v>0</v>
      </c>
      <c r="T223" s="250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51" t="s">
        <v>214</v>
      </c>
      <c r="AT223" s="251" t="s">
        <v>175</v>
      </c>
      <c r="AU223" s="251" t="s">
        <v>85</v>
      </c>
      <c r="AY223" s="14" t="s">
        <v>172</v>
      </c>
      <c r="BE223" s="252">
        <f>IF(N223="základní",J223,0)</f>
        <v>0</v>
      </c>
      <c r="BF223" s="252">
        <f>IF(N223="snížená",J223,0)</f>
        <v>0</v>
      </c>
      <c r="BG223" s="252">
        <f>IF(N223="zákl. přenesená",J223,0)</f>
        <v>0</v>
      </c>
      <c r="BH223" s="252">
        <f>IF(N223="sníž. přenesená",J223,0)</f>
        <v>0</v>
      </c>
      <c r="BI223" s="252">
        <f>IF(N223="nulová",J223,0)</f>
        <v>0</v>
      </c>
      <c r="BJ223" s="14" t="s">
        <v>83</v>
      </c>
      <c r="BK223" s="252">
        <f>ROUND(I223*H223,2)</f>
        <v>0</v>
      </c>
      <c r="BL223" s="14" t="s">
        <v>214</v>
      </c>
      <c r="BM223" s="251" t="s">
        <v>444</v>
      </c>
    </row>
    <row r="224" s="2" customFormat="1" ht="24.15" customHeight="1">
      <c r="A224" s="35"/>
      <c r="B224" s="36"/>
      <c r="C224" s="239" t="s">
        <v>445</v>
      </c>
      <c r="D224" s="239" t="s">
        <v>175</v>
      </c>
      <c r="E224" s="240" t="s">
        <v>989</v>
      </c>
      <c r="F224" s="241" t="s">
        <v>990</v>
      </c>
      <c r="G224" s="242" t="s">
        <v>213</v>
      </c>
      <c r="H224" s="243">
        <v>7</v>
      </c>
      <c r="I224" s="244"/>
      <c r="J224" s="245">
        <f>ROUND(I224*H224,2)</f>
        <v>0</v>
      </c>
      <c r="K224" s="246"/>
      <c r="L224" s="41"/>
      <c r="M224" s="247" t="s">
        <v>1</v>
      </c>
      <c r="N224" s="248" t="s">
        <v>41</v>
      </c>
      <c r="O224" s="88"/>
      <c r="P224" s="249">
        <f>O224*H224</f>
        <v>0</v>
      </c>
      <c r="Q224" s="249">
        <v>4.0000000000000003E-05</v>
      </c>
      <c r="R224" s="249">
        <f>Q224*H224</f>
        <v>0.00028000000000000003</v>
      </c>
      <c r="S224" s="249">
        <v>0</v>
      </c>
      <c r="T224" s="250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51" t="s">
        <v>214</v>
      </c>
      <c r="AT224" s="251" t="s">
        <v>175</v>
      </c>
      <c r="AU224" s="251" t="s">
        <v>85</v>
      </c>
      <c r="AY224" s="14" t="s">
        <v>172</v>
      </c>
      <c r="BE224" s="252">
        <f>IF(N224="základní",J224,0)</f>
        <v>0</v>
      </c>
      <c r="BF224" s="252">
        <f>IF(N224="snížená",J224,0)</f>
        <v>0</v>
      </c>
      <c r="BG224" s="252">
        <f>IF(N224="zákl. přenesená",J224,0)</f>
        <v>0</v>
      </c>
      <c r="BH224" s="252">
        <f>IF(N224="sníž. přenesená",J224,0)</f>
        <v>0</v>
      </c>
      <c r="BI224" s="252">
        <f>IF(N224="nulová",J224,0)</f>
        <v>0</v>
      </c>
      <c r="BJ224" s="14" t="s">
        <v>83</v>
      </c>
      <c r="BK224" s="252">
        <f>ROUND(I224*H224,2)</f>
        <v>0</v>
      </c>
      <c r="BL224" s="14" t="s">
        <v>214</v>
      </c>
      <c r="BM224" s="251" t="s">
        <v>1162</v>
      </c>
    </row>
    <row r="225" s="2" customFormat="1" ht="24.15" customHeight="1">
      <c r="A225" s="35"/>
      <c r="B225" s="36"/>
      <c r="C225" s="239" t="s">
        <v>279</v>
      </c>
      <c r="D225" s="239" t="s">
        <v>175</v>
      </c>
      <c r="E225" s="240" t="s">
        <v>446</v>
      </c>
      <c r="F225" s="241" t="s">
        <v>447</v>
      </c>
      <c r="G225" s="242" t="s">
        <v>213</v>
      </c>
      <c r="H225" s="243">
        <v>5</v>
      </c>
      <c r="I225" s="244"/>
      <c r="J225" s="245">
        <f>ROUND(I225*H225,2)</f>
        <v>0</v>
      </c>
      <c r="K225" s="246"/>
      <c r="L225" s="41"/>
      <c r="M225" s="247" t="s">
        <v>1</v>
      </c>
      <c r="N225" s="248" t="s">
        <v>41</v>
      </c>
      <c r="O225" s="88"/>
      <c r="P225" s="249">
        <f>O225*H225</f>
        <v>0</v>
      </c>
      <c r="Q225" s="249">
        <v>2.0000000000000002E-05</v>
      </c>
      <c r="R225" s="249">
        <f>Q225*H225</f>
        <v>0.00010000000000000001</v>
      </c>
      <c r="S225" s="249">
        <v>0</v>
      </c>
      <c r="T225" s="250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51" t="s">
        <v>214</v>
      </c>
      <c r="AT225" s="251" t="s">
        <v>175</v>
      </c>
      <c r="AU225" s="251" t="s">
        <v>85</v>
      </c>
      <c r="AY225" s="14" t="s">
        <v>172</v>
      </c>
      <c r="BE225" s="252">
        <f>IF(N225="základní",J225,0)</f>
        <v>0</v>
      </c>
      <c r="BF225" s="252">
        <f>IF(N225="snížená",J225,0)</f>
        <v>0</v>
      </c>
      <c r="BG225" s="252">
        <f>IF(N225="zákl. přenesená",J225,0)</f>
        <v>0</v>
      </c>
      <c r="BH225" s="252">
        <f>IF(N225="sníž. přenesená",J225,0)</f>
        <v>0</v>
      </c>
      <c r="BI225" s="252">
        <f>IF(N225="nulová",J225,0)</f>
        <v>0</v>
      </c>
      <c r="BJ225" s="14" t="s">
        <v>83</v>
      </c>
      <c r="BK225" s="252">
        <f>ROUND(I225*H225,2)</f>
        <v>0</v>
      </c>
      <c r="BL225" s="14" t="s">
        <v>214</v>
      </c>
      <c r="BM225" s="251" t="s">
        <v>448</v>
      </c>
    </row>
    <row r="226" s="2" customFormat="1" ht="24.15" customHeight="1">
      <c r="A226" s="35"/>
      <c r="B226" s="36"/>
      <c r="C226" s="239" t="s">
        <v>455</v>
      </c>
      <c r="D226" s="239" t="s">
        <v>175</v>
      </c>
      <c r="E226" s="240" t="s">
        <v>995</v>
      </c>
      <c r="F226" s="241" t="s">
        <v>996</v>
      </c>
      <c r="G226" s="242" t="s">
        <v>213</v>
      </c>
      <c r="H226" s="243">
        <v>7</v>
      </c>
      <c r="I226" s="244"/>
      <c r="J226" s="245">
        <f>ROUND(I226*H226,2)</f>
        <v>0</v>
      </c>
      <c r="K226" s="246"/>
      <c r="L226" s="41"/>
      <c r="M226" s="247" t="s">
        <v>1</v>
      </c>
      <c r="N226" s="248" t="s">
        <v>41</v>
      </c>
      <c r="O226" s="88"/>
      <c r="P226" s="249">
        <f>O226*H226</f>
        <v>0</v>
      </c>
      <c r="Q226" s="249">
        <v>4.0000000000000003E-05</v>
      </c>
      <c r="R226" s="249">
        <f>Q226*H226</f>
        <v>0.00028000000000000003</v>
      </c>
      <c r="S226" s="249">
        <v>0</v>
      </c>
      <c r="T226" s="250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251" t="s">
        <v>214</v>
      </c>
      <c r="AT226" s="251" t="s">
        <v>175</v>
      </c>
      <c r="AU226" s="251" t="s">
        <v>85</v>
      </c>
      <c r="AY226" s="14" t="s">
        <v>172</v>
      </c>
      <c r="BE226" s="252">
        <f>IF(N226="základní",J226,0)</f>
        <v>0</v>
      </c>
      <c r="BF226" s="252">
        <f>IF(N226="snížená",J226,0)</f>
        <v>0</v>
      </c>
      <c r="BG226" s="252">
        <f>IF(N226="zákl. přenesená",J226,0)</f>
        <v>0</v>
      </c>
      <c r="BH226" s="252">
        <f>IF(N226="sníž. přenesená",J226,0)</f>
        <v>0</v>
      </c>
      <c r="BI226" s="252">
        <f>IF(N226="nulová",J226,0)</f>
        <v>0</v>
      </c>
      <c r="BJ226" s="14" t="s">
        <v>83</v>
      </c>
      <c r="BK226" s="252">
        <f>ROUND(I226*H226,2)</f>
        <v>0</v>
      </c>
      <c r="BL226" s="14" t="s">
        <v>214</v>
      </c>
      <c r="BM226" s="251" t="s">
        <v>1163</v>
      </c>
    </row>
    <row r="227" s="2" customFormat="1" ht="24.15" customHeight="1">
      <c r="A227" s="35"/>
      <c r="B227" s="36"/>
      <c r="C227" s="239" t="s">
        <v>459</v>
      </c>
      <c r="D227" s="239" t="s">
        <v>175</v>
      </c>
      <c r="E227" s="240" t="s">
        <v>449</v>
      </c>
      <c r="F227" s="241" t="s">
        <v>450</v>
      </c>
      <c r="G227" s="242" t="s">
        <v>213</v>
      </c>
      <c r="H227" s="243">
        <v>5</v>
      </c>
      <c r="I227" s="244"/>
      <c r="J227" s="245">
        <f>ROUND(I227*H227,2)</f>
        <v>0</v>
      </c>
      <c r="K227" s="246"/>
      <c r="L227" s="41"/>
      <c r="M227" s="247" t="s">
        <v>1</v>
      </c>
      <c r="N227" s="248" t="s">
        <v>41</v>
      </c>
      <c r="O227" s="88"/>
      <c r="P227" s="249">
        <f>O227*H227</f>
        <v>0</v>
      </c>
      <c r="Q227" s="249">
        <v>2.0000000000000002E-05</v>
      </c>
      <c r="R227" s="249">
        <f>Q227*H227</f>
        <v>0.00010000000000000001</v>
      </c>
      <c r="S227" s="249">
        <v>0</v>
      </c>
      <c r="T227" s="250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51" t="s">
        <v>214</v>
      </c>
      <c r="AT227" s="251" t="s">
        <v>175</v>
      </c>
      <c r="AU227" s="251" t="s">
        <v>85</v>
      </c>
      <c r="AY227" s="14" t="s">
        <v>172</v>
      </c>
      <c r="BE227" s="252">
        <f>IF(N227="základní",J227,0)</f>
        <v>0</v>
      </c>
      <c r="BF227" s="252">
        <f>IF(N227="snížená",J227,0)</f>
        <v>0</v>
      </c>
      <c r="BG227" s="252">
        <f>IF(N227="zákl. přenesená",J227,0)</f>
        <v>0</v>
      </c>
      <c r="BH227" s="252">
        <f>IF(N227="sníž. přenesená",J227,0)</f>
        <v>0</v>
      </c>
      <c r="BI227" s="252">
        <f>IF(N227="nulová",J227,0)</f>
        <v>0</v>
      </c>
      <c r="BJ227" s="14" t="s">
        <v>83</v>
      </c>
      <c r="BK227" s="252">
        <f>ROUND(I227*H227,2)</f>
        <v>0</v>
      </c>
      <c r="BL227" s="14" t="s">
        <v>214</v>
      </c>
      <c r="BM227" s="251" t="s">
        <v>451</v>
      </c>
    </row>
    <row r="228" s="2" customFormat="1" ht="24.15" customHeight="1">
      <c r="A228" s="35"/>
      <c r="B228" s="36"/>
      <c r="C228" s="239" t="s">
        <v>463</v>
      </c>
      <c r="D228" s="239" t="s">
        <v>175</v>
      </c>
      <c r="E228" s="240" t="s">
        <v>1001</v>
      </c>
      <c r="F228" s="241" t="s">
        <v>1002</v>
      </c>
      <c r="G228" s="242" t="s">
        <v>213</v>
      </c>
      <c r="H228" s="243">
        <v>7</v>
      </c>
      <c r="I228" s="244"/>
      <c r="J228" s="245">
        <f>ROUND(I228*H228,2)</f>
        <v>0</v>
      </c>
      <c r="K228" s="246"/>
      <c r="L228" s="41"/>
      <c r="M228" s="247" t="s">
        <v>1</v>
      </c>
      <c r="N228" s="248" t="s">
        <v>41</v>
      </c>
      <c r="O228" s="88"/>
      <c r="P228" s="249">
        <f>O228*H228</f>
        <v>0</v>
      </c>
      <c r="Q228" s="249">
        <v>4.0000000000000003E-05</v>
      </c>
      <c r="R228" s="249">
        <f>Q228*H228</f>
        <v>0.00028000000000000003</v>
      </c>
      <c r="S228" s="249">
        <v>0</v>
      </c>
      <c r="T228" s="250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51" t="s">
        <v>214</v>
      </c>
      <c r="AT228" s="251" t="s">
        <v>175</v>
      </c>
      <c r="AU228" s="251" t="s">
        <v>85</v>
      </c>
      <c r="AY228" s="14" t="s">
        <v>172</v>
      </c>
      <c r="BE228" s="252">
        <f>IF(N228="základní",J228,0)</f>
        <v>0</v>
      </c>
      <c r="BF228" s="252">
        <f>IF(N228="snížená",J228,0)</f>
        <v>0</v>
      </c>
      <c r="BG228" s="252">
        <f>IF(N228="zákl. přenesená",J228,0)</f>
        <v>0</v>
      </c>
      <c r="BH228" s="252">
        <f>IF(N228="sníž. přenesená",J228,0)</f>
        <v>0</v>
      </c>
      <c r="BI228" s="252">
        <f>IF(N228="nulová",J228,0)</f>
        <v>0</v>
      </c>
      <c r="BJ228" s="14" t="s">
        <v>83</v>
      </c>
      <c r="BK228" s="252">
        <f>ROUND(I228*H228,2)</f>
        <v>0</v>
      </c>
      <c r="BL228" s="14" t="s">
        <v>214</v>
      </c>
      <c r="BM228" s="251" t="s">
        <v>1164</v>
      </c>
    </row>
    <row r="229" s="12" customFormat="1" ht="25.92" customHeight="1">
      <c r="A229" s="12"/>
      <c r="B229" s="223"/>
      <c r="C229" s="224"/>
      <c r="D229" s="225" t="s">
        <v>75</v>
      </c>
      <c r="E229" s="226" t="s">
        <v>181</v>
      </c>
      <c r="F229" s="226" t="s">
        <v>452</v>
      </c>
      <c r="G229" s="224"/>
      <c r="H229" s="224"/>
      <c r="I229" s="227"/>
      <c r="J229" s="228">
        <f>BK229</f>
        <v>0</v>
      </c>
      <c r="K229" s="224"/>
      <c r="L229" s="229"/>
      <c r="M229" s="230"/>
      <c r="N229" s="231"/>
      <c r="O229" s="231"/>
      <c r="P229" s="232">
        <f>P230</f>
        <v>0</v>
      </c>
      <c r="Q229" s="231"/>
      <c r="R229" s="232">
        <f>R230</f>
        <v>0</v>
      </c>
      <c r="S229" s="231"/>
      <c r="T229" s="233">
        <f>T230</f>
        <v>0</v>
      </c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R229" s="234" t="s">
        <v>188</v>
      </c>
      <c r="AT229" s="235" t="s">
        <v>75</v>
      </c>
      <c r="AU229" s="235" t="s">
        <v>76</v>
      </c>
      <c r="AY229" s="234" t="s">
        <v>172</v>
      </c>
      <c r="BK229" s="236">
        <f>BK230</f>
        <v>0</v>
      </c>
    </row>
    <row r="230" s="12" customFormat="1" ht="22.8" customHeight="1">
      <c r="A230" s="12"/>
      <c r="B230" s="223"/>
      <c r="C230" s="224"/>
      <c r="D230" s="225" t="s">
        <v>75</v>
      </c>
      <c r="E230" s="237" t="s">
        <v>453</v>
      </c>
      <c r="F230" s="237" t="s">
        <v>454</v>
      </c>
      <c r="G230" s="224"/>
      <c r="H230" s="224"/>
      <c r="I230" s="227"/>
      <c r="J230" s="238">
        <f>BK230</f>
        <v>0</v>
      </c>
      <c r="K230" s="224"/>
      <c r="L230" s="229"/>
      <c r="M230" s="230"/>
      <c r="N230" s="231"/>
      <c r="O230" s="231"/>
      <c r="P230" s="232">
        <f>SUM(P231:P238)</f>
        <v>0</v>
      </c>
      <c r="Q230" s="231"/>
      <c r="R230" s="232">
        <f>SUM(R231:R238)</f>
        <v>0</v>
      </c>
      <c r="S230" s="231"/>
      <c r="T230" s="233">
        <f>SUM(T231:T238)</f>
        <v>0</v>
      </c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R230" s="234" t="s">
        <v>188</v>
      </c>
      <c r="AT230" s="235" t="s">
        <v>75</v>
      </c>
      <c r="AU230" s="235" t="s">
        <v>83</v>
      </c>
      <c r="AY230" s="234" t="s">
        <v>172</v>
      </c>
      <c r="BK230" s="236">
        <f>SUM(BK231:BK238)</f>
        <v>0</v>
      </c>
    </row>
    <row r="231" s="2" customFormat="1" ht="24.15" customHeight="1">
      <c r="A231" s="35"/>
      <c r="B231" s="36"/>
      <c r="C231" s="239" t="s">
        <v>467</v>
      </c>
      <c r="D231" s="239" t="s">
        <v>175</v>
      </c>
      <c r="E231" s="240" t="s">
        <v>456</v>
      </c>
      <c r="F231" s="241" t="s">
        <v>457</v>
      </c>
      <c r="G231" s="242" t="s">
        <v>178</v>
      </c>
      <c r="H231" s="243">
        <v>1</v>
      </c>
      <c r="I231" s="244"/>
      <c r="J231" s="245">
        <f>ROUND(I231*H231,2)</f>
        <v>0</v>
      </c>
      <c r="K231" s="246"/>
      <c r="L231" s="41"/>
      <c r="M231" s="247" t="s">
        <v>1</v>
      </c>
      <c r="N231" s="248" t="s">
        <v>41</v>
      </c>
      <c r="O231" s="88"/>
      <c r="P231" s="249">
        <f>O231*H231</f>
        <v>0</v>
      </c>
      <c r="Q231" s="249">
        <v>0</v>
      </c>
      <c r="R231" s="249">
        <f>Q231*H231</f>
        <v>0</v>
      </c>
      <c r="S231" s="249">
        <v>0</v>
      </c>
      <c r="T231" s="250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251" t="s">
        <v>279</v>
      </c>
      <c r="AT231" s="251" t="s">
        <v>175</v>
      </c>
      <c r="AU231" s="251" t="s">
        <v>85</v>
      </c>
      <c r="AY231" s="14" t="s">
        <v>172</v>
      </c>
      <c r="BE231" s="252">
        <f>IF(N231="základní",J231,0)</f>
        <v>0</v>
      </c>
      <c r="BF231" s="252">
        <f>IF(N231="snížená",J231,0)</f>
        <v>0</v>
      </c>
      <c r="BG231" s="252">
        <f>IF(N231="zákl. přenesená",J231,0)</f>
        <v>0</v>
      </c>
      <c r="BH231" s="252">
        <f>IF(N231="sníž. přenesená",J231,0)</f>
        <v>0</v>
      </c>
      <c r="BI231" s="252">
        <f>IF(N231="nulová",J231,0)</f>
        <v>0</v>
      </c>
      <c r="BJ231" s="14" t="s">
        <v>83</v>
      </c>
      <c r="BK231" s="252">
        <f>ROUND(I231*H231,2)</f>
        <v>0</v>
      </c>
      <c r="BL231" s="14" t="s">
        <v>279</v>
      </c>
      <c r="BM231" s="251" t="s">
        <v>1165</v>
      </c>
    </row>
    <row r="232" s="2" customFormat="1" ht="24.15" customHeight="1">
      <c r="A232" s="35"/>
      <c r="B232" s="36"/>
      <c r="C232" s="239" t="s">
        <v>471</v>
      </c>
      <c r="D232" s="239" t="s">
        <v>175</v>
      </c>
      <c r="E232" s="240" t="s">
        <v>460</v>
      </c>
      <c r="F232" s="241" t="s">
        <v>461</v>
      </c>
      <c r="G232" s="242" t="s">
        <v>178</v>
      </c>
      <c r="H232" s="243">
        <v>1</v>
      </c>
      <c r="I232" s="244"/>
      <c r="J232" s="245">
        <f>ROUND(I232*H232,2)</f>
        <v>0</v>
      </c>
      <c r="K232" s="246"/>
      <c r="L232" s="41"/>
      <c r="M232" s="247" t="s">
        <v>1</v>
      </c>
      <c r="N232" s="248" t="s">
        <v>41</v>
      </c>
      <c r="O232" s="88"/>
      <c r="P232" s="249">
        <f>O232*H232</f>
        <v>0</v>
      </c>
      <c r="Q232" s="249">
        <v>0</v>
      </c>
      <c r="R232" s="249">
        <f>Q232*H232</f>
        <v>0</v>
      </c>
      <c r="S232" s="249">
        <v>0</v>
      </c>
      <c r="T232" s="250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51" t="s">
        <v>279</v>
      </c>
      <c r="AT232" s="251" t="s">
        <v>175</v>
      </c>
      <c r="AU232" s="251" t="s">
        <v>85</v>
      </c>
      <c r="AY232" s="14" t="s">
        <v>172</v>
      </c>
      <c r="BE232" s="252">
        <f>IF(N232="základní",J232,0)</f>
        <v>0</v>
      </c>
      <c r="BF232" s="252">
        <f>IF(N232="snížená",J232,0)</f>
        <v>0</v>
      </c>
      <c r="BG232" s="252">
        <f>IF(N232="zákl. přenesená",J232,0)</f>
        <v>0</v>
      </c>
      <c r="BH232" s="252">
        <f>IF(N232="sníž. přenesená",J232,0)</f>
        <v>0</v>
      </c>
      <c r="BI232" s="252">
        <f>IF(N232="nulová",J232,0)</f>
        <v>0</v>
      </c>
      <c r="BJ232" s="14" t="s">
        <v>83</v>
      </c>
      <c r="BK232" s="252">
        <f>ROUND(I232*H232,2)</f>
        <v>0</v>
      </c>
      <c r="BL232" s="14" t="s">
        <v>279</v>
      </c>
      <c r="BM232" s="251" t="s">
        <v>1166</v>
      </c>
    </row>
    <row r="233" s="2" customFormat="1" ht="24.15" customHeight="1">
      <c r="A233" s="35"/>
      <c r="B233" s="36"/>
      <c r="C233" s="239" t="s">
        <v>475</v>
      </c>
      <c r="D233" s="239" t="s">
        <v>175</v>
      </c>
      <c r="E233" s="240" t="s">
        <v>464</v>
      </c>
      <c r="F233" s="241" t="s">
        <v>465</v>
      </c>
      <c r="G233" s="242" t="s">
        <v>178</v>
      </c>
      <c r="H233" s="243">
        <v>1</v>
      </c>
      <c r="I233" s="244"/>
      <c r="J233" s="245">
        <f>ROUND(I233*H233,2)</f>
        <v>0</v>
      </c>
      <c r="K233" s="246"/>
      <c r="L233" s="41"/>
      <c r="M233" s="247" t="s">
        <v>1</v>
      </c>
      <c r="N233" s="248" t="s">
        <v>41</v>
      </c>
      <c r="O233" s="88"/>
      <c r="P233" s="249">
        <f>O233*H233</f>
        <v>0</v>
      </c>
      <c r="Q233" s="249">
        <v>0</v>
      </c>
      <c r="R233" s="249">
        <f>Q233*H233</f>
        <v>0</v>
      </c>
      <c r="S233" s="249">
        <v>0</v>
      </c>
      <c r="T233" s="250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51" t="s">
        <v>279</v>
      </c>
      <c r="AT233" s="251" t="s">
        <v>175</v>
      </c>
      <c r="AU233" s="251" t="s">
        <v>85</v>
      </c>
      <c r="AY233" s="14" t="s">
        <v>172</v>
      </c>
      <c r="BE233" s="252">
        <f>IF(N233="základní",J233,0)</f>
        <v>0</v>
      </c>
      <c r="BF233" s="252">
        <f>IF(N233="snížená",J233,0)</f>
        <v>0</v>
      </c>
      <c r="BG233" s="252">
        <f>IF(N233="zákl. přenesená",J233,0)</f>
        <v>0</v>
      </c>
      <c r="BH233" s="252">
        <f>IF(N233="sníž. přenesená",J233,0)</f>
        <v>0</v>
      </c>
      <c r="BI233" s="252">
        <f>IF(N233="nulová",J233,0)</f>
        <v>0</v>
      </c>
      <c r="BJ233" s="14" t="s">
        <v>83</v>
      </c>
      <c r="BK233" s="252">
        <f>ROUND(I233*H233,2)</f>
        <v>0</v>
      </c>
      <c r="BL233" s="14" t="s">
        <v>279</v>
      </c>
      <c r="BM233" s="251" t="s">
        <v>1167</v>
      </c>
    </row>
    <row r="234" s="2" customFormat="1" ht="24.15" customHeight="1">
      <c r="A234" s="35"/>
      <c r="B234" s="36"/>
      <c r="C234" s="239" t="s">
        <v>479</v>
      </c>
      <c r="D234" s="239" t="s">
        <v>175</v>
      </c>
      <c r="E234" s="240" t="s">
        <v>468</v>
      </c>
      <c r="F234" s="241" t="s">
        <v>469</v>
      </c>
      <c r="G234" s="242" t="s">
        <v>178</v>
      </c>
      <c r="H234" s="243">
        <v>1</v>
      </c>
      <c r="I234" s="244"/>
      <c r="J234" s="245">
        <f>ROUND(I234*H234,2)</f>
        <v>0</v>
      </c>
      <c r="K234" s="246"/>
      <c r="L234" s="41"/>
      <c r="M234" s="247" t="s">
        <v>1</v>
      </c>
      <c r="N234" s="248" t="s">
        <v>41</v>
      </c>
      <c r="O234" s="88"/>
      <c r="P234" s="249">
        <f>O234*H234</f>
        <v>0</v>
      </c>
      <c r="Q234" s="249">
        <v>0</v>
      </c>
      <c r="R234" s="249">
        <f>Q234*H234</f>
        <v>0</v>
      </c>
      <c r="S234" s="249">
        <v>0</v>
      </c>
      <c r="T234" s="250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251" t="s">
        <v>279</v>
      </c>
      <c r="AT234" s="251" t="s">
        <v>175</v>
      </c>
      <c r="AU234" s="251" t="s">
        <v>85</v>
      </c>
      <c r="AY234" s="14" t="s">
        <v>172</v>
      </c>
      <c r="BE234" s="252">
        <f>IF(N234="základní",J234,0)</f>
        <v>0</v>
      </c>
      <c r="BF234" s="252">
        <f>IF(N234="snížená",J234,0)</f>
        <v>0</v>
      </c>
      <c r="BG234" s="252">
        <f>IF(N234="zákl. přenesená",J234,0)</f>
        <v>0</v>
      </c>
      <c r="BH234" s="252">
        <f>IF(N234="sníž. přenesená",J234,0)</f>
        <v>0</v>
      </c>
      <c r="BI234" s="252">
        <f>IF(N234="nulová",J234,0)</f>
        <v>0</v>
      </c>
      <c r="BJ234" s="14" t="s">
        <v>83</v>
      </c>
      <c r="BK234" s="252">
        <f>ROUND(I234*H234,2)</f>
        <v>0</v>
      </c>
      <c r="BL234" s="14" t="s">
        <v>279</v>
      </c>
      <c r="BM234" s="251" t="s">
        <v>1168</v>
      </c>
    </row>
    <row r="235" s="2" customFormat="1" ht="24.15" customHeight="1">
      <c r="A235" s="35"/>
      <c r="B235" s="36"/>
      <c r="C235" s="239" t="s">
        <v>484</v>
      </c>
      <c r="D235" s="239" t="s">
        <v>175</v>
      </c>
      <c r="E235" s="240" t="s">
        <v>472</v>
      </c>
      <c r="F235" s="241" t="s">
        <v>473</v>
      </c>
      <c r="G235" s="242" t="s">
        <v>178</v>
      </c>
      <c r="H235" s="243">
        <v>1</v>
      </c>
      <c r="I235" s="244"/>
      <c r="J235" s="245">
        <f>ROUND(I235*H235,2)</f>
        <v>0</v>
      </c>
      <c r="K235" s="246"/>
      <c r="L235" s="41"/>
      <c r="M235" s="247" t="s">
        <v>1</v>
      </c>
      <c r="N235" s="248" t="s">
        <v>41</v>
      </c>
      <c r="O235" s="88"/>
      <c r="P235" s="249">
        <f>O235*H235</f>
        <v>0</v>
      </c>
      <c r="Q235" s="249">
        <v>0</v>
      </c>
      <c r="R235" s="249">
        <f>Q235*H235</f>
        <v>0</v>
      </c>
      <c r="S235" s="249">
        <v>0</v>
      </c>
      <c r="T235" s="250">
        <f>S235*H235</f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251" t="s">
        <v>279</v>
      </c>
      <c r="AT235" s="251" t="s">
        <v>175</v>
      </c>
      <c r="AU235" s="251" t="s">
        <v>85</v>
      </c>
      <c r="AY235" s="14" t="s">
        <v>172</v>
      </c>
      <c r="BE235" s="252">
        <f>IF(N235="základní",J235,0)</f>
        <v>0</v>
      </c>
      <c r="BF235" s="252">
        <f>IF(N235="snížená",J235,0)</f>
        <v>0</v>
      </c>
      <c r="BG235" s="252">
        <f>IF(N235="zákl. přenesená",J235,0)</f>
        <v>0</v>
      </c>
      <c r="BH235" s="252">
        <f>IF(N235="sníž. přenesená",J235,0)</f>
        <v>0</v>
      </c>
      <c r="BI235" s="252">
        <f>IF(N235="nulová",J235,0)</f>
        <v>0</v>
      </c>
      <c r="BJ235" s="14" t="s">
        <v>83</v>
      </c>
      <c r="BK235" s="252">
        <f>ROUND(I235*H235,2)</f>
        <v>0</v>
      </c>
      <c r="BL235" s="14" t="s">
        <v>279</v>
      </c>
      <c r="BM235" s="251" t="s">
        <v>1169</v>
      </c>
    </row>
    <row r="236" s="2" customFormat="1" ht="24.15" customHeight="1">
      <c r="A236" s="35"/>
      <c r="B236" s="36"/>
      <c r="C236" s="239" t="s">
        <v>492</v>
      </c>
      <c r="D236" s="239" t="s">
        <v>175</v>
      </c>
      <c r="E236" s="240" t="s">
        <v>476</v>
      </c>
      <c r="F236" s="241" t="s">
        <v>477</v>
      </c>
      <c r="G236" s="242" t="s">
        <v>178</v>
      </c>
      <c r="H236" s="243">
        <v>1</v>
      </c>
      <c r="I236" s="244"/>
      <c r="J236" s="245">
        <f>ROUND(I236*H236,2)</f>
        <v>0</v>
      </c>
      <c r="K236" s="246"/>
      <c r="L236" s="41"/>
      <c r="M236" s="247" t="s">
        <v>1</v>
      </c>
      <c r="N236" s="248" t="s">
        <v>41</v>
      </c>
      <c r="O236" s="88"/>
      <c r="P236" s="249">
        <f>O236*H236</f>
        <v>0</v>
      </c>
      <c r="Q236" s="249">
        <v>0</v>
      </c>
      <c r="R236" s="249">
        <f>Q236*H236</f>
        <v>0</v>
      </c>
      <c r="S236" s="249">
        <v>0</v>
      </c>
      <c r="T236" s="250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51" t="s">
        <v>279</v>
      </c>
      <c r="AT236" s="251" t="s">
        <v>175</v>
      </c>
      <c r="AU236" s="251" t="s">
        <v>85</v>
      </c>
      <c r="AY236" s="14" t="s">
        <v>172</v>
      </c>
      <c r="BE236" s="252">
        <f>IF(N236="základní",J236,0)</f>
        <v>0</v>
      </c>
      <c r="BF236" s="252">
        <f>IF(N236="snížená",J236,0)</f>
        <v>0</v>
      </c>
      <c r="BG236" s="252">
        <f>IF(N236="zákl. přenesená",J236,0)</f>
        <v>0</v>
      </c>
      <c r="BH236" s="252">
        <f>IF(N236="sníž. přenesená",J236,0)</f>
        <v>0</v>
      </c>
      <c r="BI236" s="252">
        <f>IF(N236="nulová",J236,0)</f>
        <v>0</v>
      </c>
      <c r="BJ236" s="14" t="s">
        <v>83</v>
      </c>
      <c r="BK236" s="252">
        <f>ROUND(I236*H236,2)</f>
        <v>0</v>
      </c>
      <c r="BL236" s="14" t="s">
        <v>279</v>
      </c>
      <c r="BM236" s="251" t="s">
        <v>1170</v>
      </c>
    </row>
    <row r="237" s="2" customFormat="1" ht="24.15" customHeight="1">
      <c r="A237" s="35"/>
      <c r="B237" s="36"/>
      <c r="C237" s="239" t="s">
        <v>497</v>
      </c>
      <c r="D237" s="239" t="s">
        <v>175</v>
      </c>
      <c r="E237" s="240" t="s">
        <v>480</v>
      </c>
      <c r="F237" s="241" t="s">
        <v>481</v>
      </c>
      <c r="G237" s="242" t="s">
        <v>482</v>
      </c>
      <c r="H237" s="243">
        <v>1</v>
      </c>
      <c r="I237" s="244"/>
      <c r="J237" s="245">
        <f>ROUND(I237*H237,2)</f>
        <v>0</v>
      </c>
      <c r="K237" s="246"/>
      <c r="L237" s="41"/>
      <c r="M237" s="247" t="s">
        <v>1</v>
      </c>
      <c r="N237" s="248" t="s">
        <v>41</v>
      </c>
      <c r="O237" s="88"/>
      <c r="P237" s="249">
        <f>O237*H237</f>
        <v>0</v>
      </c>
      <c r="Q237" s="249">
        <v>0</v>
      </c>
      <c r="R237" s="249">
        <f>Q237*H237</f>
        <v>0</v>
      </c>
      <c r="S237" s="249">
        <v>0</v>
      </c>
      <c r="T237" s="250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251" t="s">
        <v>279</v>
      </c>
      <c r="AT237" s="251" t="s">
        <v>175</v>
      </c>
      <c r="AU237" s="251" t="s">
        <v>85</v>
      </c>
      <c r="AY237" s="14" t="s">
        <v>172</v>
      </c>
      <c r="BE237" s="252">
        <f>IF(N237="základní",J237,0)</f>
        <v>0</v>
      </c>
      <c r="BF237" s="252">
        <f>IF(N237="snížená",J237,0)</f>
        <v>0</v>
      </c>
      <c r="BG237" s="252">
        <f>IF(N237="zákl. přenesená",J237,0)</f>
        <v>0</v>
      </c>
      <c r="BH237" s="252">
        <f>IF(N237="sníž. přenesená",J237,0)</f>
        <v>0</v>
      </c>
      <c r="BI237" s="252">
        <f>IF(N237="nulová",J237,0)</f>
        <v>0</v>
      </c>
      <c r="BJ237" s="14" t="s">
        <v>83</v>
      </c>
      <c r="BK237" s="252">
        <f>ROUND(I237*H237,2)</f>
        <v>0</v>
      </c>
      <c r="BL237" s="14" t="s">
        <v>279</v>
      </c>
      <c r="BM237" s="251" t="s">
        <v>1171</v>
      </c>
    </row>
    <row r="238" s="2" customFormat="1" ht="16.5" customHeight="1">
      <c r="A238" s="35"/>
      <c r="B238" s="36"/>
      <c r="C238" s="253" t="s">
        <v>501</v>
      </c>
      <c r="D238" s="253" t="s">
        <v>181</v>
      </c>
      <c r="E238" s="254" t="s">
        <v>485</v>
      </c>
      <c r="F238" s="255" t="s">
        <v>486</v>
      </c>
      <c r="G238" s="256" t="s">
        <v>487</v>
      </c>
      <c r="H238" s="257">
        <v>1</v>
      </c>
      <c r="I238" s="258"/>
      <c r="J238" s="259">
        <f>ROUND(I238*H238,2)</f>
        <v>0</v>
      </c>
      <c r="K238" s="260"/>
      <c r="L238" s="261"/>
      <c r="M238" s="262" t="s">
        <v>1</v>
      </c>
      <c r="N238" s="263" t="s">
        <v>41</v>
      </c>
      <c r="O238" s="88"/>
      <c r="P238" s="249">
        <f>O238*H238</f>
        <v>0</v>
      </c>
      <c r="Q238" s="249">
        <v>0</v>
      </c>
      <c r="R238" s="249">
        <f>Q238*H238</f>
        <v>0</v>
      </c>
      <c r="S238" s="249">
        <v>0</v>
      </c>
      <c r="T238" s="250">
        <f>S238*H238</f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251" t="s">
        <v>488</v>
      </c>
      <c r="AT238" s="251" t="s">
        <v>181</v>
      </c>
      <c r="AU238" s="251" t="s">
        <v>85</v>
      </c>
      <c r="AY238" s="14" t="s">
        <v>172</v>
      </c>
      <c r="BE238" s="252">
        <f>IF(N238="základní",J238,0)</f>
        <v>0</v>
      </c>
      <c r="BF238" s="252">
        <f>IF(N238="snížená",J238,0)</f>
        <v>0</v>
      </c>
      <c r="BG238" s="252">
        <f>IF(N238="zákl. přenesená",J238,0)</f>
        <v>0</v>
      </c>
      <c r="BH238" s="252">
        <f>IF(N238="sníž. přenesená",J238,0)</f>
        <v>0</v>
      </c>
      <c r="BI238" s="252">
        <f>IF(N238="nulová",J238,0)</f>
        <v>0</v>
      </c>
      <c r="BJ238" s="14" t="s">
        <v>83</v>
      </c>
      <c r="BK238" s="252">
        <f>ROUND(I238*H238,2)</f>
        <v>0</v>
      </c>
      <c r="BL238" s="14" t="s">
        <v>279</v>
      </c>
      <c r="BM238" s="251" t="s">
        <v>1172</v>
      </c>
    </row>
    <row r="239" s="12" customFormat="1" ht="25.92" customHeight="1">
      <c r="A239" s="12"/>
      <c r="B239" s="223"/>
      <c r="C239" s="224"/>
      <c r="D239" s="225" t="s">
        <v>75</v>
      </c>
      <c r="E239" s="226" t="s">
        <v>490</v>
      </c>
      <c r="F239" s="226" t="s">
        <v>491</v>
      </c>
      <c r="G239" s="224"/>
      <c r="H239" s="224"/>
      <c r="I239" s="227"/>
      <c r="J239" s="228">
        <f>BK239</f>
        <v>0</v>
      </c>
      <c r="K239" s="224"/>
      <c r="L239" s="229"/>
      <c r="M239" s="230"/>
      <c r="N239" s="231"/>
      <c r="O239" s="231"/>
      <c r="P239" s="232">
        <f>SUM(P240:P242)</f>
        <v>0</v>
      </c>
      <c r="Q239" s="231"/>
      <c r="R239" s="232">
        <f>SUM(R240:R242)</f>
        <v>0</v>
      </c>
      <c r="S239" s="231"/>
      <c r="T239" s="233">
        <f>SUM(T240:T242)</f>
        <v>0</v>
      </c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R239" s="234" t="s">
        <v>179</v>
      </c>
      <c r="AT239" s="235" t="s">
        <v>75</v>
      </c>
      <c r="AU239" s="235" t="s">
        <v>76</v>
      </c>
      <c r="AY239" s="234" t="s">
        <v>172</v>
      </c>
      <c r="BK239" s="236">
        <f>SUM(BK240:BK242)</f>
        <v>0</v>
      </c>
    </row>
    <row r="240" s="2" customFormat="1" ht="16.5" customHeight="1">
      <c r="A240" s="35"/>
      <c r="B240" s="36"/>
      <c r="C240" s="239" t="s">
        <v>508</v>
      </c>
      <c r="D240" s="239" t="s">
        <v>175</v>
      </c>
      <c r="E240" s="240" t="s">
        <v>493</v>
      </c>
      <c r="F240" s="241" t="s">
        <v>494</v>
      </c>
      <c r="G240" s="242" t="s">
        <v>336</v>
      </c>
      <c r="H240" s="243">
        <v>16</v>
      </c>
      <c r="I240" s="244"/>
      <c r="J240" s="245">
        <f>ROUND(I240*H240,2)</f>
        <v>0</v>
      </c>
      <c r="K240" s="246"/>
      <c r="L240" s="41"/>
      <c r="M240" s="247" t="s">
        <v>1</v>
      </c>
      <c r="N240" s="248" t="s">
        <v>41</v>
      </c>
      <c r="O240" s="88"/>
      <c r="P240" s="249">
        <f>O240*H240</f>
        <v>0</v>
      </c>
      <c r="Q240" s="249">
        <v>0</v>
      </c>
      <c r="R240" s="249">
        <f>Q240*H240</f>
        <v>0</v>
      </c>
      <c r="S240" s="249">
        <v>0</v>
      </c>
      <c r="T240" s="250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51" t="s">
        <v>495</v>
      </c>
      <c r="AT240" s="251" t="s">
        <v>175</v>
      </c>
      <c r="AU240" s="251" t="s">
        <v>83</v>
      </c>
      <c r="AY240" s="14" t="s">
        <v>172</v>
      </c>
      <c r="BE240" s="252">
        <f>IF(N240="základní",J240,0)</f>
        <v>0</v>
      </c>
      <c r="BF240" s="252">
        <f>IF(N240="snížená",J240,0)</f>
        <v>0</v>
      </c>
      <c r="BG240" s="252">
        <f>IF(N240="zákl. přenesená",J240,0)</f>
        <v>0</v>
      </c>
      <c r="BH240" s="252">
        <f>IF(N240="sníž. přenesená",J240,0)</f>
        <v>0</v>
      </c>
      <c r="BI240" s="252">
        <f>IF(N240="nulová",J240,0)</f>
        <v>0</v>
      </c>
      <c r="BJ240" s="14" t="s">
        <v>83</v>
      </c>
      <c r="BK240" s="252">
        <f>ROUND(I240*H240,2)</f>
        <v>0</v>
      </c>
      <c r="BL240" s="14" t="s">
        <v>495</v>
      </c>
      <c r="BM240" s="251" t="s">
        <v>496</v>
      </c>
    </row>
    <row r="241" s="2" customFormat="1" ht="21.75" customHeight="1">
      <c r="A241" s="35"/>
      <c r="B241" s="36"/>
      <c r="C241" s="239" t="s">
        <v>512</v>
      </c>
      <c r="D241" s="239" t="s">
        <v>175</v>
      </c>
      <c r="E241" s="240" t="s">
        <v>498</v>
      </c>
      <c r="F241" s="241" t="s">
        <v>499</v>
      </c>
      <c r="G241" s="242" t="s">
        <v>336</v>
      </c>
      <c r="H241" s="243">
        <v>16</v>
      </c>
      <c r="I241" s="244"/>
      <c r="J241" s="245">
        <f>ROUND(I241*H241,2)</f>
        <v>0</v>
      </c>
      <c r="K241" s="246"/>
      <c r="L241" s="41"/>
      <c r="M241" s="247" t="s">
        <v>1</v>
      </c>
      <c r="N241" s="248" t="s">
        <v>41</v>
      </c>
      <c r="O241" s="88"/>
      <c r="P241" s="249">
        <f>O241*H241</f>
        <v>0</v>
      </c>
      <c r="Q241" s="249">
        <v>0</v>
      </c>
      <c r="R241" s="249">
        <f>Q241*H241</f>
        <v>0</v>
      </c>
      <c r="S241" s="249">
        <v>0</v>
      </c>
      <c r="T241" s="250">
        <f>S241*H241</f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251" t="s">
        <v>495</v>
      </c>
      <c r="AT241" s="251" t="s">
        <v>175</v>
      </c>
      <c r="AU241" s="251" t="s">
        <v>83</v>
      </c>
      <c r="AY241" s="14" t="s">
        <v>172</v>
      </c>
      <c r="BE241" s="252">
        <f>IF(N241="základní",J241,0)</f>
        <v>0</v>
      </c>
      <c r="BF241" s="252">
        <f>IF(N241="snížená",J241,0)</f>
        <v>0</v>
      </c>
      <c r="BG241" s="252">
        <f>IF(N241="zákl. přenesená",J241,0)</f>
        <v>0</v>
      </c>
      <c r="BH241" s="252">
        <f>IF(N241="sníž. přenesená",J241,0)</f>
        <v>0</v>
      </c>
      <c r="BI241" s="252">
        <f>IF(N241="nulová",J241,0)</f>
        <v>0</v>
      </c>
      <c r="BJ241" s="14" t="s">
        <v>83</v>
      </c>
      <c r="BK241" s="252">
        <f>ROUND(I241*H241,2)</f>
        <v>0</v>
      </c>
      <c r="BL241" s="14" t="s">
        <v>495</v>
      </c>
      <c r="BM241" s="251" t="s">
        <v>500</v>
      </c>
    </row>
    <row r="242" s="2" customFormat="1" ht="16.5" customHeight="1">
      <c r="A242" s="35"/>
      <c r="B242" s="36"/>
      <c r="C242" s="253" t="s">
        <v>519</v>
      </c>
      <c r="D242" s="253" t="s">
        <v>181</v>
      </c>
      <c r="E242" s="254" t="s">
        <v>502</v>
      </c>
      <c r="F242" s="255" t="s">
        <v>503</v>
      </c>
      <c r="G242" s="256" t="s">
        <v>504</v>
      </c>
      <c r="H242" s="257">
        <v>1</v>
      </c>
      <c r="I242" s="258"/>
      <c r="J242" s="259">
        <f>ROUND(I242*H242,2)</f>
        <v>0</v>
      </c>
      <c r="K242" s="260"/>
      <c r="L242" s="261"/>
      <c r="M242" s="262" t="s">
        <v>1</v>
      </c>
      <c r="N242" s="263" t="s">
        <v>41</v>
      </c>
      <c r="O242" s="88"/>
      <c r="P242" s="249">
        <f>O242*H242</f>
        <v>0</v>
      </c>
      <c r="Q242" s="249">
        <v>0</v>
      </c>
      <c r="R242" s="249">
        <f>Q242*H242</f>
        <v>0</v>
      </c>
      <c r="S242" s="249">
        <v>0</v>
      </c>
      <c r="T242" s="250">
        <f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251" t="s">
        <v>495</v>
      </c>
      <c r="AT242" s="251" t="s">
        <v>181</v>
      </c>
      <c r="AU242" s="251" t="s">
        <v>83</v>
      </c>
      <c r="AY242" s="14" t="s">
        <v>172</v>
      </c>
      <c r="BE242" s="252">
        <f>IF(N242="základní",J242,0)</f>
        <v>0</v>
      </c>
      <c r="BF242" s="252">
        <f>IF(N242="snížená",J242,0)</f>
        <v>0</v>
      </c>
      <c r="BG242" s="252">
        <f>IF(N242="zákl. přenesená",J242,0)</f>
        <v>0</v>
      </c>
      <c r="BH242" s="252">
        <f>IF(N242="sníž. přenesená",J242,0)</f>
        <v>0</v>
      </c>
      <c r="BI242" s="252">
        <f>IF(N242="nulová",J242,0)</f>
        <v>0</v>
      </c>
      <c r="BJ242" s="14" t="s">
        <v>83</v>
      </c>
      <c r="BK242" s="252">
        <f>ROUND(I242*H242,2)</f>
        <v>0</v>
      </c>
      <c r="BL242" s="14" t="s">
        <v>495</v>
      </c>
      <c r="BM242" s="251" t="s">
        <v>505</v>
      </c>
    </row>
    <row r="243" s="12" customFormat="1" ht="25.92" customHeight="1">
      <c r="A243" s="12"/>
      <c r="B243" s="223"/>
      <c r="C243" s="224"/>
      <c r="D243" s="225" t="s">
        <v>75</v>
      </c>
      <c r="E243" s="226" t="s">
        <v>506</v>
      </c>
      <c r="F243" s="226" t="s">
        <v>507</v>
      </c>
      <c r="G243" s="224"/>
      <c r="H243" s="224"/>
      <c r="I243" s="227"/>
      <c r="J243" s="228">
        <f>BK243</f>
        <v>0</v>
      </c>
      <c r="K243" s="224"/>
      <c r="L243" s="229"/>
      <c r="M243" s="230"/>
      <c r="N243" s="231"/>
      <c r="O243" s="231"/>
      <c r="P243" s="232">
        <f>SUM(P244:P245)</f>
        <v>0</v>
      </c>
      <c r="Q243" s="231"/>
      <c r="R243" s="232">
        <f>SUM(R244:R245)</f>
        <v>0</v>
      </c>
      <c r="S243" s="231"/>
      <c r="T243" s="233">
        <f>SUM(T244:T245)</f>
        <v>0</v>
      </c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R243" s="234" t="s">
        <v>179</v>
      </c>
      <c r="AT243" s="235" t="s">
        <v>75</v>
      </c>
      <c r="AU243" s="235" t="s">
        <v>76</v>
      </c>
      <c r="AY243" s="234" t="s">
        <v>172</v>
      </c>
      <c r="BK243" s="236">
        <f>SUM(BK244:BK245)</f>
        <v>0</v>
      </c>
    </row>
    <row r="244" s="2" customFormat="1" ht="16.5" customHeight="1">
      <c r="A244" s="35"/>
      <c r="B244" s="36"/>
      <c r="C244" s="253" t="s">
        <v>526</v>
      </c>
      <c r="D244" s="253" t="s">
        <v>181</v>
      </c>
      <c r="E244" s="254" t="s">
        <v>509</v>
      </c>
      <c r="F244" s="255" t="s">
        <v>510</v>
      </c>
      <c r="G244" s="256" t="s">
        <v>504</v>
      </c>
      <c r="H244" s="257">
        <v>1</v>
      </c>
      <c r="I244" s="258"/>
      <c r="J244" s="259">
        <f>ROUND(I244*H244,2)</f>
        <v>0</v>
      </c>
      <c r="K244" s="260"/>
      <c r="L244" s="261"/>
      <c r="M244" s="262" t="s">
        <v>1</v>
      </c>
      <c r="N244" s="263" t="s">
        <v>41</v>
      </c>
      <c r="O244" s="88"/>
      <c r="P244" s="249">
        <f>O244*H244</f>
        <v>0</v>
      </c>
      <c r="Q244" s="249">
        <v>0</v>
      </c>
      <c r="R244" s="249">
        <f>Q244*H244</f>
        <v>0</v>
      </c>
      <c r="S244" s="249">
        <v>0</v>
      </c>
      <c r="T244" s="250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251" t="s">
        <v>184</v>
      </c>
      <c r="AT244" s="251" t="s">
        <v>181</v>
      </c>
      <c r="AU244" s="251" t="s">
        <v>83</v>
      </c>
      <c r="AY244" s="14" t="s">
        <v>172</v>
      </c>
      <c r="BE244" s="252">
        <f>IF(N244="základní",J244,0)</f>
        <v>0</v>
      </c>
      <c r="BF244" s="252">
        <f>IF(N244="snížená",J244,0)</f>
        <v>0</v>
      </c>
      <c r="BG244" s="252">
        <f>IF(N244="zákl. přenesená",J244,0)</f>
        <v>0</v>
      </c>
      <c r="BH244" s="252">
        <f>IF(N244="sníž. přenesená",J244,0)</f>
        <v>0</v>
      </c>
      <c r="BI244" s="252">
        <f>IF(N244="nulová",J244,0)</f>
        <v>0</v>
      </c>
      <c r="BJ244" s="14" t="s">
        <v>83</v>
      </c>
      <c r="BK244" s="252">
        <f>ROUND(I244*H244,2)</f>
        <v>0</v>
      </c>
      <c r="BL244" s="14" t="s">
        <v>179</v>
      </c>
      <c r="BM244" s="251" t="s">
        <v>511</v>
      </c>
    </row>
    <row r="245" s="2" customFormat="1" ht="16.5" customHeight="1">
      <c r="A245" s="35"/>
      <c r="B245" s="36"/>
      <c r="C245" s="253" t="s">
        <v>529</v>
      </c>
      <c r="D245" s="253" t="s">
        <v>181</v>
      </c>
      <c r="E245" s="254" t="s">
        <v>513</v>
      </c>
      <c r="F245" s="255" t="s">
        <v>514</v>
      </c>
      <c r="G245" s="256" t="s">
        <v>504</v>
      </c>
      <c r="H245" s="257">
        <v>1</v>
      </c>
      <c r="I245" s="258"/>
      <c r="J245" s="259">
        <f>ROUND(I245*H245,2)</f>
        <v>0</v>
      </c>
      <c r="K245" s="260"/>
      <c r="L245" s="261"/>
      <c r="M245" s="262" t="s">
        <v>1</v>
      </c>
      <c r="N245" s="263" t="s">
        <v>41</v>
      </c>
      <c r="O245" s="88"/>
      <c r="P245" s="249">
        <f>O245*H245</f>
        <v>0</v>
      </c>
      <c r="Q245" s="249">
        <v>0</v>
      </c>
      <c r="R245" s="249">
        <f>Q245*H245</f>
        <v>0</v>
      </c>
      <c r="S245" s="249">
        <v>0</v>
      </c>
      <c r="T245" s="250">
        <f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251" t="s">
        <v>184</v>
      </c>
      <c r="AT245" s="251" t="s">
        <v>181</v>
      </c>
      <c r="AU245" s="251" t="s">
        <v>83</v>
      </c>
      <c r="AY245" s="14" t="s">
        <v>172</v>
      </c>
      <c r="BE245" s="252">
        <f>IF(N245="základní",J245,0)</f>
        <v>0</v>
      </c>
      <c r="BF245" s="252">
        <f>IF(N245="snížená",J245,0)</f>
        <v>0</v>
      </c>
      <c r="BG245" s="252">
        <f>IF(N245="zákl. přenesená",J245,0)</f>
        <v>0</v>
      </c>
      <c r="BH245" s="252">
        <f>IF(N245="sníž. přenesená",J245,0)</f>
        <v>0</v>
      </c>
      <c r="BI245" s="252">
        <f>IF(N245="nulová",J245,0)</f>
        <v>0</v>
      </c>
      <c r="BJ245" s="14" t="s">
        <v>83</v>
      </c>
      <c r="BK245" s="252">
        <f>ROUND(I245*H245,2)</f>
        <v>0</v>
      </c>
      <c r="BL245" s="14" t="s">
        <v>179</v>
      </c>
      <c r="BM245" s="251" t="s">
        <v>515</v>
      </c>
    </row>
    <row r="246" s="12" customFormat="1" ht="25.92" customHeight="1">
      <c r="A246" s="12"/>
      <c r="B246" s="223"/>
      <c r="C246" s="224"/>
      <c r="D246" s="225" t="s">
        <v>75</v>
      </c>
      <c r="E246" s="226" t="s">
        <v>149</v>
      </c>
      <c r="F246" s="226" t="s">
        <v>516</v>
      </c>
      <c r="G246" s="224"/>
      <c r="H246" s="224"/>
      <c r="I246" s="227"/>
      <c r="J246" s="228">
        <f>BK246</f>
        <v>0</v>
      </c>
      <c r="K246" s="224"/>
      <c r="L246" s="229"/>
      <c r="M246" s="230"/>
      <c r="N246" s="231"/>
      <c r="O246" s="231"/>
      <c r="P246" s="232">
        <f>P247+P249+P255+P261+P263+P265</f>
        <v>0</v>
      </c>
      <c r="Q246" s="231"/>
      <c r="R246" s="232">
        <f>R247+R249+R255+R261+R263+R265</f>
        <v>0</v>
      </c>
      <c r="S246" s="231"/>
      <c r="T246" s="233">
        <f>T247+T249+T255+T261+T263+T265</f>
        <v>0</v>
      </c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R246" s="234" t="s">
        <v>196</v>
      </c>
      <c r="AT246" s="235" t="s">
        <v>75</v>
      </c>
      <c r="AU246" s="235" t="s">
        <v>76</v>
      </c>
      <c r="AY246" s="234" t="s">
        <v>172</v>
      </c>
      <c r="BK246" s="236">
        <f>BK247+BK249+BK255+BK261+BK263+BK265</f>
        <v>0</v>
      </c>
    </row>
    <row r="247" s="12" customFormat="1" ht="22.8" customHeight="1">
      <c r="A247" s="12"/>
      <c r="B247" s="223"/>
      <c r="C247" s="224"/>
      <c r="D247" s="225" t="s">
        <v>75</v>
      </c>
      <c r="E247" s="237" t="s">
        <v>517</v>
      </c>
      <c r="F247" s="237" t="s">
        <v>518</v>
      </c>
      <c r="G247" s="224"/>
      <c r="H247" s="224"/>
      <c r="I247" s="227"/>
      <c r="J247" s="238">
        <f>BK247</f>
        <v>0</v>
      </c>
      <c r="K247" s="224"/>
      <c r="L247" s="229"/>
      <c r="M247" s="230"/>
      <c r="N247" s="231"/>
      <c r="O247" s="231"/>
      <c r="P247" s="232">
        <f>P248</f>
        <v>0</v>
      </c>
      <c r="Q247" s="231"/>
      <c r="R247" s="232">
        <f>R248</f>
        <v>0</v>
      </c>
      <c r="S247" s="231"/>
      <c r="T247" s="233">
        <f>T248</f>
        <v>0</v>
      </c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R247" s="234" t="s">
        <v>196</v>
      </c>
      <c r="AT247" s="235" t="s">
        <v>75</v>
      </c>
      <c r="AU247" s="235" t="s">
        <v>83</v>
      </c>
      <c r="AY247" s="234" t="s">
        <v>172</v>
      </c>
      <c r="BK247" s="236">
        <f>BK248</f>
        <v>0</v>
      </c>
    </row>
    <row r="248" s="2" customFormat="1" ht="16.5" customHeight="1">
      <c r="A248" s="35"/>
      <c r="B248" s="36"/>
      <c r="C248" s="239" t="s">
        <v>533</v>
      </c>
      <c r="D248" s="239" t="s">
        <v>175</v>
      </c>
      <c r="E248" s="240" t="s">
        <v>520</v>
      </c>
      <c r="F248" s="241" t="s">
        <v>521</v>
      </c>
      <c r="G248" s="242" t="s">
        <v>504</v>
      </c>
      <c r="H248" s="243">
        <v>1</v>
      </c>
      <c r="I248" s="244"/>
      <c r="J248" s="245">
        <f>ROUND(I248*H248,2)</f>
        <v>0</v>
      </c>
      <c r="K248" s="246"/>
      <c r="L248" s="41"/>
      <c r="M248" s="247" t="s">
        <v>1</v>
      </c>
      <c r="N248" s="248" t="s">
        <v>41</v>
      </c>
      <c r="O248" s="88"/>
      <c r="P248" s="249">
        <f>O248*H248</f>
        <v>0</v>
      </c>
      <c r="Q248" s="249">
        <v>0</v>
      </c>
      <c r="R248" s="249">
        <f>Q248*H248</f>
        <v>0</v>
      </c>
      <c r="S248" s="249">
        <v>0</v>
      </c>
      <c r="T248" s="250">
        <f>S248*H248</f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251" t="s">
        <v>523</v>
      </c>
      <c r="AT248" s="251" t="s">
        <v>175</v>
      </c>
      <c r="AU248" s="251" t="s">
        <v>85</v>
      </c>
      <c r="AY248" s="14" t="s">
        <v>172</v>
      </c>
      <c r="BE248" s="252">
        <f>IF(N248="základní",J248,0)</f>
        <v>0</v>
      </c>
      <c r="BF248" s="252">
        <f>IF(N248="snížená",J248,0)</f>
        <v>0</v>
      </c>
      <c r="BG248" s="252">
        <f>IF(N248="zákl. přenesená",J248,0)</f>
        <v>0</v>
      </c>
      <c r="BH248" s="252">
        <f>IF(N248="sníž. přenesená",J248,0)</f>
        <v>0</v>
      </c>
      <c r="BI248" s="252">
        <f>IF(N248="nulová",J248,0)</f>
        <v>0</v>
      </c>
      <c r="BJ248" s="14" t="s">
        <v>83</v>
      </c>
      <c r="BK248" s="252">
        <f>ROUND(I248*H248,2)</f>
        <v>0</v>
      </c>
      <c r="BL248" s="14" t="s">
        <v>523</v>
      </c>
      <c r="BM248" s="251" t="s">
        <v>1173</v>
      </c>
    </row>
    <row r="249" s="12" customFormat="1" ht="22.8" customHeight="1">
      <c r="A249" s="12"/>
      <c r="B249" s="223"/>
      <c r="C249" s="224"/>
      <c r="D249" s="225" t="s">
        <v>75</v>
      </c>
      <c r="E249" s="237" t="s">
        <v>525</v>
      </c>
      <c r="F249" s="237" t="s">
        <v>148</v>
      </c>
      <c r="G249" s="224"/>
      <c r="H249" s="224"/>
      <c r="I249" s="227"/>
      <c r="J249" s="238">
        <f>BK249</f>
        <v>0</v>
      </c>
      <c r="K249" s="224"/>
      <c r="L249" s="229"/>
      <c r="M249" s="230"/>
      <c r="N249" s="231"/>
      <c r="O249" s="231"/>
      <c r="P249" s="232">
        <f>SUM(P250:P254)</f>
        <v>0</v>
      </c>
      <c r="Q249" s="231"/>
      <c r="R249" s="232">
        <f>SUM(R250:R254)</f>
        <v>0</v>
      </c>
      <c r="S249" s="231"/>
      <c r="T249" s="233">
        <f>SUM(T250:T254)</f>
        <v>0</v>
      </c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R249" s="234" t="s">
        <v>196</v>
      </c>
      <c r="AT249" s="235" t="s">
        <v>75</v>
      </c>
      <c r="AU249" s="235" t="s">
        <v>83</v>
      </c>
      <c r="AY249" s="234" t="s">
        <v>172</v>
      </c>
      <c r="BK249" s="236">
        <f>SUM(BK250:BK254)</f>
        <v>0</v>
      </c>
    </row>
    <row r="250" s="2" customFormat="1" ht="16.5" customHeight="1">
      <c r="A250" s="35"/>
      <c r="B250" s="36"/>
      <c r="C250" s="239" t="s">
        <v>537</v>
      </c>
      <c r="D250" s="239" t="s">
        <v>175</v>
      </c>
      <c r="E250" s="240" t="s">
        <v>527</v>
      </c>
      <c r="F250" s="241" t="s">
        <v>148</v>
      </c>
      <c r="G250" s="242" t="s">
        <v>504</v>
      </c>
      <c r="H250" s="243">
        <v>1</v>
      </c>
      <c r="I250" s="244"/>
      <c r="J250" s="245">
        <f>ROUND(I250*H250,2)</f>
        <v>0</v>
      </c>
      <c r="K250" s="246"/>
      <c r="L250" s="41"/>
      <c r="M250" s="247" t="s">
        <v>1</v>
      </c>
      <c r="N250" s="248" t="s">
        <v>41</v>
      </c>
      <c r="O250" s="88"/>
      <c r="P250" s="249">
        <f>O250*H250</f>
        <v>0</v>
      </c>
      <c r="Q250" s="249">
        <v>0</v>
      </c>
      <c r="R250" s="249">
        <f>Q250*H250</f>
        <v>0</v>
      </c>
      <c r="S250" s="249">
        <v>0</v>
      </c>
      <c r="T250" s="250">
        <f>S250*H250</f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251" t="s">
        <v>523</v>
      </c>
      <c r="AT250" s="251" t="s">
        <v>175</v>
      </c>
      <c r="AU250" s="251" t="s">
        <v>85</v>
      </c>
      <c r="AY250" s="14" t="s">
        <v>172</v>
      </c>
      <c r="BE250" s="252">
        <f>IF(N250="základní",J250,0)</f>
        <v>0</v>
      </c>
      <c r="BF250" s="252">
        <f>IF(N250="snížená",J250,0)</f>
        <v>0</v>
      </c>
      <c r="BG250" s="252">
        <f>IF(N250="zákl. přenesená",J250,0)</f>
        <v>0</v>
      </c>
      <c r="BH250" s="252">
        <f>IF(N250="sníž. přenesená",J250,0)</f>
        <v>0</v>
      </c>
      <c r="BI250" s="252">
        <f>IF(N250="nulová",J250,0)</f>
        <v>0</v>
      </c>
      <c r="BJ250" s="14" t="s">
        <v>83</v>
      </c>
      <c r="BK250" s="252">
        <f>ROUND(I250*H250,2)</f>
        <v>0</v>
      </c>
      <c r="BL250" s="14" t="s">
        <v>523</v>
      </c>
      <c r="BM250" s="251" t="s">
        <v>1174</v>
      </c>
    </row>
    <row r="251" s="2" customFormat="1" ht="16.5" customHeight="1">
      <c r="A251" s="35"/>
      <c r="B251" s="36"/>
      <c r="C251" s="239" t="s">
        <v>541</v>
      </c>
      <c r="D251" s="239" t="s">
        <v>175</v>
      </c>
      <c r="E251" s="240" t="s">
        <v>530</v>
      </c>
      <c r="F251" s="241" t="s">
        <v>531</v>
      </c>
      <c r="G251" s="242" t="s">
        <v>504</v>
      </c>
      <c r="H251" s="243">
        <v>1</v>
      </c>
      <c r="I251" s="244"/>
      <c r="J251" s="245">
        <f>ROUND(I251*H251,2)</f>
        <v>0</v>
      </c>
      <c r="K251" s="246"/>
      <c r="L251" s="41"/>
      <c r="M251" s="247" t="s">
        <v>1</v>
      </c>
      <c r="N251" s="248" t="s">
        <v>41</v>
      </c>
      <c r="O251" s="88"/>
      <c r="P251" s="249">
        <f>O251*H251</f>
        <v>0</v>
      </c>
      <c r="Q251" s="249">
        <v>0</v>
      </c>
      <c r="R251" s="249">
        <f>Q251*H251</f>
        <v>0</v>
      </c>
      <c r="S251" s="249">
        <v>0</v>
      </c>
      <c r="T251" s="250">
        <f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251" t="s">
        <v>523</v>
      </c>
      <c r="AT251" s="251" t="s">
        <v>175</v>
      </c>
      <c r="AU251" s="251" t="s">
        <v>85</v>
      </c>
      <c r="AY251" s="14" t="s">
        <v>172</v>
      </c>
      <c r="BE251" s="252">
        <f>IF(N251="základní",J251,0)</f>
        <v>0</v>
      </c>
      <c r="BF251" s="252">
        <f>IF(N251="snížená",J251,0)</f>
        <v>0</v>
      </c>
      <c r="BG251" s="252">
        <f>IF(N251="zákl. přenesená",J251,0)</f>
        <v>0</v>
      </c>
      <c r="BH251" s="252">
        <f>IF(N251="sníž. přenesená",J251,0)</f>
        <v>0</v>
      </c>
      <c r="BI251" s="252">
        <f>IF(N251="nulová",J251,0)</f>
        <v>0</v>
      </c>
      <c r="BJ251" s="14" t="s">
        <v>83</v>
      </c>
      <c r="BK251" s="252">
        <f>ROUND(I251*H251,2)</f>
        <v>0</v>
      </c>
      <c r="BL251" s="14" t="s">
        <v>523</v>
      </c>
      <c r="BM251" s="251" t="s">
        <v>1175</v>
      </c>
    </row>
    <row r="252" s="2" customFormat="1" ht="16.5" customHeight="1">
      <c r="A252" s="35"/>
      <c r="B252" s="36"/>
      <c r="C252" s="239" t="s">
        <v>547</v>
      </c>
      <c r="D252" s="239" t="s">
        <v>175</v>
      </c>
      <c r="E252" s="240" t="s">
        <v>534</v>
      </c>
      <c r="F252" s="241" t="s">
        <v>535</v>
      </c>
      <c r="G252" s="242" t="s">
        <v>504</v>
      </c>
      <c r="H252" s="243">
        <v>1</v>
      </c>
      <c r="I252" s="244"/>
      <c r="J252" s="245">
        <f>ROUND(I252*H252,2)</f>
        <v>0</v>
      </c>
      <c r="K252" s="246"/>
      <c r="L252" s="41"/>
      <c r="M252" s="247" t="s">
        <v>1</v>
      </c>
      <c r="N252" s="248" t="s">
        <v>41</v>
      </c>
      <c r="O252" s="88"/>
      <c r="P252" s="249">
        <f>O252*H252</f>
        <v>0</v>
      </c>
      <c r="Q252" s="249">
        <v>0</v>
      </c>
      <c r="R252" s="249">
        <f>Q252*H252</f>
        <v>0</v>
      </c>
      <c r="S252" s="249">
        <v>0</v>
      </c>
      <c r="T252" s="250">
        <f>S252*H252</f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251" t="s">
        <v>523</v>
      </c>
      <c r="AT252" s="251" t="s">
        <v>175</v>
      </c>
      <c r="AU252" s="251" t="s">
        <v>85</v>
      </c>
      <c r="AY252" s="14" t="s">
        <v>172</v>
      </c>
      <c r="BE252" s="252">
        <f>IF(N252="základní",J252,0)</f>
        <v>0</v>
      </c>
      <c r="BF252" s="252">
        <f>IF(N252="snížená",J252,0)</f>
        <v>0</v>
      </c>
      <c r="BG252" s="252">
        <f>IF(N252="zákl. přenesená",J252,0)</f>
        <v>0</v>
      </c>
      <c r="BH252" s="252">
        <f>IF(N252="sníž. přenesená",J252,0)</f>
        <v>0</v>
      </c>
      <c r="BI252" s="252">
        <f>IF(N252="nulová",J252,0)</f>
        <v>0</v>
      </c>
      <c r="BJ252" s="14" t="s">
        <v>83</v>
      </c>
      <c r="BK252" s="252">
        <f>ROUND(I252*H252,2)</f>
        <v>0</v>
      </c>
      <c r="BL252" s="14" t="s">
        <v>523</v>
      </c>
      <c r="BM252" s="251" t="s">
        <v>1176</v>
      </c>
    </row>
    <row r="253" s="2" customFormat="1" ht="16.5" customHeight="1">
      <c r="A253" s="35"/>
      <c r="B253" s="36"/>
      <c r="C253" s="239" t="s">
        <v>551</v>
      </c>
      <c r="D253" s="239" t="s">
        <v>175</v>
      </c>
      <c r="E253" s="240" t="s">
        <v>538</v>
      </c>
      <c r="F253" s="241" t="s">
        <v>539</v>
      </c>
      <c r="G253" s="242" t="s">
        <v>504</v>
      </c>
      <c r="H253" s="243">
        <v>1</v>
      </c>
      <c r="I253" s="244"/>
      <c r="J253" s="245">
        <f>ROUND(I253*H253,2)</f>
        <v>0</v>
      </c>
      <c r="K253" s="246"/>
      <c r="L253" s="41"/>
      <c r="M253" s="247" t="s">
        <v>1</v>
      </c>
      <c r="N253" s="248" t="s">
        <v>41</v>
      </c>
      <c r="O253" s="88"/>
      <c r="P253" s="249">
        <f>O253*H253</f>
        <v>0</v>
      </c>
      <c r="Q253" s="249">
        <v>0</v>
      </c>
      <c r="R253" s="249">
        <f>Q253*H253</f>
        <v>0</v>
      </c>
      <c r="S253" s="249">
        <v>0</v>
      </c>
      <c r="T253" s="250">
        <f>S253*H253</f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251" t="s">
        <v>523</v>
      </c>
      <c r="AT253" s="251" t="s">
        <v>175</v>
      </c>
      <c r="AU253" s="251" t="s">
        <v>85</v>
      </c>
      <c r="AY253" s="14" t="s">
        <v>172</v>
      </c>
      <c r="BE253" s="252">
        <f>IF(N253="základní",J253,0)</f>
        <v>0</v>
      </c>
      <c r="BF253" s="252">
        <f>IF(N253="snížená",J253,0)</f>
        <v>0</v>
      </c>
      <c r="BG253" s="252">
        <f>IF(N253="zákl. přenesená",J253,0)</f>
        <v>0</v>
      </c>
      <c r="BH253" s="252">
        <f>IF(N253="sníž. přenesená",J253,0)</f>
        <v>0</v>
      </c>
      <c r="BI253" s="252">
        <f>IF(N253="nulová",J253,0)</f>
        <v>0</v>
      </c>
      <c r="BJ253" s="14" t="s">
        <v>83</v>
      </c>
      <c r="BK253" s="252">
        <f>ROUND(I253*H253,2)</f>
        <v>0</v>
      </c>
      <c r="BL253" s="14" t="s">
        <v>523</v>
      </c>
      <c r="BM253" s="251" t="s">
        <v>1177</v>
      </c>
    </row>
    <row r="254" s="2" customFormat="1" ht="16.5" customHeight="1">
      <c r="A254" s="35"/>
      <c r="B254" s="36"/>
      <c r="C254" s="239" t="s">
        <v>555</v>
      </c>
      <c r="D254" s="239" t="s">
        <v>175</v>
      </c>
      <c r="E254" s="240" t="s">
        <v>542</v>
      </c>
      <c r="F254" s="241" t="s">
        <v>543</v>
      </c>
      <c r="G254" s="242" t="s">
        <v>504</v>
      </c>
      <c r="H254" s="243">
        <v>1</v>
      </c>
      <c r="I254" s="244"/>
      <c r="J254" s="245">
        <f>ROUND(I254*H254,2)</f>
        <v>0</v>
      </c>
      <c r="K254" s="246"/>
      <c r="L254" s="41"/>
      <c r="M254" s="247" t="s">
        <v>1</v>
      </c>
      <c r="N254" s="248" t="s">
        <v>41</v>
      </c>
      <c r="O254" s="88"/>
      <c r="P254" s="249">
        <f>O254*H254</f>
        <v>0</v>
      </c>
      <c r="Q254" s="249">
        <v>0</v>
      </c>
      <c r="R254" s="249">
        <f>Q254*H254</f>
        <v>0</v>
      </c>
      <c r="S254" s="249">
        <v>0</v>
      </c>
      <c r="T254" s="250">
        <f>S254*H254</f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251" t="s">
        <v>523</v>
      </c>
      <c r="AT254" s="251" t="s">
        <v>175</v>
      </c>
      <c r="AU254" s="251" t="s">
        <v>85</v>
      </c>
      <c r="AY254" s="14" t="s">
        <v>172</v>
      </c>
      <c r="BE254" s="252">
        <f>IF(N254="základní",J254,0)</f>
        <v>0</v>
      </c>
      <c r="BF254" s="252">
        <f>IF(N254="snížená",J254,0)</f>
        <v>0</v>
      </c>
      <c r="BG254" s="252">
        <f>IF(N254="zákl. přenesená",J254,0)</f>
        <v>0</v>
      </c>
      <c r="BH254" s="252">
        <f>IF(N254="sníž. přenesená",J254,0)</f>
        <v>0</v>
      </c>
      <c r="BI254" s="252">
        <f>IF(N254="nulová",J254,0)</f>
        <v>0</v>
      </c>
      <c r="BJ254" s="14" t="s">
        <v>83</v>
      </c>
      <c r="BK254" s="252">
        <f>ROUND(I254*H254,2)</f>
        <v>0</v>
      </c>
      <c r="BL254" s="14" t="s">
        <v>523</v>
      </c>
      <c r="BM254" s="251" t="s">
        <v>1178</v>
      </c>
    </row>
    <row r="255" s="12" customFormat="1" ht="22.8" customHeight="1">
      <c r="A255" s="12"/>
      <c r="B255" s="223"/>
      <c r="C255" s="224"/>
      <c r="D255" s="225" t="s">
        <v>75</v>
      </c>
      <c r="E255" s="237" t="s">
        <v>545</v>
      </c>
      <c r="F255" s="237" t="s">
        <v>546</v>
      </c>
      <c r="G255" s="224"/>
      <c r="H255" s="224"/>
      <c r="I255" s="227"/>
      <c r="J255" s="238">
        <f>BK255</f>
        <v>0</v>
      </c>
      <c r="K255" s="224"/>
      <c r="L255" s="229"/>
      <c r="M255" s="230"/>
      <c r="N255" s="231"/>
      <c r="O255" s="231"/>
      <c r="P255" s="232">
        <f>SUM(P256:P260)</f>
        <v>0</v>
      </c>
      <c r="Q255" s="231"/>
      <c r="R255" s="232">
        <f>SUM(R256:R260)</f>
        <v>0</v>
      </c>
      <c r="S255" s="231"/>
      <c r="T255" s="233">
        <f>SUM(T256:T260)</f>
        <v>0</v>
      </c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R255" s="234" t="s">
        <v>196</v>
      </c>
      <c r="AT255" s="235" t="s">
        <v>75</v>
      </c>
      <c r="AU255" s="235" t="s">
        <v>83</v>
      </c>
      <c r="AY255" s="234" t="s">
        <v>172</v>
      </c>
      <c r="BK255" s="236">
        <f>SUM(BK256:BK260)</f>
        <v>0</v>
      </c>
    </row>
    <row r="256" s="2" customFormat="1" ht="16.5" customHeight="1">
      <c r="A256" s="35"/>
      <c r="B256" s="36"/>
      <c r="C256" s="239" t="s">
        <v>558</v>
      </c>
      <c r="D256" s="239" t="s">
        <v>175</v>
      </c>
      <c r="E256" s="240" t="s">
        <v>548</v>
      </c>
      <c r="F256" s="241" t="s">
        <v>549</v>
      </c>
      <c r="G256" s="242" t="s">
        <v>504</v>
      </c>
      <c r="H256" s="243">
        <v>1</v>
      </c>
      <c r="I256" s="244"/>
      <c r="J256" s="245">
        <f>ROUND(I256*H256,2)</f>
        <v>0</v>
      </c>
      <c r="K256" s="246"/>
      <c r="L256" s="41"/>
      <c r="M256" s="247" t="s">
        <v>1</v>
      </c>
      <c r="N256" s="248" t="s">
        <v>41</v>
      </c>
      <c r="O256" s="88"/>
      <c r="P256" s="249">
        <f>O256*H256</f>
        <v>0</v>
      </c>
      <c r="Q256" s="249">
        <v>0</v>
      </c>
      <c r="R256" s="249">
        <f>Q256*H256</f>
        <v>0</v>
      </c>
      <c r="S256" s="249">
        <v>0</v>
      </c>
      <c r="T256" s="250">
        <f>S256*H256</f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251" t="s">
        <v>523</v>
      </c>
      <c r="AT256" s="251" t="s">
        <v>175</v>
      </c>
      <c r="AU256" s="251" t="s">
        <v>85</v>
      </c>
      <c r="AY256" s="14" t="s">
        <v>172</v>
      </c>
      <c r="BE256" s="252">
        <f>IF(N256="základní",J256,0)</f>
        <v>0</v>
      </c>
      <c r="BF256" s="252">
        <f>IF(N256="snížená",J256,0)</f>
        <v>0</v>
      </c>
      <c r="BG256" s="252">
        <f>IF(N256="zákl. přenesená",J256,0)</f>
        <v>0</v>
      </c>
      <c r="BH256" s="252">
        <f>IF(N256="sníž. přenesená",J256,0)</f>
        <v>0</v>
      </c>
      <c r="BI256" s="252">
        <f>IF(N256="nulová",J256,0)</f>
        <v>0</v>
      </c>
      <c r="BJ256" s="14" t="s">
        <v>83</v>
      </c>
      <c r="BK256" s="252">
        <f>ROUND(I256*H256,2)</f>
        <v>0</v>
      </c>
      <c r="BL256" s="14" t="s">
        <v>523</v>
      </c>
      <c r="BM256" s="251" t="s">
        <v>1179</v>
      </c>
    </row>
    <row r="257" s="2" customFormat="1" ht="21.75" customHeight="1">
      <c r="A257" s="35"/>
      <c r="B257" s="36"/>
      <c r="C257" s="239" t="s">
        <v>562</v>
      </c>
      <c r="D257" s="239" t="s">
        <v>175</v>
      </c>
      <c r="E257" s="240" t="s">
        <v>552</v>
      </c>
      <c r="F257" s="241" t="s">
        <v>553</v>
      </c>
      <c r="G257" s="242" t="s">
        <v>504</v>
      </c>
      <c r="H257" s="243">
        <v>1</v>
      </c>
      <c r="I257" s="244"/>
      <c r="J257" s="245">
        <f>ROUND(I257*H257,2)</f>
        <v>0</v>
      </c>
      <c r="K257" s="246"/>
      <c r="L257" s="41"/>
      <c r="M257" s="247" t="s">
        <v>1</v>
      </c>
      <c r="N257" s="248" t="s">
        <v>41</v>
      </c>
      <c r="O257" s="88"/>
      <c r="P257" s="249">
        <f>O257*H257</f>
        <v>0</v>
      </c>
      <c r="Q257" s="249">
        <v>0</v>
      </c>
      <c r="R257" s="249">
        <f>Q257*H257</f>
        <v>0</v>
      </c>
      <c r="S257" s="249">
        <v>0</v>
      </c>
      <c r="T257" s="250">
        <f>S257*H257</f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251" t="s">
        <v>523</v>
      </c>
      <c r="AT257" s="251" t="s">
        <v>175</v>
      </c>
      <c r="AU257" s="251" t="s">
        <v>85</v>
      </c>
      <c r="AY257" s="14" t="s">
        <v>172</v>
      </c>
      <c r="BE257" s="252">
        <f>IF(N257="základní",J257,0)</f>
        <v>0</v>
      </c>
      <c r="BF257" s="252">
        <f>IF(N257="snížená",J257,0)</f>
        <v>0</v>
      </c>
      <c r="BG257" s="252">
        <f>IF(N257="zákl. přenesená",J257,0)</f>
        <v>0</v>
      </c>
      <c r="BH257" s="252">
        <f>IF(N257="sníž. přenesená",J257,0)</f>
        <v>0</v>
      </c>
      <c r="BI257" s="252">
        <f>IF(N257="nulová",J257,0)</f>
        <v>0</v>
      </c>
      <c r="BJ257" s="14" t="s">
        <v>83</v>
      </c>
      <c r="BK257" s="252">
        <f>ROUND(I257*H257,2)</f>
        <v>0</v>
      </c>
      <c r="BL257" s="14" t="s">
        <v>523</v>
      </c>
      <c r="BM257" s="251" t="s">
        <v>1180</v>
      </c>
    </row>
    <row r="258" s="2" customFormat="1" ht="16.5" customHeight="1">
      <c r="A258" s="35"/>
      <c r="B258" s="36"/>
      <c r="C258" s="239" t="s">
        <v>567</v>
      </c>
      <c r="D258" s="239" t="s">
        <v>175</v>
      </c>
      <c r="E258" s="240" t="s">
        <v>556</v>
      </c>
      <c r="F258" s="241" t="s">
        <v>154</v>
      </c>
      <c r="G258" s="242" t="s">
        <v>504</v>
      </c>
      <c r="H258" s="243">
        <v>1</v>
      </c>
      <c r="I258" s="244"/>
      <c r="J258" s="245">
        <f>ROUND(I258*H258,2)</f>
        <v>0</v>
      </c>
      <c r="K258" s="246"/>
      <c r="L258" s="41"/>
      <c r="M258" s="247" t="s">
        <v>1</v>
      </c>
      <c r="N258" s="248" t="s">
        <v>41</v>
      </c>
      <c r="O258" s="88"/>
      <c r="P258" s="249">
        <f>O258*H258</f>
        <v>0</v>
      </c>
      <c r="Q258" s="249">
        <v>0</v>
      </c>
      <c r="R258" s="249">
        <f>Q258*H258</f>
        <v>0</v>
      </c>
      <c r="S258" s="249">
        <v>0</v>
      </c>
      <c r="T258" s="250">
        <f>S258*H258</f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251" t="s">
        <v>523</v>
      </c>
      <c r="AT258" s="251" t="s">
        <v>175</v>
      </c>
      <c r="AU258" s="251" t="s">
        <v>85</v>
      </c>
      <c r="AY258" s="14" t="s">
        <v>172</v>
      </c>
      <c r="BE258" s="252">
        <f>IF(N258="základní",J258,0)</f>
        <v>0</v>
      </c>
      <c r="BF258" s="252">
        <f>IF(N258="snížená",J258,0)</f>
        <v>0</v>
      </c>
      <c r="BG258" s="252">
        <f>IF(N258="zákl. přenesená",J258,0)</f>
        <v>0</v>
      </c>
      <c r="BH258" s="252">
        <f>IF(N258="sníž. přenesená",J258,0)</f>
        <v>0</v>
      </c>
      <c r="BI258" s="252">
        <f>IF(N258="nulová",J258,0)</f>
        <v>0</v>
      </c>
      <c r="BJ258" s="14" t="s">
        <v>83</v>
      </c>
      <c r="BK258" s="252">
        <f>ROUND(I258*H258,2)</f>
        <v>0</v>
      </c>
      <c r="BL258" s="14" t="s">
        <v>523</v>
      </c>
      <c r="BM258" s="251" t="s">
        <v>1181</v>
      </c>
    </row>
    <row r="259" s="2" customFormat="1" ht="16.5" customHeight="1">
      <c r="A259" s="35"/>
      <c r="B259" s="36"/>
      <c r="C259" s="239" t="s">
        <v>572</v>
      </c>
      <c r="D259" s="239" t="s">
        <v>175</v>
      </c>
      <c r="E259" s="240" t="s">
        <v>559</v>
      </c>
      <c r="F259" s="241" t="s">
        <v>560</v>
      </c>
      <c r="G259" s="242" t="s">
        <v>504</v>
      </c>
      <c r="H259" s="243">
        <v>1</v>
      </c>
      <c r="I259" s="244"/>
      <c r="J259" s="245">
        <f>ROUND(I259*H259,2)</f>
        <v>0</v>
      </c>
      <c r="K259" s="246"/>
      <c r="L259" s="41"/>
      <c r="M259" s="247" t="s">
        <v>1</v>
      </c>
      <c r="N259" s="248" t="s">
        <v>41</v>
      </c>
      <c r="O259" s="88"/>
      <c r="P259" s="249">
        <f>O259*H259</f>
        <v>0</v>
      </c>
      <c r="Q259" s="249">
        <v>0</v>
      </c>
      <c r="R259" s="249">
        <f>Q259*H259</f>
        <v>0</v>
      </c>
      <c r="S259" s="249">
        <v>0</v>
      </c>
      <c r="T259" s="250">
        <f>S259*H259</f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251" t="s">
        <v>523</v>
      </c>
      <c r="AT259" s="251" t="s">
        <v>175</v>
      </c>
      <c r="AU259" s="251" t="s">
        <v>85</v>
      </c>
      <c r="AY259" s="14" t="s">
        <v>172</v>
      </c>
      <c r="BE259" s="252">
        <f>IF(N259="základní",J259,0)</f>
        <v>0</v>
      </c>
      <c r="BF259" s="252">
        <f>IF(N259="snížená",J259,0)</f>
        <v>0</v>
      </c>
      <c r="BG259" s="252">
        <f>IF(N259="zákl. přenesená",J259,0)</f>
        <v>0</v>
      </c>
      <c r="BH259" s="252">
        <f>IF(N259="sníž. přenesená",J259,0)</f>
        <v>0</v>
      </c>
      <c r="BI259" s="252">
        <f>IF(N259="nulová",J259,0)</f>
        <v>0</v>
      </c>
      <c r="BJ259" s="14" t="s">
        <v>83</v>
      </c>
      <c r="BK259" s="252">
        <f>ROUND(I259*H259,2)</f>
        <v>0</v>
      </c>
      <c r="BL259" s="14" t="s">
        <v>523</v>
      </c>
      <c r="BM259" s="251" t="s">
        <v>1182</v>
      </c>
    </row>
    <row r="260" s="2" customFormat="1" ht="16.5" customHeight="1">
      <c r="A260" s="35"/>
      <c r="B260" s="36"/>
      <c r="C260" s="239" t="s">
        <v>576</v>
      </c>
      <c r="D260" s="239" t="s">
        <v>175</v>
      </c>
      <c r="E260" s="240" t="s">
        <v>563</v>
      </c>
      <c r="F260" s="241" t="s">
        <v>564</v>
      </c>
      <c r="G260" s="242" t="s">
        <v>504</v>
      </c>
      <c r="H260" s="243">
        <v>1</v>
      </c>
      <c r="I260" s="244"/>
      <c r="J260" s="245">
        <f>ROUND(I260*H260,2)</f>
        <v>0</v>
      </c>
      <c r="K260" s="246"/>
      <c r="L260" s="41"/>
      <c r="M260" s="247" t="s">
        <v>1</v>
      </c>
      <c r="N260" s="248" t="s">
        <v>41</v>
      </c>
      <c r="O260" s="88"/>
      <c r="P260" s="249">
        <f>O260*H260</f>
        <v>0</v>
      </c>
      <c r="Q260" s="249">
        <v>0</v>
      </c>
      <c r="R260" s="249">
        <f>Q260*H260</f>
        <v>0</v>
      </c>
      <c r="S260" s="249">
        <v>0</v>
      </c>
      <c r="T260" s="250">
        <f>S260*H260</f>
        <v>0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251" t="s">
        <v>523</v>
      </c>
      <c r="AT260" s="251" t="s">
        <v>175</v>
      </c>
      <c r="AU260" s="251" t="s">
        <v>85</v>
      </c>
      <c r="AY260" s="14" t="s">
        <v>172</v>
      </c>
      <c r="BE260" s="252">
        <f>IF(N260="základní",J260,0)</f>
        <v>0</v>
      </c>
      <c r="BF260" s="252">
        <f>IF(N260="snížená",J260,0)</f>
        <v>0</v>
      </c>
      <c r="BG260" s="252">
        <f>IF(N260="zákl. přenesená",J260,0)</f>
        <v>0</v>
      </c>
      <c r="BH260" s="252">
        <f>IF(N260="sníž. přenesená",J260,0)</f>
        <v>0</v>
      </c>
      <c r="BI260" s="252">
        <f>IF(N260="nulová",J260,0)</f>
        <v>0</v>
      </c>
      <c r="BJ260" s="14" t="s">
        <v>83</v>
      </c>
      <c r="BK260" s="252">
        <f>ROUND(I260*H260,2)</f>
        <v>0</v>
      </c>
      <c r="BL260" s="14" t="s">
        <v>523</v>
      </c>
      <c r="BM260" s="251" t="s">
        <v>1183</v>
      </c>
    </row>
    <row r="261" s="12" customFormat="1" ht="22.8" customHeight="1">
      <c r="A261" s="12"/>
      <c r="B261" s="223"/>
      <c r="C261" s="224"/>
      <c r="D261" s="225" t="s">
        <v>75</v>
      </c>
      <c r="E261" s="237" t="s">
        <v>566</v>
      </c>
      <c r="F261" s="237" t="s">
        <v>151</v>
      </c>
      <c r="G261" s="224"/>
      <c r="H261" s="224"/>
      <c r="I261" s="227"/>
      <c r="J261" s="238">
        <f>BK261</f>
        <v>0</v>
      </c>
      <c r="K261" s="224"/>
      <c r="L261" s="229"/>
      <c r="M261" s="230"/>
      <c r="N261" s="231"/>
      <c r="O261" s="231"/>
      <c r="P261" s="232">
        <f>P262</f>
        <v>0</v>
      </c>
      <c r="Q261" s="231"/>
      <c r="R261" s="232">
        <f>R262</f>
        <v>0</v>
      </c>
      <c r="S261" s="231"/>
      <c r="T261" s="233">
        <f>T262</f>
        <v>0</v>
      </c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R261" s="234" t="s">
        <v>196</v>
      </c>
      <c r="AT261" s="235" t="s">
        <v>75</v>
      </c>
      <c r="AU261" s="235" t="s">
        <v>83</v>
      </c>
      <c r="AY261" s="234" t="s">
        <v>172</v>
      </c>
      <c r="BK261" s="236">
        <f>BK262</f>
        <v>0</v>
      </c>
    </row>
    <row r="262" s="2" customFormat="1" ht="16.5" customHeight="1">
      <c r="A262" s="35"/>
      <c r="B262" s="36"/>
      <c r="C262" s="239" t="s">
        <v>579</v>
      </c>
      <c r="D262" s="239" t="s">
        <v>175</v>
      </c>
      <c r="E262" s="240" t="s">
        <v>568</v>
      </c>
      <c r="F262" s="241" t="s">
        <v>569</v>
      </c>
      <c r="G262" s="242" t="s">
        <v>504</v>
      </c>
      <c r="H262" s="243">
        <v>1</v>
      </c>
      <c r="I262" s="244"/>
      <c r="J262" s="245">
        <f>ROUND(I262*H262,2)</f>
        <v>0</v>
      </c>
      <c r="K262" s="246"/>
      <c r="L262" s="41"/>
      <c r="M262" s="247" t="s">
        <v>1</v>
      </c>
      <c r="N262" s="248" t="s">
        <v>41</v>
      </c>
      <c r="O262" s="88"/>
      <c r="P262" s="249">
        <f>O262*H262</f>
        <v>0</v>
      </c>
      <c r="Q262" s="249">
        <v>0</v>
      </c>
      <c r="R262" s="249">
        <f>Q262*H262</f>
        <v>0</v>
      </c>
      <c r="S262" s="249">
        <v>0</v>
      </c>
      <c r="T262" s="250">
        <f>S262*H262</f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251" t="s">
        <v>523</v>
      </c>
      <c r="AT262" s="251" t="s">
        <v>175</v>
      </c>
      <c r="AU262" s="251" t="s">
        <v>85</v>
      </c>
      <c r="AY262" s="14" t="s">
        <v>172</v>
      </c>
      <c r="BE262" s="252">
        <f>IF(N262="základní",J262,0)</f>
        <v>0</v>
      </c>
      <c r="BF262" s="252">
        <f>IF(N262="snížená",J262,0)</f>
        <v>0</v>
      </c>
      <c r="BG262" s="252">
        <f>IF(N262="zákl. přenesená",J262,0)</f>
        <v>0</v>
      </c>
      <c r="BH262" s="252">
        <f>IF(N262="sníž. přenesená",J262,0)</f>
        <v>0</v>
      </c>
      <c r="BI262" s="252">
        <f>IF(N262="nulová",J262,0)</f>
        <v>0</v>
      </c>
      <c r="BJ262" s="14" t="s">
        <v>83</v>
      </c>
      <c r="BK262" s="252">
        <f>ROUND(I262*H262,2)</f>
        <v>0</v>
      </c>
      <c r="BL262" s="14" t="s">
        <v>523</v>
      </c>
      <c r="BM262" s="251" t="s">
        <v>1184</v>
      </c>
    </row>
    <row r="263" s="12" customFormat="1" ht="22.8" customHeight="1">
      <c r="A263" s="12"/>
      <c r="B263" s="223"/>
      <c r="C263" s="224"/>
      <c r="D263" s="225" t="s">
        <v>75</v>
      </c>
      <c r="E263" s="237" t="s">
        <v>571</v>
      </c>
      <c r="F263" s="237" t="s">
        <v>152</v>
      </c>
      <c r="G263" s="224"/>
      <c r="H263" s="224"/>
      <c r="I263" s="227"/>
      <c r="J263" s="238">
        <f>BK263</f>
        <v>0</v>
      </c>
      <c r="K263" s="224"/>
      <c r="L263" s="229"/>
      <c r="M263" s="230"/>
      <c r="N263" s="231"/>
      <c r="O263" s="231"/>
      <c r="P263" s="232">
        <f>P264</f>
        <v>0</v>
      </c>
      <c r="Q263" s="231"/>
      <c r="R263" s="232">
        <f>R264</f>
        <v>0</v>
      </c>
      <c r="S263" s="231"/>
      <c r="T263" s="233">
        <f>T264</f>
        <v>0</v>
      </c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R263" s="234" t="s">
        <v>196</v>
      </c>
      <c r="AT263" s="235" t="s">
        <v>75</v>
      </c>
      <c r="AU263" s="235" t="s">
        <v>83</v>
      </c>
      <c r="AY263" s="234" t="s">
        <v>172</v>
      </c>
      <c r="BK263" s="236">
        <f>BK264</f>
        <v>0</v>
      </c>
    </row>
    <row r="264" s="2" customFormat="1" ht="16.5" customHeight="1">
      <c r="A264" s="35"/>
      <c r="B264" s="36"/>
      <c r="C264" s="239" t="s">
        <v>867</v>
      </c>
      <c r="D264" s="239" t="s">
        <v>175</v>
      </c>
      <c r="E264" s="240" t="s">
        <v>573</v>
      </c>
      <c r="F264" s="241" t="s">
        <v>152</v>
      </c>
      <c r="G264" s="242" t="s">
        <v>504</v>
      </c>
      <c r="H264" s="243">
        <v>1</v>
      </c>
      <c r="I264" s="244"/>
      <c r="J264" s="245">
        <f>ROUND(I264*H264,2)</f>
        <v>0</v>
      </c>
      <c r="K264" s="246"/>
      <c r="L264" s="41"/>
      <c r="M264" s="247" t="s">
        <v>1</v>
      </c>
      <c r="N264" s="248" t="s">
        <v>41</v>
      </c>
      <c r="O264" s="88"/>
      <c r="P264" s="249">
        <f>O264*H264</f>
        <v>0</v>
      </c>
      <c r="Q264" s="249">
        <v>0</v>
      </c>
      <c r="R264" s="249">
        <f>Q264*H264</f>
        <v>0</v>
      </c>
      <c r="S264" s="249">
        <v>0</v>
      </c>
      <c r="T264" s="250">
        <f>S264*H264</f>
        <v>0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251" t="s">
        <v>523</v>
      </c>
      <c r="AT264" s="251" t="s">
        <v>175</v>
      </c>
      <c r="AU264" s="251" t="s">
        <v>85</v>
      </c>
      <c r="AY264" s="14" t="s">
        <v>172</v>
      </c>
      <c r="BE264" s="252">
        <f>IF(N264="základní",J264,0)</f>
        <v>0</v>
      </c>
      <c r="BF264" s="252">
        <f>IF(N264="snížená",J264,0)</f>
        <v>0</v>
      </c>
      <c r="BG264" s="252">
        <f>IF(N264="zákl. přenesená",J264,0)</f>
        <v>0</v>
      </c>
      <c r="BH264" s="252">
        <f>IF(N264="sníž. přenesená",J264,0)</f>
        <v>0</v>
      </c>
      <c r="BI264" s="252">
        <f>IF(N264="nulová",J264,0)</f>
        <v>0</v>
      </c>
      <c r="BJ264" s="14" t="s">
        <v>83</v>
      </c>
      <c r="BK264" s="252">
        <f>ROUND(I264*H264,2)</f>
        <v>0</v>
      </c>
      <c r="BL264" s="14" t="s">
        <v>523</v>
      </c>
      <c r="BM264" s="251" t="s">
        <v>1185</v>
      </c>
    </row>
    <row r="265" s="12" customFormat="1" ht="22.8" customHeight="1">
      <c r="A265" s="12"/>
      <c r="B265" s="223"/>
      <c r="C265" s="224"/>
      <c r="D265" s="225" t="s">
        <v>75</v>
      </c>
      <c r="E265" s="237" t="s">
        <v>575</v>
      </c>
      <c r="F265" s="237" t="s">
        <v>120</v>
      </c>
      <c r="G265" s="224"/>
      <c r="H265" s="224"/>
      <c r="I265" s="227"/>
      <c r="J265" s="238">
        <f>BK265</f>
        <v>0</v>
      </c>
      <c r="K265" s="224"/>
      <c r="L265" s="229"/>
      <c r="M265" s="230"/>
      <c r="N265" s="231"/>
      <c r="O265" s="231"/>
      <c r="P265" s="232">
        <f>SUM(P266:P267)</f>
        <v>0</v>
      </c>
      <c r="Q265" s="231"/>
      <c r="R265" s="232">
        <f>SUM(R266:R267)</f>
        <v>0</v>
      </c>
      <c r="S265" s="231"/>
      <c r="T265" s="233">
        <f>SUM(T266:T267)</f>
        <v>0</v>
      </c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R265" s="234" t="s">
        <v>196</v>
      </c>
      <c r="AT265" s="235" t="s">
        <v>75</v>
      </c>
      <c r="AU265" s="235" t="s">
        <v>83</v>
      </c>
      <c r="AY265" s="234" t="s">
        <v>172</v>
      </c>
      <c r="BK265" s="236">
        <f>SUM(BK266:BK267)</f>
        <v>0</v>
      </c>
    </row>
    <row r="266" s="2" customFormat="1" ht="16.5" customHeight="1">
      <c r="A266" s="35"/>
      <c r="B266" s="36"/>
      <c r="C266" s="239" t="s">
        <v>871</v>
      </c>
      <c r="D266" s="239" t="s">
        <v>175</v>
      </c>
      <c r="E266" s="240" t="s">
        <v>577</v>
      </c>
      <c r="F266" s="241" t="s">
        <v>120</v>
      </c>
      <c r="G266" s="242" t="s">
        <v>504</v>
      </c>
      <c r="H266" s="243">
        <v>1</v>
      </c>
      <c r="I266" s="244"/>
      <c r="J266" s="245">
        <f>ROUND(I266*H266,2)</f>
        <v>0</v>
      </c>
      <c r="K266" s="246"/>
      <c r="L266" s="41"/>
      <c r="M266" s="247" t="s">
        <v>1</v>
      </c>
      <c r="N266" s="248" t="s">
        <v>41</v>
      </c>
      <c r="O266" s="88"/>
      <c r="P266" s="249">
        <f>O266*H266</f>
        <v>0</v>
      </c>
      <c r="Q266" s="249">
        <v>0</v>
      </c>
      <c r="R266" s="249">
        <f>Q266*H266</f>
        <v>0</v>
      </c>
      <c r="S266" s="249">
        <v>0</v>
      </c>
      <c r="T266" s="250">
        <f>S266*H266</f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251" t="s">
        <v>523</v>
      </c>
      <c r="AT266" s="251" t="s">
        <v>175</v>
      </c>
      <c r="AU266" s="251" t="s">
        <v>85</v>
      </c>
      <c r="AY266" s="14" t="s">
        <v>172</v>
      </c>
      <c r="BE266" s="252">
        <f>IF(N266="základní",J266,0)</f>
        <v>0</v>
      </c>
      <c r="BF266" s="252">
        <f>IF(N266="snížená",J266,0)</f>
        <v>0</v>
      </c>
      <c r="BG266" s="252">
        <f>IF(N266="zákl. přenesená",J266,0)</f>
        <v>0</v>
      </c>
      <c r="BH266" s="252">
        <f>IF(N266="sníž. přenesená",J266,0)</f>
        <v>0</v>
      </c>
      <c r="BI266" s="252">
        <f>IF(N266="nulová",J266,0)</f>
        <v>0</v>
      </c>
      <c r="BJ266" s="14" t="s">
        <v>83</v>
      </c>
      <c r="BK266" s="252">
        <f>ROUND(I266*H266,2)</f>
        <v>0</v>
      </c>
      <c r="BL266" s="14" t="s">
        <v>523</v>
      </c>
      <c r="BM266" s="251" t="s">
        <v>1186</v>
      </c>
    </row>
    <row r="267" s="2" customFormat="1" ht="16.5" customHeight="1">
      <c r="A267" s="35"/>
      <c r="B267" s="36"/>
      <c r="C267" s="239" t="s">
        <v>873</v>
      </c>
      <c r="D267" s="239" t="s">
        <v>175</v>
      </c>
      <c r="E267" s="240" t="s">
        <v>580</v>
      </c>
      <c r="F267" s="241" t="s">
        <v>581</v>
      </c>
      <c r="G267" s="242" t="s">
        <v>504</v>
      </c>
      <c r="H267" s="243">
        <v>1</v>
      </c>
      <c r="I267" s="244"/>
      <c r="J267" s="245">
        <f>ROUND(I267*H267,2)</f>
        <v>0</v>
      </c>
      <c r="K267" s="246"/>
      <c r="L267" s="41"/>
      <c r="M267" s="265" t="s">
        <v>1</v>
      </c>
      <c r="N267" s="266" t="s">
        <v>41</v>
      </c>
      <c r="O267" s="267"/>
      <c r="P267" s="268">
        <f>O267*H267</f>
        <v>0</v>
      </c>
      <c r="Q267" s="268">
        <v>0</v>
      </c>
      <c r="R267" s="268">
        <f>Q267*H267</f>
        <v>0</v>
      </c>
      <c r="S267" s="268">
        <v>0</v>
      </c>
      <c r="T267" s="269">
        <f>S267*H267</f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251" t="s">
        <v>523</v>
      </c>
      <c r="AT267" s="251" t="s">
        <v>175</v>
      </c>
      <c r="AU267" s="251" t="s">
        <v>85</v>
      </c>
      <c r="AY267" s="14" t="s">
        <v>172</v>
      </c>
      <c r="BE267" s="252">
        <f>IF(N267="základní",J267,0)</f>
        <v>0</v>
      </c>
      <c r="BF267" s="252">
        <f>IF(N267="snížená",J267,0)</f>
        <v>0</v>
      </c>
      <c r="BG267" s="252">
        <f>IF(N267="zákl. přenesená",J267,0)</f>
        <v>0</v>
      </c>
      <c r="BH267" s="252">
        <f>IF(N267="sníž. přenesená",J267,0)</f>
        <v>0</v>
      </c>
      <c r="BI267" s="252">
        <f>IF(N267="nulová",J267,0)</f>
        <v>0</v>
      </c>
      <c r="BJ267" s="14" t="s">
        <v>83</v>
      </c>
      <c r="BK267" s="252">
        <f>ROUND(I267*H267,2)</f>
        <v>0</v>
      </c>
      <c r="BL267" s="14" t="s">
        <v>523</v>
      </c>
      <c r="BM267" s="251" t="s">
        <v>1187</v>
      </c>
    </row>
    <row r="268" s="2" customFormat="1" ht="6.96" customHeight="1">
      <c r="A268" s="35"/>
      <c r="B268" s="63"/>
      <c r="C268" s="64"/>
      <c r="D268" s="64"/>
      <c r="E268" s="64"/>
      <c r="F268" s="64"/>
      <c r="G268" s="64"/>
      <c r="H268" s="64"/>
      <c r="I268" s="64"/>
      <c r="J268" s="64"/>
      <c r="K268" s="64"/>
      <c r="L268" s="41"/>
      <c r="M268" s="35"/>
      <c r="O268" s="35"/>
      <c r="P268" s="35"/>
      <c r="Q268" s="35"/>
      <c r="R268" s="35"/>
      <c r="S268" s="35"/>
      <c r="T268" s="35"/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</row>
  </sheetData>
  <sheetProtection sheet="1" autoFilter="0" formatColumns="0" formatRows="0" objects="1" scenarios="1" spinCount="100000" saltValue="PyKINR0ayr1z/3d7BH/esp2VWRiLVsxXv6XCdlfXRATKUbuJB+IJSGtpByX4Xemdpsucla74Km1pvw0hkC7z9g==" hashValue="5z9yK6ipZuzmrDsJjaTV7Xf/uLl+UXWY8/jd/4fbW2xy8cFXY4movba3tNK/pRw0TJhKe/5c9F01rxOFXFcTeQ==" algorithmName="SHA-512" password="CC35"/>
  <autoFilter ref="C150:K267"/>
  <mergeCells count="17">
    <mergeCell ref="E7:H7"/>
    <mergeCell ref="E9:H9"/>
    <mergeCell ref="E11:H11"/>
    <mergeCell ref="E20:H20"/>
    <mergeCell ref="E29:H29"/>
    <mergeCell ref="E85:H85"/>
    <mergeCell ref="E87:H87"/>
    <mergeCell ref="E89:H89"/>
    <mergeCell ref="D123:F123"/>
    <mergeCell ref="D124:F124"/>
    <mergeCell ref="D125:F125"/>
    <mergeCell ref="D126:F126"/>
    <mergeCell ref="D127:F127"/>
    <mergeCell ref="E139:H139"/>
    <mergeCell ref="E141:H141"/>
    <mergeCell ref="E143:H14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98</v>
      </c>
    </row>
    <row r="3" s="1" customFormat="1" ht="6.96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7"/>
      <c r="AT3" s="14" t="s">
        <v>85</v>
      </c>
    </row>
    <row r="4" s="1" customFormat="1" ht="24.96" customHeight="1">
      <c r="B4" s="17"/>
      <c r="D4" s="145" t="s">
        <v>114</v>
      </c>
      <c r="L4" s="17"/>
      <c r="M4" s="146" t="s">
        <v>10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47" t="s">
        <v>16</v>
      </c>
      <c r="L6" s="17"/>
    </row>
    <row r="7" s="1" customFormat="1" ht="26.25" customHeight="1">
      <c r="B7" s="17"/>
      <c r="E7" s="148" t="str">
        <f>'Rekapitulace stavby'!K6</f>
        <v>Rekonstrukce plynových kotelen č.p. 206, 231, 232, 233, 234, Obec Lubenec</v>
      </c>
      <c r="F7" s="147"/>
      <c r="G7" s="147"/>
      <c r="H7" s="147"/>
      <c r="L7" s="17"/>
    </row>
    <row r="8" s="1" customFormat="1" ht="12" customHeight="1">
      <c r="B8" s="17"/>
      <c r="D8" s="147" t="s">
        <v>115</v>
      </c>
      <c r="L8" s="17"/>
    </row>
    <row r="9" s="2" customFormat="1" ht="16.5" customHeight="1">
      <c r="A9" s="35"/>
      <c r="B9" s="41"/>
      <c r="C9" s="35"/>
      <c r="D9" s="35"/>
      <c r="E9" s="148" t="s">
        <v>1103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 ht="12" customHeight="1">
      <c r="A10" s="35"/>
      <c r="B10" s="41"/>
      <c r="C10" s="35"/>
      <c r="D10" s="147" t="s">
        <v>117</v>
      </c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6.5" customHeight="1">
      <c r="A11" s="35"/>
      <c r="B11" s="41"/>
      <c r="C11" s="35"/>
      <c r="D11" s="35"/>
      <c r="E11" s="149" t="s">
        <v>583</v>
      </c>
      <c r="F11" s="35"/>
      <c r="G11" s="35"/>
      <c r="H11" s="35"/>
      <c r="I11" s="35"/>
      <c r="J11" s="35"/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>
      <c r="A12" s="35"/>
      <c r="B12" s="41"/>
      <c r="C12" s="35"/>
      <c r="D12" s="35"/>
      <c r="E12" s="35"/>
      <c r="F12" s="35"/>
      <c r="G12" s="35"/>
      <c r="H12" s="35"/>
      <c r="I12" s="35"/>
      <c r="J12" s="35"/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2" customHeight="1">
      <c r="A13" s="35"/>
      <c r="B13" s="41"/>
      <c r="C13" s="35"/>
      <c r="D13" s="147" t="s">
        <v>18</v>
      </c>
      <c r="E13" s="35"/>
      <c r="F13" s="138" t="s">
        <v>1</v>
      </c>
      <c r="G13" s="35"/>
      <c r="H13" s="35"/>
      <c r="I13" s="147" t="s">
        <v>19</v>
      </c>
      <c r="J13" s="138" t="s">
        <v>1</v>
      </c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47" t="s">
        <v>20</v>
      </c>
      <c r="E14" s="35"/>
      <c r="F14" s="138" t="s">
        <v>21</v>
      </c>
      <c r="G14" s="35"/>
      <c r="H14" s="35"/>
      <c r="I14" s="147" t="s">
        <v>22</v>
      </c>
      <c r="J14" s="150" t="str">
        <f>'Rekapitulace stavby'!AN8</f>
        <v>28. 3. 2023</v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0.8" customHeight="1">
      <c r="A15" s="35"/>
      <c r="B15" s="41"/>
      <c r="C15" s="35"/>
      <c r="D15" s="35"/>
      <c r="E15" s="35"/>
      <c r="F15" s="35"/>
      <c r="G15" s="35"/>
      <c r="H15" s="35"/>
      <c r="I15" s="35"/>
      <c r="J15" s="35"/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2" customHeight="1">
      <c r="A16" s="35"/>
      <c r="B16" s="41"/>
      <c r="C16" s="35"/>
      <c r="D16" s="147" t="s">
        <v>24</v>
      </c>
      <c r="E16" s="35"/>
      <c r="F16" s="35"/>
      <c r="G16" s="35"/>
      <c r="H16" s="35"/>
      <c r="I16" s="147" t="s">
        <v>25</v>
      </c>
      <c r="J16" s="138" t="s">
        <v>1</v>
      </c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8" customHeight="1">
      <c r="A17" s="35"/>
      <c r="B17" s="41"/>
      <c r="C17" s="35"/>
      <c r="D17" s="35"/>
      <c r="E17" s="138" t="s">
        <v>26</v>
      </c>
      <c r="F17" s="35"/>
      <c r="G17" s="35"/>
      <c r="H17" s="35"/>
      <c r="I17" s="147" t="s">
        <v>27</v>
      </c>
      <c r="J17" s="138" t="s">
        <v>1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6.96" customHeight="1">
      <c r="A18" s="35"/>
      <c r="B18" s="41"/>
      <c r="C18" s="35"/>
      <c r="D18" s="35"/>
      <c r="E18" s="35"/>
      <c r="F18" s="35"/>
      <c r="G18" s="35"/>
      <c r="H18" s="35"/>
      <c r="I18" s="35"/>
      <c r="J18" s="35"/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2" customHeight="1">
      <c r="A19" s="35"/>
      <c r="B19" s="41"/>
      <c r="C19" s="35"/>
      <c r="D19" s="147" t="s">
        <v>28</v>
      </c>
      <c r="E19" s="35"/>
      <c r="F19" s="35"/>
      <c r="G19" s="35"/>
      <c r="H19" s="35"/>
      <c r="I19" s="147" t="s">
        <v>25</v>
      </c>
      <c r="J19" s="30" t="str">
        <f>'Rekapitulace stavby'!AN13</f>
        <v>Vyplň údaj</v>
      </c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8" customHeight="1">
      <c r="A20" s="35"/>
      <c r="B20" s="41"/>
      <c r="C20" s="35"/>
      <c r="D20" s="35"/>
      <c r="E20" s="30" t="str">
        <f>'Rekapitulace stavby'!E14</f>
        <v>Vyplň údaj</v>
      </c>
      <c r="F20" s="138"/>
      <c r="G20" s="138"/>
      <c r="H20" s="138"/>
      <c r="I20" s="147" t="s">
        <v>27</v>
      </c>
      <c r="J20" s="30" t="str">
        <f>'Rekapitulace stavby'!AN14</f>
        <v>Vyplň údaj</v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6.96" customHeight="1">
      <c r="A21" s="35"/>
      <c r="B21" s="41"/>
      <c r="C21" s="35"/>
      <c r="D21" s="35"/>
      <c r="E21" s="35"/>
      <c r="F21" s="35"/>
      <c r="G21" s="35"/>
      <c r="H21" s="35"/>
      <c r="I21" s="35"/>
      <c r="J21" s="35"/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2" customHeight="1">
      <c r="A22" s="35"/>
      <c r="B22" s="41"/>
      <c r="C22" s="35"/>
      <c r="D22" s="147" t="s">
        <v>30</v>
      </c>
      <c r="E22" s="35"/>
      <c r="F22" s="35"/>
      <c r="G22" s="35"/>
      <c r="H22" s="35"/>
      <c r="I22" s="147" t="s">
        <v>25</v>
      </c>
      <c r="J22" s="138" t="s">
        <v>1</v>
      </c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8" customHeight="1">
      <c r="A23" s="35"/>
      <c r="B23" s="41"/>
      <c r="C23" s="35"/>
      <c r="D23" s="35"/>
      <c r="E23" s="138" t="s">
        <v>31</v>
      </c>
      <c r="F23" s="35"/>
      <c r="G23" s="35"/>
      <c r="H23" s="35"/>
      <c r="I23" s="147" t="s">
        <v>27</v>
      </c>
      <c r="J23" s="138" t="s">
        <v>1</v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6.96" customHeight="1">
      <c r="A24" s="35"/>
      <c r="B24" s="41"/>
      <c r="C24" s="35"/>
      <c r="D24" s="35"/>
      <c r="E24" s="35"/>
      <c r="F24" s="35"/>
      <c r="G24" s="35"/>
      <c r="H24" s="35"/>
      <c r="I24" s="35"/>
      <c r="J24" s="35"/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12" customHeight="1">
      <c r="A25" s="35"/>
      <c r="B25" s="41"/>
      <c r="C25" s="35"/>
      <c r="D25" s="147" t="s">
        <v>33</v>
      </c>
      <c r="E25" s="35"/>
      <c r="F25" s="35"/>
      <c r="G25" s="35"/>
      <c r="H25" s="35"/>
      <c r="I25" s="147" t="s">
        <v>25</v>
      </c>
      <c r="J25" s="138" t="s">
        <v>1</v>
      </c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8" customHeight="1">
      <c r="A26" s="35"/>
      <c r="B26" s="41"/>
      <c r="C26" s="35"/>
      <c r="D26" s="35"/>
      <c r="E26" s="138" t="s">
        <v>34</v>
      </c>
      <c r="F26" s="35"/>
      <c r="G26" s="35"/>
      <c r="H26" s="35"/>
      <c r="I26" s="147" t="s">
        <v>27</v>
      </c>
      <c r="J26" s="138" t="s">
        <v>1</v>
      </c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6.96" customHeight="1">
      <c r="A27" s="35"/>
      <c r="B27" s="41"/>
      <c r="C27" s="35"/>
      <c r="D27" s="35"/>
      <c r="E27" s="35"/>
      <c r="F27" s="35"/>
      <c r="G27" s="35"/>
      <c r="H27" s="35"/>
      <c r="I27" s="35"/>
      <c r="J27" s="35"/>
      <c r="K27" s="35"/>
      <c r="L27" s="60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12" customHeight="1">
      <c r="A28" s="35"/>
      <c r="B28" s="41"/>
      <c r="C28" s="35"/>
      <c r="D28" s="147" t="s">
        <v>35</v>
      </c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8" customFormat="1" ht="16.5" customHeight="1">
      <c r="A29" s="151"/>
      <c r="B29" s="152"/>
      <c r="C29" s="151"/>
      <c r="D29" s="151"/>
      <c r="E29" s="153" t="s">
        <v>1</v>
      </c>
      <c r="F29" s="153"/>
      <c r="G29" s="153"/>
      <c r="H29" s="153"/>
      <c r="I29" s="151"/>
      <c r="J29" s="151"/>
      <c r="K29" s="151"/>
      <c r="L29" s="154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</row>
    <row r="30" s="2" customFormat="1" ht="6.96" customHeight="1">
      <c r="A30" s="35"/>
      <c r="B30" s="41"/>
      <c r="C30" s="35"/>
      <c r="D30" s="35"/>
      <c r="E30" s="35"/>
      <c r="F30" s="35"/>
      <c r="G30" s="35"/>
      <c r="H30" s="35"/>
      <c r="I30" s="35"/>
      <c r="J30" s="35"/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55"/>
      <c r="E31" s="155"/>
      <c r="F31" s="155"/>
      <c r="G31" s="155"/>
      <c r="H31" s="155"/>
      <c r="I31" s="155"/>
      <c r="J31" s="155"/>
      <c r="K31" s="155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138" t="s">
        <v>119</v>
      </c>
      <c r="E32" s="35"/>
      <c r="F32" s="35"/>
      <c r="G32" s="35"/>
      <c r="H32" s="35"/>
      <c r="I32" s="35"/>
      <c r="J32" s="156">
        <f>J98</f>
        <v>0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41"/>
      <c r="C33" s="35"/>
      <c r="D33" s="157" t="s">
        <v>120</v>
      </c>
      <c r="E33" s="35"/>
      <c r="F33" s="35"/>
      <c r="G33" s="35"/>
      <c r="H33" s="35"/>
      <c r="I33" s="35"/>
      <c r="J33" s="156">
        <f>J123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25.44" customHeight="1">
      <c r="A34" s="35"/>
      <c r="B34" s="41"/>
      <c r="C34" s="35"/>
      <c r="D34" s="158" t="s">
        <v>36</v>
      </c>
      <c r="E34" s="35"/>
      <c r="F34" s="35"/>
      <c r="G34" s="35"/>
      <c r="H34" s="35"/>
      <c r="I34" s="35"/>
      <c r="J34" s="159">
        <f>ROUND(J32 + J33, 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="2" customFormat="1" ht="6.96" customHeight="1">
      <c r="A35" s="35"/>
      <c r="B35" s="41"/>
      <c r="C35" s="35"/>
      <c r="D35" s="155"/>
      <c r="E35" s="155"/>
      <c r="F35" s="155"/>
      <c r="G35" s="155"/>
      <c r="H35" s="155"/>
      <c r="I35" s="155"/>
      <c r="J35" s="155"/>
      <c r="K35" s="15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14.4" customHeight="1">
      <c r="A36" s="35"/>
      <c r="B36" s="41"/>
      <c r="C36" s="35"/>
      <c r="D36" s="35"/>
      <c r="E36" s="35"/>
      <c r="F36" s="160" t="s">
        <v>38</v>
      </c>
      <c r="G36" s="35"/>
      <c r="H36" s="35"/>
      <c r="I36" s="160" t="s">
        <v>37</v>
      </c>
      <c r="J36" s="160" t="s">
        <v>39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="2" customFormat="1" ht="14.4" customHeight="1">
      <c r="A37" s="35"/>
      <c r="B37" s="41"/>
      <c r="C37" s="35"/>
      <c r="D37" s="161" t="s">
        <v>40</v>
      </c>
      <c r="E37" s="147" t="s">
        <v>41</v>
      </c>
      <c r="F37" s="162">
        <f>ROUND((SUM(BE123:BE130) + SUM(BE152:BE343)),  2)</f>
        <v>0</v>
      </c>
      <c r="G37" s="35"/>
      <c r="H37" s="35"/>
      <c r="I37" s="163">
        <v>0.20999999999999999</v>
      </c>
      <c r="J37" s="162">
        <f>ROUND(((SUM(BE123:BE130) + SUM(BE152:BE343))*I37),  2)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14.4" customHeight="1">
      <c r="A38" s="35"/>
      <c r="B38" s="41"/>
      <c r="C38" s="35"/>
      <c r="D38" s="35"/>
      <c r="E38" s="147" t="s">
        <v>42</v>
      </c>
      <c r="F38" s="162">
        <f>ROUND((SUM(BF123:BF130) + SUM(BF152:BF343)),  2)</f>
        <v>0</v>
      </c>
      <c r="G38" s="35"/>
      <c r="H38" s="35"/>
      <c r="I38" s="163">
        <v>0.14999999999999999</v>
      </c>
      <c r="J38" s="162">
        <f>ROUND(((SUM(BF123:BF130) + SUM(BF152:BF343))*I38),  2)</f>
        <v>0</v>
      </c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47" t="s">
        <v>43</v>
      </c>
      <c r="F39" s="162">
        <f>ROUND((SUM(BG123:BG130) + SUM(BG152:BG343)),  2)</f>
        <v>0</v>
      </c>
      <c r="G39" s="35"/>
      <c r="H39" s="35"/>
      <c r="I39" s="163">
        <v>0.20999999999999999</v>
      </c>
      <c r="J39" s="162">
        <f>0</f>
        <v>0</v>
      </c>
      <c r="K39" s="35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hidden="1" s="2" customFormat="1" ht="14.4" customHeight="1">
      <c r="A40" s="35"/>
      <c r="B40" s="41"/>
      <c r="C40" s="35"/>
      <c r="D40" s="35"/>
      <c r="E40" s="147" t="s">
        <v>44</v>
      </c>
      <c r="F40" s="162">
        <f>ROUND((SUM(BH123:BH130) + SUM(BH152:BH343)),  2)</f>
        <v>0</v>
      </c>
      <c r="G40" s="35"/>
      <c r="H40" s="35"/>
      <c r="I40" s="163">
        <v>0.14999999999999999</v>
      </c>
      <c r="J40" s="162">
        <f>0</f>
        <v>0</v>
      </c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idden="1" s="2" customFormat="1" ht="14.4" customHeight="1">
      <c r="A41" s="35"/>
      <c r="B41" s="41"/>
      <c r="C41" s="35"/>
      <c r="D41" s="35"/>
      <c r="E41" s="147" t="s">
        <v>45</v>
      </c>
      <c r="F41" s="162">
        <f>ROUND((SUM(BI123:BI130) + SUM(BI152:BI343)),  2)</f>
        <v>0</v>
      </c>
      <c r="G41" s="35"/>
      <c r="H41" s="35"/>
      <c r="I41" s="163">
        <v>0</v>
      </c>
      <c r="J41" s="162">
        <f>0</f>
        <v>0</v>
      </c>
      <c r="K41" s="35"/>
      <c r="L41" s="60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="2" customFormat="1" ht="6.96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0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="2" customFormat="1" ht="25.44" customHeight="1">
      <c r="A43" s="35"/>
      <c r="B43" s="41"/>
      <c r="C43" s="164"/>
      <c r="D43" s="165" t="s">
        <v>46</v>
      </c>
      <c r="E43" s="166"/>
      <c r="F43" s="166"/>
      <c r="G43" s="167" t="s">
        <v>47</v>
      </c>
      <c r="H43" s="168" t="s">
        <v>48</v>
      </c>
      <c r="I43" s="166"/>
      <c r="J43" s="169">
        <f>SUM(J34:J41)</f>
        <v>0</v>
      </c>
      <c r="K43" s="170"/>
      <c r="L43" s="60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="2" customFormat="1" ht="14.4" customHeight="1">
      <c r="A44" s="35"/>
      <c r="B44" s="41"/>
      <c r="C44" s="35"/>
      <c r="D44" s="35"/>
      <c r="E44" s="35"/>
      <c r="F44" s="35"/>
      <c r="G44" s="35"/>
      <c r="H44" s="35"/>
      <c r="I44" s="35"/>
      <c r="J44" s="35"/>
      <c r="K44" s="35"/>
      <c r="L44" s="60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0"/>
      <c r="D50" s="171" t="s">
        <v>49</v>
      </c>
      <c r="E50" s="172"/>
      <c r="F50" s="172"/>
      <c r="G50" s="171" t="s">
        <v>50</v>
      </c>
      <c r="H50" s="172"/>
      <c r="I50" s="172"/>
      <c r="J50" s="172"/>
      <c r="K50" s="172"/>
      <c r="L50" s="60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73" t="s">
        <v>51</v>
      </c>
      <c r="E61" s="174"/>
      <c r="F61" s="175" t="s">
        <v>52</v>
      </c>
      <c r="G61" s="173" t="s">
        <v>51</v>
      </c>
      <c r="H61" s="174"/>
      <c r="I61" s="174"/>
      <c r="J61" s="176" t="s">
        <v>52</v>
      </c>
      <c r="K61" s="174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71" t="s">
        <v>53</v>
      </c>
      <c r="E65" s="177"/>
      <c r="F65" s="177"/>
      <c r="G65" s="171" t="s">
        <v>54</v>
      </c>
      <c r="H65" s="177"/>
      <c r="I65" s="177"/>
      <c r="J65" s="177"/>
      <c r="K65" s="177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73" t="s">
        <v>51</v>
      </c>
      <c r="E76" s="174"/>
      <c r="F76" s="175" t="s">
        <v>52</v>
      </c>
      <c r="G76" s="173" t="s">
        <v>51</v>
      </c>
      <c r="H76" s="174"/>
      <c r="I76" s="174"/>
      <c r="J76" s="176" t="s">
        <v>52</v>
      </c>
      <c r="K76" s="174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78"/>
      <c r="C77" s="179"/>
      <c r="D77" s="179"/>
      <c r="E77" s="179"/>
      <c r="F77" s="179"/>
      <c r="G77" s="179"/>
      <c r="H77" s="179"/>
      <c r="I77" s="179"/>
      <c r="J77" s="179"/>
      <c r="K77" s="179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0"/>
      <c r="C81" s="181"/>
      <c r="D81" s="181"/>
      <c r="E81" s="181"/>
      <c r="F81" s="181"/>
      <c r="G81" s="181"/>
      <c r="H81" s="181"/>
      <c r="I81" s="181"/>
      <c r="J81" s="181"/>
      <c r="K81" s="181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121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26.25" customHeight="1">
      <c r="A85" s="35"/>
      <c r="B85" s="36"/>
      <c r="C85" s="37"/>
      <c r="D85" s="37"/>
      <c r="E85" s="182" t="str">
        <f>E7</f>
        <v>Rekonstrukce plynových kotelen č.p. 206, 231, 232, 233, 234, Obec Lubenec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1" customFormat="1" ht="12" customHeight="1">
      <c r="B86" s="18"/>
      <c r="C86" s="29" t="s">
        <v>115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2" customFormat="1" ht="16.5" customHeight="1">
      <c r="A87" s="35"/>
      <c r="B87" s="36"/>
      <c r="C87" s="37"/>
      <c r="D87" s="37"/>
      <c r="E87" s="182" t="s">
        <v>1103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12" customHeight="1">
      <c r="A88" s="35"/>
      <c r="B88" s="36"/>
      <c r="C88" s="29" t="s">
        <v>117</v>
      </c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6.5" customHeight="1">
      <c r="A89" s="35"/>
      <c r="B89" s="36"/>
      <c r="C89" s="37"/>
      <c r="D89" s="37"/>
      <c r="E89" s="73" t="str">
        <f>E11</f>
        <v>D1.4.4 - Zařízení pro vytápění staveb</v>
      </c>
      <c r="F89" s="37"/>
      <c r="G89" s="37"/>
      <c r="H89" s="37"/>
      <c r="I89" s="37"/>
      <c r="J89" s="37"/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2" customHeight="1">
      <c r="A91" s="35"/>
      <c r="B91" s="36"/>
      <c r="C91" s="29" t="s">
        <v>20</v>
      </c>
      <c r="D91" s="37"/>
      <c r="E91" s="37"/>
      <c r="F91" s="24" t="str">
        <f>F14</f>
        <v>Lubenec</v>
      </c>
      <c r="G91" s="37"/>
      <c r="H91" s="37"/>
      <c r="I91" s="29" t="s">
        <v>22</v>
      </c>
      <c r="J91" s="76" t="str">
        <f>IF(J14="","",J14)</f>
        <v>28. 3. 2023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6.96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25.65" customHeight="1">
      <c r="A93" s="35"/>
      <c r="B93" s="36"/>
      <c r="C93" s="29" t="s">
        <v>24</v>
      </c>
      <c r="D93" s="37"/>
      <c r="E93" s="37"/>
      <c r="F93" s="24" t="str">
        <f>E17</f>
        <v>Obec Lubenec</v>
      </c>
      <c r="G93" s="37"/>
      <c r="H93" s="37"/>
      <c r="I93" s="29" t="s">
        <v>30</v>
      </c>
      <c r="J93" s="33" t="str">
        <f>E23</f>
        <v>Petr Wagner, Ing. Václav Remuta</v>
      </c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15.15" customHeight="1">
      <c r="A94" s="35"/>
      <c r="B94" s="36"/>
      <c r="C94" s="29" t="s">
        <v>28</v>
      </c>
      <c r="D94" s="37"/>
      <c r="E94" s="37"/>
      <c r="F94" s="24" t="str">
        <f>IF(E20="","",E20)</f>
        <v>Vyplň údaj</v>
      </c>
      <c r="G94" s="37"/>
      <c r="H94" s="37"/>
      <c r="I94" s="29" t="s">
        <v>33</v>
      </c>
      <c r="J94" s="33" t="str">
        <f>E26</f>
        <v>Petr Wagner</v>
      </c>
      <c r="K94" s="37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9.28" customHeight="1">
      <c r="A96" s="35"/>
      <c r="B96" s="36"/>
      <c r="C96" s="183" t="s">
        <v>122</v>
      </c>
      <c r="D96" s="184"/>
      <c r="E96" s="184"/>
      <c r="F96" s="184"/>
      <c r="G96" s="184"/>
      <c r="H96" s="184"/>
      <c r="I96" s="184"/>
      <c r="J96" s="185" t="s">
        <v>123</v>
      </c>
      <c r="K96" s="184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="2" customFormat="1" ht="10.32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0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22.8" customHeight="1">
      <c r="A98" s="35"/>
      <c r="B98" s="36"/>
      <c r="C98" s="186" t="s">
        <v>124</v>
      </c>
      <c r="D98" s="37"/>
      <c r="E98" s="37"/>
      <c r="F98" s="37"/>
      <c r="G98" s="37"/>
      <c r="H98" s="37"/>
      <c r="I98" s="37"/>
      <c r="J98" s="107">
        <f>J152</f>
        <v>0</v>
      </c>
      <c r="K98" s="37"/>
      <c r="L98" s="60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4" t="s">
        <v>125</v>
      </c>
    </row>
    <row r="99" s="9" customFormat="1" ht="24.96" customHeight="1">
      <c r="A99" s="9"/>
      <c r="B99" s="187"/>
      <c r="C99" s="188"/>
      <c r="D99" s="189" t="s">
        <v>126</v>
      </c>
      <c r="E99" s="190"/>
      <c r="F99" s="190"/>
      <c r="G99" s="190"/>
      <c r="H99" s="190"/>
      <c r="I99" s="190"/>
      <c r="J99" s="191">
        <f>J153</f>
        <v>0</v>
      </c>
      <c r="K99" s="188"/>
      <c r="L99" s="192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193"/>
      <c r="C100" s="130"/>
      <c r="D100" s="194" t="s">
        <v>128</v>
      </c>
      <c r="E100" s="195"/>
      <c r="F100" s="195"/>
      <c r="G100" s="195"/>
      <c r="H100" s="195"/>
      <c r="I100" s="195"/>
      <c r="J100" s="196">
        <f>J154</f>
        <v>0</v>
      </c>
      <c r="K100" s="130"/>
      <c r="L100" s="19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9" customFormat="1" ht="24.96" customHeight="1">
      <c r="A101" s="9"/>
      <c r="B101" s="187"/>
      <c r="C101" s="188"/>
      <c r="D101" s="189" t="s">
        <v>129</v>
      </c>
      <c r="E101" s="190"/>
      <c r="F101" s="190"/>
      <c r="G101" s="190"/>
      <c r="H101" s="190"/>
      <c r="I101" s="190"/>
      <c r="J101" s="191">
        <f>J161</f>
        <v>0</v>
      </c>
      <c r="K101" s="188"/>
      <c r="L101" s="192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193"/>
      <c r="C102" s="130"/>
      <c r="D102" s="194" t="s">
        <v>584</v>
      </c>
      <c r="E102" s="195"/>
      <c r="F102" s="195"/>
      <c r="G102" s="195"/>
      <c r="H102" s="195"/>
      <c r="I102" s="195"/>
      <c r="J102" s="196">
        <f>J162</f>
        <v>0</v>
      </c>
      <c r="K102" s="130"/>
      <c r="L102" s="19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93"/>
      <c r="C103" s="130"/>
      <c r="D103" s="194" t="s">
        <v>585</v>
      </c>
      <c r="E103" s="195"/>
      <c r="F103" s="195"/>
      <c r="G103" s="195"/>
      <c r="H103" s="195"/>
      <c r="I103" s="195"/>
      <c r="J103" s="196">
        <f>J180</f>
        <v>0</v>
      </c>
      <c r="K103" s="130"/>
      <c r="L103" s="19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93"/>
      <c r="C104" s="130"/>
      <c r="D104" s="194" t="s">
        <v>586</v>
      </c>
      <c r="E104" s="195"/>
      <c r="F104" s="195"/>
      <c r="G104" s="195"/>
      <c r="H104" s="195"/>
      <c r="I104" s="195"/>
      <c r="J104" s="196">
        <f>J194</f>
        <v>0</v>
      </c>
      <c r="K104" s="130"/>
      <c r="L104" s="197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93"/>
      <c r="C105" s="130"/>
      <c r="D105" s="194" t="s">
        <v>133</v>
      </c>
      <c r="E105" s="195"/>
      <c r="F105" s="195"/>
      <c r="G105" s="195"/>
      <c r="H105" s="195"/>
      <c r="I105" s="195"/>
      <c r="J105" s="196">
        <f>J199</f>
        <v>0</v>
      </c>
      <c r="K105" s="130"/>
      <c r="L105" s="197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93"/>
      <c r="C106" s="130"/>
      <c r="D106" s="194" t="s">
        <v>587</v>
      </c>
      <c r="E106" s="195"/>
      <c r="F106" s="195"/>
      <c r="G106" s="195"/>
      <c r="H106" s="195"/>
      <c r="I106" s="195"/>
      <c r="J106" s="196">
        <f>J206</f>
        <v>0</v>
      </c>
      <c r="K106" s="130"/>
      <c r="L106" s="197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193"/>
      <c r="C107" s="130"/>
      <c r="D107" s="194" t="s">
        <v>588</v>
      </c>
      <c r="E107" s="195"/>
      <c r="F107" s="195"/>
      <c r="G107" s="195"/>
      <c r="H107" s="195"/>
      <c r="I107" s="195"/>
      <c r="J107" s="196">
        <f>J223</f>
        <v>0</v>
      </c>
      <c r="K107" s="130"/>
      <c r="L107" s="197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193"/>
      <c r="C108" s="130"/>
      <c r="D108" s="194" t="s">
        <v>589</v>
      </c>
      <c r="E108" s="195"/>
      <c r="F108" s="195"/>
      <c r="G108" s="195"/>
      <c r="H108" s="195"/>
      <c r="I108" s="195"/>
      <c r="J108" s="196">
        <f>J236</f>
        <v>0</v>
      </c>
      <c r="K108" s="130"/>
      <c r="L108" s="197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10" customFormat="1" ht="19.92" customHeight="1">
      <c r="A109" s="10"/>
      <c r="B109" s="193"/>
      <c r="C109" s="130"/>
      <c r="D109" s="194" t="s">
        <v>590</v>
      </c>
      <c r="E109" s="195"/>
      <c r="F109" s="195"/>
      <c r="G109" s="195"/>
      <c r="H109" s="195"/>
      <c r="I109" s="195"/>
      <c r="J109" s="196">
        <f>J265</f>
        <v>0</v>
      </c>
      <c r="K109" s="130"/>
      <c r="L109" s="197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10" customFormat="1" ht="19.92" customHeight="1">
      <c r="A110" s="10"/>
      <c r="B110" s="193"/>
      <c r="C110" s="130"/>
      <c r="D110" s="194" t="s">
        <v>591</v>
      </c>
      <c r="E110" s="195"/>
      <c r="F110" s="195"/>
      <c r="G110" s="195"/>
      <c r="H110" s="195"/>
      <c r="I110" s="195"/>
      <c r="J110" s="196">
        <f>J272</f>
        <v>0</v>
      </c>
      <c r="K110" s="130"/>
      <c r="L110" s="197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="10" customFormat="1" ht="19.92" customHeight="1">
      <c r="A111" s="10"/>
      <c r="B111" s="193"/>
      <c r="C111" s="130"/>
      <c r="D111" s="194" t="s">
        <v>134</v>
      </c>
      <c r="E111" s="195"/>
      <c r="F111" s="195"/>
      <c r="G111" s="195"/>
      <c r="H111" s="195"/>
      <c r="I111" s="195"/>
      <c r="J111" s="196">
        <f>J285</f>
        <v>0</v>
      </c>
      <c r="K111" s="130"/>
      <c r="L111" s="197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="10" customFormat="1" ht="19.92" customHeight="1">
      <c r="A112" s="10"/>
      <c r="B112" s="193"/>
      <c r="C112" s="130"/>
      <c r="D112" s="194" t="s">
        <v>135</v>
      </c>
      <c r="E112" s="195"/>
      <c r="F112" s="195"/>
      <c r="G112" s="195"/>
      <c r="H112" s="195"/>
      <c r="I112" s="195"/>
      <c r="J112" s="196">
        <f>J291</f>
        <v>0</v>
      </c>
      <c r="K112" s="130"/>
      <c r="L112" s="197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="9" customFormat="1" ht="24.96" customHeight="1">
      <c r="A113" s="9"/>
      <c r="B113" s="187"/>
      <c r="C113" s="188"/>
      <c r="D113" s="189" t="s">
        <v>592</v>
      </c>
      <c r="E113" s="190"/>
      <c r="F113" s="190"/>
      <c r="G113" s="190"/>
      <c r="H113" s="190"/>
      <c r="I113" s="190"/>
      <c r="J113" s="191">
        <f>J303</f>
        <v>0</v>
      </c>
      <c r="K113" s="188"/>
      <c r="L113" s="192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</row>
    <row r="114" s="9" customFormat="1" ht="24.96" customHeight="1">
      <c r="A114" s="9"/>
      <c r="B114" s="187"/>
      <c r="C114" s="188"/>
      <c r="D114" s="189" t="s">
        <v>140</v>
      </c>
      <c r="E114" s="190"/>
      <c r="F114" s="190"/>
      <c r="G114" s="190"/>
      <c r="H114" s="190"/>
      <c r="I114" s="190"/>
      <c r="J114" s="191">
        <f>J320</f>
        <v>0</v>
      </c>
      <c r="K114" s="188"/>
      <c r="L114" s="192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</row>
    <row r="115" s="10" customFormat="1" ht="19.92" customHeight="1">
      <c r="A115" s="10"/>
      <c r="B115" s="193"/>
      <c r="C115" s="130"/>
      <c r="D115" s="194" t="s">
        <v>141</v>
      </c>
      <c r="E115" s="195"/>
      <c r="F115" s="195"/>
      <c r="G115" s="195"/>
      <c r="H115" s="195"/>
      <c r="I115" s="195"/>
      <c r="J115" s="196">
        <f>J321</f>
        <v>0</v>
      </c>
      <c r="K115" s="130"/>
      <c r="L115" s="197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="10" customFormat="1" ht="19.92" customHeight="1">
      <c r="A116" s="10"/>
      <c r="B116" s="193"/>
      <c r="C116" s="130"/>
      <c r="D116" s="194" t="s">
        <v>142</v>
      </c>
      <c r="E116" s="195"/>
      <c r="F116" s="195"/>
      <c r="G116" s="195"/>
      <c r="H116" s="195"/>
      <c r="I116" s="195"/>
      <c r="J116" s="196">
        <f>J325</f>
        <v>0</v>
      </c>
      <c r="K116" s="130"/>
      <c r="L116" s="197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="10" customFormat="1" ht="19.92" customHeight="1">
      <c r="A117" s="10"/>
      <c r="B117" s="193"/>
      <c r="C117" s="130"/>
      <c r="D117" s="194" t="s">
        <v>143</v>
      </c>
      <c r="E117" s="195"/>
      <c r="F117" s="195"/>
      <c r="G117" s="195"/>
      <c r="H117" s="195"/>
      <c r="I117" s="195"/>
      <c r="J117" s="196">
        <f>J331</f>
        <v>0</v>
      </c>
      <c r="K117" s="130"/>
      <c r="L117" s="197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="10" customFormat="1" ht="19.92" customHeight="1">
      <c r="A118" s="10"/>
      <c r="B118" s="193"/>
      <c r="C118" s="130"/>
      <c r="D118" s="194" t="s">
        <v>144</v>
      </c>
      <c r="E118" s="195"/>
      <c r="F118" s="195"/>
      <c r="G118" s="195"/>
      <c r="H118" s="195"/>
      <c r="I118" s="195"/>
      <c r="J118" s="196">
        <f>J337</f>
        <v>0</v>
      </c>
      <c r="K118" s="130"/>
      <c r="L118" s="197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="10" customFormat="1" ht="19.92" customHeight="1">
      <c r="A119" s="10"/>
      <c r="B119" s="193"/>
      <c r="C119" s="130"/>
      <c r="D119" s="194" t="s">
        <v>145</v>
      </c>
      <c r="E119" s="195"/>
      <c r="F119" s="195"/>
      <c r="G119" s="195"/>
      <c r="H119" s="195"/>
      <c r="I119" s="195"/>
      <c r="J119" s="196">
        <f>J339</f>
        <v>0</v>
      </c>
      <c r="K119" s="130"/>
      <c r="L119" s="197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="10" customFormat="1" ht="19.92" customHeight="1">
      <c r="A120" s="10"/>
      <c r="B120" s="193"/>
      <c r="C120" s="130"/>
      <c r="D120" s="194" t="s">
        <v>146</v>
      </c>
      <c r="E120" s="195"/>
      <c r="F120" s="195"/>
      <c r="G120" s="195"/>
      <c r="H120" s="195"/>
      <c r="I120" s="195"/>
      <c r="J120" s="196">
        <f>J341</f>
        <v>0</v>
      </c>
      <c r="K120" s="130"/>
      <c r="L120" s="197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="2" customFormat="1" ht="21.84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6.96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60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29.28" customHeight="1">
      <c r="A123" s="35"/>
      <c r="B123" s="36"/>
      <c r="C123" s="186" t="s">
        <v>147</v>
      </c>
      <c r="D123" s="37"/>
      <c r="E123" s="37"/>
      <c r="F123" s="37"/>
      <c r="G123" s="37"/>
      <c r="H123" s="37"/>
      <c r="I123" s="37"/>
      <c r="J123" s="198">
        <f>ROUND(J124 + J125 + J126 + J127 + J128 + J129,2)</f>
        <v>0</v>
      </c>
      <c r="K123" s="37"/>
      <c r="L123" s="60"/>
      <c r="N123" s="199" t="s">
        <v>40</v>
      </c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18" customHeight="1">
      <c r="A124" s="35"/>
      <c r="B124" s="36"/>
      <c r="C124" s="37"/>
      <c r="D124" s="200" t="s">
        <v>148</v>
      </c>
      <c r="E124" s="201"/>
      <c r="F124" s="201"/>
      <c r="G124" s="37"/>
      <c r="H124" s="37"/>
      <c r="I124" s="37"/>
      <c r="J124" s="202">
        <v>0</v>
      </c>
      <c r="K124" s="37"/>
      <c r="L124" s="203"/>
      <c r="M124" s="204"/>
      <c r="N124" s="205" t="s">
        <v>41</v>
      </c>
      <c r="O124" s="204"/>
      <c r="P124" s="204"/>
      <c r="Q124" s="204"/>
      <c r="R124" s="204"/>
      <c r="S124" s="206"/>
      <c r="T124" s="206"/>
      <c r="U124" s="206"/>
      <c r="V124" s="206"/>
      <c r="W124" s="206"/>
      <c r="X124" s="206"/>
      <c r="Y124" s="206"/>
      <c r="Z124" s="206"/>
      <c r="AA124" s="206"/>
      <c r="AB124" s="206"/>
      <c r="AC124" s="206"/>
      <c r="AD124" s="206"/>
      <c r="AE124" s="206"/>
      <c r="AF124" s="204"/>
      <c r="AG124" s="204"/>
      <c r="AH124" s="204"/>
      <c r="AI124" s="204"/>
      <c r="AJ124" s="204"/>
      <c r="AK124" s="204"/>
      <c r="AL124" s="204"/>
      <c r="AM124" s="204"/>
      <c r="AN124" s="204"/>
      <c r="AO124" s="204"/>
      <c r="AP124" s="204"/>
      <c r="AQ124" s="204"/>
      <c r="AR124" s="204"/>
      <c r="AS124" s="204"/>
      <c r="AT124" s="204"/>
      <c r="AU124" s="204"/>
      <c r="AV124" s="204"/>
      <c r="AW124" s="204"/>
      <c r="AX124" s="204"/>
      <c r="AY124" s="207" t="s">
        <v>149</v>
      </c>
      <c r="AZ124" s="204"/>
      <c r="BA124" s="204"/>
      <c r="BB124" s="204"/>
      <c r="BC124" s="204"/>
      <c r="BD124" s="204"/>
      <c r="BE124" s="208">
        <f>IF(N124="základní",J124,0)</f>
        <v>0</v>
      </c>
      <c r="BF124" s="208">
        <f>IF(N124="snížená",J124,0)</f>
        <v>0</v>
      </c>
      <c r="BG124" s="208">
        <f>IF(N124="zákl. přenesená",J124,0)</f>
        <v>0</v>
      </c>
      <c r="BH124" s="208">
        <f>IF(N124="sníž. přenesená",J124,0)</f>
        <v>0</v>
      </c>
      <c r="BI124" s="208">
        <f>IF(N124="nulová",J124,0)</f>
        <v>0</v>
      </c>
      <c r="BJ124" s="207" t="s">
        <v>83</v>
      </c>
      <c r="BK124" s="204"/>
      <c r="BL124" s="204"/>
      <c r="BM124" s="204"/>
    </row>
    <row r="125" s="2" customFormat="1" ht="18" customHeight="1">
      <c r="A125" s="35"/>
      <c r="B125" s="36"/>
      <c r="C125" s="37"/>
      <c r="D125" s="200" t="s">
        <v>150</v>
      </c>
      <c r="E125" s="201"/>
      <c r="F125" s="201"/>
      <c r="G125" s="37"/>
      <c r="H125" s="37"/>
      <c r="I125" s="37"/>
      <c r="J125" s="202">
        <v>0</v>
      </c>
      <c r="K125" s="37"/>
      <c r="L125" s="203"/>
      <c r="M125" s="204"/>
      <c r="N125" s="205" t="s">
        <v>41</v>
      </c>
      <c r="O125" s="204"/>
      <c r="P125" s="204"/>
      <c r="Q125" s="204"/>
      <c r="R125" s="204"/>
      <c r="S125" s="206"/>
      <c r="T125" s="206"/>
      <c r="U125" s="206"/>
      <c r="V125" s="206"/>
      <c r="W125" s="206"/>
      <c r="X125" s="206"/>
      <c r="Y125" s="206"/>
      <c r="Z125" s="206"/>
      <c r="AA125" s="206"/>
      <c r="AB125" s="206"/>
      <c r="AC125" s="206"/>
      <c r="AD125" s="206"/>
      <c r="AE125" s="206"/>
      <c r="AF125" s="204"/>
      <c r="AG125" s="204"/>
      <c r="AH125" s="204"/>
      <c r="AI125" s="204"/>
      <c r="AJ125" s="204"/>
      <c r="AK125" s="204"/>
      <c r="AL125" s="204"/>
      <c r="AM125" s="204"/>
      <c r="AN125" s="204"/>
      <c r="AO125" s="204"/>
      <c r="AP125" s="204"/>
      <c r="AQ125" s="204"/>
      <c r="AR125" s="204"/>
      <c r="AS125" s="204"/>
      <c r="AT125" s="204"/>
      <c r="AU125" s="204"/>
      <c r="AV125" s="204"/>
      <c r="AW125" s="204"/>
      <c r="AX125" s="204"/>
      <c r="AY125" s="207" t="s">
        <v>149</v>
      </c>
      <c r="AZ125" s="204"/>
      <c r="BA125" s="204"/>
      <c r="BB125" s="204"/>
      <c r="BC125" s="204"/>
      <c r="BD125" s="204"/>
      <c r="BE125" s="208">
        <f>IF(N125="základní",J125,0)</f>
        <v>0</v>
      </c>
      <c r="BF125" s="208">
        <f>IF(N125="snížená",J125,0)</f>
        <v>0</v>
      </c>
      <c r="BG125" s="208">
        <f>IF(N125="zákl. přenesená",J125,0)</f>
        <v>0</v>
      </c>
      <c r="BH125" s="208">
        <f>IF(N125="sníž. přenesená",J125,0)</f>
        <v>0</v>
      </c>
      <c r="BI125" s="208">
        <f>IF(N125="nulová",J125,0)</f>
        <v>0</v>
      </c>
      <c r="BJ125" s="207" t="s">
        <v>83</v>
      </c>
      <c r="BK125" s="204"/>
      <c r="BL125" s="204"/>
      <c r="BM125" s="204"/>
    </row>
    <row r="126" s="2" customFormat="1" ht="18" customHeight="1">
      <c r="A126" s="35"/>
      <c r="B126" s="36"/>
      <c r="C126" s="37"/>
      <c r="D126" s="200" t="s">
        <v>151</v>
      </c>
      <c r="E126" s="201"/>
      <c r="F126" s="201"/>
      <c r="G126" s="37"/>
      <c r="H126" s="37"/>
      <c r="I126" s="37"/>
      <c r="J126" s="202">
        <v>0</v>
      </c>
      <c r="K126" s="37"/>
      <c r="L126" s="203"/>
      <c r="M126" s="204"/>
      <c r="N126" s="205" t="s">
        <v>41</v>
      </c>
      <c r="O126" s="204"/>
      <c r="P126" s="204"/>
      <c r="Q126" s="204"/>
      <c r="R126" s="204"/>
      <c r="S126" s="206"/>
      <c r="T126" s="206"/>
      <c r="U126" s="206"/>
      <c r="V126" s="206"/>
      <c r="W126" s="206"/>
      <c r="X126" s="206"/>
      <c r="Y126" s="206"/>
      <c r="Z126" s="206"/>
      <c r="AA126" s="206"/>
      <c r="AB126" s="206"/>
      <c r="AC126" s="206"/>
      <c r="AD126" s="206"/>
      <c r="AE126" s="206"/>
      <c r="AF126" s="204"/>
      <c r="AG126" s="204"/>
      <c r="AH126" s="204"/>
      <c r="AI126" s="204"/>
      <c r="AJ126" s="204"/>
      <c r="AK126" s="204"/>
      <c r="AL126" s="204"/>
      <c r="AM126" s="204"/>
      <c r="AN126" s="204"/>
      <c r="AO126" s="204"/>
      <c r="AP126" s="204"/>
      <c r="AQ126" s="204"/>
      <c r="AR126" s="204"/>
      <c r="AS126" s="204"/>
      <c r="AT126" s="204"/>
      <c r="AU126" s="204"/>
      <c r="AV126" s="204"/>
      <c r="AW126" s="204"/>
      <c r="AX126" s="204"/>
      <c r="AY126" s="207" t="s">
        <v>149</v>
      </c>
      <c r="AZ126" s="204"/>
      <c r="BA126" s="204"/>
      <c r="BB126" s="204"/>
      <c r="BC126" s="204"/>
      <c r="BD126" s="204"/>
      <c r="BE126" s="208">
        <f>IF(N126="základní",J126,0)</f>
        <v>0</v>
      </c>
      <c r="BF126" s="208">
        <f>IF(N126="snížená",J126,0)</f>
        <v>0</v>
      </c>
      <c r="BG126" s="208">
        <f>IF(N126="zákl. přenesená",J126,0)</f>
        <v>0</v>
      </c>
      <c r="BH126" s="208">
        <f>IF(N126="sníž. přenesená",J126,0)</f>
        <v>0</v>
      </c>
      <c r="BI126" s="208">
        <f>IF(N126="nulová",J126,0)</f>
        <v>0</v>
      </c>
      <c r="BJ126" s="207" t="s">
        <v>83</v>
      </c>
      <c r="BK126" s="204"/>
      <c r="BL126" s="204"/>
      <c r="BM126" s="204"/>
    </row>
    <row r="127" s="2" customFormat="1" ht="18" customHeight="1">
      <c r="A127" s="35"/>
      <c r="B127" s="36"/>
      <c r="C127" s="37"/>
      <c r="D127" s="200" t="s">
        <v>152</v>
      </c>
      <c r="E127" s="201"/>
      <c r="F127" s="201"/>
      <c r="G127" s="37"/>
      <c r="H127" s="37"/>
      <c r="I127" s="37"/>
      <c r="J127" s="202">
        <v>0</v>
      </c>
      <c r="K127" s="37"/>
      <c r="L127" s="203"/>
      <c r="M127" s="204"/>
      <c r="N127" s="205" t="s">
        <v>41</v>
      </c>
      <c r="O127" s="204"/>
      <c r="P127" s="204"/>
      <c r="Q127" s="204"/>
      <c r="R127" s="204"/>
      <c r="S127" s="206"/>
      <c r="T127" s="206"/>
      <c r="U127" s="206"/>
      <c r="V127" s="206"/>
      <c r="W127" s="206"/>
      <c r="X127" s="206"/>
      <c r="Y127" s="206"/>
      <c r="Z127" s="206"/>
      <c r="AA127" s="206"/>
      <c r="AB127" s="206"/>
      <c r="AC127" s="206"/>
      <c r="AD127" s="206"/>
      <c r="AE127" s="206"/>
      <c r="AF127" s="204"/>
      <c r="AG127" s="204"/>
      <c r="AH127" s="204"/>
      <c r="AI127" s="204"/>
      <c r="AJ127" s="204"/>
      <c r="AK127" s="204"/>
      <c r="AL127" s="204"/>
      <c r="AM127" s="204"/>
      <c r="AN127" s="204"/>
      <c r="AO127" s="204"/>
      <c r="AP127" s="204"/>
      <c r="AQ127" s="204"/>
      <c r="AR127" s="204"/>
      <c r="AS127" s="204"/>
      <c r="AT127" s="204"/>
      <c r="AU127" s="204"/>
      <c r="AV127" s="204"/>
      <c r="AW127" s="204"/>
      <c r="AX127" s="204"/>
      <c r="AY127" s="207" t="s">
        <v>149</v>
      </c>
      <c r="AZ127" s="204"/>
      <c r="BA127" s="204"/>
      <c r="BB127" s="204"/>
      <c r="BC127" s="204"/>
      <c r="BD127" s="204"/>
      <c r="BE127" s="208">
        <f>IF(N127="základní",J127,0)</f>
        <v>0</v>
      </c>
      <c r="BF127" s="208">
        <f>IF(N127="snížená",J127,0)</f>
        <v>0</v>
      </c>
      <c r="BG127" s="208">
        <f>IF(N127="zákl. přenesená",J127,0)</f>
        <v>0</v>
      </c>
      <c r="BH127" s="208">
        <f>IF(N127="sníž. přenesená",J127,0)</f>
        <v>0</v>
      </c>
      <c r="BI127" s="208">
        <f>IF(N127="nulová",J127,0)</f>
        <v>0</v>
      </c>
      <c r="BJ127" s="207" t="s">
        <v>83</v>
      </c>
      <c r="BK127" s="204"/>
      <c r="BL127" s="204"/>
      <c r="BM127" s="204"/>
    </row>
    <row r="128" s="2" customFormat="1" ht="18" customHeight="1">
      <c r="A128" s="35"/>
      <c r="B128" s="36"/>
      <c r="C128" s="37"/>
      <c r="D128" s="200" t="s">
        <v>153</v>
      </c>
      <c r="E128" s="201"/>
      <c r="F128" s="201"/>
      <c r="G128" s="37"/>
      <c r="H128" s="37"/>
      <c r="I128" s="37"/>
      <c r="J128" s="202">
        <v>0</v>
      </c>
      <c r="K128" s="37"/>
      <c r="L128" s="203"/>
      <c r="M128" s="204"/>
      <c r="N128" s="205" t="s">
        <v>41</v>
      </c>
      <c r="O128" s="204"/>
      <c r="P128" s="204"/>
      <c r="Q128" s="204"/>
      <c r="R128" s="204"/>
      <c r="S128" s="206"/>
      <c r="T128" s="206"/>
      <c r="U128" s="206"/>
      <c r="V128" s="206"/>
      <c r="W128" s="206"/>
      <c r="X128" s="206"/>
      <c r="Y128" s="206"/>
      <c r="Z128" s="206"/>
      <c r="AA128" s="206"/>
      <c r="AB128" s="206"/>
      <c r="AC128" s="206"/>
      <c r="AD128" s="206"/>
      <c r="AE128" s="206"/>
      <c r="AF128" s="204"/>
      <c r="AG128" s="204"/>
      <c r="AH128" s="204"/>
      <c r="AI128" s="204"/>
      <c r="AJ128" s="204"/>
      <c r="AK128" s="204"/>
      <c r="AL128" s="204"/>
      <c r="AM128" s="204"/>
      <c r="AN128" s="204"/>
      <c r="AO128" s="204"/>
      <c r="AP128" s="204"/>
      <c r="AQ128" s="204"/>
      <c r="AR128" s="204"/>
      <c r="AS128" s="204"/>
      <c r="AT128" s="204"/>
      <c r="AU128" s="204"/>
      <c r="AV128" s="204"/>
      <c r="AW128" s="204"/>
      <c r="AX128" s="204"/>
      <c r="AY128" s="207" t="s">
        <v>149</v>
      </c>
      <c r="AZ128" s="204"/>
      <c r="BA128" s="204"/>
      <c r="BB128" s="204"/>
      <c r="BC128" s="204"/>
      <c r="BD128" s="204"/>
      <c r="BE128" s="208">
        <f>IF(N128="základní",J128,0)</f>
        <v>0</v>
      </c>
      <c r="BF128" s="208">
        <f>IF(N128="snížená",J128,0)</f>
        <v>0</v>
      </c>
      <c r="BG128" s="208">
        <f>IF(N128="zákl. přenesená",J128,0)</f>
        <v>0</v>
      </c>
      <c r="BH128" s="208">
        <f>IF(N128="sníž. přenesená",J128,0)</f>
        <v>0</v>
      </c>
      <c r="BI128" s="208">
        <f>IF(N128="nulová",J128,0)</f>
        <v>0</v>
      </c>
      <c r="BJ128" s="207" t="s">
        <v>83</v>
      </c>
      <c r="BK128" s="204"/>
      <c r="BL128" s="204"/>
      <c r="BM128" s="204"/>
    </row>
    <row r="129" s="2" customFormat="1" ht="18" customHeight="1">
      <c r="A129" s="35"/>
      <c r="B129" s="36"/>
      <c r="C129" s="37"/>
      <c r="D129" s="201" t="s">
        <v>154</v>
      </c>
      <c r="E129" s="37"/>
      <c r="F129" s="37"/>
      <c r="G129" s="37"/>
      <c r="H129" s="37"/>
      <c r="I129" s="37"/>
      <c r="J129" s="202">
        <f>ROUND(J32*T129,2)</f>
        <v>0</v>
      </c>
      <c r="K129" s="37"/>
      <c r="L129" s="203"/>
      <c r="M129" s="204"/>
      <c r="N129" s="205" t="s">
        <v>41</v>
      </c>
      <c r="O129" s="204"/>
      <c r="P129" s="204"/>
      <c r="Q129" s="204"/>
      <c r="R129" s="204"/>
      <c r="S129" s="206"/>
      <c r="T129" s="206"/>
      <c r="U129" s="206"/>
      <c r="V129" s="206"/>
      <c r="W129" s="206"/>
      <c r="X129" s="206"/>
      <c r="Y129" s="206"/>
      <c r="Z129" s="206"/>
      <c r="AA129" s="206"/>
      <c r="AB129" s="206"/>
      <c r="AC129" s="206"/>
      <c r="AD129" s="206"/>
      <c r="AE129" s="206"/>
      <c r="AF129" s="204"/>
      <c r="AG129" s="204"/>
      <c r="AH129" s="204"/>
      <c r="AI129" s="204"/>
      <c r="AJ129" s="204"/>
      <c r="AK129" s="204"/>
      <c r="AL129" s="204"/>
      <c r="AM129" s="204"/>
      <c r="AN129" s="204"/>
      <c r="AO129" s="204"/>
      <c r="AP129" s="204"/>
      <c r="AQ129" s="204"/>
      <c r="AR129" s="204"/>
      <c r="AS129" s="204"/>
      <c r="AT129" s="204"/>
      <c r="AU129" s="204"/>
      <c r="AV129" s="204"/>
      <c r="AW129" s="204"/>
      <c r="AX129" s="204"/>
      <c r="AY129" s="207" t="s">
        <v>155</v>
      </c>
      <c r="AZ129" s="204"/>
      <c r="BA129" s="204"/>
      <c r="BB129" s="204"/>
      <c r="BC129" s="204"/>
      <c r="BD129" s="204"/>
      <c r="BE129" s="208">
        <f>IF(N129="základní",J129,0)</f>
        <v>0</v>
      </c>
      <c r="BF129" s="208">
        <f>IF(N129="snížená",J129,0)</f>
        <v>0</v>
      </c>
      <c r="BG129" s="208">
        <f>IF(N129="zákl. přenesená",J129,0)</f>
        <v>0</v>
      </c>
      <c r="BH129" s="208">
        <f>IF(N129="sníž. přenesená",J129,0)</f>
        <v>0</v>
      </c>
      <c r="BI129" s="208">
        <f>IF(N129="nulová",J129,0)</f>
        <v>0</v>
      </c>
      <c r="BJ129" s="207" t="s">
        <v>83</v>
      </c>
      <c r="BK129" s="204"/>
      <c r="BL129" s="204"/>
      <c r="BM129" s="204"/>
    </row>
    <row r="130" s="2" customFormat="1">
      <c r="A130" s="35"/>
      <c r="B130" s="36"/>
      <c r="C130" s="37"/>
      <c r="D130" s="37"/>
      <c r="E130" s="37"/>
      <c r="F130" s="37"/>
      <c r="G130" s="37"/>
      <c r="H130" s="37"/>
      <c r="I130" s="37"/>
      <c r="J130" s="37"/>
      <c r="K130" s="37"/>
      <c r="L130" s="60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="2" customFormat="1" ht="29.28" customHeight="1">
      <c r="A131" s="35"/>
      <c r="B131" s="36"/>
      <c r="C131" s="209" t="s">
        <v>156</v>
      </c>
      <c r="D131" s="184"/>
      <c r="E131" s="184"/>
      <c r="F131" s="184"/>
      <c r="G131" s="184"/>
      <c r="H131" s="184"/>
      <c r="I131" s="184"/>
      <c r="J131" s="210">
        <f>ROUND(J98+J123,2)</f>
        <v>0</v>
      </c>
      <c r="K131" s="184"/>
      <c r="L131" s="60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="2" customFormat="1" ht="6.96" customHeight="1">
      <c r="A132" s="35"/>
      <c r="B132" s="63"/>
      <c r="C132" s="64"/>
      <c r="D132" s="64"/>
      <c r="E132" s="64"/>
      <c r="F132" s="64"/>
      <c r="G132" s="64"/>
      <c r="H132" s="64"/>
      <c r="I132" s="64"/>
      <c r="J132" s="64"/>
      <c r="K132" s="64"/>
      <c r="L132" s="60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</row>
    <row r="136" s="2" customFormat="1" ht="6.96" customHeight="1">
      <c r="A136" s="35"/>
      <c r="B136" s="65"/>
      <c r="C136" s="66"/>
      <c r="D136" s="66"/>
      <c r="E136" s="66"/>
      <c r="F136" s="66"/>
      <c r="G136" s="66"/>
      <c r="H136" s="66"/>
      <c r="I136" s="66"/>
      <c r="J136" s="66"/>
      <c r="K136" s="66"/>
      <c r="L136" s="60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</row>
    <row r="137" s="2" customFormat="1" ht="24.96" customHeight="1">
      <c r="A137" s="35"/>
      <c r="B137" s="36"/>
      <c r="C137" s="20" t="s">
        <v>157</v>
      </c>
      <c r="D137" s="37"/>
      <c r="E137" s="37"/>
      <c r="F137" s="37"/>
      <c r="G137" s="37"/>
      <c r="H137" s="37"/>
      <c r="I137" s="37"/>
      <c r="J137" s="37"/>
      <c r="K137" s="37"/>
      <c r="L137" s="60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</row>
    <row r="138" s="2" customFormat="1" ht="6.96" customHeight="1">
      <c r="A138" s="35"/>
      <c r="B138" s="36"/>
      <c r="C138" s="37"/>
      <c r="D138" s="37"/>
      <c r="E138" s="37"/>
      <c r="F138" s="37"/>
      <c r="G138" s="37"/>
      <c r="H138" s="37"/>
      <c r="I138" s="37"/>
      <c r="J138" s="37"/>
      <c r="K138" s="37"/>
      <c r="L138" s="60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</row>
    <row r="139" s="2" customFormat="1" ht="12" customHeight="1">
      <c r="A139" s="35"/>
      <c r="B139" s="36"/>
      <c r="C139" s="29" t="s">
        <v>16</v>
      </c>
      <c r="D139" s="37"/>
      <c r="E139" s="37"/>
      <c r="F139" s="37"/>
      <c r="G139" s="37"/>
      <c r="H139" s="37"/>
      <c r="I139" s="37"/>
      <c r="J139" s="37"/>
      <c r="K139" s="37"/>
      <c r="L139" s="60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</row>
    <row r="140" s="2" customFormat="1" ht="26.25" customHeight="1">
      <c r="A140" s="35"/>
      <c r="B140" s="36"/>
      <c r="C140" s="37"/>
      <c r="D140" s="37"/>
      <c r="E140" s="182" t="str">
        <f>E7</f>
        <v>Rekonstrukce plynových kotelen č.p. 206, 231, 232, 233, 234, Obec Lubenec</v>
      </c>
      <c r="F140" s="29"/>
      <c r="G140" s="29"/>
      <c r="H140" s="29"/>
      <c r="I140" s="37"/>
      <c r="J140" s="37"/>
      <c r="K140" s="37"/>
      <c r="L140" s="60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</row>
    <row r="141" s="1" customFormat="1" ht="12" customHeight="1">
      <c r="B141" s="18"/>
      <c r="C141" s="29" t="s">
        <v>115</v>
      </c>
      <c r="D141" s="19"/>
      <c r="E141" s="19"/>
      <c r="F141" s="19"/>
      <c r="G141" s="19"/>
      <c r="H141" s="19"/>
      <c r="I141" s="19"/>
      <c r="J141" s="19"/>
      <c r="K141" s="19"/>
      <c r="L141" s="17"/>
    </row>
    <row r="142" s="2" customFormat="1" ht="16.5" customHeight="1">
      <c r="A142" s="35"/>
      <c r="B142" s="36"/>
      <c r="C142" s="37"/>
      <c r="D142" s="37"/>
      <c r="E142" s="182" t="s">
        <v>1103</v>
      </c>
      <c r="F142" s="37"/>
      <c r="G142" s="37"/>
      <c r="H142" s="37"/>
      <c r="I142" s="37"/>
      <c r="J142" s="37"/>
      <c r="K142" s="37"/>
      <c r="L142" s="60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</row>
    <row r="143" s="2" customFormat="1" ht="12" customHeight="1">
      <c r="A143" s="35"/>
      <c r="B143" s="36"/>
      <c r="C143" s="29" t="s">
        <v>117</v>
      </c>
      <c r="D143" s="37"/>
      <c r="E143" s="37"/>
      <c r="F143" s="37"/>
      <c r="G143" s="37"/>
      <c r="H143" s="37"/>
      <c r="I143" s="37"/>
      <c r="J143" s="37"/>
      <c r="K143" s="37"/>
      <c r="L143" s="60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</row>
    <row r="144" s="2" customFormat="1" ht="16.5" customHeight="1">
      <c r="A144" s="35"/>
      <c r="B144" s="36"/>
      <c r="C144" s="37"/>
      <c r="D144" s="37"/>
      <c r="E144" s="73" t="str">
        <f>E11</f>
        <v>D1.4.4 - Zařízení pro vytápění staveb</v>
      </c>
      <c r="F144" s="37"/>
      <c r="G144" s="37"/>
      <c r="H144" s="37"/>
      <c r="I144" s="37"/>
      <c r="J144" s="37"/>
      <c r="K144" s="37"/>
      <c r="L144" s="60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</row>
    <row r="145" s="2" customFormat="1" ht="6.96" customHeight="1">
      <c r="A145" s="35"/>
      <c r="B145" s="36"/>
      <c r="C145" s="37"/>
      <c r="D145" s="37"/>
      <c r="E145" s="37"/>
      <c r="F145" s="37"/>
      <c r="G145" s="37"/>
      <c r="H145" s="37"/>
      <c r="I145" s="37"/>
      <c r="J145" s="37"/>
      <c r="K145" s="37"/>
      <c r="L145" s="60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</row>
    <row r="146" s="2" customFormat="1" ht="12" customHeight="1">
      <c r="A146" s="35"/>
      <c r="B146" s="36"/>
      <c r="C146" s="29" t="s">
        <v>20</v>
      </c>
      <c r="D146" s="37"/>
      <c r="E146" s="37"/>
      <c r="F146" s="24" t="str">
        <f>F14</f>
        <v>Lubenec</v>
      </c>
      <c r="G146" s="37"/>
      <c r="H146" s="37"/>
      <c r="I146" s="29" t="s">
        <v>22</v>
      </c>
      <c r="J146" s="76" t="str">
        <f>IF(J14="","",J14)</f>
        <v>28. 3. 2023</v>
      </c>
      <c r="K146" s="37"/>
      <c r="L146" s="60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</row>
    <row r="147" s="2" customFormat="1" ht="6.96" customHeight="1">
      <c r="A147" s="35"/>
      <c r="B147" s="36"/>
      <c r="C147" s="37"/>
      <c r="D147" s="37"/>
      <c r="E147" s="37"/>
      <c r="F147" s="37"/>
      <c r="G147" s="37"/>
      <c r="H147" s="37"/>
      <c r="I147" s="37"/>
      <c r="J147" s="37"/>
      <c r="K147" s="37"/>
      <c r="L147" s="60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</row>
    <row r="148" s="2" customFormat="1" ht="25.65" customHeight="1">
      <c r="A148" s="35"/>
      <c r="B148" s="36"/>
      <c r="C148" s="29" t="s">
        <v>24</v>
      </c>
      <c r="D148" s="37"/>
      <c r="E148" s="37"/>
      <c r="F148" s="24" t="str">
        <f>E17</f>
        <v>Obec Lubenec</v>
      </c>
      <c r="G148" s="37"/>
      <c r="H148" s="37"/>
      <c r="I148" s="29" t="s">
        <v>30</v>
      </c>
      <c r="J148" s="33" t="str">
        <f>E23</f>
        <v>Petr Wagner, Ing. Václav Remuta</v>
      </c>
      <c r="K148" s="37"/>
      <c r="L148" s="60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</row>
    <row r="149" s="2" customFormat="1" ht="15.15" customHeight="1">
      <c r="A149" s="35"/>
      <c r="B149" s="36"/>
      <c r="C149" s="29" t="s">
        <v>28</v>
      </c>
      <c r="D149" s="37"/>
      <c r="E149" s="37"/>
      <c r="F149" s="24" t="str">
        <f>IF(E20="","",E20)</f>
        <v>Vyplň údaj</v>
      </c>
      <c r="G149" s="37"/>
      <c r="H149" s="37"/>
      <c r="I149" s="29" t="s">
        <v>33</v>
      </c>
      <c r="J149" s="33" t="str">
        <f>E26</f>
        <v>Petr Wagner</v>
      </c>
      <c r="K149" s="37"/>
      <c r="L149" s="60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</row>
    <row r="150" s="2" customFormat="1" ht="10.32" customHeight="1">
      <c r="A150" s="35"/>
      <c r="B150" s="36"/>
      <c r="C150" s="37"/>
      <c r="D150" s="37"/>
      <c r="E150" s="37"/>
      <c r="F150" s="37"/>
      <c r="G150" s="37"/>
      <c r="H150" s="37"/>
      <c r="I150" s="37"/>
      <c r="J150" s="37"/>
      <c r="K150" s="37"/>
      <c r="L150" s="60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</row>
    <row r="151" s="11" customFormat="1" ht="29.28" customHeight="1">
      <c r="A151" s="211"/>
      <c r="B151" s="212"/>
      <c r="C151" s="213" t="s">
        <v>158</v>
      </c>
      <c r="D151" s="214" t="s">
        <v>61</v>
      </c>
      <c r="E151" s="214" t="s">
        <v>57</v>
      </c>
      <c r="F151" s="214" t="s">
        <v>58</v>
      </c>
      <c r="G151" s="214" t="s">
        <v>159</v>
      </c>
      <c r="H151" s="214" t="s">
        <v>160</v>
      </c>
      <c r="I151" s="214" t="s">
        <v>161</v>
      </c>
      <c r="J151" s="215" t="s">
        <v>123</v>
      </c>
      <c r="K151" s="216" t="s">
        <v>162</v>
      </c>
      <c r="L151" s="217"/>
      <c r="M151" s="97" t="s">
        <v>1</v>
      </c>
      <c r="N151" s="98" t="s">
        <v>40</v>
      </c>
      <c r="O151" s="98" t="s">
        <v>163</v>
      </c>
      <c r="P151" s="98" t="s">
        <v>164</v>
      </c>
      <c r="Q151" s="98" t="s">
        <v>165</v>
      </c>
      <c r="R151" s="98" t="s">
        <v>166</v>
      </c>
      <c r="S151" s="98" t="s">
        <v>167</v>
      </c>
      <c r="T151" s="99" t="s">
        <v>168</v>
      </c>
      <c r="U151" s="211"/>
      <c r="V151" s="211"/>
      <c r="W151" s="211"/>
      <c r="X151" s="211"/>
      <c r="Y151" s="211"/>
      <c r="Z151" s="211"/>
      <c r="AA151" s="211"/>
      <c r="AB151" s="211"/>
      <c r="AC151" s="211"/>
      <c r="AD151" s="211"/>
      <c r="AE151" s="211"/>
    </row>
    <row r="152" s="2" customFormat="1" ht="22.8" customHeight="1">
      <c r="A152" s="35"/>
      <c r="B152" s="36"/>
      <c r="C152" s="104" t="s">
        <v>169</v>
      </c>
      <c r="D152" s="37"/>
      <c r="E152" s="37"/>
      <c r="F152" s="37"/>
      <c r="G152" s="37"/>
      <c r="H152" s="37"/>
      <c r="I152" s="37"/>
      <c r="J152" s="218">
        <f>BK152</f>
        <v>0</v>
      </c>
      <c r="K152" s="37"/>
      <c r="L152" s="41"/>
      <c r="M152" s="100"/>
      <c r="N152" s="219"/>
      <c r="O152" s="101"/>
      <c r="P152" s="220">
        <f>P153+P161+P303+P320</f>
        <v>0</v>
      </c>
      <c r="Q152" s="101"/>
      <c r="R152" s="220">
        <f>R153+R161+R303+R320</f>
        <v>0.81251970120000006</v>
      </c>
      <c r="S152" s="101"/>
      <c r="T152" s="221">
        <f>T153+T161+T303+T320</f>
        <v>2.1323099999999999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T152" s="14" t="s">
        <v>75</v>
      </c>
      <c r="AU152" s="14" t="s">
        <v>125</v>
      </c>
      <c r="BK152" s="222">
        <f>BK153+BK161+BK303+BK320</f>
        <v>0</v>
      </c>
    </row>
    <row r="153" s="12" customFormat="1" ht="25.92" customHeight="1">
      <c r="A153" s="12"/>
      <c r="B153" s="223"/>
      <c r="C153" s="224"/>
      <c r="D153" s="225" t="s">
        <v>75</v>
      </c>
      <c r="E153" s="226" t="s">
        <v>170</v>
      </c>
      <c r="F153" s="226" t="s">
        <v>171</v>
      </c>
      <c r="G153" s="224"/>
      <c r="H153" s="224"/>
      <c r="I153" s="227"/>
      <c r="J153" s="228">
        <f>BK153</f>
        <v>0</v>
      </c>
      <c r="K153" s="224"/>
      <c r="L153" s="229"/>
      <c r="M153" s="230"/>
      <c r="N153" s="231"/>
      <c r="O153" s="231"/>
      <c r="P153" s="232">
        <f>P154</f>
        <v>0</v>
      </c>
      <c r="Q153" s="231"/>
      <c r="R153" s="232">
        <f>R154</f>
        <v>0</v>
      </c>
      <c r="S153" s="231"/>
      <c r="T153" s="233">
        <f>T154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34" t="s">
        <v>83</v>
      </c>
      <c r="AT153" s="235" t="s">
        <v>75</v>
      </c>
      <c r="AU153" s="235" t="s">
        <v>76</v>
      </c>
      <c r="AY153" s="234" t="s">
        <v>172</v>
      </c>
      <c r="BK153" s="236">
        <f>BK154</f>
        <v>0</v>
      </c>
    </row>
    <row r="154" s="12" customFormat="1" ht="22.8" customHeight="1">
      <c r="A154" s="12"/>
      <c r="B154" s="223"/>
      <c r="C154" s="224"/>
      <c r="D154" s="225" t="s">
        <v>75</v>
      </c>
      <c r="E154" s="237" t="s">
        <v>186</v>
      </c>
      <c r="F154" s="237" t="s">
        <v>187</v>
      </c>
      <c r="G154" s="224"/>
      <c r="H154" s="224"/>
      <c r="I154" s="227"/>
      <c r="J154" s="238">
        <f>BK154</f>
        <v>0</v>
      </c>
      <c r="K154" s="224"/>
      <c r="L154" s="229"/>
      <c r="M154" s="230"/>
      <c r="N154" s="231"/>
      <c r="O154" s="231"/>
      <c r="P154" s="232">
        <f>SUM(P155:P160)</f>
        <v>0</v>
      </c>
      <c r="Q154" s="231"/>
      <c r="R154" s="232">
        <f>SUM(R155:R160)</f>
        <v>0</v>
      </c>
      <c r="S154" s="231"/>
      <c r="T154" s="233">
        <f>SUM(T155:T160)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34" t="s">
        <v>83</v>
      </c>
      <c r="AT154" s="235" t="s">
        <v>75</v>
      </c>
      <c r="AU154" s="235" t="s">
        <v>83</v>
      </c>
      <c r="AY154" s="234" t="s">
        <v>172</v>
      </c>
      <c r="BK154" s="236">
        <f>SUM(BK155:BK160)</f>
        <v>0</v>
      </c>
    </row>
    <row r="155" s="2" customFormat="1" ht="33" customHeight="1">
      <c r="A155" s="35"/>
      <c r="B155" s="36"/>
      <c r="C155" s="239" t="s">
        <v>83</v>
      </c>
      <c r="D155" s="239" t="s">
        <v>175</v>
      </c>
      <c r="E155" s="240" t="s">
        <v>189</v>
      </c>
      <c r="F155" s="241" t="s">
        <v>190</v>
      </c>
      <c r="G155" s="242" t="s">
        <v>191</v>
      </c>
      <c r="H155" s="243">
        <v>2.1320000000000001</v>
      </c>
      <c r="I155" s="244"/>
      <c r="J155" s="245">
        <f>ROUND(I155*H155,2)</f>
        <v>0</v>
      </c>
      <c r="K155" s="246"/>
      <c r="L155" s="41"/>
      <c r="M155" s="247" t="s">
        <v>1</v>
      </c>
      <c r="N155" s="248" t="s">
        <v>41</v>
      </c>
      <c r="O155" s="88"/>
      <c r="P155" s="249">
        <f>O155*H155</f>
        <v>0</v>
      </c>
      <c r="Q155" s="249">
        <v>0</v>
      </c>
      <c r="R155" s="249">
        <f>Q155*H155</f>
        <v>0</v>
      </c>
      <c r="S155" s="249">
        <v>0</v>
      </c>
      <c r="T155" s="250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51" t="s">
        <v>179</v>
      </c>
      <c r="AT155" s="251" t="s">
        <v>175</v>
      </c>
      <c r="AU155" s="251" t="s">
        <v>85</v>
      </c>
      <c r="AY155" s="14" t="s">
        <v>172</v>
      </c>
      <c r="BE155" s="252">
        <f>IF(N155="základní",J155,0)</f>
        <v>0</v>
      </c>
      <c r="BF155" s="252">
        <f>IF(N155="snížená",J155,0)</f>
        <v>0</v>
      </c>
      <c r="BG155" s="252">
        <f>IF(N155="zákl. přenesená",J155,0)</f>
        <v>0</v>
      </c>
      <c r="BH155" s="252">
        <f>IF(N155="sníž. přenesená",J155,0)</f>
        <v>0</v>
      </c>
      <c r="BI155" s="252">
        <f>IF(N155="nulová",J155,0)</f>
        <v>0</v>
      </c>
      <c r="BJ155" s="14" t="s">
        <v>83</v>
      </c>
      <c r="BK155" s="252">
        <f>ROUND(I155*H155,2)</f>
        <v>0</v>
      </c>
      <c r="BL155" s="14" t="s">
        <v>179</v>
      </c>
      <c r="BM155" s="251" t="s">
        <v>593</v>
      </c>
    </row>
    <row r="156" s="2" customFormat="1" ht="33" customHeight="1">
      <c r="A156" s="35"/>
      <c r="B156" s="36"/>
      <c r="C156" s="239" t="s">
        <v>85</v>
      </c>
      <c r="D156" s="239" t="s">
        <v>175</v>
      </c>
      <c r="E156" s="240" t="s">
        <v>193</v>
      </c>
      <c r="F156" s="241" t="s">
        <v>194</v>
      </c>
      <c r="G156" s="242" t="s">
        <v>191</v>
      </c>
      <c r="H156" s="243">
        <v>10.66</v>
      </c>
      <c r="I156" s="244"/>
      <c r="J156" s="245">
        <f>ROUND(I156*H156,2)</f>
        <v>0</v>
      </c>
      <c r="K156" s="246"/>
      <c r="L156" s="41"/>
      <c r="M156" s="247" t="s">
        <v>1</v>
      </c>
      <c r="N156" s="248" t="s">
        <v>41</v>
      </c>
      <c r="O156" s="88"/>
      <c r="P156" s="249">
        <f>O156*H156</f>
        <v>0</v>
      </c>
      <c r="Q156" s="249">
        <v>0</v>
      </c>
      <c r="R156" s="249">
        <f>Q156*H156</f>
        <v>0</v>
      </c>
      <c r="S156" s="249">
        <v>0</v>
      </c>
      <c r="T156" s="250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51" t="s">
        <v>179</v>
      </c>
      <c r="AT156" s="251" t="s">
        <v>175</v>
      </c>
      <c r="AU156" s="251" t="s">
        <v>85</v>
      </c>
      <c r="AY156" s="14" t="s">
        <v>172</v>
      </c>
      <c r="BE156" s="252">
        <f>IF(N156="základní",J156,0)</f>
        <v>0</v>
      </c>
      <c r="BF156" s="252">
        <f>IF(N156="snížená",J156,0)</f>
        <v>0</v>
      </c>
      <c r="BG156" s="252">
        <f>IF(N156="zákl. přenesená",J156,0)</f>
        <v>0</v>
      </c>
      <c r="BH156" s="252">
        <f>IF(N156="sníž. přenesená",J156,0)</f>
        <v>0</v>
      </c>
      <c r="BI156" s="252">
        <f>IF(N156="nulová",J156,0)</f>
        <v>0</v>
      </c>
      <c r="BJ156" s="14" t="s">
        <v>83</v>
      </c>
      <c r="BK156" s="252">
        <f>ROUND(I156*H156,2)</f>
        <v>0</v>
      </c>
      <c r="BL156" s="14" t="s">
        <v>179</v>
      </c>
      <c r="BM156" s="251" t="s">
        <v>594</v>
      </c>
    </row>
    <row r="157" s="2" customFormat="1" ht="16.5" customHeight="1">
      <c r="A157" s="35"/>
      <c r="B157" s="36"/>
      <c r="C157" s="239" t="s">
        <v>188</v>
      </c>
      <c r="D157" s="239" t="s">
        <v>175</v>
      </c>
      <c r="E157" s="240" t="s">
        <v>204</v>
      </c>
      <c r="F157" s="241" t="s">
        <v>205</v>
      </c>
      <c r="G157" s="242" t="s">
        <v>191</v>
      </c>
      <c r="H157" s="243">
        <v>2.1320000000000001</v>
      </c>
      <c r="I157" s="244"/>
      <c r="J157" s="245">
        <f>ROUND(I157*H157,2)</f>
        <v>0</v>
      </c>
      <c r="K157" s="246"/>
      <c r="L157" s="41"/>
      <c r="M157" s="247" t="s">
        <v>1</v>
      </c>
      <c r="N157" s="248" t="s">
        <v>41</v>
      </c>
      <c r="O157" s="88"/>
      <c r="P157" s="249">
        <f>O157*H157</f>
        <v>0</v>
      </c>
      <c r="Q157" s="249">
        <v>0</v>
      </c>
      <c r="R157" s="249">
        <f>Q157*H157</f>
        <v>0</v>
      </c>
      <c r="S157" s="249">
        <v>0</v>
      </c>
      <c r="T157" s="250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51" t="s">
        <v>179</v>
      </c>
      <c r="AT157" s="251" t="s">
        <v>175</v>
      </c>
      <c r="AU157" s="251" t="s">
        <v>85</v>
      </c>
      <c r="AY157" s="14" t="s">
        <v>172</v>
      </c>
      <c r="BE157" s="252">
        <f>IF(N157="základní",J157,0)</f>
        <v>0</v>
      </c>
      <c r="BF157" s="252">
        <f>IF(N157="snížená",J157,0)</f>
        <v>0</v>
      </c>
      <c r="BG157" s="252">
        <f>IF(N157="zákl. přenesená",J157,0)</f>
        <v>0</v>
      </c>
      <c r="BH157" s="252">
        <f>IF(N157="sníž. přenesená",J157,0)</f>
        <v>0</v>
      </c>
      <c r="BI157" s="252">
        <f>IF(N157="nulová",J157,0)</f>
        <v>0</v>
      </c>
      <c r="BJ157" s="14" t="s">
        <v>83</v>
      </c>
      <c r="BK157" s="252">
        <f>ROUND(I157*H157,2)</f>
        <v>0</v>
      </c>
      <c r="BL157" s="14" t="s">
        <v>179</v>
      </c>
      <c r="BM157" s="251" t="s">
        <v>595</v>
      </c>
    </row>
    <row r="158" s="2" customFormat="1" ht="24.15" customHeight="1">
      <c r="A158" s="35"/>
      <c r="B158" s="36"/>
      <c r="C158" s="239" t="s">
        <v>179</v>
      </c>
      <c r="D158" s="239" t="s">
        <v>175</v>
      </c>
      <c r="E158" s="240" t="s">
        <v>197</v>
      </c>
      <c r="F158" s="241" t="s">
        <v>198</v>
      </c>
      <c r="G158" s="242" t="s">
        <v>191</v>
      </c>
      <c r="H158" s="243">
        <v>2.1320000000000001</v>
      </c>
      <c r="I158" s="244"/>
      <c r="J158" s="245">
        <f>ROUND(I158*H158,2)</f>
        <v>0</v>
      </c>
      <c r="K158" s="246"/>
      <c r="L158" s="41"/>
      <c r="M158" s="247" t="s">
        <v>1</v>
      </c>
      <c r="N158" s="248" t="s">
        <v>41</v>
      </c>
      <c r="O158" s="88"/>
      <c r="P158" s="249">
        <f>O158*H158</f>
        <v>0</v>
      </c>
      <c r="Q158" s="249">
        <v>0</v>
      </c>
      <c r="R158" s="249">
        <f>Q158*H158</f>
        <v>0</v>
      </c>
      <c r="S158" s="249">
        <v>0</v>
      </c>
      <c r="T158" s="250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51" t="s">
        <v>179</v>
      </c>
      <c r="AT158" s="251" t="s">
        <v>175</v>
      </c>
      <c r="AU158" s="251" t="s">
        <v>85</v>
      </c>
      <c r="AY158" s="14" t="s">
        <v>172</v>
      </c>
      <c r="BE158" s="252">
        <f>IF(N158="základní",J158,0)</f>
        <v>0</v>
      </c>
      <c r="BF158" s="252">
        <f>IF(N158="snížená",J158,0)</f>
        <v>0</v>
      </c>
      <c r="BG158" s="252">
        <f>IF(N158="zákl. přenesená",J158,0)</f>
        <v>0</v>
      </c>
      <c r="BH158" s="252">
        <f>IF(N158="sníž. přenesená",J158,0)</f>
        <v>0</v>
      </c>
      <c r="BI158" s="252">
        <f>IF(N158="nulová",J158,0)</f>
        <v>0</v>
      </c>
      <c r="BJ158" s="14" t="s">
        <v>83</v>
      </c>
      <c r="BK158" s="252">
        <f>ROUND(I158*H158,2)</f>
        <v>0</v>
      </c>
      <c r="BL158" s="14" t="s">
        <v>179</v>
      </c>
      <c r="BM158" s="251" t="s">
        <v>596</v>
      </c>
    </row>
    <row r="159" s="2" customFormat="1" ht="24.15" customHeight="1">
      <c r="A159" s="35"/>
      <c r="B159" s="36"/>
      <c r="C159" s="239" t="s">
        <v>196</v>
      </c>
      <c r="D159" s="239" t="s">
        <v>175</v>
      </c>
      <c r="E159" s="240" t="s">
        <v>200</v>
      </c>
      <c r="F159" s="241" t="s">
        <v>201</v>
      </c>
      <c r="G159" s="242" t="s">
        <v>191</v>
      </c>
      <c r="H159" s="243">
        <v>63.960000000000001</v>
      </c>
      <c r="I159" s="244"/>
      <c r="J159" s="245">
        <f>ROUND(I159*H159,2)</f>
        <v>0</v>
      </c>
      <c r="K159" s="246"/>
      <c r="L159" s="41"/>
      <c r="M159" s="247" t="s">
        <v>1</v>
      </c>
      <c r="N159" s="248" t="s">
        <v>41</v>
      </c>
      <c r="O159" s="88"/>
      <c r="P159" s="249">
        <f>O159*H159</f>
        <v>0</v>
      </c>
      <c r="Q159" s="249">
        <v>0</v>
      </c>
      <c r="R159" s="249">
        <f>Q159*H159</f>
        <v>0</v>
      </c>
      <c r="S159" s="249">
        <v>0</v>
      </c>
      <c r="T159" s="250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51" t="s">
        <v>179</v>
      </c>
      <c r="AT159" s="251" t="s">
        <v>175</v>
      </c>
      <c r="AU159" s="251" t="s">
        <v>85</v>
      </c>
      <c r="AY159" s="14" t="s">
        <v>172</v>
      </c>
      <c r="BE159" s="252">
        <f>IF(N159="základní",J159,0)</f>
        <v>0</v>
      </c>
      <c r="BF159" s="252">
        <f>IF(N159="snížená",J159,0)</f>
        <v>0</v>
      </c>
      <c r="BG159" s="252">
        <f>IF(N159="zákl. přenesená",J159,0)</f>
        <v>0</v>
      </c>
      <c r="BH159" s="252">
        <f>IF(N159="sníž. přenesená",J159,0)</f>
        <v>0</v>
      </c>
      <c r="BI159" s="252">
        <f>IF(N159="nulová",J159,0)</f>
        <v>0</v>
      </c>
      <c r="BJ159" s="14" t="s">
        <v>83</v>
      </c>
      <c r="BK159" s="252">
        <f>ROUND(I159*H159,2)</f>
        <v>0</v>
      </c>
      <c r="BL159" s="14" t="s">
        <v>179</v>
      </c>
      <c r="BM159" s="251" t="s">
        <v>597</v>
      </c>
    </row>
    <row r="160" s="2" customFormat="1" ht="33" customHeight="1">
      <c r="A160" s="35"/>
      <c r="B160" s="36"/>
      <c r="C160" s="239" t="s">
        <v>173</v>
      </c>
      <c r="D160" s="239" t="s">
        <v>175</v>
      </c>
      <c r="E160" s="240" t="s">
        <v>598</v>
      </c>
      <c r="F160" s="241" t="s">
        <v>599</v>
      </c>
      <c r="G160" s="242" t="s">
        <v>191</v>
      </c>
      <c r="H160" s="243">
        <v>0.11799999999999999</v>
      </c>
      <c r="I160" s="244"/>
      <c r="J160" s="245">
        <f>ROUND(I160*H160,2)</f>
        <v>0</v>
      </c>
      <c r="K160" s="246"/>
      <c r="L160" s="41"/>
      <c r="M160" s="247" t="s">
        <v>1</v>
      </c>
      <c r="N160" s="248" t="s">
        <v>41</v>
      </c>
      <c r="O160" s="88"/>
      <c r="P160" s="249">
        <f>O160*H160</f>
        <v>0</v>
      </c>
      <c r="Q160" s="249">
        <v>0</v>
      </c>
      <c r="R160" s="249">
        <f>Q160*H160</f>
        <v>0</v>
      </c>
      <c r="S160" s="249">
        <v>0</v>
      </c>
      <c r="T160" s="250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51" t="s">
        <v>179</v>
      </c>
      <c r="AT160" s="251" t="s">
        <v>175</v>
      </c>
      <c r="AU160" s="251" t="s">
        <v>85</v>
      </c>
      <c r="AY160" s="14" t="s">
        <v>172</v>
      </c>
      <c r="BE160" s="252">
        <f>IF(N160="základní",J160,0)</f>
        <v>0</v>
      </c>
      <c r="BF160" s="252">
        <f>IF(N160="snížená",J160,0)</f>
        <v>0</v>
      </c>
      <c r="BG160" s="252">
        <f>IF(N160="zákl. přenesená",J160,0)</f>
        <v>0</v>
      </c>
      <c r="BH160" s="252">
        <f>IF(N160="sníž. přenesená",J160,0)</f>
        <v>0</v>
      </c>
      <c r="BI160" s="252">
        <f>IF(N160="nulová",J160,0)</f>
        <v>0</v>
      </c>
      <c r="BJ160" s="14" t="s">
        <v>83</v>
      </c>
      <c r="BK160" s="252">
        <f>ROUND(I160*H160,2)</f>
        <v>0</v>
      </c>
      <c r="BL160" s="14" t="s">
        <v>179</v>
      </c>
      <c r="BM160" s="251" t="s">
        <v>600</v>
      </c>
    </row>
    <row r="161" s="12" customFormat="1" ht="25.92" customHeight="1">
      <c r="A161" s="12"/>
      <c r="B161" s="223"/>
      <c r="C161" s="224"/>
      <c r="D161" s="225" t="s">
        <v>75</v>
      </c>
      <c r="E161" s="226" t="s">
        <v>207</v>
      </c>
      <c r="F161" s="226" t="s">
        <v>208</v>
      </c>
      <c r="G161" s="224"/>
      <c r="H161" s="224"/>
      <c r="I161" s="227"/>
      <c r="J161" s="228">
        <f>BK161</f>
        <v>0</v>
      </c>
      <c r="K161" s="224"/>
      <c r="L161" s="229"/>
      <c r="M161" s="230"/>
      <c r="N161" s="231"/>
      <c r="O161" s="231"/>
      <c r="P161" s="232">
        <f>P162+P180+P194+P199+P206+P223+P236+P265+P272+P285+P291</f>
        <v>0</v>
      </c>
      <c r="Q161" s="231"/>
      <c r="R161" s="232">
        <f>R162+R180+R194+R199+R206+R223+R236+R265+R272+R285+R291</f>
        <v>0.78753970120000005</v>
      </c>
      <c r="S161" s="231"/>
      <c r="T161" s="233">
        <f>T162+T180+T194+T199+T206+T223+T236+T265+T272+T285+T291</f>
        <v>2.1323099999999999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34" t="s">
        <v>85</v>
      </c>
      <c r="AT161" s="235" t="s">
        <v>75</v>
      </c>
      <c r="AU161" s="235" t="s">
        <v>76</v>
      </c>
      <c r="AY161" s="234" t="s">
        <v>172</v>
      </c>
      <c r="BK161" s="236">
        <f>BK162+BK180+BK194+BK199+BK206+BK223+BK236+BK265+BK272+BK285+BK291</f>
        <v>0</v>
      </c>
    </row>
    <row r="162" s="12" customFormat="1" ht="22.8" customHeight="1">
      <c r="A162" s="12"/>
      <c r="B162" s="223"/>
      <c r="C162" s="224"/>
      <c r="D162" s="225" t="s">
        <v>75</v>
      </c>
      <c r="E162" s="237" t="s">
        <v>601</v>
      </c>
      <c r="F162" s="237" t="s">
        <v>602</v>
      </c>
      <c r="G162" s="224"/>
      <c r="H162" s="224"/>
      <c r="I162" s="227"/>
      <c r="J162" s="238">
        <f>BK162</f>
        <v>0</v>
      </c>
      <c r="K162" s="224"/>
      <c r="L162" s="229"/>
      <c r="M162" s="230"/>
      <c r="N162" s="231"/>
      <c r="O162" s="231"/>
      <c r="P162" s="232">
        <f>SUM(P163:P179)</f>
        <v>0</v>
      </c>
      <c r="Q162" s="231"/>
      <c r="R162" s="232">
        <f>SUM(R163:R179)</f>
        <v>0.117835285</v>
      </c>
      <c r="S162" s="231"/>
      <c r="T162" s="233">
        <f>SUM(T163:T179)</f>
        <v>0.33726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34" t="s">
        <v>85</v>
      </c>
      <c r="AT162" s="235" t="s">
        <v>75</v>
      </c>
      <c r="AU162" s="235" t="s">
        <v>83</v>
      </c>
      <c r="AY162" s="234" t="s">
        <v>172</v>
      </c>
      <c r="BK162" s="236">
        <f>SUM(BK163:BK179)</f>
        <v>0</v>
      </c>
    </row>
    <row r="163" s="2" customFormat="1" ht="33" customHeight="1">
      <c r="A163" s="35"/>
      <c r="B163" s="36"/>
      <c r="C163" s="239" t="s">
        <v>203</v>
      </c>
      <c r="D163" s="239" t="s">
        <v>175</v>
      </c>
      <c r="E163" s="240" t="s">
        <v>603</v>
      </c>
      <c r="F163" s="241" t="s">
        <v>604</v>
      </c>
      <c r="G163" s="242" t="s">
        <v>213</v>
      </c>
      <c r="H163" s="243">
        <v>13</v>
      </c>
      <c r="I163" s="244"/>
      <c r="J163" s="245">
        <f>ROUND(I163*H163,2)</f>
        <v>0</v>
      </c>
      <c r="K163" s="246"/>
      <c r="L163" s="41"/>
      <c r="M163" s="247" t="s">
        <v>1</v>
      </c>
      <c r="N163" s="248" t="s">
        <v>41</v>
      </c>
      <c r="O163" s="88"/>
      <c r="P163" s="249">
        <f>O163*H163</f>
        <v>0</v>
      </c>
      <c r="Q163" s="249">
        <v>0</v>
      </c>
      <c r="R163" s="249">
        <f>Q163*H163</f>
        <v>0</v>
      </c>
      <c r="S163" s="249">
        <v>0.0055799999999999999</v>
      </c>
      <c r="T163" s="250">
        <f>S163*H163</f>
        <v>0.072539999999999993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51" t="s">
        <v>214</v>
      </c>
      <c r="AT163" s="251" t="s">
        <v>175</v>
      </c>
      <c r="AU163" s="251" t="s">
        <v>85</v>
      </c>
      <c r="AY163" s="14" t="s">
        <v>172</v>
      </c>
      <c r="BE163" s="252">
        <f>IF(N163="základní",J163,0)</f>
        <v>0</v>
      </c>
      <c r="BF163" s="252">
        <f>IF(N163="snížená",J163,0)</f>
        <v>0</v>
      </c>
      <c r="BG163" s="252">
        <f>IF(N163="zákl. přenesená",J163,0)</f>
        <v>0</v>
      </c>
      <c r="BH163" s="252">
        <f>IF(N163="sníž. přenesená",J163,0)</f>
        <v>0</v>
      </c>
      <c r="BI163" s="252">
        <f>IF(N163="nulová",J163,0)</f>
        <v>0</v>
      </c>
      <c r="BJ163" s="14" t="s">
        <v>83</v>
      </c>
      <c r="BK163" s="252">
        <f>ROUND(I163*H163,2)</f>
        <v>0</v>
      </c>
      <c r="BL163" s="14" t="s">
        <v>214</v>
      </c>
      <c r="BM163" s="251" t="s">
        <v>605</v>
      </c>
    </row>
    <row r="164" s="2" customFormat="1" ht="33" customHeight="1">
      <c r="A164" s="35"/>
      <c r="B164" s="36"/>
      <c r="C164" s="239" t="s">
        <v>184</v>
      </c>
      <c r="D164" s="239" t="s">
        <v>175</v>
      </c>
      <c r="E164" s="240" t="s">
        <v>606</v>
      </c>
      <c r="F164" s="241" t="s">
        <v>607</v>
      </c>
      <c r="G164" s="242" t="s">
        <v>213</v>
      </c>
      <c r="H164" s="243">
        <v>12</v>
      </c>
      <c r="I164" s="244"/>
      <c r="J164" s="245">
        <f>ROUND(I164*H164,2)</f>
        <v>0</v>
      </c>
      <c r="K164" s="246"/>
      <c r="L164" s="41"/>
      <c r="M164" s="247" t="s">
        <v>1</v>
      </c>
      <c r="N164" s="248" t="s">
        <v>41</v>
      </c>
      <c r="O164" s="88"/>
      <c r="P164" s="249">
        <f>O164*H164</f>
        <v>0</v>
      </c>
      <c r="Q164" s="249">
        <v>0</v>
      </c>
      <c r="R164" s="249">
        <f>Q164*H164</f>
        <v>0</v>
      </c>
      <c r="S164" s="249">
        <v>0.0076299999999999996</v>
      </c>
      <c r="T164" s="250">
        <f>S164*H164</f>
        <v>0.091560000000000002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51" t="s">
        <v>214</v>
      </c>
      <c r="AT164" s="251" t="s">
        <v>175</v>
      </c>
      <c r="AU164" s="251" t="s">
        <v>85</v>
      </c>
      <c r="AY164" s="14" t="s">
        <v>172</v>
      </c>
      <c r="BE164" s="252">
        <f>IF(N164="základní",J164,0)</f>
        <v>0</v>
      </c>
      <c r="BF164" s="252">
        <f>IF(N164="snížená",J164,0)</f>
        <v>0</v>
      </c>
      <c r="BG164" s="252">
        <f>IF(N164="zákl. přenesená",J164,0)</f>
        <v>0</v>
      </c>
      <c r="BH164" s="252">
        <f>IF(N164="sníž. přenesená",J164,0)</f>
        <v>0</v>
      </c>
      <c r="BI164" s="252">
        <f>IF(N164="nulová",J164,0)</f>
        <v>0</v>
      </c>
      <c r="BJ164" s="14" t="s">
        <v>83</v>
      </c>
      <c r="BK164" s="252">
        <f>ROUND(I164*H164,2)</f>
        <v>0</v>
      </c>
      <c r="BL164" s="14" t="s">
        <v>214</v>
      </c>
      <c r="BM164" s="251" t="s">
        <v>608</v>
      </c>
    </row>
    <row r="165" s="2" customFormat="1" ht="33" customHeight="1">
      <c r="A165" s="35"/>
      <c r="B165" s="36"/>
      <c r="C165" s="239" t="s">
        <v>216</v>
      </c>
      <c r="D165" s="239" t="s">
        <v>175</v>
      </c>
      <c r="E165" s="240" t="s">
        <v>609</v>
      </c>
      <c r="F165" s="241" t="s">
        <v>610</v>
      </c>
      <c r="G165" s="242" t="s">
        <v>213</v>
      </c>
      <c r="H165" s="243">
        <v>13</v>
      </c>
      <c r="I165" s="244"/>
      <c r="J165" s="245">
        <f>ROUND(I165*H165,2)</f>
        <v>0</v>
      </c>
      <c r="K165" s="246"/>
      <c r="L165" s="41"/>
      <c r="M165" s="247" t="s">
        <v>1</v>
      </c>
      <c r="N165" s="248" t="s">
        <v>41</v>
      </c>
      <c r="O165" s="88"/>
      <c r="P165" s="249">
        <f>O165*H165</f>
        <v>0</v>
      </c>
      <c r="Q165" s="249">
        <v>0</v>
      </c>
      <c r="R165" s="249">
        <f>Q165*H165</f>
        <v>0</v>
      </c>
      <c r="S165" s="249">
        <v>0.0057600000000000004</v>
      </c>
      <c r="T165" s="250">
        <f>S165*H165</f>
        <v>0.074880000000000002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51" t="s">
        <v>214</v>
      </c>
      <c r="AT165" s="251" t="s">
        <v>175</v>
      </c>
      <c r="AU165" s="251" t="s">
        <v>85</v>
      </c>
      <c r="AY165" s="14" t="s">
        <v>172</v>
      </c>
      <c r="BE165" s="252">
        <f>IF(N165="základní",J165,0)</f>
        <v>0</v>
      </c>
      <c r="BF165" s="252">
        <f>IF(N165="snížená",J165,0)</f>
        <v>0</v>
      </c>
      <c r="BG165" s="252">
        <f>IF(N165="zákl. přenesená",J165,0)</f>
        <v>0</v>
      </c>
      <c r="BH165" s="252">
        <f>IF(N165="sníž. přenesená",J165,0)</f>
        <v>0</v>
      </c>
      <c r="BI165" s="252">
        <f>IF(N165="nulová",J165,0)</f>
        <v>0</v>
      </c>
      <c r="BJ165" s="14" t="s">
        <v>83</v>
      </c>
      <c r="BK165" s="252">
        <f>ROUND(I165*H165,2)</f>
        <v>0</v>
      </c>
      <c r="BL165" s="14" t="s">
        <v>214</v>
      </c>
      <c r="BM165" s="251" t="s">
        <v>611</v>
      </c>
    </row>
    <row r="166" s="2" customFormat="1" ht="33" customHeight="1">
      <c r="A166" s="35"/>
      <c r="B166" s="36"/>
      <c r="C166" s="239" t="s">
        <v>220</v>
      </c>
      <c r="D166" s="239" t="s">
        <v>175</v>
      </c>
      <c r="E166" s="240" t="s">
        <v>612</v>
      </c>
      <c r="F166" s="241" t="s">
        <v>613</v>
      </c>
      <c r="G166" s="242" t="s">
        <v>213</v>
      </c>
      <c r="H166" s="243">
        <v>12</v>
      </c>
      <c r="I166" s="244"/>
      <c r="J166" s="245">
        <f>ROUND(I166*H166,2)</f>
        <v>0</v>
      </c>
      <c r="K166" s="246"/>
      <c r="L166" s="41"/>
      <c r="M166" s="247" t="s">
        <v>1</v>
      </c>
      <c r="N166" s="248" t="s">
        <v>41</v>
      </c>
      <c r="O166" s="88"/>
      <c r="P166" s="249">
        <f>O166*H166</f>
        <v>0</v>
      </c>
      <c r="Q166" s="249">
        <v>0</v>
      </c>
      <c r="R166" s="249">
        <f>Q166*H166</f>
        <v>0</v>
      </c>
      <c r="S166" s="249">
        <v>0.0081899999999999994</v>
      </c>
      <c r="T166" s="250">
        <f>S166*H166</f>
        <v>0.098279999999999992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51" t="s">
        <v>214</v>
      </c>
      <c r="AT166" s="251" t="s">
        <v>175</v>
      </c>
      <c r="AU166" s="251" t="s">
        <v>85</v>
      </c>
      <c r="AY166" s="14" t="s">
        <v>172</v>
      </c>
      <c r="BE166" s="252">
        <f>IF(N166="základní",J166,0)</f>
        <v>0</v>
      </c>
      <c r="BF166" s="252">
        <f>IF(N166="snížená",J166,0)</f>
        <v>0</v>
      </c>
      <c r="BG166" s="252">
        <f>IF(N166="zákl. přenesená",J166,0)</f>
        <v>0</v>
      </c>
      <c r="BH166" s="252">
        <f>IF(N166="sníž. přenesená",J166,0)</f>
        <v>0</v>
      </c>
      <c r="BI166" s="252">
        <f>IF(N166="nulová",J166,0)</f>
        <v>0</v>
      </c>
      <c r="BJ166" s="14" t="s">
        <v>83</v>
      </c>
      <c r="BK166" s="252">
        <f>ROUND(I166*H166,2)</f>
        <v>0</v>
      </c>
      <c r="BL166" s="14" t="s">
        <v>214</v>
      </c>
      <c r="BM166" s="251" t="s">
        <v>614</v>
      </c>
    </row>
    <row r="167" s="2" customFormat="1" ht="33" customHeight="1">
      <c r="A167" s="35"/>
      <c r="B167" s="36"/>
      <c r="C167" s="239" t="s">
        <v>224</v>
      </c>
      <c r="D167" s="239" t="s">
        <v>175</v>
      </c>
      <c r="E167" s="240" t="s">
        <v>615</v>
      </c>
      <c r="F167" s="241" t="s">
        <v>616</v>
      </c>
      <c r="G167" s="242" t="s">
        <v>213</v>
      </c>
      <c r="H167" s="243">
        <v>13</v>
      </c>
      <c r="I167" s="244"/>
      <c r="J167" s="245">
        <f>ROUND(I167*H167,2)</f>
        <v>0</v>
      </c>
      <c r="K167" s="246"/>
      <c r="L167" s="41"/>
      <c r="M167" s="247" t="s">
        <v>1</v>
      </c>
      <c r="N167" s="248" t="s">
        <v>41</v>
      </c>
      <c r="O167" s="88"/>
      <c r="P167" s="249">
        <f>O167*H167</f>
        <v>0</v>
      </c>
      <c r="Q167" s="249">
        <v>9.3330000000000003E-05</v>
      </c>
      <c r="R167" s="249">
        <f>Q167*H167</f>
        <v>0.0012132900000000001</v>
      </c>
      <c r="S167" s="249">
        <v>0</v>
      </c>
      <c r="T167" s="250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51" t="s">
        <v>214</v>
      </c>
      <c r="AT167" s="251" t="s">
        <v>175</v>
      </c>
      <c r="AU167" s="251" t="s">
        <v>85</v>
      </c>
      <c r="AY167" s="14" t="s">
        <v>172</v>
      </c>
      <c r="BE167" s="252">
        <f>IF(N167="základní",J167,0)</f>
        <v>0</v>
      </c>
      <c r="BF167" s="252">
        <f>IF(N167="snížená",J167,0)</f>
        <v>0</v>
      </c>
      <c r="BG167" s="252">
        <f>IF(N167="zákl. přenesená",J167,0)</f>
        <v>0</v>
      </c>
      <c r="BH167" s="252">
        <f>IF(N167="sníž. přenesená",J167,0)</f>
        <v>0</v>
      </c>
      <c r="BI167" s="252">
        <f>IF(N167="nulová",J167,0)</f>
        <v>0</v>
      </c>
      <c r="BJ167" s="14" t="s">
        <v>83</v>
      </c>
      <c r="BK167" s="252">
        <f>ROUND(I167*H167,2)</f>
        <v>0</v>
      </c>
      <c r="BL167" s="14" t="s">
        <v>214</v>
      </c>
      <c r="BM167" s="251" t="s">
        <v>617</v>
      </c>
    </row>
    <row r="168" s="2" customFormat="1" ht="33" customHeight="1">
      <c r="A168" s="35"/>
      <c r="B168" s="36"/>
      <c r="C168" s="239" t="s">
        <v>229</v>
      </c>
      <c r="D168" s="239" t="s">
        <v>175</v>
      </c>
      <c r="E168" s="240" t="s">
        <v>618</v>
      </c>
      <c r="F168" s="241" t="s">
        <v>619</v>
      </c>
      <c r="G168" s="242" t="s">
        <v>213</v>
      </c>
      <c r="H168" s="243">
        <v>12</v>
      </c>
      <c r="I168" s="244"/>
      <c r="J168" s="245">
        <f>ROUND(I168*H168,2)</f>
        <v>0</v>
      </c>
      <c r="K168" s="246"/>
      <c r="L168" s="41"/>
      <c r="M168" s="247" t="s">
        <v>1</v>
      </c>
      <c r="N168" s="248" t="s">
        <v>41</v>
      </c>
      <c r="O168" s="88"/>
      <c r="P168" s="249">
        <f>O168*H168</f>
        <v>0</v>
      </c>
      <c r="Q168" s="249">
        <v>0.00016794</v>
      </c>
      <c r="R168" s="249">
        <f>Q168*H168</f>
        <v>0.0020152799999999999</v>
      </c>
      <c r="S168" s="249">
        <v>0</v>
      </c>
      <c r="T168" s="250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51" t="s">
        <v>214</v>
      </c>
      <c r="AT168" s="251" t="s">
        <v>175</v>
      </c>
      <c r="AU168" s="251" t="s">
        <v>85</v>
      </c>
      <c r="AY168" s="14" t="s">
        <v>172</v>
      </c>
      <c r="BE168" s="252">
        <f>IF(N168="základní",J168,0)</f>
        <v>0</v>
      </c>
      <c r="BF168" s="252">
        <f>IF(N168="snížená",J168,0)</f>
        <v>0</v>
      </c>
      <c r="BG168" s="252">
        <f>IF(N168="zákl. přenesená",J168,0)</f>
        <v>0</v>
      </c>
      <c r="BH168" s="252">
        <f>IF(N168="sníž. přenesená",J168,0)</f>
        <v>0</v>
      </c>
      <c r="BI168" s="252">
        <f>IF(N168="nulová",J168,0)</f>
        <v>0</v>
      </c>
      <c r="BJ168" s="14" t="s">
        <v>83</v>
      </c>
      <c r="BK168" s="252">
        <f>ROUND(I168*H168,2)</f>
        <v>0</v>
      </c>
      <c r="BL168" s="14" t="s">
        <v>214</v>
      </c>
      <c r="BM168" s="251" t="s">
        <v>620</v>
      </c>
    </row>
    <row r="169" s="2" customFormat="1" ht="33" customHeight="1">
      <c r="A169" s="35"/>
      <c r="B169" s="36"/>
      <c r="C169" s="239" t="s">
        <v>235</v>
      </c>
      <c r="D169" s="239" t="s">
        <v>175</v>
      </c>
      <c r="E169" s="240" t="s">
        <v>621</v>
      </c>
      <c r="F169" s="241" t="s">
        <v>622</v>
      </c>
      <c r="G169" s="242" t="s">
        <v>213</v>
      </c>
      <c r="H169" s="243">
        <v>13</v>
      </c>
      <c r="I169" s="244"/>
      <c r="J169" s="245">
        <f>ROUND(I169*H169,2)</f>
        <v>0</v>
      </c>
      <c r="K169" s="246"/>
      <c r="L169" s="41"/>
      <c r="M169" s="247" t="s">
        <v>1</v>
      </c>
      <c r="N169" s="248" t="s">
        <v>41</v>
      </c>
      <c r="O169" s="88"/>
      <c r="P169" s="249">
        <f>O169*H169</f>
        <v>0</v>
      </c>
      <c r="Q169" s="249">
        <v>0.00013999499999999999</v>
      </c>
      <c r="R169" s="249">
        <f>Q169*H169</f>
        <v>0.001819935</v>
      </c>
      <c r="S169" s="249">
        <v>0</v>
      </c>
      <c r="T169" s="250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51" t="s">
        <v>214</v>
      </c>
      <c r="AT169" s="251" t="s">
        <v>175</v>
      </c>
      <c r="AU169" s="251" t="s">
        <v>85</v>
      </c>
      <c r="AY169" s="14" t="s">
        <v>172</v>
      </c>
      <c r="BE169" s="252">
        <f>IF(N169="základní",J169,0)</f>
        <v>0</v>
      </c>
      <c r="BF169" s="252">
        <f>IF(N169="snížená",J169,0)</f>
        <v>0</v>
      </c>
      <c r="BG169" s="252">
        <f>IF(N169="zákl. přenesená",J169,0)</f>
        <v>0</v>
      </c>
      <c r="BH169" s="252">
        <f>IF(N169="sníž. přenesená",J169,0)</f>
        <v>0</v>
      </c>
      <c r="BI169" s="252">
        <f>IF(N169="nulová",J169,0)</f>
        <v>0</v>
      </c>
      <c r="BJ169" s="14" t="s">
        <v>83</v>
      </c>
      <c r="BK169" s="252">
        <f>ROUND(I169*H169,2)</f>
        <v>0</v>
      </c>
      <c r="BL169" s="14" t="s">
        <v>214</v>
      </c>
      <c r="BM169" s="251" t="s">
        <v>623</v>
      </c>
    </row>
    <row r="170" s="2" customFormat="1" ht="33" customHeight="1">
      <c r="A170" s="35"/>
      <c r="B170" s="36"/>
      <c r="C170" s="239" t="s">
        <v>239</v>
      </c>
      <c r="D170" s="239" t="s">
        <v>175</v>
      </c>
      <c r="E170" s="240" t="s">
        <v>624</v>
      </c>
      <c r="F170" s="241" t="s">
        <v>625</v>
      </c>
      <c r="G170" s="242" t="s">
        <v>213</v>
      </c>
      <c r="H170" s="243">
        <v>12</v>
      </c>
      <c r="I170" s="244"/>
      <c r="J170" s="245">
        <f>ROUND(I170*H170,2)</f>
        <v>0</v>
      </c>
      <c r="K170" s="246"/>
      <c r="L170" s="41"/>
      <c r="M170" s="247" t="s">
        <v>1</v>
      </c>
      <c r="N170" s="248" t="s">
        <v>41</v>
      </c>
      <c r="O170" s="88"/>
      <c r="P170" s="249">
        <f>O170*H170</f>
        <v>0</v>
      </c>
      <c r="Q170" s="249">
        <v>0.00025190999999999999</v>
      </c>
      <c r="R170" s="249">
        <f>Q170*H170</f>
        <v>0.0030229200000000001</v>
      </c>
      <c r="S170" s="249">
        <v>0</v>
      </c>
      <c r="T170" s="250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51" t="s">
        <v>214</v>
      </c>
      <c r="AT170" s="251" t="s">
        <v>175</v>
      </c>
      <c r="AU170" s="251" t="s">
        <v>85</v>
      </c>
      <c r="AY170" s="14" t="s">
        <v>172</v>
      </c>
      <c r="BE170" s="252">
        <f>IF(N170="základní",J170,0)</f>
        <v>0</v>
      </c>
      <c r="BF170" s="252">
        <f>IF(N170="snížená",J170,0)</f>
        <v>0</v>
      </c>
      <c r="BG170" s="252">
        <f>IF(N170="zákl. přenesená",J170,0)</f>
        <v>0</v>
      </c>
      <c r="BH170" s="252">
        <f>IF(N170="sníž. přenesená",J170,0)</f>
        <v>0</v>
      </c>
      <c r="BI170" s="252">
        <f>IF(N170="nulová",J170,0)</f>
        <v>0</v>
      </c>
      <c r="BJ170" s="14" t="s">
        <v>83</v>
      </c>
      <c r="BK170" s="252">
        <f>ROUND(I170*H170,2)</f>
        <v>0</v>
      </c>
      <c r="BL170" s="14" t="s">
        <v>214</v>
      </c>
      <c r="BM170" s="251" t="s">
        <v>626</v>
      </c>
    </row>
    <row r="171" s="2" customFormat="1" ht="24.15" customHeight="1">
      <c r="A171" s="35"/>
      <c r="B171" s="36"/>
      <c r="C171" s="253" t="s">
        <v>8</v>
      </c>
      <c r="D171" s="253" t="s">
        <v>181</v>
      </c>
      <c r="E171" s="254" t="s">
        <v>627</v>
      </c>
      <c r="F171" s="255" t="s">
        <v>628</v>
      </c>
      <c r="G171" s="256" t="s">
        <v>213</v>
      </c>
      <c r="H171" s="257">
        <v>2.2999999999999998</v>
      </c>
      <c r="I171" s="258"/>
      <c r="J171" s="259">
        <f>ROUND(I171*H171,2)</f>
        <v>0</v>
      </c>
      <c r="K171" s="260"/>
      <c r="L171" s="261"/>
      <c r="M171" s="262" t="s">
        <v>1</v>
      </c>
      <c r="N171" s="263" t="s">
        <v>41</v>
      </c>
      <c r="O171" s="88"/>
      <c r="P171" s="249">
        <f>O171*H171</f>
        <v>0</v>
      </c>
      <c r="Q171" s="249">
        <v>0.00032000000000000003</v>
      </c>
      <c r="R171" s="249">
        <f>Q171*H171</f>
        <v>0.000736</v>
      </c>
      <c r="S171" s="249">
        <v>0</v>
      </c>
      <c r="T171" s="250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51" t="s">
        <v>309</v>
      </c>
      <c r="AT171" s="251" t="s">
        <v>181</v>
      </c>
      <c r="AU171" s="251" t="s">
        <v>85</v>
      </c>
      <c r="AY171" s="14" t="s">
        <v>172</v>
      </c>
      <c r="BE171" s="252">
        <f>IF(N171="základní",J171,0)</f>
        <v>0</v>
      </c>
      <c r="BF171" s="252">
        <f>IF(N171="snížená",J171,0)</f>
        <v>0</v>
      </c>
      <c r="BG171" s="252">
        <f>IF(N171="zákl. přenesená",J171,0)</f>
        <v>0</v>
      </c>
      <c r="BH171" s="252">
        <f>IF(N171="sníž. přenesená",J171,0)</f>
        <v>0</v>
      </c>
      <c r="BI171" s="252">
        <f>IF(N171="nulová",J171,0)</f>
        <v>0</v>
      </c>
      <c r="BJ171" s="14" t="s">
        <v>83</v>
      </c>
      <c r="BK171" s="252">
        <f>ROUND(I171*H171,2)</f>
        <v>0</v>
      </c>
      <c r="BL171" s="14" t="s">
        <v>214</v>
      </c>
      <c r="BM171" s="251" t="s">
        <v>629</v>
      </c>
    </row>
    <row r="172" s="2" customFormat="1" ht="24.15" customHeight="1">
      <c r="A172" s="35"/>
      <c r="B172" s="36"/>
      <c r="C172" s="253" t="s">
        <v>214</v>
      </c>
      <c r="D172" s="253" t="s">
        <v>181</v>
      </c>
      <c r="E172" s="254" t="s">
        <v>1188</v>
      </c>
      <c r="F172" s="255" t="s">
        <v>1189</v>
      </c>
      <c r="G172" s="256" t="s">
        <v>213</v>
      </c>
      <c r="H172" s="257">
        <v>27.600000000000001</v>
      </c>
      <c r="I172" s="258"/>
      <c r="J172" s="259">
        <f>ROUND(I172*H172,2)</f>
        <v>0</v>
      </c>
      <c r="K172" s="260"/>
      <c r="L172" s="261"/>
      <c r="M172" s="262" t="s">
        <v>1</v>
      </c>
      <c r="N172" s="263" t="s">
        <v>41</v>
      </c>
      <c r="O172" s="88"/>
      <c r="P172" s="249">
        <f>O172*H172</f>
        <v>0</v>
      </c>
      <c r="Q172" s="249">
        <v>0.00072000000000000005</v>
      </c>
      <c r="R172" s="249">
        <f>Q172*H172</f>
        <v>0.019872000000000001</v>
      </c>
      <c r="S172" s="249">
        <v>0</v>
      </c>
      <c r="T172" s="250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51" t="s">
        <v>309</v>
      </c>
      <c r="AT172" s="251" t="s">
        <v>181</v>
      </c>
      <c r="AU172" s="251" t="s">
        <v>85</v>
      </c>
      <c r="AY172" s="14" t="s">
        <v>172</v>
      </c>
      <c r="BE172" s="252">
        <f>IF(N172="základní",J172,0)</f>
        <v>0</v>
      </c>
      <c r="BF172" s="252">
        <f>IF(N172="snížená",J172,0)</f>
        <v>0</v>
      </c>
      <c r="BG172" s="252">
        <f>IF(N172="zákl. přenesená",J172,0)</f>
        <v>0</v>
      </c>
      <c r="BH172" s="252">
        <f>IF(N172="sníž. přenesená",J172,0)</f>
        <v>0</v>
      </c>
      <c r="BI172" s="252">
        <f>IF(N172="nulová",J172,0)</f>
        <v>0</v>
      </c>
      <c r="BJ172" s="14" t="s">
        <v>83</v>
      </c>
      <c r="BK172" s="252">
        <f>ROUND(I172*H172,2)</f>
        <v>0</v>
      </c>
      <c r="BL172" s="14" t="s">
        <v>214</v>
      </c>
      <c r="BM172" s="251" t="s">
        <v>1190</v>
      </c>
    </row>
    <row r="173" s="2" customFormat="1" ht="24.15" customHeight="1">
      <c r="A173" s="35"/>
      <c r="B173" s="36"/>
      <c r="C173" s="253" t="s">
        <v>249</v>
      </c>
      <c r="D173" s="253" t="s">
        <v>181</v>
      </c>
      <c r="E173" s="254" t="s">
        <v>1191</v>
      </c>
      <c r="F173" s="255" t="s">
        <v>1192</v>
      </c>
      <c r="G173" s="256" t="s">
        <v>213</v>
      </c>
      <c r="H173" s="257">
        <v>16.100000000000001</v>
      </c>
      <c r="I173" s="258"/>
      <c r="J173" s="259">
        <f>ROUND(I173*H173,2)</f>
        <v>0</v>
      </c>
      <c r="K173" s="260"/>
      <c r="L173" s="261"/>
      <c r="M173" s="262" t="s">
        <v>1</v>
      </c>
      <c r="N173" s="263" t="s">
        <v>41</v>
      </c>
      <c r="O173" s="88"/>
      <c r="P173" s="249">
        <f>O173*H173</f>
        <v>0</v>
      </c>
      <c r="Q173" s="249">
        <v>0.00139</v>
      </c>
      <c r="R173" s="249">
        <f>Q173*H173</f>
        <v>0.022379000000000003</v>
      </c>
      <c r="S173" s="249">
        <v>0</v>
      </c>
      <c r="T173" s="250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51" t="s">
        <v>309</v>
      </c>
      <c r="AT173" s="251" t="s">
        <v>181</v>
      </c>
      <c r="AU173" s="251" t="s">
        <v>85</v>
      </c>
      <c r="AY173" s="14" t="s">
        <v>172</v>
      </c>
      <c r="BE173" s="252">
        <f>IF(N173="základní",J173,0)</f>
        <v>0</v>
      </c>
      <c r="BF173" s="252">
        <f>IF(N173="snížená",J173,0)</f>
        <v>0</v>
      </c>
      <c r="BG173" s="252">
        <f>IF(N173="zákl. přenesená",J173,0)</f>
        <v>0</v>
      </c>
      <c r="BH173" s="252">
        <f>IF(N173="sníž. přenesená",J173,0)</f>
        <v>0</v>
      </c>
      <c r="BI173" s="252">
        <f>IF(N173="nulová",J173,0)</f>
        <v>0</v>
      </c>
      <c r="BJ173" s="14" t="s">
        <v>83</v>
      </c>
      <c r="BK173" s="252">
        <f>ROUND(I173*H173,2)</f>
        <v>0</v>
      </c>
      <c r="BL173" s="14" t="s">
        <v>214</v>
      </c>
      <c r="BM173" s="251" t="s">
        <v>1193</v>
      </c>
    </row>
    <row r="174" s="2" customFormat="1" ht="24.15" customHeight="1">
      <c r="A174" s="35"/>
      <c r="B174" s="36"/>
      <c r="C174" s="253" t="s">
        <v>253</v>
      </c>
      <c r="D174" s="253" t="s">
        <v>181</v>
      </c>
      <c r="E174" s="254" t="s">
        <v>630</v>
      </c>
      <c r="F174" s="255" t="s">
        <v>631</v>
      </c>
      <c r="G174" s="256" t="s">
        <v>213</v>
      </c>
      <c r="H174" s="257">
        <v>11.5</v>
      </c>
      <c r="I174" s="258"/>
      <c r="J174" s="259">
        <f>ROUND(I174*H174,2)</f>
        <v>0</v>
      </c>
      <c r="K174" s="260"/>
      <c r="L174" s="261"/>
      <c r="M174" s="262" t="s">
        <v>1</v>
      </c>
      <c r="N174" s="263" t="s">
        <v>41</v>
      </c>
      <c r="O174" s="88"/>
      <c r="P174" s="249">
        <f>O174*H174</f>
        <v>0</v>
      </c>
      <c r="Q174" s="249">
        <v>0.0012099999999999999</v>
      </c>
      <c r="R174" s="249">
        <f>Q174*H174</f>
        <v>0.013914999999999999</v>
      </c>
      <c r="S174" s="249">
        <v>0</v>
      </c>
      <c r="T174" s="250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51" t="s">
        <v>309</v>
      </c>
      <c r="AT174" s="251" t="s">
        <v>181</v>
      </c>
      <c r="AU174" s="251" t="s">
        <v>85</v>
      </c>
      <c r="AY174" s="14" t="s">
        <v>172</v>
      </c>
      <c r="BE174" s="252">
        <f>IF(N174="základní",J174,0)</f>
        <v>0</v>
      </c>
      <c r="BF174" s="252">
        <f>IF(N174="snížená",J174,0)</f>
        <v>0</v>
      </c>
      <c r="BG174" s="252">
        <f>IF(N174="zákl. přenesená",J174,0)</f>
        <v>0</v>
      </c>
      <c r="BH174" s="252">
        <f>IF(N174="sníž. přenesená",J174,0)</f>
        <v>0</v>
      </c>
      <c r="BI174" s="252">
        <f>IF(N174="nulová",J174,0)</f>
        <v>0</v>
      </c>
      <c r="BJ174" s="14" t="s">
        <v>83</v>
      </c>
      <c r="BK174" s="252">
        <f>ROUND(I174*H174,2)</f>
        <v>0</v>
      </c>
      <c r="BL174" s="14" t="s">
        <v>214</v>
      </c>
      <c r="BM174" s="251" t="s">
        <v>632</v>
      </c>
    </row>
    <row r="175" s="2" customFormat="1" ht="24.15" customHeight="1">
      <c r="A175" s="35"/>
      <c r="B175" s="36"/>
      <c r="C175" s="239" t="s">
        <v>257</v>
      </c>
      <c r="D175" s="239" t="s">
        <v>175</v>
      </c>
      <c r="E175" s="240" t="s">
        <v>633</v>
      </c>
      <c r="F175" s="241" t="s">
        <v>634</v>
      </c>
      <c r="G175" s="242" t="s">
        <v>427</v>
      </c>
      <c r="H175" s="243">
        <v>10</v>
      </c>
      <c r="I175" s="244"/>
      <c r="J175" s="245">
        <f>ROUND(I175*H175,2)</f>
        <v>0</v>
      </c>
      <c r="K175" s="246"/>
      <c r="L175" s="41"/>
      <c r="M175" s="247" t="s">
        <v>1</v>
      </c>
      <c r="N175" s="248" t="s">
        <v>41</v>
      </c>
      <c r="O175" s="88"/>
      <c r="P175" s="249">
        <f>O175*H175</f>
        <v>0</v>
      </c>
      <c r="Q175" s="249">
        <v>0.00097368599999999997</v>
      </c>
      <c r="R175" s="249">
        <f>Q175*H175</f>
        <v>0.00973686</v>
      </c>
      <c r="S175" s="249">
        <v>0</v>
      </c>
      <c r="T175" s="250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51" t="s">
        <v>214</v>
      </c>
      <c r="AT175" s="251" t="s">
        <v>175</v>
      </c>
      <c r="AU175" s="251" t="s">
        <v>85</v>
      </c>
      <c r="AY175" s="14" t="s">
        <v>172</v>
      </c>
      <c r="BE175" s="252">
        <f>IF(N175="základní",J175,0)</f>
        <v>0</v>
      </c>
      <c r="BF175" s="252">
        <f>IF(N175="snížená",J175,0)</f>
        <v>0</v>
      </c>
      <c r="BG175" s="252">
        <f>IF(N175="zákl. přenesená",J175,0)</f>
        <v>0</v>
      </c>
      <c r="BH175" s="252">
        <f>IF(N175="sníž. přenesená",J175,0)</f>
        <v>0</v>
      </c>
      <c r="BI175" s="252">
        <f>IF(N175="nulová",J175,0)</f>
        <v>0</v>
      </c>
      <c r="BJ175" s="14" t="s">
        <v>83</v>
      </c>
      <c r="BK175" s="252">
        <f>ROUND(I175*H175,2)</f>
        <v>0</v>
      </c>
      <c r="BL175" s="14" t="s">
        <v>214</v>
      </c>
      <c r="BM175" s="251" t="s">
        <v>635</v>
      </c>
    </row>
    <row r="176" s="2" customFormat="1" ht="24.15" customHeight="1">
      <c r="A176" s="35"/>
      <c r="B176" s="36"/>
      <c r="C176" s="253" t="s">
        <v>261</v>
      </c>
      <c r="D176" s="253" t="s">
        <v>181</v>
      </c>
      <c r="E176" s="254" t="s">
        <v>636</v>
      </c>
      <c r="F176" s="255" t="s">
        <v>637</v>
      </c>
      <c r="G176" s="256" t="s">
        <v>427</v>
      </c>
      <c r="H176" s="257">
        <v>11.5</v>
      </c>
      <c r="I176" s="258"/>
      <c r="J176" s="259">
        <f>ROUND(I176*H176,2)</f>
        <v>0</v>
      </c>
      <c r="K176" s="260"/>
      <c r="L176" s="261"/>
      <c r="M176" s="262" t="s">
        <v>1</v>
      </c>
      <c r="N176" s="263" t="s">
        <v>41</v>
      </c>
      <c r="O176" s="88"/>
      <c r="P176" s="249">
        <f>O176*H176</f>
        <v>0</v>
      </c>
      <c r="Q176" s="249">
        <v>0.0027499999999999998</v>
      </c>
      <c r="R176" s="249">
        <f>Q176*H176</f>
        <v>0.031625</v>
      </c>
      <c r="S176" s="249">
        <v>0</v>
      </c>
      <c r="T176" s="250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51" t="s">
        <v>309</v>
      </c>
      <c r="AT176" s="251" t="s">
        <v>181</v>
      </c>
      <c r="AU176" s="251" t="s">
        <v>85</v>
      </c>
      <c r="AY176" s="14" t="s">
        <v>172</v>
      </c>
      <c r="BE176" s="252">
        <f>IF(N176="základní",J176,0)</f>
        <v>0</v>
      </c>
      <c r="BF176" s="252">
        <f>IF(N176="snížená",J176,0)</f>
        <v>0</v>
      </c>
      <c r="BG176" s="252">
        <f>IF(N176="zákl. přenesená",J176,0)</f>
        <v>0</v>
      </c>
      <c r="BH176" s="252">
        <f>IF(N176="sníž. přenesená",J176,0)</f>
        <v>0</v>
      </c>
      <c r="BI176" s="252">
        <f>IF(N176="nulová",J176,0)</f>
        <v>0</v>
      </c>
      <c r="BJ176" s="14" t="s">
        <v>83</v>
      </c>
      <c r="BK176" s="252">
        <f>ROUND(I176*H176,2)</f>
        <v>0</v>
      </c>
      <c r="BL176" s="14" t="s">
        <v>214</v>
      </c>
      <c r="BM176" s="251" t="s">
        <v>638</v>
      </c>
    </row>
    <row r="177" s="2" customFormat="1" ht="24.15" customHeight="1">
      <c r="A177" s="35"/>
      <c r="B177" s="36"/>
      <c r="C177" s="253" t="s">
        <v>7</v>
      </c>
      <c r="D177" s="253" t="s">
        <v>181</v>
      </c>
      <c r="E177" s="254" t="s">
        <v>639</v>
      </c>
      <c r="F177" s="255" t="s">
        <v>640</v>
      </c>
      <c r="G177" s="256" t="s">
        <v>427</v>
      </c>
      <c r="H177" s="257">
        <v>11.5</v>
      </c>
      <c r="I177" s="258"/>
      <c r="J177" s="259">
        <f>ROUND(I177*H177,2)</f>
        <v>0</v>
      </c>
      <c r="K177" s="260"/>
      <c r="L177" s="261"/>
      <c r="M177" s="262" t="s">
        <v>1</v>
      </c>
      <c r="N177" s="263" t="s">
        <v>41</v>
      </c>
      <c r="O177" s="88"/>
      <c r="P177" s="249">
        <f>O177*H177</f>
        <v>0</v>
      </c>
      <c r="Q177" s="249">
        <v>0.001</v>
      </c>
      <c r="R177" s="249">
        <f>Q177*H177</f>
        <v>0.0115</v>
      </c>
      <c r="S177" s="249">
        <v>0</v>
      </c>
      <c r="T177" s="250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51" t="s">
        <v>309</v>
      </c>
      <c r="AT177" s="251" t="s">
        <v>181</v>
      </c>
      <c r="AU177" s="251" t="s">
        <v>85</v>
      </c>
      <c r="AY177" s="14" t="s">
        <v>172</v>
      </c>
      <c r="BE177" s="252">
        <f>IF(N177="základní",J177,0)</f>
        <v>0</v>
      </c>
      <c r="BF177" s="252">
        <f>IF(N177="snížená",J177,0)</f>
        <v>0</v>
      </c>
      <c r="BG177" s="252">
        <f>IF(N177="zákl. přenesená",J177,0)</f>
        <v>0</v>
      </c>
      <c r="BH177" s="252">
        <f>IF(N177="sníž. přenesená",J177,0)</f>
        <v>0</v>
      </c>
      <c r="BI177" s="252">
        <f>IF(N177="nulová",J177,0)</f>
        <v>0</v>
      </c>
      <c r="BJ177" s="14" t="s">
        <v>83</v>
      </c>
      <c r="BK177" s="252">
        <f>ROUND(I177*H177,2)</f>
        <v>0</v>
      </c>
      <c r="BL177" s="14" t="s">
        <v>214</v>
      </c>
      <c r="BM177" s="251" t="s">
        <v>641</v>
      </c>
    </row>
    <row r="178" s="2" customFormat="1" ht="24.15" customHeight="1">
      <c r="A178" s="35"/>
      <c r="B178" s="36"/>
      <c r="C178" s="239" t="s">
        <v>268</v>
      </c>
      <c r="D178" s="239" t="s">
        <v>175</v>
      </c>
      <c r="E178" s="240" t="s">
        <v>642</v>
      </c>
      <c r="F178" s="241" t="s">
        <v>643</v>
      </c>
      <c r="G178" s="242" t="s">
        <v>227</v>
      </c>
      <c r="H178" s="264"/>
      <c r="I178" s="244"/>
      <c r="J178" s="245">
        <f>ROUND(I178*H178,2)</f>
        <v>0</v>
      </c>
      <c r="K178" s="246"/>
      <c r="L178" s="41"/>
      <c r="M178" s="247" t="s">
        <v>1</v>
      </c>
      <c r="N178" s="248" t="s">
        <v>41</v>
      </c>
      <c r="O178" s="88"/>
      <c r="P178" s="249">
        <f>O178*H178</f>
        <v>0</v>
      </c>
      <c r="Q178" s="249">
        <v>0</v>
      </c>
      <c r="R178" s="249">
        <f>Q178*H178</f>
        <v>0</v>
      </c>
      <c r="S178" s="249">
        <v>0</v>
      </c>
      <c r="T178" s="250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51" t="s">
        <v>214</v>
      </c>
      <c r="AT178" s="251" t="s">
        <v>175</v>
      </c>
      <c r="AU178" s="251" t="s">
        <v>85</v>
      </c>
      <c r="AY178" s="14" t="s">
        <v>172</v>
      </c>
      <c r="BE178" s="252">
        <f>IF(N178="základní",J178,0)</f>
        <v>0</v>
      </c>
      <c r="BF178" s="252">
        <f>IF(N178="snížená",J178,0)</f>
        <v>0</v>
      </c>
      <c r="BG178" s="252">
        <f>IF(N178="zákl. přenesená",J178,0)</f>
        <v>0</v>
      </c>
      <c r="BH178" s="252">
        <f>IF(N178="sníž. přenesená",J178,0)</f>
        <v>0</v>
      </c>
      <c r="BI178" s="252">
        <f>IF(N178="nulová",J178,0)</f>
        <v>0</v>
      </c>
      <c r="BJ178" s="14" t="s">
        <v>83</v>
      </c>
      <c r="BK178" s="252">
        <f>ROUND(I178*H178,2)</f>
        <v>0</v>
      </c>
      <c r="BL178" s="14" t="s">
        <v>214</v>
      </c>
      <c r="BM178" s="251" t="s">
        <v>644</v>
      </c>
    </row>
    <row r="179" s="2" customFormat="1" ht="24.15" customHeight="1">
      <c r="A179" s="35"/>
      <c r="B179" s="36"/>
      <c r="C179" s="239" t="s">
        <v>272</v>
      </c>
      <c r="D179" s="239" t="s">
        <v>175</v>
      </c>
      <c r="E179" s="240" t="s">
        <v>645</v>
      </c>
      <c r="F179" s="241" t="s">
        <v>646</v>
      </c>
      <c r="G179" s="242" t="s">
        <v>227</v>
      </c>
      <c r="H179" s="264"/>
      <c r="I179" s="244"/>
      <c r="J179" s="245">
        <f>ROUND(I179*H179,2)</f>
        <v>0</v>
      </c>
      <c r="K179" s="246"/>
      <c r="L179" s="41"/>
      <c r="M179" s="247" t="s">
        <v>1</v>
      </c>
      <c r="N179" s="248" t="s">
        <v>41</v>
      </c>
      <c r="O179" s="88"/>
      <c r="P179" s="249">
        <f>O179*H179</f>
        <v>0</v>
      </c>
      <c r="Q179" s="249">
        <v>0</v>
      </c>
      <c r="R179" s="249">
        <f>Q179*H179</f>
        <v>0</v>
      </c>
      <c r="S179" s="249">
        <v>0</v>
      </c>
      <c r="T179" s="250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51" t="s">
        <v>214</v>
      </c>
      <c r="AT179" s="251" t="s">
        <v>175</v>
      </c>
      <c r="AU179" s="251" t="s">
        <v>85</v>
      </c>
      <c r="AY179" s="14" t="s">
        <v>172</v>
      </c>
      <c r="BE179" s="252">
        <f>IF(N179="základní",J179,0)</f>
        <v>0</v>
      </c>
      <c r="BF179" s="252">
        <f>IF(N179="snížená",J179,0)</f>
        <v>0</v>
      </c>
      <c r="BG179" s="252">
        <f>IF(N179="zákl. přenesená",J179,0)</f>
        <v>0</v>
      </c>
      <c r="BH179" s="252">
        <f>IF(N179="sníž. přenesená",J179,0)</f>
        <v>0</v>
      </c>
      <c r="BI179" s="252">
        <f>IF(N179="nulová",J179,0)</f>
        <v>0</v>
      </c>
      <c r="BJ179" s="14" t="s">
        <v>83</v>
      </c>
      <c r="BK179" s="252">
        <f>ROUND(I179*H179,2)</f>
        <v>0</v>
      </c>
      <c r="BL179" s="14" t="s">
        <v>214</v>
      </c>
      <c r="BM179" s="251" t="s">
        <v>647</v>
      </c>
    </row>
    <row r="180" s="12" customFormat="1" ht="22.8" customHeight="1">
      <c r="A180" s="12"/>
      <c r="B180" s="223"/>
      <c r="C180" s="224"/>
      <c r="D180" s="225" t="s">
        <v>75</v>
      </c>
      <c r="E180" s="237" t="s">
        <v>648</v>
      </c>
      <c r="F180" s="237" t="s">
        <v>649</v>
      </c>
      <c r="G180" s="224"/>
      <c r="H180" s="224"/>
      <c r="I180" s="227"/>
      <c r="J180" s="238">
        <f>BK180</f>
        <v>0</v>
      </c>
      <c r="K180" s="224"/>
      <c r="L180" s="229"/>
      <c r="M180" s="230"/>
      <c r="N180" s="231"/>
      <c r="O180" s="231"/>
      <c r="P180" s="232">
        <f>SUM(P181:P193)</f>
        <v>0</v>
      </c>
      <c r="Q180" s="231"/>
      <c r="R180" s="232">
        <f>SUM(R181:R193)</f>
        <v>0.0235427</v>
      </c>
      <c r="S180" s="231"/>
      <c r="T180" s="233">
        <f>SUM(T181:T193)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34" t="s">
        <v>85</v>
      </c>
      <c r="AT180" s="235" t="s">
        <v>75</v>
      </c>
      <c r="AU180" s="235" t="s">
        <v>83</v>
      </c>
      <c r="AY180" s="234" t="s">
        <v>172</v>
      </c>
      <c r="BK180" s="236">
        <f>SUM(BK181:BK193)</f>
        <v>0</v>
      </c>
    </row>
    <row r="181" s="2" customFormat="1" ht="21.75" customHeight="1">
      <c r="A181" s="35"/>
      <c r="B181" s="36"/>
      <c r="C181" s="239" t="s">
        <v>276</v>
      </c>
      <c r="D181" s="239" t="s">
        <v>175</v>
      </c>
      <c r="E181" s="240" t="s">
        <v>650</v>
      </c>
      <c r="F181" s="241" t="s">
        <v>651</v>
      </c>
      <c r="G181" s="242" t="s">
        <v>178</v>
      </c>
      <c r="H181" s="243">
        <v>4</v>
      </c>
      <c r="I181" s="244"/>
      <c r="J181" s="245">
        <f>ROUND(I181*H181,2)</f>
        <v>0</v>
      </c>
      <c r="K181" s="246"/>
      <c r="L181" s="41"/>
      <c r="M181" s="247" t="s">
        <v>1</v>
      </c>
      <c r="N181" s="248" t="s">
        <v>41</v>
      </c>
      <c r="O181" s="88"/>
      <c r="P181" s="249">
        <f>O181*H181</f>
        <v>0</v>
      </c>
      <c r="Q181" s="249">
        <v>0</v>
      </c>
      <c r="R181" s="249">
        <f>Q181*H181</f>
        <v>0</v>
      </c>
      <c r="S181" s="249">
        <v>0</v>
      </c>
      <c r="T181" s="250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51" t="s">
        <v>214</v>
      </c>
      <c r="AT181" s="251" t="s">
        <v>175</v>
      </c>
      <c r="AU181" s="251" t="s">
        <v>85</v>
      </c>
      <c r="AY181" s="14" t="s">
        <v>172</v>
      </c>
      <c r="BE181" s="252">
        <f>IF(N181="základní",J181,0)</f>
        <v>0</v>
      </c>
      <c r="BF181" s="252">
        <f>IF(N181="snížená",J181,0)</f>
        <v>0</v>
      </c>
      <c r="BG181" s="252">
        <f>IF(N181="zákl. přenesená",J181,0)</f>
        <v>0</v>
      </c>
      <c r="BH181" s="252">
        <f>IF(N181="sníž. přenesená",J181,0)</f>
        <v>0</v>
      </c>
      <c r="BI181" s="252">
        <f>IF(N181="nulová",J181,0)</f>
        <v>0</v>
      </c>
      <c r="BJ181" s="14" t="s">
        <v>83</v>
      </c>
      <c r="BK181" s="252">
        <f>ROUND(I181*H181,2)</f>
        <v>0</v>
      </c>
      <c r="BL181" s="14" t="s">
        <v>214</v>
      </c>
      <c r="BM181" s="251" t="s">
        <v>652</v>
      </c>
    </row>
    <row r="182" s="2" customFormat="1" ht="24.15" customHeight="1">
      <c r="A182" s="35"/>
      <c r="B182" s="36"/>
      <c r="C182" s="239" t="s">
        <v>281</v>
      </c>
      <c r="D182" s="239" t="s">
        <v>175</v>
      </c>
      <c r="E182" s="240" t="s">
        <v>653</v>
      </c>
      <c r="F182" s="241" t="s">
        <v>654</v>
      </c>
      <c r="G182" s="242" t="s">
        <v>178</v>
      </c>
      <c r="H182" s="243">
        <v>4</v>
      </c>
      <c r="I182" s="244"/>
      <c r="J182" s="245">
        <f>ROUND(I182*H182,2)</f>
        <v>0</v>
      </c>
      <c r="K182" s="246"/>
      <c r="L182" s="41"/>
      <c r="M182" s="247" t="s">
        <v>1</v>
      </c>
      <c r="N182" s="248" t="s">
        <v>41</v>
      </c>
      <c r="O182" s="88"/>
      <c r="P182" s="249">
        <f>O182*H182</f>
        <v>0</v>
      </c>
      <c r="Q182" s="249">
        <v>0</v>
      </c>
      <c r="R182" s="249">
        <f>Q182*H182</f>
        <v>0</v>
      </c>
      <c r="S182" s="249">
        <v>0</v>
      </c>
      <c r="T182" s="250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51" t="s">
        <v>214</v>
      </c>
      <c r="AT182" s="251" t="s">
        <v>175</v>
      </c>
      <c r="AU182" s="251" t="s">
        <v>85</v>
      </c>
      <c r="AY182" s="14" t="s">
        <v>172</v>
      </c>
      <c r="BE182" s="252">
        <f>IF(N182="základní",J182,0)</f>
        <v>0</v>
      </c>
      <c r="BF182" s="252">
        <f>IF(N182="snížená",J182,0)</f>
        <v>0</v>
      </c>
      <c r="BG182" s="252">
        <f>IF(N182="zákl. přenesená",J182,0)</f>
        <v>0</v>
      </c>
      <c r="BH182" s="252">
        <f>IF(N182="sníž. přenesená",J182,0)</f>
        <v>0</v>
      </c>
      <c r="BI182" s="252">
        <f>IF(N182="nulová",J182,0)</f>
        <v>0</v>
      </c>
      <c r="BJ182" s="14" t="s">
        <v>83</v>
      </c>
      <c r="BK182" s="252">
        <f>ROUND(I182*H182,2)</f>
        <v>0</v>
      </c>
      <c r="BL182" s="14" t="s">
        <v>214</v>
      </c>
      <c r="BM182" s="251" t="s">
        <v>655</v>
      </c>
    </row>
    <row r="183" s="2" customFormat="1" ht="24.15" customHeight="1">
      <c r="A183" s="35"/>
      <c r="B183" s="36"/>
      <c r="C183" s="239" t="s">
        <v>285</v>
      </c>
      <c r="D183" s="239" t="s">
        <v>175</v>
      </c>
      <c r="E183" s="240" t="s">
        <v>656</v>
      </c>
      <c r="F183" s="241" t="s">
        <v>657</v>
      </c>
      <c r="G183" s="242" t="s">
        <v>213</v>
      </c>
      <c r="H183" s="243">
        <v>16</v>
      </c>
      <c r="I183" s="244"/>
      <c r="J183" s="245">
        <f>ROUND(I183*H183,2)</f>
        <v>0</v>
      </c>
      <c r="K183" s="246"/>
      <c r="L183" s="41"/>
      <c r="M183" s="247" t="s">
        <v>1</v>
      </c>
      <c r="N183" s="248" t="s">
        <v>41</v>
      </c>
      <c r="O183" s="88"/>
      <c r="P183" s="249">
        <f>O183*H183</f>
        <v>0</v>
      </c>
      <c r="Q183" s="249">
        <v>0.00084230000000000004</v>
      </c>
      <c r="R183" s="249">
        <f>Q183*H183</f>
        <v>0.013476800000000001</v>
      </c>
      <c r="S183" s="249">
        <v>0</v>
      </c>
      <c r="T183" s="250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51" t="s">
        <v>214</v>
      </c>
      <c r="AT183" s="251" t="s">
        <v>175</v>
      </c>
      <c r="AU183" s="251" t="s">
        <v>85</v>
      </c>
      <c r="AY183" s="14" t="s">
        <v>172</v>
      </c>
      <c r="BE183" s="252">
        <f>IF(N183="základní",J183,0)</f>
        <v>0</v>
      </c>
      <c r="BF183" s="252">
        <f>IF(N183="snížená",J183,0)</f>
        <v>0</v>
      </c>
      <c r="BG183" s="252">
        <f>IF(N183="zákl. přenesená",J183,0)</f>
        <v>0</v>
      </c>
      <c r="BH183" s="252">
        <f>IF(N183="sníž. přenesená",J183,0)</f>
        <v>0</v>
      </c>
      <c r="BI183" s="252">
        <f>IF(N183="nulová",J183,0)</f>
        <v>0</v>
      </c>
      <c r="BJ183" s="14" t="s">
        <v>83</v>
      </c>
      <c r="BK183" s="252">
        <f>ROUND(I183*H183,2)</f>
        <v>0</v>
      </c>
      <c r="BL183" s="14" t="s">
        <v>214</v>
      </c>
      <c r="BM183" s="251" t="s">
        <v>658</v>
      </c>
    </row>
    <row r="184" s="2" customFormat="1" ht="37.8" customHeight="1">
      <c r="A184" s="35"/>
      <c r="B184" s="36"/>
      <c r="C184" s="239" t="s">
        <v>289</v>
      </c>
      <c r="D184" s="239" t="s">
        <v>175</v>
      </c>
      <c r="E184" s="240" t="s">
        <v>659</v>
      </c>
      <c r="F184" s="241" t="s">
        <v>660</v>
      </c>
      <c r="G184" s="242" t="s">
        <v>213</v>
      </c>
      <c r="H184" s="243">
        <v>16</v>
      </c>
      <c r="I184" s="244"/>
      <c r="J184" s="245">
        <f>ROUND(I184*H184,2)</f>
        <v>0</v>
      </c>
      <c r="K184" s="246"/>
      <c r="L184" s="41"/>
      <c r="M184" s="247" t="s">
        <v>1</v>
      </c>
      <c r="N184" s="248" t="s">
        <v>41</v>
      </c>
      <c r="O184" s="88"/>
      <c r="P184" s="249">
        <f>O184*H184</f>
        <v>0</v>
      </c>
      <c r="Q184" s="249">
        <v>4.206E-05</v>
      </c>
      <c r="R184" s="249">
        <f>Q184*H184</f>
        <v>0.00067296000000000001</v>
      </c>
      <c r="S184" s="249">
        <v>0</v>
      </c>
      <c r="T184" s="250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51" t="s">
        <v>214</v>
      </c>
      <c r="AT184" s="251" t="s">
        <v>175</v>
      </c>
      <c r="AU184" s="251" t="s">
        <v>85</v>
      </c>
      <c r="AY184" s="14" t="s">
        <v>172</v>
      </c>
      <c r="BE184" s="252">
        <f>IF(N184="základní",J184,0)</f>
        <v>0</v>
      </c>
      <c r="BF184" s="252">
        <f>IF(N184="snížená",J184,0)</f>
        <v>0</v>
      </c>
      <c r="BG184" s="252">
        <f>IF(N184="zákl. přenesená",J184,0)</f>
        <v>0</v>
      </c>
      <c r="BH184" s="252">
        <f>IF(N184="sníž. přenesená",J184,0)</f>
        <v>0</v>
      </c>
      <c r="BI184" s="252">
        <f>IF(N184="nulová",J184,0)</f>
        <v>0</v>
      </c>
      <c r="BJ184" s="14" t="s">
        <v>83</v>
      </c>
      <c r="BK184" s="252">
        <f>ROUND(I184*H184,2)</f>
        <v>0</v>
      </c>
      <c r="BL184" s="14" t="s">
        <v>214</v>
      </c>
      <c r="BM184" s="251" t="s">
        <v>661</v>
      </c>
    </row>
    <row r="185" s="2" customFormat="1" ht="24.15" customHeight="1">
      <c r="A185" s="35"/>
      <c r="B185" s="36"/>
      <c r="C185" s="239" t="s">
        <v>293</v>
      </c>
      <c r="D185" s="239" t="s">
        <v>175</v>
      </c>
      <c r="E185" s="240" t="s">
        <v>662</v>
      </c>
      <c r="F185" s="241" t="s">
        <v>663</v>
      </c>
      <c r="G185" s="242" t="s">
        <v>178</v>
      </c>
      <c r="H185" s="243">
        <v>2</v>
      </c>
      <c r="I185" s="244"/>
      <c r="J185" s="245">
        <f>ROUND(I185*H185,2)</f>
        <v>0</v>
      </c>
      <c r="K185" s="246"/>
      <c r="L185" s="41"/>
      <c r="M185" s="247" t="s">
        <v>1</v>
      </c>
      <c r="N185" s="248" t="s">
        <v>41</v>
      </c>
      <c r="O185" s="88"/>
      <c r="P185" s="249">
        <f>O185*H185</f>
        <v>0</v>
      </c>
      <c r="Q185" s="249">
        <v>0</v>
      </c>
      <c r="R185" s="249">
        <f>Q185*H185</f>
        <v>0</v>
      </c>
      <c r="S185" s="249">
        <v>0</v>
      </c>
      <c r="T185" s="250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51" t="s">
        <v>214</v>
      </c>
      <c r="AT185" s="251" t="s">
        <v>175</v>
      </c>
      <c r="AU185" s="251" t="s">
        <v>85</v>
      </c>
      <c r="AY185" s="14" t="s">
        <v>172</v>
      </c>
      <c r="BE185" s="252">
        <f>IF(N185="základní",J185,0)</f>
        <v>0</v>
      </c>
      <c r="BF185" s="252">
        <f>IF(N185="snížená",J185,0)</f>
        <v>0</v>
      </c>
      <c r="BG185" s="252">
        <f>IF(N185="zákl. přenesená",J185,0)</f>
        <v>0</v>
      </c>
      <c r="BH185" s="252">
        <f>IF(N185="sníž. přenesená",J185,0)</f>
        <v>0</v>
      </c>
      <c r="BI185" s="252">
        <f>IF(N185="nulová",J185,0)</f>
        <v>0</v>
      </c>
      <c r="BJ185" s="14" t="s">
        <v>83</v>
      </c>
      <c r="BK185" s="252">
        <f>ROUND(I185*H185,2)</f>
        <v>0</v>
      </c>
      <c r="BL185" s="14" t="s">
        <v>214</v>
      </c>
      <c r="BM185" s="251" t="s">
        <v>664</v>
      </c>
    </row>
    <row r="186" s="2" customFormat="1" ht="21.75" customHeight="1">
      <c r="A186" s="35"/>
      <c r="B186" s="36"/>
      <c r="C186" s="239" t="s">
        <v>297</v>
      </c>
      <c r="D186" s="239" t="s">
        <v>175</v>
      </c>
      <c r="E186" s="240" t="s">
        <v>665</v>
      </c>
      <c r="F186" s="241" t="s">
        <v>666</v>
      </c>
      <c r="G186" s="242" t="s">
        <v>178</v>
      </c>
      <c r="H186" s="243">
        <v>1</v>
      </c>
      <c r="I186" s="244"/>
      <c r="J186" s="245">
        <f>ROUND(I186*H186,2)</f>
        <v>0</v>
      </c>
      <c r="K186" s="246"/>
      <c r="L186" s="41"/>
      <c r="M186" s="247" t="s">
        <v>1</v>
      </c>
      <c r="N186" s="248" t="s">
        <v>41</v>
      </c>
      <c r="O186" s="88"/>
      <c r="P186" s="249">
        <f>O186*H186</f>
        <v>0</v>
      </c>
      <c r="Q186" s="249">
        <v>0.00011957</v>
      </c>
      <c r="R186" s="249">
        <f>Q186*H186</f>
        <v>0.00011957</v>
      </c>
      <c r="S186" s="249">
        <v>0</v>
      </c>
      <c r="T186" s="250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51" t="s">
        <v>214</v>
      </c>
      <c r="AT186" s="251" t="s">
        <v>175</v>
      </c>
      <c r="AU186" s="251" t="s">
        <v>85</v>
      </c>
      <c r="AY186" s="14" t="s">
        <v>172</v>
      </c>
      <c r="BE186" s="252">
        <f>IF(N186="základní",J186,0)</f>
        <v>0</v>
      </c>
      <c r="BF186" s="252">
        <f>IF(N186="snížená",J186,0)</f>
        <v>0</v>
      </c>
      <c r="BG186" s="252">
        <f>IF(N186="zákl. přenesená",J186,0)</f>
        <v>0</v>
      </c>
      <c r="BH186" s="252">
        <f>IF(N186="sníž. přenesená",J186,0)</f>
        <v>0</v>
      </c>
      <c r="BI186" s="252">
        <f>IF(N186="nulová",J186,0)</f>
        <v>0</v>
      </c>
      <c r="BJ186" s="14" t="s">
        <v>83</v>
      </c>
      <c r="BK186" s="252">
        <f>ROUND(I186*H186,2)</f>
        <v>0</v>
      </c>
      <c r="BL186" s="14" t="s">
        <v>214</v>
      </c>
      <c r="BM186" s="251" t="s">
        <v>667</v>
      </c>
    </row>
    <row r="187" s="2" customFormat="1" ht="21.75" customHeight="1">
      <c r="A187" s="35"/>
      <c r="B187" s="36"/>
      <c r="C187" s="239" t="s">
        <v>301</v>
      </c>
      <c r="D187" s="239" t="s">
        <v>175</v>
      </c>
      <c r="E187" s="240" t="s">
        <v>668</v>
      </c>
      <c r="F187" s="241" t="s">
        <v>669</v>
      </c>
      <c r="G187" s="242" t="s">
        <v>178</v>
      </c>
      <c r="H187" s="243">
        <v>3</v>
      </c>
      <c r="I187" s="244"/>
      <c r="J187" s="245">
        <f>ROUND(I187*H187,2)</f>
        <v>0</v>
      </c>
      <c r="K187" s="246"/>
      <c r="L187" s="41"/>
      <c r="M187" s="247" t="s">
        <v>1</v>
      </c>
      <c r="N187" s="248" t="s">
        <v>41</v>
      </c>
      <c r="O187" s="88"/>
      <c r="P187" s="249">
        <f>O187*H187</f>
        <v>0</v>
      </c>
      <c r="Q187" s="249">
        <v>0.00020956999999999999</v>
      </c>
      <c r="R187" s="249">
        <f>Q187*H187</f>
        <v>0.00062870999999999999</v>
      </c>
      <c r="S187" s="249">
        <v>0</v>
      </c>
      <c r="T187" s="250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51" t="s">
        <v>214</v>
      </c>
      <c r="AT187" s="251" t="s">
        <v>175</v>
      </c>
      <c r="AU187" s="251" t="s">
        <v>85</v>
      </c>
      <c r="AY187" s="14" t="s">
        <v>172</v>
      </c>
      <c r="BE187" s="252">
        <f>IF(N187="základní",J187,0)</f>
        <v>0</v>
      </c>
      <c r="BF187" s="252">
        <f>IF(N187="snížená",J187,0)</f>
        <v>0</v>
      </c>
      <c r="BG187" s="252">
        <f>IF(N187="zákl. přenesená",J187,0)</f>
        <v>0</v>
      </c>
      <c r="BH187" s="252">
        <f>IF(N187="sníž. přenesená",J187,0)</f>
        <v>0</v>
      </c>
      <c r="BI187" s="252">
        <f>IF(N187="nulová",J187,0)</f>
        <v>0</v>
      </c>
      <c r="BJ187" s="14" t="s">
        <v>83</v>
      </c>
      <c r="BK187" s="252">
        <f>ROUND(I187*H187,2)</f>
        <v>0</v>
      </c>
      <c r="BL187" s="14" t="s">
        <v>214</v>
      </c>
      <c r="BM187" s="251" t="s">
        <v>670</v>
      </c>
    </row>
    <row r="188" s="2" customFormat="1" ht="33" customHeight="1">
      <c r="A188" s="35"/>
      <c r="B188" s="36"/>
      <c r="C188" s="239" t="s">
        <v>305</v>
      </c>
      <c r="D188" s="239" t="s">
        <v>175</v>
      </c>
      <c r="E188" s="240" t="s">
        <v>671</v>
      </c>
      <c r="F188" s="241" t="s">
        <v>672</v>
      </c>
      <c r="G188" s="242" t="s">
        <v>178</v>
      </c>
      <c r="H188" s="243">
        <v>1</v>
      </c>
      <c r="I188" s="244"/>
      <c r="J188" s="245">
        <f>ROUND(I188*H188,2)</f>
        <v>0</v>
      </c>
      <c r="K188" s="246"/>
      <c r="L188" s="41"/>
      <c r="M188" s="247" t="s">
        <v>1</v>
      </c>
      <c r="N188" s="248" t="s">
        <v>41</v>
      </c>
      <c r="O188" s="88"/>
      <c r="P188" s="249">
        <f>O188*H188</f>
        <v>0</v>
      </c>
      <c r="Q188" s="249">
        <v>0.00199957</v>
      </c>
      <c r="R188" s="249">
        <f>Q188*H188</f>
        <v>0.00199957</v>
      </c>
      <c r="S188" s="249">
        <v>0</v>
      </c>
      <c r="T188" s="250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51" t="s">
        <v>214</v>
      </c>
      <c r="AT188" s="251" t="s">
        <v>175</v>
      </c>
      <c r="AU188" s="251" t="s">
        <v>85</v>
      </c>
      <c r="AY188" s="14" t="s">
        <v>172</v>
      </c>
      <c r="BE188" s="252">
        <f>IF(N188="základní",J188,0)</f>
        <v>0</v>
      </c>
      <c r="BF188" s="252">
        <f>IF(N188="snížená",J188,0)</f>
        <v>0</v>
      </c>
      <c r="BG188" s="252">
        <f>IF(N188="zákl. přenesená",J188,0)</f>
        <v>0</v>
      </c>
      <c r="BH188" s="252">
        <f>IF(N188="sníž. přenesená",J188,0)</f>
        <v>0</v>
      </c>
      <c r="BI188" s="252">
        <f>IF(N188="nulová",J188,0)</f>
        <v>0</v>
      </c>
      <c r="BJ188" s="14" t="s">
        <v>83</v>
      </c>
      <c r="BK188" s="252">
        <f>ROUND(I188*H188,2)</f>
        <v>0</v>
      </c>
      <c r="BL188" s="14" t="s">
        <v>214</v>
      </c>
      <c r="BM188" s="251" t="s">
        <v>673</v>
      </c>
    </row>
    <row r="189" s="2" customFormat="1" ht="24.15" customHeight="1">
      <c r="A189" s="35"/>
      <c r="B189" s="36"/>
      <c r="C189" s="239" t="s">
        <v>309</v>
      </c>
      <c r="D189" s="239" t="s">
        <v>175</v>
      </c>
      <c r="E189" s="240" t="s">
        <v>674</v>
      </c>
      <c r="F189" s="241" t="s">
        <v>675</v>
      </c>
      <c r="G189" s="242" t="s">
        <v>178</v>
      </c>
      <c r="H189" s="243">
        <v>1</v>
      </c>
      <c r="I189" s="244"/>
      <c r="J189" s="245">
        <f>ROUND(I189*H189,2)</f>
        <v>0</v>
      </c>
      <c r="K189" s="246"/>
      <c r="L189" s="41"/>
      <c r="M189" s="247" t="s">
        <v>1</v>
      </c>
      <c r="N189" s="248" t="s">
        <v>41</v>
      </c>
      <c r="O189" s="88"/>
      <c r="P189" s="249">
        <f>O189*H189</f>
        <v>0</v>
      </c>
      <c r="Q189" s="249">
        <v>0.00014956999999999999</v>
      </c>
      <c r="R189" s="249">
        <f>Q189*H189</f>
        <v>0.00014956999999999999</v>
      </c>
      <c r="S189" s="249">
        <v>0</v>
      </c>
      <c r="T189" s="250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51" t="s">
        <v>214</v>
      </c>
      <c r="AT189" s="251" t="s">
        <v>175</v>
      </c>
      <c r="AU189" s="251" t="s">
        <v>85</v>
      </c>
      <c r="AY189" s="14" t="s">
        <v>172</v>
      </c>
      <c r="BE189" s="252">
        <f>IF(N189="základní",J189,0)</f>
        <v>0</v>
      </c>
      <c r="BF189" s="252">
        <f>IF(N189="snížená",J189,0)</f>
        <v>0</v>
      </c>
      <c r="BG189" s="252">
        <f>IF(N189="zákl. přenesená",J189,0)</f>
        <v>0</v>
      </c>
      <c r="BH189" s="252">
        <f>IF(N189="sníž. přenesená",J189,0)</f>
        <v>0</v>
      </c>
      <c r="BI189" s="252">
        <f>IF(N189="nulová",J189,0)</f>
        <v>0</v>
      </c>
      <c r="BJ189" s="14" t="s">
        <v>83</v>
      </c>
      <c r="BK189" s="252">
        <f>ROUND(I189*H189,2)</f>
        <v>0</v>
      </c>
      <c r="BL189" s="14" t="s">
        <v>214</v>
      </c>
      <c r="BM189" s="251" t="s">
        <v>676</v>
      </c>
    </row>
    <row r="190" s="2" customFormat="1" ht="24.15" customHeight="1">
      <c r="A190" s="35"/>
      <c r="B190" s="36"/>
      <c r="C190" s="239" t="s">
        <v>313</v>
      </c>
      <c r="D190" s="239" t="s">
        <v>175</v>
      </c>
      <c r="E190" s="240" t="s">
        <v>677</v>
      </c>
      <c r="F190" s="241" t="s">
        <v>678</v>
      </c>
      <c r="G190" s="242" t="s">
        <v>213</v>
      </c>
      <c r="H190" s="243">
        <v>16</v>
      </c>
      <c r="I190" s="244"/>
      <c r="J190" s="245">
        <f>ROUND(I190*H190,2)</f>
        <v>0</v>
      </c>
      <c r="K190" s="246"/>
      <c r="L190" s="41"/>
      <c r="M190" s="247" t="s">
        <v>1</v>
      </c>
      <c r="N190" s="248" t="s">
        <v>41</v>
      </c>
      <c r="O190" s="88"/>
      <c r="P190" s="249">
        <f>O190*H190</f>
        <v>0</v>
      </c>
      <c r="Q190" s="249">
        <v>0.00039596999999999999</v>
      </c>
      <c r="R190" s="249">
        <f>Q190*H190</f>
        <v>0.0063355199999999999</v>
      </c>
      <c r="S190" s="249">
        <v>0</v>
      </c>
      <c r="T190" s="250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51" t="s">
        <v>214</v>
      </c>
      <c r="AT190" s="251" t="s">
        <v>175</v>
      </c>
      <c r="AU190" s="251" t="s">
        <v>85</v>
      </c>
      <c r="AY190" s="14" t="s">
        <v>172</v>
      </c>
      <c r="BE190" s="252">
        <f>IF(N190="základní",J190,0)</f>
        <v>0</v>
      </c>
      <c r="BF190" s="252">
        <f>IF(N190="snížená",J190,0)</f>
        <v>0</v>
      </c>
      <c r="BG190" s="252">
        <f>IF(N190="zákl. přenesená",J190,0)</f>
        <v>0</v>
      </c>
      <c r="BH190" s="252">
        <f>IF(N190="sníž. přenesená",J190,0)</f>
        <v>0</v>
      </c>
      <c r="BI190" s="252">
        <f>IF(N190="nulová",J190,0)</f>
        <v>0</v>
      </c>
      <c r="BJ190" s="14" t="s">
        <v>83</v>
      </c>
      <c r="BK190" s="252">
        <f>ROUND(I190*H190,2)</f>
        <v>0</v>
      </c>
      <c r="BL190" s="14" t="s">
        <v>214</v>
      </c>
      <c r="BM190" s="251" t="s">
        <v>679</v>
      </c>
    </row>
    <row r="191" s="2" customFormat="1" ht="21.75" customHeight="1">
      <c r="A191" s="35"/>
      <c r="B191" s="36"/>
      <c r="C191" s="239" t="s">
        <v>317</v>
      </c>
      <c r="D191" s="239" t="s">
        <v>175</v>
      </c>
      <c r="E191" s="240" t="s">
        <v>680</v>
      </c>
      <c r="F191" s="241" t="s">
        <v>681</v>
      </c>
      <c r="G191" s="242" t="s">
        <v>213</v>
      </c>
      <c r="H191" s="243">
        <v>16</v>
      </c>
      <c r="I191" s="244"/>
      <c r="J191" s="245">
        <f>ROUND(I191*H191,2)</f>
        <v>0</v>
      </c>
      <c r="K191" s="246"/>
      <c r="L191" s="41"/>
      <c r="M191" s="247" t="s">
        <v>1</v>
      </c>
      <c r="N191" s="248" t="s">
        <v>41</v>
      </c>
      <c r="O191" s="88"/>
      <c r="P191" s="249">
        <f>O191*H191</f>
        <v>0</v>
      </c>
      <c r="Q191" s="249">
        <v>1.0000000000000001E-05</v>
      </c>
      <c r="R191" s="249">
        <f>Q191*H191</f>
        <v>0.00016000000000000001</v>
      </c>
      <c r="S191" s="249">
        <v>0</v>
      </c>
      <c r="T191" s="250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51" t="s">
        <v>214</v>
      </c>
      <c r="AT191" s="251" t="s">
        <v>175</v>
      </c>
      <c r="AU191" s="251" t="s">
        <v>85</v>
      </c>
      <c r="AY191" s="14" t="s">
        <v>172</v>
      </c>
      <c r="BE191" s="252">
        <f>IF(N191="základní",J191,0)</f>
        <v>0</v>
      </c>
      <c r="BF191" s="252">
        <f>IF(N191="snížená",J191,0)</f>
        <v>0</v>
      </c>
      <c r="BG191" s="252">
        <f>IF(N191="zákl. přenesená",J191,0)</f>
        <v>0</v>
      </c>
      <c r="BH191" s="252">
        <f>IF(N191="sníž. přenesená",J191,0)</f>
        <v>0</v>
      </c>
      <c r="BI191" s="252">
        <f>IF(N191="nulová",J191,0)</f>
        <v>0</v>
      </c>
      <c r="BJ191" s="14" t="s">
        <v>83</v>
      </c>
      <c r="BK191" s="252">
        <f>ROUND(I191*H191,2)</f>
        <v>0</v>
      </c>
      <c r="BL191" s="14" t="s">
        <v>214</v>
      </c>
      <c r="BM191" s="251" t="s">
        <v>682</v>
      </c>
    </row>
    <row r="192" s="2" customFormat="1" ht="24.15" customHeight="1">
      <c r="A192" s="35"/>
      <c r="B192" s="36"/>
      <c r="C192" s="239" t="s">
        <v>321</v>
      </c>
      <c r="D192" s="239" t="s">
        <v>175</v>
      </c>
      <c r="E192" s="240" t="s">
        <v>683</v>
      </c>
      <c r="F192" s="241" t="s">
        <v>684</v>
      </c>
      <c r="G192" s="242" t="s">
        <v>227</v>
      </c>
      <c r="H192" s="264"/>
      <c r="I192" s="244"/>
      <c r="J192" s="245">
        <f>ROUND(I192*H192,2)</f>
        <v>0</v>
      </c>
      <c r="K192" s="246"/>
      <c r="L192" s="41"/>
      <c r="M192" s="247" t="s">
        <v>1</v>
      </c>
      <c r="N192" s="248" t="s">
        <v>41</v>
      </c>
      <c r="O192" s="88"/>
      <c r="P192" s="249">
        <f>O192*H192</f>
        <v>0</v>
      </c>
      <c r="Q192" s="249">
        <v>0</v>
      </c>
      <c r="R192" s="249">
        <f>Q192*H192</f>
        <v>0</v>
      </c>
      <c r="S192" s="249">
        <v>0</v>
      </c>
      <c r="T192" s="250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51" t="s">
        <v>214</v>
      </c>
      <c r="AT192" s="251" t="s">
        <v>175</v>
      </c>
      <c r="AU192" s="251" t="s">
        <v>85</v>
      </c>
      <c r="AY192" s="14" t="s">
        <v>172</v>
      </c>
      <c r="BE192" s="252">
        <f>IF(N192="základní",J192,0)</f>
        <v>0</v>
      </c>
      <c r="BF192" s="252">
        <f>IF(N192="snížená",J192,0)</f>
        <v>0</v>
      </c>
      <c r="BG192" s="252">
        <f>IF(N192="zákl. přenesená",J192,0)</f>
        <v>0</v>
      </c>
      <c r="BH192" s="252">
        <f>IF(N192="sníž. přenesená",J192,0)</f>
        <v>0</v>
      </c>
      <c r="BI192" s="252">
        <f>IF(N192="nulová",J192,0)</f>
        <v>0</v>
      </c>
      <c r="BJ192" s="14" t="s">
        <v>83</v>
      </c>
      <c r="BK192" s="252">
        <f>ROUND(I192*H192,2)</f>
        <v>0</v>
      </c>
      <c r="BL192" s="14" t="s">
        <v>214</v>
      </c>
      <c r="BM192" s="251" t="s">
        <v>685</v>
      </c>
    </row>
    <row r="193" s="2" customFormat="1" ht="24.15" customHeight="1">
      <c r="A193" s="35"/>
      <c r="B193" s="36"/>
      <c r="C193" s="239" t="s">
        <v>325</v>
      </c>
      <c r="D193" s="239" t="s">
        <v>175</v>
      </c>
      <c r="E193" s="240" t="s">
        <v>686</v>
      </c>
      <c r="F193" s="241" t="s">
        <v>687</v>
      </c>
      <c r="G193" s="242" t="s">
        <v>227</v>
      </c>
      <c r="H193" s="264"/>
      <c r="I193" s="244"/>
      <c r="J193" s="245">
        <f>ROUND(I193*H193,2)</f>
        <v>0</v>
      </c>
      <c r="K193" s="246"/>
      <c r="L193" s="41"/>
      <c r="M193" s="247" t="s">
        <v>1</v>
      </c>
      <c r="N193" s="248" t="s">
        <v>41</v>
      </c>
      <c r="O193" s="88"/>
      <c r="P193" s="249">
        <f>O193*H193</f>
        <v>0</v>
      </c>
      <c r="Q193" s="249">
        <v>0</v>
      </c>
      <c r="R193" s="249">
        <f>Q193*H193</f>
        <v>0</v>
      </c>
      <c r="S193" s="249">
        <v>0</v>
      </c>
      <c r="T193" s="250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51" t="s">
        <v>214</v>
      </c>
      <c r="AT193" s="251" t="s">
        <v>175</v>
      </c>
      <c r="AU193" s="251" t="s">
        <v>85</v>
      </c>
      <c r="AY193" s="14" t="s">
        <v>172</v>
      </c>
      <c r="BE193" s="252">
        <f>IF(N193="základní",J193,0)</f>
        <v>0</v>
      </c>
      <c r="BF193" s="252">
        <f>IF(N193="snížená",J193,0)</f>
        <v>0</v>
      </c>
      <c r="BG193" s="252">
        <f>IF(N193="zákl. přenesená",J193,0)</f>
        <v>0</v>
      </c>
      <c r="BH193" s="252">
        <f>IF(N193="sníž. přenesená",J193,0)</f>
        <v>0</v>
      </c>
      <c r="BI193" s="252">
        <f>IF(N193="nulová",J193,0)</f>
        <v>0</v>
      </c>
      <c r="BJ193" s="14" t="s">
        <v>83</v>
      </c>
      <c r="BK193" s="252">
        <f>ROUND(I193*H193,2)</f>
        <v>0</v>
      </c>
      <c r="BL193" s="14" t="s">
        <v>214</v>
      </c>
      <c r="BM193" s="251" t="s">
        <v>688</v>
      </c>
    </row>
    <row r="194" s="12" customFormat="1" ht="22.8" customHeight="1">
      <c r="A194" s="12"/>
      <c r="B194" s="223"/>
      <c r="C194" s="224"/>
      <c r="D194" s="225" t="s">
        <v>75</v>
      </c>
      <c r="E194" s="237" t="s">
        <v>689</v>
      </c>
      <c r="F194" s="237" t="s">
        <v>690</v>
      </c>
      <c r="G194" s="224"/>
      <c r="H194" s="224"/>
      <c r="I194" s="227"/>
      <c r="J194" s="238">
        <f>BK194</f>
        <v>0</v>
      </c>
      <c r="K194" s="224"/>
      <c r="L194" s="229"/>
      <c r="M194" s="230"/>
      <c r="N194" s="231"/>
      <c r="O194" s="231"/>
      <c r="P194" s="232">
        <f>SUM(P195:P198)</f>
        <v>0</v>
      </c>
      <c r="Q194" s="231"/>
      <c r="R194" s="232">
        <f>SUM(R195:R198)</f>
        <v>1.9570000000000001E-05</v>
      </c>
      <c r="S194" s="231"/>
      <c r="T194" s="233">
        <f>SUM(T195:T198)</f>
        <v>0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234" t="s">
        <v>85</v>
      </c>
      <c r="AT194" s="235" t="s">
        <v>75</v>
      </c>
      <c r="AU194" s="235" t="s">
        <v>83</v>
      </c>
      <c r="AY194" s="234" t="s">
        <v>172</v>
      </c>
      <c r="BK194" s="236">
        <f>SUM(BK195:BK198)</f>
        <v>0</v>
      </c>
    </row>
    <row r="195" s="2" customFormat="1" ht="21.75" customHeight="1">
      <c r="A195" s="35"/>
      <c r="B195" s="36"/>
      <c r="C195" s="239" t="s">
        <v>333</v>
      </c>
      <c r="D195" s="239" t="s">
        <v>175</v>
      </c>
      <c r="E195" s="240" t="s">
        <v>691</v>
      </c>
      <c r="F195" s="241" t="s">
        <v>692</v>
      </c>
      <c r="G195" s="242" t="s">
        <v>178</v>
      </c>
      <c r="H195" s="243">
        <v>1</v>
      </c>
      <c r="I195" s="244"/>
      <c r="J195" s="245">
        <f>ROUND(I195*H195,2)</f>
        <v>0</v>
      </c>
      <c r="K195" s="246"/>
      <c r="L195" s="41"/>
      <c r="M195" s="247" t="s">
        <v>1</v>
      </c>
      <c r="N195" s="248" t="s">
        <v>41</v>
      </c>
      <c r="O195" s="88"/>
      <c r="P195" s="249">
        <f>O195*H195</f>
        <v>0</v>
      </c>
      <c r="Q195" s="249">
        <v>1.9570000000000001E-05</v>
      </c>
      <c r="R195" s="249">
        <f>Q195*H195</f>
        <v>1.9570000000000001E-05</v>
      </c>
      <c r="S195" s="249">
        <v>0</v>
      </c>
      <c r="T195" s="250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51" t="s">
        <v>214</v>
      </c>
      <c r="AT195" s="251" t="s">
        <v>175</v>
      </c>
      <c r="AU195" s="251" t="s">
        <v>85</v>
      </c>
      <c r="AY195" s="14" t="s">
        <v>172</v>
      </c>
      <c r="BE195" s="252">
        <f>IF(N195="základní",J195,0)</f>
        <v>0</v>
      </c>
      <c r="BF195" s="252">
        <f>IF(N195="snížená",J195,0)</f>
        <v>0</v>
      </c>
      <c r="BG195" s="252">
        <f>IF(N195="zákl. přenesená",J195,0)</f>
        <v>0</v>
      </c>
      <c r="BH195" s="252">
        <f>IF(N195="sníž. přenesená",J195,0)</f>
        <v>0</v>
      </c>
      <c r="BI195" s="252">
        <f>IF(N195="nulová",J195,0)</f>
        <v>0</v>
      </c>
      <c r="BJ195" s="14" t="s">
        <v>83</v>
      </c>
      <c r="BK195" s="252">
        <f>ROUND(I195*H195,2)</f>
        <v>0</v>
      </c>
      <c r="BL195" s="14" t="s">
        <v>214</v>
      </c>
      <c r="BM195" s="251" t="s">
        <v>693</v>
      </c>
    </row>
    <row r="196" s="2" customFormat="1" ht="16.5" customHeight="1">
      <c r="A196" s="35"/>
      <c r="B196" s="36"/>
      <c r="C196" s="253" t="s">
        <v>338</v>
      </c>
      <c r="D196" s="253" t="s">
        <v>181</v>
      </c>
      <c r="E196" s="254" t="s">
        <v>694</v>
      </c>
      <c r="F196" s="255" t="s">
        <v>695</v>
      </c>
      <c r="G196" s="256" t="s">
        <v>504</v>
      </c>
      <c r="H196" s="257">
        <v>1</v>
      </c>
      <c r="I196" s="258"/>
      <c r="J196" s="259">
        <f>ROUND(I196*H196,2)</f>
        <v>0</v>
      </c>
      <c r="K196" s="260"/>
      <c r="L196" s="261"/>
      <c r="M196" s="262" t="s">
        <v>1</v>
      </c>
      <c r="N196" s="263" t="s">
        <v>41</v>
      </c>
      <c r="O196" s="88"/>
      <c r="P196" s="249">
        <f>O196*H196</f>
        <v>0</v>
      </c>
      <c r="Q196" s="249">
        <v>0</v>
      </c>
      <c r="R196" s="249">
        <f>Q196*H196</f>
        <v>0</v>
      </c>
      <c r="S196" s="249">
        <v>0</v>
      </c>
      <c r="T196" s="250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51" t="s">
        <v>309</v>
      </c>
      <c r="AT196" s="251" t="s">
        <v>181</v>
      </c>
      <c r="AU196" s="251" t="s">
        <v>85</v>
      </c>
      <c r="AY196" s="14" t="s">
        <v>172</v>
      </c>
      <c r="BE196" s="252">
        <f>IF(N196="základní",J196,0)</f>
        <v>0</v>
      </c>
      <c r="BF196" s="252">
        <f>IF(N196="snížená",J196,0)</f>
        <v>0</v>
      </c>
      <c r="BG196" s="252">
        <f>IF(N196="zákl. přenesená",J196,0)</f>
        <v>0</v>
      </c>
      <c r="BH196" s="252">
        <f>IF(N196="sníž. přenesená",J196,0)</f>
        <v>0</v>
      </c>
      <c r="BI196" s="252">
        <f>IF(N196="nulová",J196,0)</f>
        <v>0</v>
      </c>
      <c r="BJ196" s="14" t="s">
        <v>83</v>
      </c>
      <c r="BK196" s="252">
        <f>ROUND(I196*H196,2)</f>
        <v>0</v>
      </c>
      <c r="BL196" s="14" t="s">
        <v>214</v>
      </c>
      <c r="BM196" s="251" t="s">
        <v>696</v>
      </c>
    </row>
    <row r="197" s="2" customFormat="1" ht="24.15" customHeight="1">
      <c r="A197" s="35"/>
      <c r="B197" s="36"/>
      <c r="C197" s="239" t="s">
        <v>343</v>
      </c>
      <c r="D197" s="239" t="s">
        <v>175</v>
      </c>
      <c r="E197" s="240" t="s">
        <v>697</v>
      </c>
      <c r="F197" s="241" t="s">
        <v>698</v>
      </c>
      <c r="G197" s="242" t="s">
        <v>227</v>
      </c>
      <c r="H197" s="264"/>
      <c r="I197" s="244"/>
      <c r="J197" s="245">
        <f>ROUND(I197*H197,2)</f>
        <v>0</v>
      </c>
      <c r="K197" s="246"/>
      <c r="L197" s="41"/>
      <c r="M197" s="247" t="s">
        <v>1</v>
      </c>
      <c r="N197" s="248" t="s">
        <v>41</v>
      </c>
      <c r="O197" s="88"/>
      <c r="P197" s="249">
        <f>O197*H197</f>
        <v>0</v>
      </c>
      <c r="Q197" s="249">
        <v>0</v>
      </c>
      <c r="R197" s="249">
        <f>Q197*H197</f>
        <v>0</v>
      </c>
      <c r="S197" s="249">
        <v>0</v>
      </c>
      <c r="T197" s="250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51" t="s">
        <v>214</v>
      </c>
      <c r="AT197" s="251" t="s">
        <v>175</v>
      </c>
      <c r="AU197" s="251" t="s">
        <v>85</v>
      </c>
      <c r="AY197" s="14" t="s">
        <v>172</v>
      </c>
      <c r="BE197" s="252">
        <f>IF(N197="základní",J197,0)</f>
        <v>0</v>
      </c>
      <c r="BF197" s="252">
        <f>IF(N197="snížená",J197,0)</f>
        <v>0</v>
      </c>
      <c r="BG197" s="252">
        <f>IF(N197="zákl. přenesená",J197,0)</f>
        <v>0</v>
      </c>
      <c r="BH197" s="252">
        <f>IF(N197="sníž. přenesená",J197,0)</f>
        <v>0</v>
      </c>
      <c r="BI197" s="252">
        <f>IF(N197="nulová",J197,0)</f>
        <v>0</v>
      </c>
      <c r="BJ197" s="14" t="s">
        <v>83</v>
      </c>
      <c r="BK197" s="252">
        <f>ROUND(I197*H197,2)</f>
        <v>0</v>
      </c>
      <c r="BL197" s="14" t="s">
        <v>214</v>
      </c>
      <c r="BM197" s="251" t="s">
        <v>699</v>
      </c>
    </row>
    <row r="198" s="2" customFormat="1" ht="24.15" customHeight="1">
      <c r="A198" s="35"/>
      <c r="B198" s="36"/>
      <c r="C198" s="239" t="s">
        <v>347</v>
      </c>
      <c r="D198" s="239" t="s">
        <v>175</v>
      </c>
      <c r="E198" s="240" t="s">
        <v>700</v>
      </c>
      <c r="F198" s="241" t="s">
        <v>701</v>
      </c>
      <c r="G198" s="242" t="s">
        <v>227</v>
      </c>
      <c r="H198" s="264"/>
      <c r="I198" s="244"/>
      <c r="J198" s="245">
        <f>ROUND(I198*H198,2)</f>
        <v>0</v>
      </c>
      <c r="K198" s="246"/>
      <c r="L198" s="41"/>
      <c r="M198" s="247" t="s">
        <v>1</v>
      </c>
      <c r="N198" s="248" t="s">
        <v>41</v>
      </c>
      <c r="O198" s="88"/>
      <c r="P198" s="249">
        <f>O198*H198</f>
        <v>0</v>
      </c>
      <c r="Q198" s="249">
        <v>0</v>
      </c>
      <c r="R198" s="249">
        <f>Q198*H198</f>
        <v>0</v>
      </c>
      <c r="S198" s="249">
        <v>0</v>
      </c>
      <c r="T198" s="250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51" t="s">
        <v>214</v>
      </c>
      <c r="AT198" s="251" t="s">
        <v>175</v>
      </c>
      <c r="AU198" s="251" t="s">
        <v>85</v>
      </c>
      <c r="AY198" s="14" t="s">
        <v>172</v>
      </c>
      <c r="BE198" s="252">
        <f>IF(N198="základní",J198,0)</f>
        <v>0</v>
      </c>
      <c r="BF198" s="252">
        <f>IF(N198="snížená",J198,0)</f>
        <v>0</v>
      </c>
      <c r="BG198" s="252">
        <f>IF(N198="zákl. přenesená",J198,0)</f>
        <v>0</v>
      </c>
      <c r="BH198" s="252">
        <f>IF(N198="sníž. přenesená",J198,0)</f>
        <v>0</v>
      </c>
      <c r="BI198" s="252">
        <f>IF(N198="nulová",J198,0)</f>
        <v>0</v>
      </c>
      <c r="BJ198" s="14" t="s">
        <v>83</v>
      </c>
      <c r="BK198" s="252">
        <f>ROUND(I198*H198,2)</f>
        <v>0</v>
      </c>
      <c r="BL198" s="14" t="s">
        <v>214</v>
      </c>
      <c r="BM198" s="251" t="s">
        <v>702</v>
      </c>
    </row>
    <row r="199" s="12" customFormat="1" ht="22.8" customHeight="1">
      <c r="A199" s="12"/>
      <c r="B199" s="223"/>
      <c r="C199" s="224"/>
      <c r="D199" s="225" t="s">
        <v>75</v>
      </c>
      <c r="E199" s="237" t="s">
        <v>331</v>
      </c>
      <c r="F199" s="237" t="s">
        <v>332</v>
      </c>
      <c r="G199" s="224"/>
      <c r="H199" s="224"/>
      <c r="I199" s="227"/>
      <c r="J199" s="238">
        <f>BK199</f>
        <v>0</v>
      </c>
      <c r="K199" s="224"/>
      <c r="L199" s="229"/>
      <c r="M199" s="230"/>
      <c r="N199" s="231"/>
      <c r="O199" s="231"/>
      <c r="P199" s="232">
        <f>SUM(P200:P205)</f>
        <v>0</v>
      </c>
      <c r="Q199" s="231"/>
      <c r="R199" s="232">
        <f>SUM(R200:R205)</f>
        <v>0.029192399999999997</v>
      </c>
      <c r="S199" s="231"/>
      <c r="T199" s="233">
        <f>SUM(T200:T205)</f>
        <v>1.0687500000000001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234" t="s">
        <v>85</v>
      </c>
      <c r="AT199" s="235" t="s">
        <v>75</v>
      </c>
      <c r="AU199" s="235" t="s">
        <v>83</v>
      </c>
      <c r="AY199" s="234" t="s">
        <v>172</v>
      </c>
      <c r="BK199" s="236">
        <f>SUM(BK200:BK205)</f>
        <v>0</v>
      </c>
    </row>
    <row r="200" s="2" customFormat="1" ht="24.15" customHeight="1">
      <c r="A200" s="35"/>
      <c r="B200" s="36"/>
      <c r="C200" s="239" t="s">
        <v>351</v>
      </c>
      <c r="D200" s="239" t="s">
        <v>175</v>
      </c>
      <c r="E200" s="240" t="s">
        <v>703</v>
      </c>
      <c r="F200" s="241" t="s">
        <v>704</v>
      </c>
      <c r="G200" s="242" t="s">
        <v>178</v>
      </c>
      <c r="H200" s="243">
        <v>3</v>
      </c>
      <c r="I200" s="244"/>
      <c r="J200" s="245">
        <f>ROUND(I200*H200,2)</f>
        <v>0</v>
      </c>
      <c r="K200" s="246"/>
      <c r="L200" s="41"/>
      <c r="M200" s="247" t="s">
        <v>1</v>
      </c>
      <c r="N200" s="248" t="s">
        <v>41</v>
      </c>
      <c r="O200" s="88"/>
      <c r="P200" s="249">
        <f>O200*H200</f>
        <v>0</v>
      </c>
      <c r="Q200" s="249">
        <v>0.00017255999999999999</v>
      </c>
      <c r="R200" s="249">
        <f>Q200*H200</f>
        <v>0.00051767999999999996</v>
      </c>
      <c r="S200" s="249">
        <v>0.35625000000000001</v>
      </c>
      <c r="T200" s="250">
        <f>S200*H200</f>
        <v>1.0687500000000001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51" t="s">
        <v>214</v>
      </c>
      <c r="AT200" s="251" t="s">
        <v>175</v>
      </c>
      <c r="AU200" s="251" t="s">
        <v>85</v>
      </c>
      <c r="AY200" s="14" t="s">
        <v>172</v>
      </c>
      <c r="BE200" s="252">
        <f>IF(N200="základní",J200,0)</f>
        <v>0</v>
      </c>
      <c r="BF200" s="252">
        <f>IF(N200="snížená",J200,0)</f>
        <v>0</v>
      </c>
      <c r="BG200" s="252">
        <f>IF(N200="zákl. přenesená",J200,0)</f>
        <v>0</v>
      </c>
      <c r="BH200" s="252">
        <f>IF(N200="sníž. přenesená",J200,0)</f>
        <v>0</v>
      </c>
      <c r="BI200" s="252">
        <f>IF(N200="nulová",J200,0)</f>
        <v>0</v>
      </c>
      <c r="BJ200" s="14" t="s">
        <v>83</v>
      </c>
      <c r="BK200" s="252">
        <f>ROUND(I200*H200,2)</f>
        <v>0</v>
      </c>
      <c r="BL200" s="14" t="s">
        <v>214</v>
      </c>
      <c r="BM200" s="251" t="s">
        <v>705</v>
      </c>
    </row>
    <row r="201" s="2" customFormat="1" ht="24.15" customHeight="1">
      <c r="A201" s="35"/>
      <c r="B201" s="36"/>
      <c r="C201" s="239" t="s">
        <v>355</v>
      </c>
      <c r="D201" s="239" t="s">
        <v>175</v>
      </c>
      <c r="E201" s="240" t="s">
        <v>706</v>
      </c>
      <c r="F201" s="241" t="s">
        <v>707</v>
      </c>
      <c r="G201" s="242" t="s">
        <v>178</v>
      </c>
      <c r="H201" s="243">
        <v>3</v>
      </c>
      <c r="I201" s="244"/>
      <c r="J201" s="245">
        <f>ROUND(I201*H201,2)</f>
        <v>0</v>
      </c>
      <c r="K201" s="246"/>
      <c r="L201" s="41"/>
      <c r="M201" s="247" t="s">
        <v>1</v>
      </c>
      <c r="N201" s="248" t="s">
        <v>41</v>
      </c>
      <c r="O201" s="88"/>
      <c r="P201" s="249">
        <f>O201*H201</f>
        <v>0</v>
      </c>
      <c r="Q201" s="249">
        <v>0.0078969999999999995</v>
      </c>
      <c r="R201" s="249">
        <f>Q201*H201</f>
        <v>0.023690999999999997</v>
      </c>
      <c r="S201" s="249">
        <v>0</v>
      </c>
      <c r="T201" s="250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51" t="s">
        <v>214</v>
      </c>
      <c r="AT201" s="251" t="s">
        <v>175</v>
      </c>
      <c r="AU201" s="251" t="s">
        <v>85</v>
      </c>
      <c r="AY201" s="14" t="s">
        <v>172</v>
      </c>
      <c r="BE201" s="252">
        <f>IF(N201="základní",J201,0)</f>
        <v>0</v>
      </c>
      <c r="BF201" s="252">
        <f>IF(N201="snížená",J201,0)</f>
        <v>0</v>
      </c>
      <c r="BG201" s="252">
        <f>IF(N201="zákl. přenesená",J201,0)</f>
        <v>0</v>
      </c>
      <c r="BH201" s="252">
        <f>IF(N201="sníž. přenesená",J201,0)</f>
        <v>0</v>
      </c>
      <c r="BI201" s="252">
        <f>IF(N201="nulová",J201,0)</f>
        <v>0</v>
      </c>
      <c r="BJ201" s="14" t="s">
        <v>83</v>
      </c>
      <c r="BK201" s="252">
        <f>ROUND(I201*H201,2)</f>
        <v>0</v>
      </c>
      <c r="BL201" s="14" t="s">
        <v>214</v>
      </c>
      <c r="BM201" s="251" t="s">
        <v>708</v>
      </c>
    </row>
    <row r="202" s="2" customFormat="1" ht="24.15" customHeight="1">
      <c r="A202" s="35"/>
      <c r="B202" s="36"/>
      <c r="C202" s="239" t="s">
        <v>359</v>
      </c>
      <c r="D202" s="239" t="s">
        <v>175</v>
      </c>
      <c r="E202" s="240" t="s">
        <v>709</v>
      </c>
      <c r="F202" s="241" t="s">
        <v>710</v>
      </c>
      <c r="G202" s="242" t="s">
        <v>504</v>
      </c>
      <c r="H202" s="243">
        <v>2</v>
      </c>
      <c r="I202" s="244"/>
      <c r="J202" s="245">
        <f>ROUND(I202*H202,2)</f>
        <v>0</v>
      </c>
      <c r="K202" s="246"/>
      <c r="L202" s="41"/>
      <c r="M202" s="247" t="s">
        <v>1</v>
      </c>
      <c r="N202" s="248" t="s">
        <v>41</v>
      </c>
      <c r="O202" s="88"/>
      <c r="P202" s="249">
        <f>O202*H202</f>
        <v>0</v>
      </c>
      <c r="Q202" s="249">
        <v>0.0024918599999999998</v>
      </c>
      <c r="R202" s="249">
        <f>Q202*H202</f>
        <v>0.0049837199999999996</v>
      </c>
      <c r="S202" s="249">
        <v>0</v>
      </c>
      <c r="T202" s="250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51" t="s">
        <v>214</v>
      </c>
      <c r="AT202" s="251" t="s">
        <v>175</v>
      </c>
      <c r="AU202" s="251" t="s">
        <v>85</v>
      </c>
      <c r="AY202" s="14" t="s">
        <v>172</v>
      </c>
      <c r="BE202" s="252">
        <f>IF(N202="základní",J202,0)</f>
        <v>0</v>
      </c>
      <c r="BF202" s="252">
        <f>IF(N202="snížená",J202,0)</f>
        <v>0</v>
      </c>
      <c r="BG202" s="252">
        <f>IF(N202="zákl. přenesená",J202,0)</f>
        <v>0</v>
      </c>
      <c r="BH202" s="252">
        <f>IF(N202="sníž. přenesená",J202,0)</f>
        <v>0</v>
      </c>
      <c r="BI202" s="252">
        <f>IF(N202="nulová",J202,0)</f>
        <v>0</v>
      </c>
      <c r="BJ202" s="14" t="s">
        <v>83</v>
      </c>
      <c r="BK202" s="252">
        <f>ROUND(I202*H202,2)</f>
        <v>0</v>
      </c>
      <c r="BL202" s="14" t="s">
        <v>214</v>
      </c>
      <c r="BM202" s="251" t="s">
        <v>711</v>
      </c>
    </row>
    <row r="203" s="2" customFormat="1" ht="24.15" customHeight="1">
      <c r="A203" s="35"/>
      <c r="B203" s="36"/>
      <c r="C203" s="253" t="s">
        <v>363</v>
      </c>
      <c r="D203" s="253" t="s">
        <v>181</v>
      </c>
      <c r="E203" s="254" t="s">
        <v>712</v>
      </c>
      <c r="F203" s="255" t="s">
        <v>713</v>
      </c>
      <c r="G203" s="256" t="s">
        <v>504</v>
      </c>
      <c r="H203" s="257">
        <v>2</v>
      </c>
      <c r="I203" s="258"/>
      <c r="J203" s="259">
        <f>ROUND(I203*H203,2)</f>
        <v>0</v>
      </c>
      <c r="K203" s="260"/>
      <c r="L203" s="261"/>
      <c r="M203" s="262" t="s">
        <v>1</v>
      </c>
      <c r="N203" s="263" t="s">
        <v>41</v>
      </c>
      <c r="O203" s="88"/>
      <c r="P203" s="249">
        <f>O203*H203</f>
        <v>0</v>
      </c>
      <c r="Q203" s="249">
        <v>0</v>
      </c>
      <c r="R203" s="249">
        <f>Q203*H203</f>
        <v>0</v>
      </c>
      <c r="S203" s="249">
        <v>0</v>
      </c>
      <c r="T203" s="250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51" t="s">
        <v>309</v>
      </c>
      <c r="AT203" s="251" t="s">
        <v>181</v>
      </c>
      <c r="AU203" s="251" t="s">
        <v>85</v>
      </c>
      <c r="AY203" s="14" t="s">
        <v>172</v>
      </c>
      <c r="BE203" s="252">
        <f>IF(N203="základní",J203,0)</f>
        <v>0</v>
      </c>
      <c r="BF203" s="252">
        <f>IF(N203="snížená",J203,0)</f>
        <v>0</v>
      </c>
      <c r="BG203" s="252">
        <f>IF(N203="zákl. přenesená",J203,0)</f>
        <v>0</v>
      </c>
      <c r="BH203" s="252">
        <f>IF(N203="sníž. přenesená",J203,0)</f>
        <v>0</v>
      </c>
      <c r="BI203" s="252">
        <f>IF(N203="nulová",J203,0)</f>
        <v>0</v>
      </c>
      <c r="BJ203" s="14" t="s">
        <v>83</v>
      </c>
      <c r="BK203" s="252">
        <f>ROUND(I203*H203,2)</f>
        <v>0</v>
      </c>
      <c r="BL203" s="14" t="s">
        <v>214</v>
      </c>
      <c r="BM203" s="251" t="s">
        <v>714</v>
      </c>
    </row>
    <row r="204" s="2" customFormat="1" ht="21.75" customHeight="1">
      <c r="A204" s="35"/>
      <c r="B204" s="36"/>
      <c r="C204" s="239" t="s">
        <v>367</v>
      </c>
      <c r="D204" s="239" t="s">
        <v>175</v>
      </c>
      <c r="E204" s="240" t="s">
        <v>392</v>
      </c>
      <c r="F204" s="241" t="s">
        <v>393</v>
      </c>
      <c r="G204" s="242" t="s">
        <v>227</v>
      </c>
      <c r="H204" s="264"/>
      <c r="I204" s="244"/>
      <c r="J204" s="245">
        <f>ROUND(I204*H204,2)</f>
        <v>0</v>
      </c>
      <c r="K204" s="246"/>
      <c r="L204" s="41"/>
      <c r="M204" s="247" t="s">
        <v>1</v>
      </c>
      <c r="N204" s="248" t="s">
        <v>41</v>
      </c>
      <c r="O204" s="88"/>
      <c r="P204" s="249">
        <f>O204*H204</f>
        <v>0</v>
      </c>
      <c r="Q204" s="249">
        <v>0</v>
      </c>
      <c r="R204" s="249">
        <f>Q204*H204</f>
        <v>0</v>
      </c>
      <c r="S204" s="249">
        <v>0</v>
      </c>
      <c r="T204" s="250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51" t="s">
        <v>214</v>
      </c>
      <c r="AT204" s="251" t="s">
        <v>175</v>
      </c>
      <c r="AU204" s="251" t="s">
        <v>85</v>
      </c>
      <c r="AY204" s="14" t="s">
        <v>172</v>
      </c>
      <c r="BE204" s="252">
        <f>IF(N204="základní",J204,0)</f>
        <v>0</v>
      </c>
      <c r="BF204" s="252">
        <f>IF(N204="snížená",J204,0)</f>
        <v>0</v>
      </c>
      <c r="BG204" s="252">
        <f>IF(N204="zákl. přenesená",J204,0)</f>
        <v>0</v>
      </c>
      <c r="BH204" s="252">
        <f>IF(N204="sníž. přenesená",J204,0)</f>
        <v>0</v>
      </c>
      <c r="BI204" s="252">
        <f>IF(N204="nulová",J204,0)</f>
        <v>0</v>
      </c>
      <c r="BJ204" s="14" t="s">
        <v>83</v>
      </c>
      <c r="BK204" s="252">
        <f>ROUND(I204*H204,2)</f>
        <v>0</v>
      </c>
      <c r="BL204" s="14" t="s">
        <v>214</v>
      </c>
      <c r="BM204" s="251" t="s">
        <v>715</v>
      </c>
    </row>
    <row r="205" s="2" customFormat="1" ht="24.15" customHeight="1">
      <c r="A205" s="35"/>
      <c r="B205" s="36"/>
      <c r="C205" s="239" t="s">
        <v>371</v>
      </c>
      <c r="D205" s="239" t="s">
        <v>175</v>
      </c>
      <c r="E205" s="240" t="s">
        <v>396</v>
      </c>
      <c r="F205" s="241" t="s">
        <v>397</v>
      </c>
      <c r="G205" s="242" t="s">
        <v>227</v>
      </c>
      <c r="H205" s="264"/>
      <c r="I205" s="244"/>
      <c r="J205" s="245">
        <f>ROUND(I205*H205,2)</f>
        <v>0</v>
      </c>
      <c r="K205" s="246"/>
      <c r="L205" s="41"/>
      <c r="M205" s="247" t="s">
        <v>1</v>
      </c>
      <c r="N205" s="248" t="s">
        <v>41</v>
      </c>
      <c r="O205" s="88"/>
      <c r="P205" s="249">
        <f>O205*H205</f>
        <v>0</v>
      </c>
      <c r="Q205" s="249">
        <v>0</v>
      </c>
      <c r="R205" s="249">
        <f>Q205*H205</f>
        <v>0</v>
      </c>
      <c r="S205" s="249">
        <v>0</v>
      </c>
      <c r="T205" s="250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51" t="s">
        <v>214</v>
      </c>
      <c r="AT205" s="251" t="s">
        <v>175</v>
      </c>
      <c r="AU205" s="251" t="s">
        <v>85</v>
      </c>
      <c r="AY205" s="14" t="s">
        <v>172</v>
      </c>
      <c r="BE205" s="252">
        <f>IF(N205="základní",J205,0)</f>
        <v>0</v>
      </c>
      <c r="BF205" s="252">
        <f>IF(N205="snížená",J205,0)</f>
        <v>0</v>
      </c>
      <c r="BG205" s="252">
        <f>IF(N205="zákl. přenesená",J205,0)</f>
        <v>0</v>
      </c>
      <c r="BH205" s="252">
        <f>IF(N205="sníž. přenesená",J205,0)</f>
        <v>0</v>
      </c>
      <c r="BI205" s="252">
        <f>IF(N205="nulová",J205,0)</f>
        <v>0</v>
      </c>
      <c r="BJ205" s="14" t="s">
        <v>83</v>
      </c>
      <c r="BK205" s="252">
        <f>ROUND(I205*H205,2)</f>
        <v>0</v>
      </c>
      <c r="BL205" s="14" t="s">
        <v>214</v>
      </c>
      <c r="BM205" s="251" t="s">
        <v>716</v>
      </c>
    </row>
    <row r="206" s="12" customFormat="1" ht="22.8" customHeight="1">
      <c r="A206" s="12"/>
      <c r="B206" s="223"/>
      <c r="C206" s="224"/>
      <c r="D206" s="225" t="s">
        <v>75</v>
      </c>
      <c r="E206" s="237" t="s">
        <v>717</v>
      </c>
      <c r="F206" s="237" t="s">
        <v>718</v>
      </c>
      <c r="G206" s="224"/>
      <c r="H206" s="224"/>
      <c r="I206" s="227"/>
      <c r="J206" s="238">
        <f>BK206</f>
        <v>0</v>
      </c>
      <c r="K206" s="224"/>
      <c r="L206" s="229"/>
      <c r="M206" s="230"/>
      <c r="N206" s="231"/>
      <c r="O206" s="231"/>
      <c r="P206" s="232">
        <f>SUM(P207:P222)</f>
        <v>0</v>
      </c>
      <c r="Q206" s="231"/>
      <c r="R206" s="232">
        <f>SUM(R207:R222)</f>
        <v>0.088137283600000005</v>
      </c>
      <c r="S206" s="231"/>
      <c r="T206" s="233">
        <f>SUM(T207:T222)</f>
        <v>0.092399999999999996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234" t="s">
        <v>85</v>
      </c>
      <c r="AT206" s="235" t="s">
        <v>75</v>
      </c>
      <c r="AU206" s="235" t="s">
        <v>83</v>
      </c>
      <c r="AY206" s="234" t="s">
        <v>172</v>
      </c>
      <c r="BK206" s="236">
        <f>SUM(BK207:BK222)</f>
        <v>0</v>
      </c>
    </row>
    <row r="207" s="2" customFormat="1" ht="24.15" customHeight="1">
      <c r="A207" s="35"/>
      <c r="B207" s="36"/>
      <c r="C207" s="239" t="s">
        <v>375</v>
      </c>
      <c r="D207" s="239" t="s">
        <v>175</v>
      </c>
      <c r="E207" s="240" t="s">
        <v>1194</v>
      </c>
      <c r="F207" s="241" t="s">
        <v>1195</v>
      </c>
      <c r="G207" s="242" t="s">
        <v>178</v>
      </c>
      <c r="H207" s="243">
        <v>1</v>
      </c>
      <c r="I207" s="244"/>
      <c r="J207" s="245">
        <f>ROUND(I207*H207,2)</f>
        <v>0</v>
      </c>
      <c r="K207" s="246"/>
      <c r="L207" s="41"/>
      <c r="M207" s="247" t="s">
        <v>1</v>
      </c>
      <c r="N207" s="248" t="s">
        <v>41</v>
      </c>
      <c r="O207" s="88"/>
      <c r="P207" s="249">
        <f>O207*H207</f>
        <v>0</v>
      </c>
      <c r="Q207" s="249">
        <v>0</v>
      </c>
      <c r="R207" s="249">
        <f>Q207*H207</f>
        <v>0</v>
      </c>
      <c r="S207" s="249">
        <v>0.022200000000000001</v>
      </c>
      <c r="T207" s="250">
        <f>S207*H207</f>
        <v>0.022200000000000001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51" t="s">
        <v>214</v>
      </c>
      <c r="AT207" s="251" t="s">
        <v>175</v>
      </c>
      <c r="AU207" s="251" t="s">
        <v>85</v>
      </c>
      <c r="AY207" s="14" t="s">
        <v>172</v>
      </c>
      <c r="BE207" s="252">
        <f>IF(N207="základní",J207,0)</f>
        <v>0</v>
      </c>
      <c r="BF207" s="252">
        <f>IF(N207="snížená",J207,0)</f>
        <v>0</v>
      </c>
      <c r="BG207" s="252">
        <f>IF(N207="zákl. přenesená",J207,0)</f>
        <v>0</v>
      </c>
      <c r="BH207" s="252">
        <f>IF(N207="sníž. přenesená",J207,0)</f>
        <v>0</v>
      </c>
      <c r="BI207" s="252">
        <f>IF(N207="nulová",J207,0)</f>
        <v>0</v>
      </c>
      <c r="BJ207" s="14" t="s">
        <v>83</v>
      </c>
      <c r="BK207" s="252">
        <f>ROUND(I207*H207,2)</f>
        <v>0</v>
      </c>
      <c r="BL207" s="14" t="s">
        <v>214</v>
      </c>
      <c r="BM207" s="251" t="s">
        <v>1196</v>
      </c>
    </row>
    <row r="208" s="2" customFormat="1" ht="33" customHeight="1">
      <c r="A208" s="35"/>
      <c r="B208" s="36"/>
      <c r="C208" s="239" t="s">
        <v>379</v>
      </c>
      <c r="D208" s="239" t="s">
        <v>175</v>
      </c>
      <c r="E208" s="240" t="s">
        <v>1197</v>
      </c>
      <c r="F208" s="241" t="s">
        <v>1198</v>
      </c>
      <c r="G208" s="242" t="s">
        <v>178</v>
      </c>
      <c r="H208" s="243">
        <v>1</v>
      </c>
      <c r="I208" s="244"/>
      <c r="J208" s="245">
        <f>ROUND(I208*H208,2)</f>
        <v>0</v>
      </c>
      <c r="K208" s="246"/>
      <c r="L208" s="41"/>
      <c r="M208" s="247" t="s">
        <v>1</v>
      </c>
      <c r="N208" s="248" t="s">
        <v>41</v>
      </c>
      <c r="O208" s="88"/>
      <c r="P208" s="249">
        <f>O208*H208</f>
        <v>0</v>
      </c>
      <c r="Q208" s="249">
        <v>0</v>
      </c>
      <c r="R208" s="249">
        <f>Q208*H208</f>
        <v>0</v>
      </c>
      <c r="S208" s="249">
        <v>0.022200000000000001</v>
      </c>
      <c r="T208" s="250">
        <f>S208*H208</f>
        <v>0.022200000000000001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51" t="s">
        <v>214</v>
      </c>
      <c r="AT208" s="251" t="s">
        <v>175</v>
      </c>
      <c r="AU208" s="251" t="s">
        <v>85</v>
      </c>
      <c r="AY208" s="14" t="s">
        <v>172</v>
      </c>
      <c r="BE208" s="252">
        <f>IF(N208="základní",J208,0)</f>
        <v>0</v>
      </c>
      <c r="BF208" s="252">
        <f>IF(N208="snížená",J208,0)</f>
        <v>0</v>
      </c>
      <c r="BG208" s="252">
        <f>IF(N208="zákl. přenesená",J208,0)</f>
        <v>0</v>
      </c>
      <c r="BH208" s="252">
        <f>IF(N208="sníž. přenesená",J208,0)</f>
        <v>0</v>
      </c>
      <c r="BI208" s="252">
        <f>IF(N208="nulová",J208,0)</f>
        <v>0</v>
      </c>
      <c r="BJ208" s="14" t="s">
        <v>83</v>
      </c>
      <c r="BK208" s="252">
        <f>ROUND(I208*H208,2)</f>
        <v>0</v>
      </c>
      <c r="BL208" s="14" t="s">
        <v>214</v>
      </c>
      <c r="BM208" s="251" t="s">
        <v>1199</v>
      </c>
    </row>
    <row r="209" s="2" customFormat="1" ht="24.15" customHeight="1">
      <c r="A209" s="35"/>
      <c r="B209" s="36"/>
      <c r="C209" s="239" t="s">
        <v>383</v>
      </c>
      <c r="D209" s="239" t="s">
        <v>175</v>
      </c>
      <c r="E209" s="240" t="s">
        <v>1200</v>
      </c>
      <c r="F209" s="241" t="s">
        <v>1201</v>
      </c>
      <c r="G209" s="242" t="s">
        <v>178</v>
      </c>
      <c r="H209" s="243">
        <v>1</v>
      </c>
      <c r="I209" s="244"/>
      <c r="J209" s="245">
        <f>ROUND(I209*H209,2)</f>
        <v>0</v>
      </c>
      <c r="K209" s="246"/>
      <c r="L209" s="41"/>
      <c r="M209" s="247" t="s">
        <v>1</v>
      </c>
      <c r="N209" s="248" t="s">
        <v>41</v>
      </c>
      <c r="O209" s="88"/>
      <c r="P209" s="249">
        <f>O209*H209</f>
        <v>0</v>
      </c>
      <c r="Q209" s="249">
        <v>0</v>
      </c>
      <c r="R209" s="249">
        <f>Q209*H209</f>
        <v>0</v>
      </c>
      <c r="S209" s="249">
        <v>0.048000000000000001</v>
      </c>
      <c r="T209" s="250">
        <f>S209*H209</f>
        <v>0.048000000000000001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51" t="s">
        <v>214</v>
      </c>
      <c r="AT209" s="251" t="s">
        <v>175</v>
      </c>
      <c r="AU209" s="251" t="s">
        <v>85</v>
      </c>
      <c r="AY209" s="14" t="s">
        <v>172</v>
      </c>
      <c r="BE209" s="252">
        <f>IF(N209="základní",J209,0)</f>
        <v>0</v>
      </c>
      <c r="BF209" s="252">
        <f>IF(N209="snížená",J209,0)</f>
        <v>0</v>
      </c>
      <c r="BG209" s="252">
        <f>IF(N209="zákl. přenesená",J209,0)</f>
        <v>0</v>
      </c>
      <c r="BH209" s="252">
        <f>IF(N209="sníž. přenesená",J209,0)</f>
        <v>0</v>
      </c>
      <c r="BI209" s="252">
        <f>IF(N209="nulová",J209,0)</f>
        <v>0</v>
      </c>
      <c r="BJ209" s="14" t="s">
        <v>83</v>
      </c>
      <c r="BK209" s="252">
        <f>ROUND(I209*H209,2)</f>
        <v>0</v>
      </c>
      <c r="BL209" s="14" t="s">
        <v>214</v>
      </c>
      <c r="BM209" s="251" t="s">
        <v>1202</v>
      </c>
    </row>
    <row r="210" s="2" customFormat="1" ht="24.15" customHeight="1">
      <c r="A210" s="35"/>
      <c r="B210" s="36"/>
      <c r="C210" s="239" t="s">
        <v>387</v>
      </c>
      <c r="D210" s="239" t="s">
        <v>175</v>
      </c>
      <c r="E210" s="240" t="s">
        <v>1203</v>
      </c>
      <c r="F210" s="241" t="s">
        <v>1204</v>
      </c>
      <c r="G210" s="242" t="s">
        <v>178</v>
      </c>
      <c r="H210" s="243">
        <v>1</v>
      </c>
      <c r="I210" s="244"/>
      <c r="J210" s="245">
        <f>ROUND(I210*H210,2)</f>
        <v>0</v>
      </c>
      <c r="K210" s="246"/>
      <c r="L210" s="41"/>
      <c r="M210" s="247" t="s">
        <v>1</v>
      </c>
      <c r="N210" s="248" t="s">
        <v>41</v>
      </c>
      <c r="O210" s="88"/>
      <c r="P210" s="249">
        <f>O210*H210</f>
        <v>0</v>
      </c>
      <c r="Q210" s="249">
        <v>0.037510000000000002</v>
      </c>
      <c r="R210" s="249">
        <f>Q210*H210</f>
        <v>0.037510000000000002</v>
      </c>
      <c r="S210" s="249">
        <v>0</v>
      </c>
      <c r="T210" s="250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51" t="s">
        <v>214</v>
      </c>
      <c r="AT210" s="251" t="s">
        <v>175</v>
      </c>
      <c r="AU210" s="251" t="s">
        <v>85</v>
      </c>
      <c r="AY210" s="14" t="s">
        <v>172</v>
      </c>
      <c r="BE210" s="252">
        <f>IF(N210="základní",J210,0)</f>
        <v>0</v>
      </c>
      <c r="BF210" s="252">
        <f>IF(N210="snížená",J210,0)</f>
        <v>0</v>
      </c>
      <c r="BG210" s="252">
        <f>IF(N210="zákl. přenesená",J210,0)</f>
        <v>0</v>
      </c>
      <c r="BH210" s="252">
        <f>IF(N210="sníž. přenesená",J210,0)</f>
        <v>0</v>
      </c>
      <c r="BI210" s="252">
        <f>IF(N210="nulová",J210,0)</f>
        <v>0</v>
      </c>
      <c r="BJ210" s="14" t="s">
        <v>83</v>
      </c>
      <c r="BK210" s="252">
        <f>ROUND(I210*H210,2)</f>
        <v>0</v>
      </c>
      <c r="BL210" s="14" t="s">
        <v>214</v>
      </c>
      <c r="BM210" s="251" t="s">
        <v>1205</v>
      </c>
    </row>
    <row r="211" s="2" customFormat="1" ht="24.15" customHeight="1">
      <c r="A211" s="35"/>
      <c r="B211" s="36"/>
      <c r="C211" s="239" t="s">
        <v>391</v>
      </c>
      <c r="D211" s="239" t="s">
        <v>175</v>
      </c>
      <c r="E211" s="240" t="s">
        <v>731</v>
      </c>
      <c r="F211" s="241" t="s">
        <v>732</v>
      </c>
      <c r="G211" s="242" t="s">
        <v>178</v>
      </c>
      <c r="H211" s="243">
        <v>1</v>
      </c>
      <c r="I211" s="244"/>
      <c r="J211" s="245">
        <f>ROUND(I211*H211,2)</f>
        <v>0</v>
      </c>
      <c r="K211" s="246"/>
      <c r="L211" s="41"/>
      <c r="M211" s="247" t="s">
        <v>1</v>
      </c>
      <c r="N211" s="248" t="s">
        <v>41</v>
      </c>
      <c r="O211" s="88"/>
      <c r="P211" s="249">
        <f>O211*H211</f>
        <v>0</v>
      </c>
      <c r="Q211" s="249">
        <v>0</v>
      </c>
      <c r="R211" s="249">
        <f>Q211*H211</f>
        <v>0</v>
      </c>
      <c r="S211" s="249">
        <v>0</v>
      </c>
      <c r="T211" s="250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51" t="s">
        <v>214</v>
      </c>
      <c r="AT211" s="251" t="s">
        <v>175</v>
      </c>
      <c r="AU211" s="251" t="s">
        <v>85</v>
      </c>
      <c r="AY211" s="14" t="s">
        <v>172</v>
      </c>
      <c r="BE211" s="252">
        <f>IF(N211="základní",J211,0)</f>
        <v>0</v>
      </c>
      <c r="BF211" s="252">
        <f>IF(N211="snížená",J211,0)</f>
        <v>0</v>
      </c>
      <c r="BG211" s="252">
        <f>IF(N211="zákl. přenesená",J211,0)</f>
        <v>0</v>
      </c>
      <c r="BH211" s="252">
        <f>IF(N211="sníž. přenesená",J211,0)</f>
        <v>0</v>
      </c>
      <c r="BI211" s="252">
        <f>IF(N211="nulová",J211,0)</f>
        <v>0</v>
      </c>
      <c r="BJ211" s="14" t="s">
        <v>83</v>
      </c>
      <c r="BK211" s="252">
        <f>ROUND(I211*H211,2)</f>
        <v>0</v>
      </c>
      <c r="BL211" s="14" t="s">
        <v>214</v>
      </c>
      <c r="BM211" s="251" t="s">
        <v>733</v>
      </c>
    </row>
    <row r="212" s="2" customFormat="1" ht="37.8" customHeight="1">
      <c r="A212" s="35"/>
      <c r="B212" s="36"/>
      <c r="C212" s="239" t="s">
        <v>395</v>
      </c>
      <c r="D212" s="239" t="s">
        <v>175</v>
      </c>
      <c r="E212" s="240" t="s">
        <v>1206</v>
      </c>
      <c r="F212" s="241" t="s">
        <v>1207</v>
      </c>
      <c r="G212" s="242" t="s">
        <v>504</v>
      </c>
      <c r="H212" s="243">
        <v>1</v>
      </c>
      <c r="I212" s="244"/>
      <c r="J212" s="245">
        <f>ROUND(I212*H212,2)</f>
        <v>0</v>
      </c>
      <c r="K212" s="246"/>
      <c r="L212" s="41"/>
      <c r="M212" s="247" t="s">
        <v>1</v>
      </c>
      <c r="N212" s="248" t="s">
        <v>41</v>
      </c>
      <c r="O212" s="88"/>
      <c r="P212" s="249">
        <f>O212*H212</f>
        <v>0</v>
      </c>
      <c r="Q212" s="249">
        <v>0.02307</v>
      </c>
      <c r="R212" s="249">
        <f>Q212*H212</f>
        <v>0.02307</v>
      </c>
      <c r="S212" s="249">
        <v>0</v>
      </c>
      <c r="T212" s="250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51" t="s">
        <v>214</v>
      </c>
      <c r="AT212" s="251" t="s">
        <v>175</v>
      </c>
      <c r="AU212" s="251" t="s">
        <v>85</v>
      </c>
      <c r="AY212" s="14" t="s">
        <v>172</v>
      </c>
      <c r="BE212" s="252">
        <f>IF(N212="základní",J212,0)</f>
        <v>0</v>
      </c>
      <c r="BF212" s="252">
        <f>IF(N212="snížená",J212,0)</f>
        <v>0</v>
      </c>
      <c r="BG212" s="252">
        <f>IF(N212="zákl. přenesená",J212,0)</f>
        <v>0</v>
      </c>
      <c r="BH212" s="252">
        <f>IF(N212="sníž. přenesená",J212,0)</f>
        <v>0</v>
      </c>
      <c r="BI212" s="252">
        <f>IF(N212="nulová",J212,0)</f>
        <v>0</v>
      </c>
      <c r="BJ212" s="14" t="s">
        <v>83</v>
      </c>
      <c r="BK212" s="252">
        <f>ROUND(I212*H212,2)</f>
        <v>0</v>
      </c>
      <c r="BL212" s="14" t="s">
        <v>214</v>
      </c>
      <c r="BM212" s="251" t="s">
        <v>1208</v>
      </c>
    </row>
    <row r="213" s="2" customFormat="1" ht="16.5" customHeight="1">
      <c r="A213" s="35"/>
      <c r="B213" s="36"/>
      <c r="C213" s="239" t="s">
        <v>401</v>
      </c>
      <c r="D213" s="239" t="s">
        <v>175</v>
      </c>
      <c r="E213" s="240" t="s">
        <v>737</v>
      </c>
      <c r="F213" s="241" t="s">
        <v>738</v>
      </c>
      <c r="G213" s="242" t="s">
        <v>178</v>
      </c>
      <c r="H213" s="243">
        <v>1</v>
      </c>
      <c r="I213" s="244"/>
      <c r="J213" s="245">
        <f>ROUND(I213*H213,2)</f>
        <v>0</v>
      </c>
      <c r="K213" s="246"/>
      <c r="L213" s="41"/>
      <c r="M213" s="247" t="s">
        <v>1</v>
      </c>
      <c r="N213" s="248" t="s">
        <v>41</v>
      </c>
      <c r="O213" s="88"/>
      <c r="P213" s="249">
        <f>O213*H213</f>
        <v>0</v>
      </c>
      <c r="Q213" s="249">
        <v>9.9850800000000003E-05</v>
      </c>
      <c r="R213" s="249">
        <f>Q213*H213</f>
        <v>9.9850800000000003E-05</v>
      </c>
      <c r="S213" s="249">
        <v>0</v>
      </c>
      <c r="T213" s="250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51" t="s">
        <v>214</v>
      </c>
      <c r="AT213" s="251" t="s">
        <v>175</v>
      </c>
      <c r="AU213" s="251" t="s">
        <v>85</v>
      </c>
      <c r="AY213" s="14" t="s">
        <v>172</v>
      </c>
      <c r="BE213" s="252">
        <f>IF(N213="základní",J213,0)</f>
        <v>0</v>
      </c>
      <c r="BF213" s="252">
        <f>IF(N213="snížená",J213,0)</f>
        <v>0</v>
      </c>
      <c r="BG213" s="252">
        <f>IF(N213="zákl. přenesená",J213,0)</f>
        <v>0</v>
      </c>
      <c r="BH213" s="252">
        <f>IF(N213="sníž. přenesená",J213,0)</f>
        <v>0</v>
      </c>
      <c r="BI213" s="252">
        <f>IF(N213="nulová",J213,0)</f>
        <v>0</v>
      </c>
      <c r="BJ213" s="14" t="s">
        <v>83</v>
      </c>
      <c r="BK213" s="252">
        <f>ROUND(I213*H213,2)</f>
        <v>0</v>
      </c>
      <c r="BL213" s="14" t="s">
        <v>214</v>
      </c>
      <c r="BM213" s="251" t="s">
        <v>739</v>
      </c>
    </row>
    <row r="214" s="2" customFormat="1" ht="16.5" customHeight="1">
      <c r="A214" s="35"/>
      <c r="B214" s="36"/>
      <c r="C214" s="253" t="s">
        <v>406</v>
      </c>
      <c r="D214" s="253" t="s">
        <v>181</v>
      </c>
      <c r="E214" s="254" t="s">
        <v>740</v>
      </c>
      <c r="F214" s="255" t="s">
        <v>741</v>
      </c>
      <c r="G214" s="256" t="s">
        <v>178</v>
      </c>
      <c r="H214" s="257">
        <v>1</v>
      </c>
      <c r="I214" s="258"/>
      <c r="J214" s="259">
        <f>ROUND(I214*H214,2)</f>
        <v>0</v>
      </c>
      <c r="K214" s="260"/>
      <c r="L214" s="261"/>
      <c r="M214" s="262" t="s">
        <v>1</v>
      </c>
      <c r="N214" s="263" t="s">
        <v>41</v>
      </c>
      <c r="O214" s="88"/>
      <c r="P214" s="249">
        <f>O214*H214</f>
        <v>0</v>
      </c>
      <c r="Q214" s="249">
        <v>0.00050000000000000001</v>
      </c>
      <c r="R214" s="249">
        <f>Q214*H214</f>
        <v>0.00050000000000000001</v>
      </c>
      <c r="S214" s="249">
        <v>0</v>
      </c>
      <c r="T214" s="250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51" t="s">
        <v>309</v>
      </c>
      <c r="AT214" s="251" t="s">
        <v>181</v>
      </c>
      <c r="AU214" s="251" t="s">
        <v>85</v>
      </c>
      <c r="AY214" s="14" t="s">
        <v>172</v>
      </c>
      <c r="BE214" s="252">
        <f>IF(N214="základní",J214,0)</f>
        <v>0</v>
      </c>
      <c r="BF214" s="252">
        <f>IF(N214="snížená",J214,0)</f>
        <v>0</v>
      </c>
      <c r="BG214" s="252">
        <f>IF(N214="zákl. přenesená",J214,0)</f>
        <v>0</v>
      </c>
      <c r="BH214" s="252">
        <f>IF(N214="sníž. přenesená",J214,0)</f>
        <v>0</v>
      </c>
      <c r="BI214" s="252">
        <f>IF(N214="nulová",J214,0)</f>
        <v>0</v>
      </c>
      <c r="BJ214" s="14" t="s">
        <v>83</v>
      </c>
      <c r="BK214" s="252">
        <f>ROUND(I214*H214,2)</f>
        <v>0</v>
      </c>
      <c r="BL214" s="14" t="s">
        <v>214</v>
      </c>
      <c r="BM214" s="251" t="s">
        <v>742</v>
      </c>
    </row>
    <row r="215" s="2" customFormat="1" ht="24.15" customHeight="1">
      <c r="A215" s="35"/>
      <c r="B215" s="36"/>
      <c r="C215" s="239" t="s">
        <v>410</v>
      </c>
      <c r="D215" s="239" t="s">
        <v>175</v>
      </c>
      <c r="E215" s="240" t="s">
        <v>749</v>
      </c>
      <c r="F215" s="241" t="s">
        <v>750</v>
      </c>
      <c r="G215" s="242" t="s">
        <v>504</v>
      </c>
      <c r="H215" s="243">
        <v>4</v>
      </c>
      <c r="I215" s="244"/>
      <c r="J215" s="245">
        <f>ROUND(I215*H215,2)</f>
        <v>0</v>
      </c>
      <c r="K215" s="246"/>
      <c r="L215" s="41"/>
      <c r="M215" s="247" t="s">
        <v>1</v>
      </c>
      <c r="N215" s="248" t="s">
        <v>41</v>
      </c>
      <c r="O215" s="88"/>
      <c r="P215" s="249">
        <f>O215*H215</f>
        <v>0</v>
      </c>
      <c r="Q215" s="249">
        <v>0.0006843582</v>
      </c>
      <c r="R215" s="249">
        <f>Q215*H215</f>
        <v>0.0027374328</v>
      </c>
      <c r="S215" s="249">
        <v>0</v>
      </c>
      <c r="T215" s="250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51" t="s">
        <v>214</v>
      </c>
      <c r="AT215" s="251" t="s">
        <v>175</v>
      </c>
      <c r="AU215" s="251" t="s">
        <v>85</v>
      </c>
      <c r="AY215" s="14" t="s">
        <v>172</v>
      </c>
      <c r="BE215" s="252">
        <f>IF(N215="základní",J215,0)</f>
        <v>0</v>
      </c>
      <c r="BF215" s="252">
        <f>IF(N215="snížená",J215,0)</f>
        <v>0</v>
      </c>
      <c r="BG215" s="252">
        <f>IF(N215="zákl. přenesená",J215,0)</f>
        <v>0</v>
      </c>
      <c r="BH215" s="252">
        <f>IF(N215="sníž. přenesená",J215,0)</f>
        <v>0</v>
      </c>
      <c r="BI215" s="252">
        <f>IF(N215="nulová",J215,0)</f>
        <v>0</v>
      </c>
      <c r="BJ215" s="14" t="s">
        <v>83</v>
      </c>
      <c r="BK215" s="252">
        <f>ROUND(I215*H215,2)</f>
        <v>0</v>
      </c>
      <c r="BL215" s="14" t="s">
        <v>214</v>
      </c>
      <c r="BM215" s="251" t="s">
        <v>751</v>
      </c>
    </row>
    <row r="216" s="2" customFormat="1" ht="16.5" customHeight="1">
      <c r="A216" s="35"/>
      <c r="B216" s="36"/>
      <c r="C216" s="253" t="s">
        <v>414</v>
      </c>
      <c r="D216" s="253" t="s">
        <v>181</v>
      </c>
      <c r="E216" s="254" t="s">
        <v>752</v>
      </c>
      <c r="F216" s="255" t="s">
        <v>753</v>
      </c>
      <c r="G216" s="256" t="s">
        <v>178</v>
      </c>
      <c r="H216" s="257">
        <v>2</v>
      </c>
      <c r="I216" s="258"/>
      <c r="J216" s="259">
        <f>ROUND(I216*H216,2)</f>
        <v>0</v>
      </c>
      <c r="K216" s="260"/>
      <c r="L216" s="261"/>
      <c r="M216" s="262" t="s">
        <v>1</v>
      </c>
      <c r="N216" s="263" t="s">
        <v>41</v>
      </c>
      <c r="O216" s="88"/>
      <c r="P216" s="249">
        <f>O216*H216</f>
        <v>0</v>
      </c>
      <c r="Q216" s="249">
        <v>0.0052700000000000004</v>
      </c>
      <c r="R216" s="249">
        <f>Q216*H216</f>
        <v>0.010540000000000001</v>
      </c>
      <c r="S216" s="249">
        <v>0</v>
      </c>
      <c r="T216" s="250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51" t="s">
        <v>309</v>
      </c>
      <c r="AT216" s="251" t="s">
        <v>181</v>
      </c>
      <c r="AU216" s="251" t="s">
        <v>85</v>
      </c>
      <c r="AY216" s="14" t="s">
        <v>172</v>
      </c>
      <c r="BE216" s="252">
        <f>IF(N216="základní",J216,0)</f>
        <v>0</v>
      </c>
      <c r="BF216" s="252">
        <f>IF(N216="snížená",J216,0)</f>
        <v>0</v>
      </c>
      <c r="BG216" s="252">
        <f>IF(N216="zákl. přenesená",J216,0)</f>
        <v>0</v>
      </c>
      <c r="BH216" s="252">
        <f>IF(N216="sníž. přenesená",J216,0)</f>
        <v>0</v>
      </c>
      <c r="BI216" s="252">
        <f>IF(N216="nulová",J216,0)</f>
        <v>0</v>
      </c>
      <c r="BJ216" s="14" t="s">
        <v>83</v>
      </c>
      <c r="BK216" s="252">
        <f>ROUND(I216*H216,2)</f>
        <v>0</v>
      </c>
      <c r="BL216" s="14" t="s">
        <v>214</v>
      </c>
      <c r="BM216" s="251" t="s">
        <v>754</v>
      </c>
    </row>
    <row r="217" s="2" customFormat="1" ht="16.5" customHeight="1">
      <c r="A217" s="35"/>
      <c r="B217" s="36"/>
      <c r="C217" s="253" t="s">
        <v>418</v>
      </c>
      <c r="D217" s="253" t="s">
        <v>181</v>
      </c>
      <c r="E217" s="254" t="s">
        <v>755</v>
      </c>
      <c r="F217" s="255" t="s">
        <v>756</v>
      </c>
      <c r="G217" s="256" t="s">
        <v>178</v>
      </c>
      <c r="H217" s="257">
        <v>1</v>
      </c>
      <c r="I217" s="258"/>
      <c r="J217" s="259">
        <f>ROUND(I217*H217,2)</f>
        <v>0</v>
      </c>
      <c r="K217" s="260"/>
      <c r="L217" s="261"/>
      <c r="M217" s="262" t="s">
        <v>1</v>
      </c>
      <c r="N217" s="263" t="s">
        <v>41</v>
      </c>
      <c r="O217" s="88"/>
      <c r="P217" s="249">
        <f>O217*H217</f>
        <v>0</v>
      </c>
      <c r="Q217" s="249">
        <v>0.0054000000000000003</v>
      </c>
      <c r="R217" s="249">
        <f>Q217*H217</f>
        <v>0.0054000000000000003</v>
      </c>
      <c r="S217" s="249">
        <v>0</v>
      </c>
      <c r="T217" s="250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51" t="s">
        <v>309</v>
      </c>
      <c r="AT217" s="251" t="s">
        <v>181</v>
      </c>
      <c r="AU217" s="251" t="s">
        <v>85</v>
      </c>
      <c r="AY217" s="14" t="s">
        <v>172</v>
      </c>
      <c r="BE217" s="252">
        <f>IF(N217="základní",J217,0)</f>
        <v>0</v>
      </c>
      <c r="BF217" s="252">
        <f>IF(N217="snížená",J217,0)</f>
        <v>0</v>
      </c>
      <c r="BG217" s="252">
        <f>IF(N217="zákl. přenesená",J217,0)</f>
        <v>0</v>
      </c>
      <c r="BH217" s="252">
        <f>IF(N217="sníž. přenesená",J217,0)</f>
        <v>0</v>
      </c>
      <c r="BI217" s="252">
        <f>IF(N217="nulová",J217,0)</f>
        <v>0</v>
      </c>
      <c r="BJ217" s="14" t="s">
        <v>83</v>
      </c>
      <c r="BK217" s="252">
        <f>ROUND(I217*H217,2)</f>
        <v>0</v>
      </c>
      <c r="BL217" s="14" t="s">
        <v>214</v>
      </c>
      <c r="BM217" s="251" t="s">
        <v>757</v>
      </c>
    </row>
    <row r="218" s="2" customFormat="1" ht="16.5" customHeight="1">
      <c r="A218" s="35"/>
      <c r="B218" s="36"/>
      <c r="C218" s="253" t="s">
        <v>424</v>
      </c>
      <c r="D218" s="253" t="s">
        <v>181</v>
      </c>
      <c r="E218" s="254" t="s">
        <v>1209</v>
      </c>
      <c r="F218" s="255" t="s">
        <v>1210</v>
      </c>
      <c r="G218" s="256" t="s">
        <v>178</v>
      </c>
      <c r="H218" s="257">
        <v>1</v>
      </c>
      <c r="I218" s="258"/>
      <c r="J218" s="259">
        <f>ROUND(I218*H218,2)</f>
        <v>0</v>
      </c>
      <c r="K218" s="260"/>
      <c r="L218" s="261"/>
      <c r="M218" s="262" t="s">
        <v>1</v>
      </c>
      <c r="N218" s="263" t="s">
        <v>41</v>
      </c>
      <c r="O218" s="88"/>
      <c r="P218" s="249">
        <f>O218*H218</f>
        <v>0</v>
      </c>
      <c r="Q218" s="249">
        <v>0.0050000000000000001</v>
      </c>
      <c r="R218" s="249">
        <f>Q218*H218</f>
        <v>0.0050000000000000001</v>
      </c>
      <c r="S218" s="249">
        <v>0</v>
      </c>
      <c r="T218" s="250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51" t="s">
        <v>309</v>
      </c>
      <c r="AT218" s="251" t="s">
        <v>181</v>
      </c>
      <c r="AU218" s="251" t="s">
        <v>85</v>
      </c>
      <c r="AY218" s="14" t="s">
        <v>172</v>
      </c>
      <c r="BE218" s="252">
        <f>IF(N218="základní",J218,0)</f>
        <v>0</v>
      </c>
      <c r="BF218" s="252">
        <f>IF(N218="snížená",J218,0)</f>
        <v>0</v>
      </c>
      <c r="BG218" s="252">
        <f>IF(N218="zákl. přenesená",J218,0)</f>
        <v>0</v>
      </c>
      <c r="BH218" s="252">
        <f>IF(N218="sníž. přenesená",J218,0)</f>
        <v>0</v>
      </c>
      <c r="BI218" s="252">
        <f>IF(N218="nulová",J218,0)</f>
        <v>0</v>
      </c>
      <c r="BJ218" s="14" t="s">
        <v>83</v>
      </c>
      <c r="BK218" s="252">
        <f>ROUND(I218*H218,2)</f>
        <v>0</v>
      </c>
      <c r="BL218" s="14" t="s">
        <v>214</v>
      </c>
      <c r="BM218" s="251" t="s">
        <v>1211</v>
      </c>
    </row>
    <row r="219" s="2" customFormat="1" ht="16.5" customHeight="1">
      <c r="A219" s="35"/>
      <c r="B219" s="36"/>
      <c r="C219" s="239" t="s">
        <v>429</v>
      </c>
      <c r="D219" s="239" t="s">
        <v>175</v>
      </c>
      <c r="E219" s="240" t="s">
        <v>743</v>
      </c>
      <c r="F219" s="241" t="s">
        <v>744</v>
      </c>
      <c r="G219" s="242" t="s">
        <v>178</v>
      </c>
      <c r="H219" s="243">
        <v>8</v>
      </c>
      <c r="I219" s="244"/>
      <c r="J219" s="245">
        <f>ROUND(I219*H219,2)</f>
        <v>0</v>
      </c>
      <c r="K219" s="246"/>
      <c r="L219" s="41"/>
      <c r="M219" s="247" t="s">
        <v>1</v>
      </c>
      <c r="N219" s="248" t="s">
        <v>41</v>
      </c>
      <c r="O219" s="88"/>
      <c r="P219" s="249">
        <f>O219*H219</f>
        <v>0</v>
      </c>
      <c r="Q219" s="249">
        <v>0.00013999999999999999</v>
      </c>
      <c r="R219" s="249">
        <f>Q219*H219</f>
        <v>0.0011199999999999999</v>
      </c>
      <c r="S219" s="249">
        <v>0</v>
      </c>
      <c r="T219" s="250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51" t="s">
        <v>214</v>
      </c>
      <c r="AT219" s="251" t="s">
        <v>175</v>
      </c>
      <c r="AU219" s="251" t="s">
        <v>85</v>
      </c>
      <c r="AY219" s="14" t="s">
        <v>172</v>
      </c>
      <c r="BE219" s="252">
        <f>IF(N219="základní",J219,0)</f>
        <v>0</v>
      </c>
      <c r="BF219" s="252">
        <f>IF(N219="snížená",J219,0)</f>
        <v>0</v>
      </c>
      <c r="BG219" s="252">
        <f>IF(N219="zákl. přenesená",J219,0)</f>
        <v>0</v>
      </c>
      <c r="BH219" s="252">
        <f>IF(N219="sníž. přenesená",J219,0)</f>
        <v>0</v>
      </c>
      <c r="BI219" s="252">
        <f>IF(N219="nulová",J219,0)</f>
        <v>0</v>
      </c>
      <c r="BJ219" s="14" t="s">
        <v>83</v>
      </c>
      <c r="BK219" s="252">
        <f>ROUND(I219*H219,2)</f>
        <v>0</v>
      </c>
      <c r="BL219" s="14" t="s">
        <v>214</v>
      </c>
      <c r="BM219" s="251" t="s">
        <v>1212</v>
      </c>
    </row>
    <row r="220" s="2" customFormat="1" ht="24.15" customHeight="1">
      <c r="A220" s="35"/>
      <c r="B220" s="36"/>
      <c r="C220" s="253" t="s">
        <v>433</v>
      </c>
      <c r="D220" s="253" t="s">
        <v>181</v>
      </c>
      <c r="E220" s="254" t="s">
        <v>746</v>
      </c>
      <c r="F220" s="255" t="s">
        <v>747</v>
      </c>
      <c r="G220" s="256" t="s">
        <v>178</v>
      </c>
      <c r="H220" s="257">
        <v>8</v>
      </c>
      <c r="I220" s="258"/>
      <c r="J220" s="259">
        <f>ROUND(I220*H220,2)</f>
        <v>0</v>
      </c>
      <c r="K220" s="260"/>
      <c r="L220" s="261"/>
      <c r="M220" s="262" t="s">
        <v>1</v>
      </c>
      <c r="N220" s="263" t="s">
        <v>41</v>
      </c>
      <c r="O220" s="88"/>
      <c r="P220" s="249">
        <f>O220*H220</f>
        <v>0</v>
      </c>
      <c r="Q220" s="249">
        <v>0.00027</v>
      </c>
      <c r="R220" s="249">
        <f>Q220*H220</f>
        <v>0.00216</v>
      </c>
      <c r="S220" s="249">
        <v>0</v>
      </c>
      <c r="T220" s="250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51" t="s">
        <v>309</v>
      </c>
      <c r="AT220" s="251" t="s">
        <v>181</v>
      </c>
      <c r="AU220" s="251" t="s">
        <v>85</v>
      </c>
      <c r="AY220" s="14" t="s">
        <v>172</v>
      </c>
      <c r="BE220" s="252">
        <f>IF(N220="základní",J220,0)</f>
        <v>0</v>
      </c>
      <c r="BF220" s="252">
        <f>IF(N220="snížená",J220,0)</f>
        <v>0</v>
      </c>
      <c r="BG220" s="252">
        <f>IF(N220="zákl. přenesená",J220,0)</f>
        <v>0</v>
      </c>
      <c r="BH220" s="252">
        <f>IF(N220="sníž. přenesená",J220,0)</f>
        <v>0</v>
      </c>
      <c r="BI220" s="252">
        <f>IF(N220="nulová",J220,0)</f>
        <v>0</v>
      </c>
      <c r="BJ220" s="14" t="s">
        <v>83</v>
      </c>
      <c r="BK220" s="252">
        <f>ROUND(I220*H220,2)</f>
        <v>0</v>
      </c>
      <c r="BL220" s="14" t="s">
        <v>214</v>
      </c>
      <c r="BM220" s="251" t="s">
        <v>1213</v>
      </c>
    </row>
    <row r="221" s="2" customFormat="1" ht="24.15" customHeight="1">
      <c r="A221" s="35"/>
      <c r="B221" s="36"/>
      <c r="C221" s="239" t="s">
        <v>437</v>
      </c>
      <c r="D221" s="239" t="s">
        <v>175</v>
      </c>
      <c r="E221" s="240" t="s">
        <v>761</v>
      </c>
      <c r="F221" s="241" t="s">
        <v>762</v>
      </c>
      <c r="G221" s="242" t="s">
        <v>227</v>
      </c>
      <c r="H221" s="264"/>
      <c r="I221" s="244"/>
      <c r="J221" s="245">
        <f>ROUND(I221*H221,2)</f>
        <v>0</v>
      </c>
      <c r="K221" s="246"/>
      <c r="L221" s="41"/>
      <c r="M221" s="247" t="s">
        <v>1</v>
      </c>
      <c r="N221" s="248" t="s">
        <v>41</v>
      </c>
      <c r="O221" s="88"/>
      <c r="P221" s="249">
        <f>O221*H221</f>
        <v>0</v>
      </c>
      <c r="Q221" s="249">
        <v>0</v>
      </c>
      <c r="R221" s="249">
        <f>Q221*H221</f>
        <v>0</v>
      </c>
      <c r="S221" s="249">
        <v>0</v>
      </c>
      <c r="T221" s="250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51" t="s">
        <v>214</v>
      </c>
      <c r="AT221" s="251" t="s">
        <v>175</v>
      </c>
      <c r="AU221" s="251" t="s">
        <v>85</v>
      </c>
      <c r="AY221" s="14" t="s">
        <v>172</v>
      </c>
      <c r="BE221" s="252">
        <f>IF(N221="základní",J221,0)</f>
        <v>0</v>
      </c>
      <c r="BF221" s="252">
        <f>IF(N221="snížená",J221,0)</f>
        <v>0</v>
      </c>
      <c r="BG221" s="252">
        <f>IF(N221="zákl. přenesená",J221,0)</f>
        <v>0</v>
      </c>
      <c r="BH221" s="252">
        <f>IF(N221="sníž. přenesená",J221,0)</f>
        <v>0</v>
      </c>
      <c r="BI221" s="252">
        <f>IF(N221="nulová",J221,0)</f>
        <v>0</v>
      </c>
      <c r="BJ221" s="14" t="s">
        <v>83</v>
      </c>
      <c r="BK221" s="252">
        <f>ROUND(I221*H221,2)</f>
        <v>0</v>
      </c>
      <c r="BL221" s="14" t="s">
        <v>214</v>
      </c>
      <c r="BM221" s="251" t="s">
        <v>763</v>
      </c>
    </row>
    <row r="222" s="2" customFormat="1" ht="24.15" customHeight="1">
      <c r="A222" s="35"/>
      <c r="B222" s="36"/>
      <c r="C222" s="239" t="s">
        <v>441</v>
      </c>
      <c r="D222" s="239" t="s">
        <v>175</v>
      </c>
      <c r="E222" s="240" t="s">
        <v>764</v>
      </c>
      <c r="F222" s="241" t="s">
        <v>765</v>
      </c>
      <c r="G222" s="242" t="s">
        <v>227</v>
      </c>
      <c r="H222" s="264"/>
      <c r="I222" s="244"/>
      <c r="J222" s="245">
        <f>ROUND(I222*H222,2)</f>
        <v>0</v>
      </c>
      <c r="K222" s="246"/>
      <c r="L222" s="41"/>
      <c r="M222" s="247" t="s">
        <v>1</v>
      </c>
      <c r="N222" s="248" t="s">
        <v>41</v>
      </c>
      <c r="O222" s="88"/>
      <c r="P222" s="249">
        <f>O222*H222</f>
        <v>0</v>
      </c>
      <c r="Q222" s="249">
        <v>0</v>
      </c>
      <c r="R222" s="249">
        <f>Q222*H222</f>
        <v>0</v>
      </c>
      <c r="S222" s="249">
        <v>0</v>
      </c>
      <c r="T222" s="250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51" t="s">
        <v>214</v>
      </c>
      <c r="AT222" s="251" t="s">
        <v>175</v>
      </c>
      <c r="AU222" s="251" t="s">
        <v>85</v>
      </c>
      <c r="AY222" s="14" t="s">
        <v>172</v>
      </c>
      <c r="BE222" s="252">
        <f>IF(N222="základní",J222,0)</f>
        <v>0</v>
      </c>
      <c r="BF222" s="252">
        <f>IF(N222="snížená",J222,0)</f>
        <v>0</v>
      </c>
      <c r="BG222" s="252">
        <f>IF(N222="zákl. přenesená",J222,0)</f>
        <v>0</v>
      </c>
      <c r="BH222" s="252">
        <f>IF(N222="sníž. přenesená",J222,0)</f>
        <v>0</v>
      </c>
      <c r="BI222" s="252">
        <f>IF(N222="nulová",J222,0)</f>
        <v>0</v>
      </c>
      <c r="BJ222" s="14" t="s">
        <v>83</v>
      </c>
      <c r="BK222" s="252">
        <f>ROUND(I222*H222,2)</f>
        <v>0</v>
      </c>
      <c r="BL222" s="14" t="s">
        <v>214</v>
      </c>
      <c r="BM222" s="251" t="s">
        <v>766</v>
      </c>
    </row>
    <row r="223" s="12" customFormat="1" ht="22.8" customHeight="1">
      <c r="A223" s="12"/>
      <c r="B223" s="223"/>
      <c r="C223" s="224"/>
      <c r="D223" s="225" t="s">
        <v>75</v>
      </c>
      <c r="E223" s="237" t="s">
        <v>767</v>
      </c>
      <c r="F223" s="237" t="s">
        <v>768</v>
      </c>
      <c r="G223" s="224"/>
      <c r="H223" s="224"/>
      <c r="I223" s="227"/>
      <c r="J223" s="238">
        <f>BK223</f>
        <v>0</v>
      </c>
      <c r="K223" s="224"/>
      <c r="L223" s="229"/>
      <c r="M223" s="230"/>
      <c r="N223" s="231"/>
      <c r="O223" s="231"/>
      <c r="P223" s="232">
        <f>SUM(P224:P235)</f>
        <v>0</v>
      </c>
      <c r="Q223" s="231"/>
      <c r="R223" s="232">
        <f>SUM(R224:R235)</f>
        <v>0.27470012399999999</v>
      </c>
      <c r="S223" s="231"/>
      <c r="T223" s="233">
        <f>SUM(T224:T235)</f>
        <v>0.22854000000000002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R223" s="234" t="s">
        <v>85</v>
      </c>
      <c r="AT223" s="235" t="s">
        <v>75</v>
      </c>
      <c r="AU223" s="235" t="s">
        <v>83</v>
      </c>
      <c r="AY223" s="234" t="s">
        <v>172</v>
      </c>
      <c r="BK223" s="236">
        <f>SUM(BK224:BK235)</f>
        <v>0</v>
      </c>
    </row>
    <row r="224" s="2" customFormat="1" ht="16.5" customHeight="1">
      <c r="A224" s="35"/>
      <c r="B224" s="36"/>
      <c r="C224" s="239" t="s">
        <v>445</v>
      </c>
      <c r="D224" s="239" t="s">
        <v>175</v>
      </c>
      <c r="E224" s="240" t="s">
        <v>769</v>
      </c>
      <c r="F224" s="241" t="s">
        <v>770</v>
      </c>
      <c r="G224" s="242" t="s">
        <v>213</v>
      </c>
      <c r="H224" s="243">
        <v>25</v>
      </c>
      <c r="I224" s="244"/>
      <c r="J224" s="245">
        <f>ROUND(I224*H224,2)</f>
        <v>0</v>
      </c>
      <c r="K224" s="246"/>
      <c r="L224" s="41"/>
      <c r="M224" s="247" t="s">
        <v>1</v>
      </c>
      <c r="N224" s="248" t="s">
        <v>41</v>
      </c>
      <c r="O224" s="88"/>
      <c r="P224" s="249">
        <f>O224*H224</f>
        <v>0</v>
      </c>
      <c r="Q224" s="249">
        <v>3.8000000000000002E-05</v>
      </c>
      <c r="R224" s="249">
        <f>Q224*H224</f>
        <v>0.00095000000000000011</v>
      </c>
      <c r="S224" s="249">
        <v>0.0025400000000000002</v>
      </c>
      <c r="T224" s="250">
        <f>S224*H224</f>
        <v>0.063500000000000001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51" t="s">
        <v>214</v>
      </c>
      <c r="AT224" s="251" t="s">
        <v>175</v>
      </c>
      <c r="AU224" s="251" t="s">
        <v>85</v>
      </c>
      <c r="AY224" s="14" t="s">
        <v>172</v>
      </c>
      <c r="BE224" s="252">
        <f>IF(N224="základní",J224,0)</f>
        <v>0</v>
      </c>
      <c r="BF224" s="252">
        <f>IF(N224="snížená",J224,0)</f>
        <v>0</v>
      </c>
      <c r="BG224" s="252">
        <f>IF(N224="zákl. přenesená",J224,0)</f>
        <v>0</v>
      </c>
      <c r="BH224" s="252">
        <f>IF(N224="sníž. přenesená",J224,0)</f>
        <v>0</v>
      </c>
      <c r="BI224" s="252">
        <f>IF(N224="nulová",J224,0)</f>
        <v>0</v>
      </c>
      <c r="BJ224" s="14" t="s">
        <v>83</v>
      </c>
      <c r="BK224" s="252">
        <f>ROUND(I224*H224,2)</f>
        <v>0</v>
      </c>
      <c r="BL224" s="14" t="s">
        <v>214</v>
      </c>
      <c r="BM224" s="251" t="s">
        <v>771</v>
      </c>
    </row>
    <row r="225" s="2" customFormat="1" ht="24.15" customHeight="1">
      <c r="A225" s="35"/>
      <c r="B225" s="36"/>
      <c r="C225" s="239" t="s">
        <v>279</v>
      </c>
      <c r="D225" s="239" t="s">
        <v>175</v>
      </c>
      <c r="E225" s="240" t="s">
        <v>772</v>
      </c>
      <c r="F225" s="241" t="s">
        <v>773</v>
      </c>
      <c r="G225" s="242" t="s">
        <v>213</v>
      </c>
      <c r="H225" s="243">
        <v>10</v>
      </c>
      <c r="I225" s="244"/>
      <c r="J225" s="245">
        <f>ROUND(I225*H225,2)</f>
        <v>0</v>
      </c>
      <c r="K225" s="246"/>
      <c r="L225" s="41"/>
      <c r="M225" s="247" t="s">
        <v>1</v>
      </c>
      <c r="N225" s="248" t="s">
        <v>41</v>
      </c>
      <c r="O225" s="88"/>
      <c r="P225" s="249">
        <f>O225*H225</f>
        <v>0</v>
      </c>
      <c r="Q225" s="249">
        <v>5.1999999999999997E-05</v>
      </c>
      <c r="R225" s="249">
        <f>Q225*H225</f>
        <v>0.00051999999999999995</v>
      </c>
      <c r="S225" s="249">
        <v>0.0047299999999999998</v>
      </c>
      <c r="T225" s="250">
        <f>S225*H225</f>
        <v>0.047299999999999995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51" t="s">
        <v>214</v>
      </c>
      <c r="AT225" s="251" t="s">
        <v>175</v>
      </c>
      <c r="AU225" s="251" t="s">
        <v>85</v>
      </c>
      <c r="AY225" s="14" t="s">
        <v>172</v>
      </c>
      <c r="BE225" s="252">
        <f>IF(N225="základní",J225,0)</f>
        <v>0</v>
      </c>
      <c r="BF225" s="252">
        <f>IF(N225="snížená",J225,0)</f>
        <v>0</v>
      </c>
      <c r="BG225" s="252">
        <f>IF(N225="zákl. přenesená",J225,0)</f>
        <v>0</v>
      </c>
      <c r="BH225" s="252">
        <f>IF(N225="sníž. přenesená",J225,0)</f>
        <v>0</v>
      </c>
      <c r="BI225" s="252">
        <f>IF(N225="nulová",J225,0)</f>
        <v>0</v>
      </c>
      <c r="BJ225" s="14" t="s">
        <v>83</v>
      </c>
      <c r="BK225" s="252">
        <f>ROUND(I225*H225,2)</f>
        <v>0</v>
      </c>
      <c r="BL225" s="14" t="s">
        <v>214</v>
      </c>
      <c r="BM225" s="251" t="s">
        <v>774</v>
      </c>
    </row>
    <row r="226" s="2" customFormat="1" ht="24.15" customHeight="1">
      <c r="A226" s="35"/>
      <c r="B226" s="36"/>
      <c r="C226" s="239" t="s">
        <v>455</v>
      </c>
      <c r="D226" s="239" t="s">
        <v>175</v>
      </c>
      <c r="E226" s="240" t="s">
        <v>1214</v>
      </c>
      <c r="F226" s="241" t="s">
        <v>1215</v>
      </c>
      <c r="G226" s="242" t="s">
        <v>213</v>
      </c>
      <c r="H226" s="243">
        <v>14</v>
      </c>
      <c r="I226" s="244"/>
      <c r="J226" s="245">
        <f>ROUND(I226*H226,2)</f>
        <v>0</v>
      </c>
      <c r="K226" s="246"/>
      <c r="L226" s="41"/>
      <c r="M226" s="247" t="s">
        <v>1</v>
      </c>
      <c r="N226" s="248" t="s">
        <v>41</v>
      </c>
      <c r="O226" s="88"/>
      <c r="P226" s="249">
        <f>O226*H226</f>
        <v>0</v>
      </c>
      <c r="Q226" s="249">
        <v>6.0000000000000002E-05</v>
      </c>
      <c r="R226" s="249">
        <f>Q226*H226</f>
        <v>0.00084000000000000003</v>
      </c>
      <c r="S226" s="249">
        <v>0.0084100000000000008</v>
      </c>
      <c r="T226" s="250">
        <f>S226*H226</f>
        <v>0.11774000000000001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251" t="s">
        <v>214</v>
      </c>
      <c r="AT226" s="251" t="s">
        <v>175</v>
      </c>
      <c r="AU226" s="251" t="s">
        <v>85</v>
      </c>
      <c r="AY226" s="14" t="s">
        <v>172</v>
      </c>
      <c r="BE226" s="252">
        <f>IF(N226="základní",J226,0)</f>
        <v>0</v>
      </c>
      <c r="BF226" s="252">
        <f>IF(N226="snížená",J226,0)</f>
        <v>0</v>
      </c>
      <c r="BG226" s="252">
        <f>IF(N226="zákl. přenesená",J226,0)</f>
        <v>0</v>
      </c>
      <c r="BH226" s="252">
        <f>IF(N226="sníž. přenesená",J226,0)</f>
        <v>0</v>
      </c>
      <c r="BI226" s="252">
        <f>IF(N226="nulová",J226,0)</f>
        <v>0</v>
      </c>
      <c r="BJ226" s="14" t="s">
        <v>83</v>
      </c>
      <c r="BK226" s="252">
        <f>ROUND(I226*H226,2)</f>
        <v>0</v>
      </c>
      <c r="BL226" s="14" t="s">
        <v>214</v>
      </c>
      <c r="BM226" s="251" t="s">
        <v>1216</v>
      </c>
    </row>
    <row r="227" s="2" customFormat="1" ht="33" customHeight="1">
      <c r="A227" s="35"/>
      <c r="B227" s="36"/>
      <c r="C227" s="239" t="s">
        <v>459</v>
      </c>
      <c r="D227" s="239" t="s">
        <v>175</v>
      </c>
      <c r="E227" s="240" t="s">
        <v>775</v>
      </c>
      <c r="F227" s="241" t="s">
        <v>776</v>
      </c>
      <c r="G227" s="242" t="s">
        <v>213</v>
      </c>
      <c r="H227" s="243">
        <v>1</v>
      </c>
      <c r="I227" s="244"/>
      <c r="J227" s="245">
        <f>ROUND(I227*H227,2)</f>
        <v>0</v>
      </c>
      <c r="K227" s="246"/>
      <c r="L227" s="41"/>
      <c r="M227" s="247" t="s">
        <v>1</v>
      </c>
      <c r="N227" s="248" t="s">
        <v>41</v>
      </c>
      <c r="O227" s="88"/>
      <c r="P227" s="249">
        <f>O227*H227</f>
        <v>0</v>
      </c>
      <c r="Q227" s="249">
        <v>0.0022937679999999998</v>
      </c>
      <c r="R227" s="249">
        <f>Q227*H227</f>
        <v>0.0022937679999999998</v>
      </c>
      <c r="S227" s="249">
        <v>0</v>
      </c>
      <c r="T227" s="250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51" t="s">
        <v>214</v>
      </c>
      <c r="AT227" s="251" t="s">
        <v>175</v>
      </c>
      <c r="AU227" s="251" t="s">
        <v>85</v>
      </c>
      <c r="AY227" s="14" t="s">
        <v>172</v>
      </c>
      <c r="BE227" s="252">
        <f>IF(N227="základní",J227,0)</f>
        <v>0</v>
      </c>
      <c r="BF227" s="252">
        <f>IF(N227="snížená",J227,0)</f>
        <v>0</v>
      </c>
      <c r="BG227" s="252">
        <f>IF(N227="zákl. přenesená",J227,0)</f>
        <v>0</v>
      </c>
      <c r="BH227" s="252">
        <f>IF(N227="sníž. přenesená",J227,0)</f>
        <v>0</v>
      </c>
      <c r="BI227" s="252">
        <f>IF(N227="nulová",J227,0)</f>
        <v>0</v>
      </c>
      <c r="BJ227" s="14" t="s">
        <v>83</v>
      </c>
      <c r="BK227" s="252">
        <f>ROUND(I227*H227,2)</f>
        <v>0</v>
      </c>
      <c r="BL227" s="14" t="s">
        <v>214</v>
      </c>
      <c r="BM227" s="251" t="s">
        <v>777</v>
      </c>
    </row>
    <row r="228" s="2" customFormat="1" ht="24.15" customHeight="1">
      <c r="A228" s="35"/>
      <c r="B228" s="36"/>
      <c r="C228" s="239" t="s">
        <v>463</v>
      </c>
      <c r="D228" s="239" t="s">
        <v>175</v>
      </c>
      <c r="E228" s="240" t="s">
        <v>778</v>
      </c>
      <c r="F228" s="241" t="s">
        <v>779</v>
      </c>
      <c r="G228" s="242" t="s">
        <v>213</v>
      </c>
      <c r="H228" s="243">
        <v>24</v>
      </c>
      <c r="I228" s="244"/>
      <c r="J228" s="245">
        <f>ROUND(I228*H228,2)</f>
        <v>0</v>
      </c>
      <c r="K228" s="246"/>
      <c r="L228" s="41"/>
      <c r="M228" s="247" t="s">
        <v>1</v>
      </c>
      <c r="N228" s="248" t="s">
        <v>41</v>
      </c>
      <c r="O228" s="88"/>
      <c r="P228" s="249">
        <f>O228*H228</f>
        <v>0</v>
      </c>
      <c r="Q228" s="249">
        <v>0.0041571940000000003</v>
      </c>
      <c r="R228" s="249">
        <f>Q228*H228</f>
        <v>0.099772656000000015</v>
      </c>
      <c r="S228" s="249">
        <v>0</v>
      </c>
      <c r="T228" s="250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51" t="s">
        <v>214</v>
      </c>
      <c r="AT228" s="251" t="s">
        <v>175</v>
      </c>
      <c r="AU228" s="251" t="s">
        <v>85</v>
      </c>
      <c r="AY228" s="14" t="s">
        <v>172</v>
      </c>
      <c r="BE228" s="252">
        <f>IF(N228="základní",J228,0)</f>
        <v>0</v>
      </c>
      <c r="BF228" s="252">
        <f>IF(N228="snížená",J228,0)</f>
        <v>0</v>
      </c>
      <c r="BG228" s="252">
        <f>IF(N228="zákl. přenesená",J228,0)</f>
        <v>0</v>
      </c>
      <c r="BH228" s="252">
        <f>IF(N228="sníž. přenesená",J228,0)</f>
        <v>0</v>
      </c>
      <c r="BI228" s="252">
        <f>IF(N228="nulová",J228,0)</f>
        <v>0</v>
      </c>
      <c r="BJ228" s="14" t="s">
        <v>83</v>
      </c>
      <c r="BK228" s="252">
        <f>ROUND(I228*H228,2)</f>
        <v>0</v>
      </c>
      <c r="BL228" s="14" t="s">
        <v>214</v>
      </c>
      <c r="BM228" s="251" t="s">
        <v>780</v>
      </c>
    </row>
    <row r="229" s="2" customFormat="1" ht="24.15" customHeight="1">
      <c r="A229" s="35"/>
      <c r="B229" s="36"/>
      <c r="C229" s="239" t="s">
        <v>467</v>
      </c>
      <c r="D229" s="239" t="s">
        <v>175</v>
      </c>
      <c r="E229" s="240" t="s">
        <v>781</v>
      </c>
      <c r="F229" s="241" t="s">
        <v>782</v>
      </c>
      <c r="G229" s="242" t="s">
        <v>213</v>
      </c>
      <c r="H229" s="243">
        <v>10</v>
      </c>
      <c r="I229" s="244"/>
      <c r="J229" s="245">
        <f>ROUND(I229*H229,2)</f>
        <v>0</v>
      </c>
      <c r="K229" s="246"/>
      <c r="L229" s="41"/>
      <c r="M229" s="247" t="s">
        <v>1</v>
      </c>
      <c r="N229" s="248" t="s">
        <v>41</v>
      </c>
      <c r="O229" s="88"/>
      <c r="P229" s="249">
        <f>O229*H229</f>
        <v>0</v>
      </c>
      <c r="Q229" s="249">
        <v>0.00594437</v>
      </c>
      <c r="R229" s="249">
        <f>Q229*H229</f>
        <v>0.059443700000000002</v>
      </c>
      <c r="S229" s="249">
        <v>0</v>
      </c>
      <c r="T229" s="250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251" t="s">
        <v>214</v>
      </c>
      <c r="AT229" s="251" t="s">
        <v>175</v>
      </c>
      <c r="AU229" s="251" t="s">
        <v>85</v>
      </c>
      <c r="AY229" s="14" t="s">
        <v>172</v>
      </c>
      <c r="BE229" s="252">
        <f>IF(N229="základní",J229,0)</f>
        <v>0</v>
      </c>
      <c r="BF229" s="252">
        <f>IF(N229="snížená",J229,0)</f>
        <v>0</v>
      </c>
      <c r="BG229" s="252">
        <f>IF(N229="zákl. přenesená",J229,0)</f>
        <v>0</v>
      </c>
      <c r="BH229" s="252">
        <f>IF(N229="sníž. přenesená",J229,0)</f>
        <v>0</v>
      </c>
      <c r="BI229" s="252">
        <f>IF(N229="nulová",J229,0)</f>
        <v>0</v>
      </c>
      <c r="BJ229" s="14" t="s">
        <v>83</v>
      </c>
      <c r="BK229" s="252">
        <f>ROUND(I229*H229,2)</f>
        <v>0</v>
      </c>
      <c r="BL229" s="14" t="s">
        <v>214</v>
      </c>
      <c r="BM229" s="251" t="s">
        <v>783</v>
      </c>
    </row>
    <row r="230" s="2" customFormat="1" ht="24.15" customHeight="1">
      <c r="A230" s="35"/>
      <c r="B230" s="36"/>
      <c r="C230" s="239" t="s">
        <v>471</v>
      </c>
      <c r="D230" s="239" t="s">
        <v>175</v>
      </c>
      <c r="E230" s="240" t="s">
        <v>1217</v>
      </c>
      <c r="F230" s="241" t="s">
        <v>1218</v>
      </c>
      <c r="G230" s="242" t="s">
        <v>213</v>
      </c>
      <c r="H230" s="243">
        <v>14</v>
      </c>
      <c r="I230" s="244"/>
      <c r="J230" s="245">
        <f>ROUND(I230*H230,2)</f>
        <v>0</v>
      </c>
      <c r="K230" s="246"/>
      <c r="L230" s="41"/>
      <c r="M230" s="247" t="s">
        <v>1</v>
      </c>
      <c r="N230" s="248" t="s">
        <v>41</v>
      </c>
      <c r="O230" s="88"/>
      <c r="P230" s="249">
        <f>O230*H230</f>
        <v>0</v>
      </c>
      <c r="Q230" s="249">
        <v>0.00792</v>
      </c>
      <c r="R230" s="249">
        <f>Q230*H230</f>
        <v>0.11088000000000001</v>
      </c>
      <c r="S230" s="249">
        <v>0</v>
      </c>
      <c r="T230" s="250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251" t="s">
        <v>214</v>
      </c>
      <c r="AT230" s="251" t="s">
        <v>175</v>
      </c>
      <c r="AU230" s="251" t="s">
        <v>85</v>
      </c>
      <c r="AY230" s="14" t="s">
        <v>172</v>
      </c>
      <c r="BE230" s="252">
        <f>IF(N230="základní",J230,0)</f>
        <v>0</v>
      </c>
      <c r="BF230" s="252">
        <f>IF(N230="snížená",J230,0)</f>
        <v>0</v>
      </c>
      <c r="BG230" s="252">
        <f>IF(N230="zákl. přenesená",J230,0)</f>
        <v>0</v>
      </c>
      <c r="BH230" s="252">
        <f>IF(N230="sníž. přenesená",J230,0)</f>
        <v>0</v>
      </c>
      <c r="BI230" s="252">
        <f>IF(N230="nulová",J230,0)</f>
        <v>0</v>
      </c>
      <c r="BJ230" s="14" t="s">
        <v>83</v>
      </c>
      <c r="BK230" s="252">
        <f>ROUND(I230*H230,2)</f>
        <v>0</v>
      </c>
      <c r="BL230" s="14" t="s">
        <v>214</v>
      </c>
      <c r="BM230" s="251" t="s">
        <v>1219</v>
      </c>
    </row>
    <row r="231" s="2" customFormat="1" ht="21.75" customHeight="1">
      <c r="A231" s="35"/>
      <c r="B231" s="36"/>
      <c r="C231" s="239" t="s">
        <v>475</v>
      </c>
      <c r="D231" s="239" t="s">
        <v>175</v>
      </c>
      <c r="E231" s="240" t="s">
        <v>784</v>
      </c>
      <c r="F231" s="241" t="s">
        <v>785</v>
      </c>
      <c r="G231" s="242" t="s">
        <v>213</v>
      </c>
      <c r="H231" s="243">
        <v>25</v>
      </c>
      <c r="I231" s="244"/>
      <c r="J231" s="245">
        <f>ROUND(I231*H231,2)</f>
        <v>0</v>
      </c>
      <c r="K231" s="246"/>
      <c r="L231" s="41"/>
      <c r="M231" s="247" t="s">
        <v>1</v>
      </c>
      <c r="N231" s="248" t="s">
        <v>41</v>
      </c>
      <c r="O231" s="88"/>
      <c r="P231" s="249">
        <f>O231*H231</f>
        <v>0</v>
      </c>
      <c r="Q231" s="249">
        <v>0</v>
      </c>
      <c r="R231" s="249">
        <f>Q231*H231</f>
        <v>0</v>
      </c>
      <c r="S231" s="249">
        <v>0</v>
      </c>
      <c r="T231" s="250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251" t="s">
        <v>214</v>
      </c>
      <c r="AT231" s="251" t="s">
        <v>175</v>
      </c>
      <c r="AU231" s="251" t="s">
        <v>85</v>
      </c>
      <c r="AY231" s="14" t="s">
        <v>172</v>
      </c>
      <c r="BE231" s="252">
        <f>IF(N231="základní",J231,0)</f>
        <v>0</v>
      </c>
      <c r="BF231" s="252">
        <f>IF(N231="snížená",J231,0)</f>
        <v>0</v>
      </c>
      <c r="BG231" s="252">
        <f>IF(N231="zákl. přenesená",J231,0)</f>
        <v>0</v>
      </c>
      <c r="BH231" s="252">
        <f>IF(N231="sníž. přenesená",J231,0)</f>
        <v>0</v>
      </c>
      <c r="BI231" s="252">
        <f>IF(N231="nulová",J231,0)</f>
        <v>0</v>
      </c>
      <c r="BJ231" s="14" t="s">
        <v>83</v>
      </c>
      <c r="BK231" s="252">
        <f>ROUND(I231*H231,2)</f>
        <v>0</v>
      </c>
      <c r="BL231" s="14" t="s">
        <v>214</v>
      </c>
      <c r="BM231" s="251" t="s">
        <v>786</v>
      </c>
    </row>
    <row r="232" s="2" customFormat="1" ht="24.15" customHeight="1">
      <c r="A232" s="35"/>
      <c r="B232" s="36"/>
      <c r="C232" s="239" t="s">
        <v>479</v>
      </c>
      <c r="D232" s="239" t="s">
        <v>175</v>
      </c>
      <c r="E232" s="240" t="s">
        <v>787</v>
      </c>
      <c r="F232" s="241" t="s">
        <v>788</v>
      </c>
      <c r="G232" s="242" t="s">
        <v>213</v>
      </c>
      <c r="H232" s="243">
        <v>10</v>
      </c>
      <c r="I232" s="244"/>
      <c r="J232" s="245">
        <f>ROUND(I232*H232,2)</f>
        <v>0</v>
      </c>
      <c r="K232" s="246"/>
      <c r="L232" s="41"/>
      <c r="M232" s="247" t="s">
        <v>1</v>
      </c>
      <c r="N232" s="248" t="s">
        <v>41</v>
      </c>
      <c r="O232" s="88"/>
      <c r="P232" s="249">
        <f>O232*H232</f>
        <v>0</v>
      </c>
      <c r="Q232" s="249">
        <v>0</v>
      </c>
      <c r="R232" s="249">
        <f>Q232*H232</f>
        <v>0</v>
      </c>
      <c r="S232" s="249">
        <v>0</v>
      </c>
      <c r="T232" s="250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51" t="s">
        <v>214</v>
      </c>
      <c r="AT232" s="251" t="s">
        <v>175</v>
      </c>
      <c r="AU232" s="251" t="s">
        <v>85</v>
      </c>
      <c r="AY232" s="14" t="s">
        <v>172</v>
      </c>
      <c r="BE232" s="252">
        <f>IF(N232="základní",J232,0)</f>
        <v>0</v>
      </c>
      <c r="BF232" s="252">
        <f>IF(N232="snížená",J232,0)</f>
        <v>0</v>
      </c>
      <c r="BG232" s="252">
        <f>IF(N232="zákl. přenesená",J232,0)</f>
        <v>0</v>
      </c>
      <c r="BH232" s="252">
        <f>IF(N232="sníž. přenesená",J232,0)</f>
        <v>0</v>
      </c>
      <c r="BI232" s="252">
        <f>IF(N232="nulová",J232,0)</f>
        <v>0</v>
      </c>
      <c r="BJ232" s="14" t="s">
        <v>83</v>
      </c>
      <c r="BK232" s="252">
        <f>ROUND(I232*H232,2)</f>
        <v>0</v>
      </c>
      <c r="BL232" s="14" t="s">
        <v>214</v>
      </c>
      <c r="BM232" s="251" t="s">
        <v>789</v>
      </c>
    </row>
    <row r="233" s="2" customFormat="1" ht="24.15" customHeight="1">
      <c r="A233" s="35"/>
      <c r="B233" s="36"/>
      <c r="C233" s="239" t="s">
        <v>484</v>
      </c>
      <c r="D233" s="239" t="s">
        <v>175</v>
      </c>
      <c r="E233" s="240" t="s">
        <v>1220</v>
      </c>
      <c r="F233" s="241" t="s">
        <v>1221</v>
      </c>
      <c r="G233" s="242" t="s">
        <v>213</v>
      </c>
      <c r="H233" s="243">
        <v>14</v>
      </c>
      <c r="I233" s="244"/>
      <c r="J233" s="245">
        <f>ROUND(I233*H233,2)</f>
        <v>0</v>
      </c>
      <c r="K233" s="246"/>
      <c r="L233" s="41"/>
      <c r="M233" s="247" t="s">
        <v>1</v>
      </c>
      <c r="N233" s="248" t="s">
        <v>41</v>
      </c>
      <c r="O233" s="88"/>
      <c r="P233" s="249">
        <f>O233*H233</f>
        <v>0</v>
      </c>
      <c r="Q233" s="249">
        <v>0</v>
      </c>
      <c r="R233" s="249">
        <f>Q233*H233</f>
        <v>0</v>
      </c>
      <c r="S233" s="249">
        <v>0</v>
      </c>
      <c r="T233" s="250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51" t="s">
        <v>214</v>
      </c>
      <c r="AT233" s="251" t="s">
        <v>175</v>
      </c>
      <c r="AU233" s="251" t="s">
        <v>85</v>
      </c>
      <c r="AY233" s="14" t="s">
        <v>172</v>
      </c>
      <c r="BE233" s="252">
        <f>IF(N233="základní",J233,0)</f>
        <v>0</v>
      </c>
      <c r="BF233" s="252">
        <f>IF(N233="snížená",J233,0)</f>
        <v>0</v>
      </c>
      <c r="BG233" s="252">
        <f>IF(N233="zákl. přenesená",J233,0)</f>
        <v>0</v>
      </c>
      <c r="BH233" s="252">
        <f>IF(N233="sníž. přenesená",J233,0)</f>
        <v>0</v>
      </c>
      <c r="BI233" s="252">
        <f>IF(N233="nulová",J233,0)</f>
        <v>0</v>
      </c>
      <c r="BJ233" s="14" t="s">
        <v>83</v>
      </c>
      <c r="BK233" s="252">
        <f>ROUND(I233*H233,2)</f>
        <v>0</v>
      </c>
      <c r="BL233" s="14" t="s">
        <v>214</v>
      </c>
      <c r="BM233" s="251" t="s">
        <v>1222</v>
      </c>
    </row>
    <row r="234" s="2" customFormat="1" ht="24.15" customHeight="1">
      <c r="A234" s="35"/>
      <c r="B234" s="36"/>
      <c r="C234" s="239" t="s">
        <v>492</v>
      </c>
      <c r="D234" s="239" t="s">
        <v>175</v>
      </c>
      <c r="E234" s="240" t="s">
        <v>790</v>
      </c>
      <c r="F234" s="241" t="s">
        <v>791</v>
      </c>
      <c r="G234" s="242" t="s">
        <v>227</v>
      </c>
      <c r="H234" s="264"/>
      <c r="I234" s="244"/>
      <c r="J234" s="245">
        <f>ROUND(I234*H234,2)</f>
        <v>0</v>
      </c>
      <c r="K234" s="246"/>
      <c r="L234" s="41"/>
      <c r="M234" s="247" t="s">
        <v>1</v>
      </c>
      <c r="N234" s="248" t="s">
        <v>41</v>
      </c>
      <c r="O234" s="88"/>
      <c r="P234" s="249">
        <f>O234*H234</f>
        <v>0</v>
      </c>
      <c r="Q234" s="249">
        <v>0</v>
      </c>
      <c r="R234" s="249">
        <f>Q234*H234</f>
        <v>0</v>
      </c>
      <c r="S234" s="249">
        <v>0</v>
      </c>
      <c r="T234" s="250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251" t="s">
        <v>214</v>
      </c>
      <c r="AT234" s="251" t="s">
        <v>175</v>
      </c>
      <c r="AU234" s="251" t="s">
        <v>85</v>
      </c>
      <c r="AY234" s="14" t="s">
        <v>172</v>
      </c>
      <c r="BE234" s="252">
        <f>IF(N234="základní",J234,0)</f>
        <v>0</v>
      </c>
      <c r="BF234" s="252">
        <f>IF(N234="snížená",J234,0)</f>
        <v>0</v>
      </c>
      <c r="BG234" s="252">
        <f>IF(N234="zákl. přenesená",J234,0)</f>
        <v>0</v>
      </c>
      <c r="BH234" s="252">
        <f>IF(N234="sníž. přenesená",J234,0)</f>
        <v>0</v>
      </c>
      <c r="BI234" s="252">
        <f>IF(N234="nulová",J234,0)</f>
        <v>0</v>
      </c>
      <c r="BJ234" s="14" t="s">
        <v>83</v>
      </c>
      <c r="BK234" s="252">
        <f>ROUND(I234*H234,2)</f>
        <v>0</v>
      </c>
      <c r="BL234" s="14" t="s">
        <v>214</v>
      </c>
      <c r="BM234" s="251" t="s">
        <v>792</v>
      </c>
    </row>
    <row r="235" s="2" customFormat="1" ht="24.15" customHeight="1">
      <c r="A235" s="35"/>
      <c r="B235" s="36"/>
      <c r="C235" s="239" t="s">
        <v>497</v>
      </c>
      <c r="D235" s="239" t="s">
        <v>175</v>
      </c>
      <c r="E235" s="240" t="s">
        <v>793</v>
      </c>
      <c r="F235" s="241" t="s">
        <v>794</v>
      </c>
      <c r="G235" s="242" t="s">
        <v>227</v>
      </c>
      <c r="H235" s="264"/>
      <c r="I235" s="244"/>
      <c r="J235" s="245">
        <f>ROUND(I235*H235,2)</f>
        <v>0</v>
      </c>
      <c r="K235" s="246"/>
      <c r="L235" s="41"/>
      <c r="M235" s="247" t="s">
        <v>1</v>
      </c>
      <c r="N235" s="248" t="s">
        <v>41</v>
      </c>
      <c r="O235" s="88"/>
      <c r="P235" s="249">
        <f>O235*H235</f>
        <v>0</v>
      </c>
      <c r="Q235" s="249">
        <v>0</v>
      </c>
      <c r="R235" s="249">
        <f>Q235*H235</f>
        <v>0</v>
      </c>
      <c r="S235" s="249">
        <v>0</v>
      </c>
      <c r="T235" s="250">
        <f>S235*H235</f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251" t="s">
        <v>214</v>
      </c>
      <c r="AT235" s="251" t="s">
        <v>175</v>
      </c>
      <c r="AU235" s="251" t="s">
        <v>85</v>
      </c>
      <c r="AY235" s="14" t="s">
        <v>172</v>
      </c>
      <c r="BE235" s="252">
        <f>IF(N235="základní",J235,0)</f>
        <v>0</v>
      </c>
      <c r="BF235" s="252">
        <f>IF(N235="snížená",J235,0)</f>
        <v>0</v>
      </c>
      <c r="BG235" s="252">
        <f>IF(N235="zákl. přenesená",J235,0)</f>
        <v>0</v>
      </c>
      <c r="BH235" s="252">
        <f>IF(N235="sníž. přenesená",J235,0)</f>
        <v>0</v>
      </c>
      <c r="BI235" s="252">
        <f>IF(N235="nulová",J235,0)</f>
        <v>0</v>
      </c>
      <c r="BJ235" s="14" t="s">
        <v>83</v>
      </c>
      <c r="BK235" s="252">
        <f>ROUND(I235*H235,2)</f>
        <v>0</v>
      </c>
      <c r="BL235" s="14" t="s">
        <v>214</v>
      </c>
      <c r="BM235" s="251" t="s">
        <v>795</v>
      </c>
    </row>
    <row r="236" s="12" customFormat="1" ht="22.8" customHeight="1">
      <c r="A236" s="12"/>
      <c r="B236" s="223"/>
      <c r="C236" s="224"/>
      <c r="D236" s="225" t="s">
        <v>75</v>
      </c>
      <c r="E236" s="237" t="s">
        <v>796</v>
      </c>
      <c r="F236" s="237" t="s">
        <v>797</v>
      </c>
      <c r="G236" s="224"/>
      <c r="H236" s="224"/>
      <c r="I236" s="227"/>
      <c r="J236" s="238">
        <f>BK236</f>
        <v>0</v>
      </c>
      <c r="K236" s="224"/>
      <c r="L236" s="229"/>
      <c r="M236" s="230"/>
      <c r="N236" s="231"/>
      <c r="O236" s="231"/>
      <c r="P236" s="232">
        <f>SUM(P237:P264)</f>
        <v>0</v>
      </c>
      <c r="Q236" s="231"/>
      <c r="R236" s="232">
        <f>SUM(R237:R264)</f>
        <v>0.14198633860000001</v>
      </c>
      <c r="S236" s="231"/>
      <c r="T236" s="233">
        <f>SUM(T237:T264)</f>
        <v>0.30735999999999997</v>
      </c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R236" s="234" t="s">
        <v>85</v>
      </c>
      <c r="AT236" s="235" t="s">
        <v>75</v>
      </c>
      <c r="AU236" s="235" t="s">
        <v>83</v>
      </c>
      <c r="AY236" s="234" t="s">
        <v>172</v>
      </c>
      <c r="BK236" s="236">
        <f>SUM(BK237:BK264)</f>
        <v>0</v>
      </c>
    </row>
    <row r="237" s="2" customFormat="1" ht="24.15" customHeight="1">
      <c r="A237" s="35"/>
      <c r="B237" s="36"/>
      <c r="C237" s="239" t="s">
        <v>501</v>
      </c>
      <c r="D237" s="239" t="s">
        <v>175</v>
      </c>
      <c r="E237" s="240" t="s">
        <v>1223</v>
      </c>
      <c r="F237" s="241" t="s">
        <v>1224</v>
      </c>
      <c r="G237" s="242" t="s">
        <v>178</v>
      </c>
      <c r="H237" s="243">
        <v>4</v>
      </c>
      <c r="I237" s="244"/>
      <c r="J237" s="245">
        <f>ROUND(I237*H237,2)</f>
        <v>0</v>
      </c>
      <c r="K237" s="246"/>
      <c r="L237" s="41"/>
      <c r="M237" s="247" t="s">
        <v>1</v>
      </c>
      <c r="N237" s="248" t="s">
        <v>41</v>
      </c>
      <c r="O237" s="88"/>
      <c r="P237" s="249">
        <f>O237*H237</f>
        <v>0</v>
      </c>
      <c r="Q237" s="249">
        <v>2.0000000000000002E-05</v>
      </c>
      <c r="R237" s="249">
        <f>Q237*H237</f>
        <v>8.0000000000000007E-05</v>
      </c>
      <c r="S237" s="249">
        <v>0.039</v>
      </c>
      <c r="T237" s="250">
        <f>S237*H237</f>
        <v>0.156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251" t="s">
        <v>214</v>
      </c>
      <c r="AT237" s="251" t="s">
        <v>175</v>
      </c>
      <c r="AU237" s="251" t="s">
        <v>85</v>
      </c>
      <c r="AY237" s="14" t="s">
        <v>172</v>
      </c>
      <c r="BE237" s="252">
        <f>IF(N237="základní",J237,0)</f>
        <v>0</v>
      </c>
      <c r="BF237" s="252">
        <f>IF(N237="snížená",J237,0)</f>
        <v>0</v>
      </c>
      <c r="BG237" s="252">
        <f>IF(N237="zákl. přenesená",J237,0)</f>
        <v>0</v>
      </c>
      <c r="BH237" s="252">
        <f>IF(N237="sníž. přenesená",J237,0)</f>
        <v>0</v>
      </c>
      <c r="BI237" s="252">
        <f>IF(N237="nulová",J237,0)</f>
        <v>0</v>
      </c>
      <c r="BJ237" s="14" t="s">
        <v>83</v>
      </c>
      <c r="BK237" s="252">
        <f>ROUND(I237*H237,2)</f>
        <v>0</v>
      </c>
      <c r="BL237" s="14" t="s">
        <v>214</v>
      </c>
      <c r="BM237" s="251" t="s">
        <v>1225</v>
      </c>
    </row>
    <row r="238" s="2" customFormat="1" ht="24.15" customHeight="1">
      <c r="A238" s="35"/>
      <c r="B238" s="36"/>
      <c r="C238" s="239" t="s">
        <v>508</v>
      </c>
      <c r="D238" s="239" t="s">
        <v>175</v>
      </c>
      <c r="E238" s="240" t="s">
        <v>798</v>
      </c>
      <c r="F238" s="241" t="s">
        <v>799</v>
      </c>
      <c r="G238" s="242" t="s">
        <v>178</v>
      </c>
      <c r="H238" s="243">
        <v>14</v>
      </c>
      <c r="I238" s="244"/>
      <c r="J238" s="245">
        <f>ROUND(I238*H238,2)</f>
        <v>0</v>
      </c>
      <c r="K238" s="246"/>
      <c r="L238" s="41"/>
      <c r="M238" s="247" t="s">
        <v>1</v>
      </c>
      <c r="N238" s="248" t="s">
        <v>41</v>
      </c>
      <c r="O238" s="88"/>
      <c r="P238" s="249">
        <f>O238*H238</f>
        <v>0</v>
      </c>
      <c r="Q238" s="249">
        <v>9.0000000000000006E-05</v>
      </c>
      <c r="R238" s="249">
        <f>Q238*H238</f>
        <v>0.0012600000000000001</v>
      </c>
      <c r="S238" s="249">
        <v>0.00044999999999999999</v>
      </c>
      <c r="T238" s="250">
        <f>S238*H238</f>
        <v>0.0063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251" t="s">
        <v>214</v>
      </c>
      <c r="AT238" s="251" t="s">
        <v>175</v>
      </c>
      <c r="AU238" s="251" t="s">
        <v>85</v>
      </c>
      <c r="AY238" s="14" t="s">
        <v>172</v>
      </c>
      <c r="BE238" s="252">
        <f>IF(N238="základní",J238,0)</f>
        <v>0</v>
      </c>
      <c r="BF238" s="252">
        <f>IF(N238="snížená",J238,0)</f>
        <v>0</v>
      </c>
      <c r="BG238" s="252">
        <f>IF(N238="zákl. přenesená",J238,0)</f>
        <v>0</v>
      </c>
      <c r="BH238" s="252">
        <f>IF(N238="sníž. přenesená",J238,0)</f>
        <v>0</v>
      </c>
      <c r="BI238" s="252">
        <f>IF(N238="nulová",J238,0)</f>
        <v>0</v>
      </c>
      <c r="BJ238" s="14" t="s">
        <v>83</v>
      </c>
      <c r="BK238" s="252">
        <f>ROUND(I238*H238,2)</f>
        <v>0</v>
      </c>
      <c r="BL238" s="14" t="s">
        <v>214</v>
      </c>
      <c r="BM238" s="251" t="s">
        <v>800</v>
      </c>
    </row>
    <row r="239" s="2" customFormat="1" ht="24.15" customHeight="1">
      <c r="A239" s="35"/>
      <c r="B239" s="36"/>
      <c r="C239" s="239" t="s">
        <v>512</v>
      </c>
      <c r="D239" s="239" t="s">
        <v>175</v>
      </c>
      <c r="E239" s="240" t="s">
        <v>801</v>
      </c>
      <c r="F239" s="241" t="s">
        <v>802</v>
      </c>
      <c r="G239" s="242" t="s">
        <v>178</v>
      </c>
      <c r="H239" s="243">
        <v>1</v>
      </c>
      <c r="I239" s="244"/>
      <c r="J239" s="245">
        <f>ROUND(I239*H239,2)</f>
        <v>0</v>
      </c>
      <c r="K239" s="246"/>
      <c r="L239" s="41"/>
      <c r="M239" s="247" t="s">
        <v>1</v>
      </c>
      <c r="N239" s="248" t="s">
        <v>41</v>
      </c>
      <c r="O239" s="88"/>
      <c r="P239" s="249">
        <f>O239*H239</f>
        <v>0</v>
      </c>
      <c r="Q239" s="249">
        <v>0.00012999999999999999</v>
      </c>
      <c r="R239" s="249">
        <f>Q239*H239</f>
        <v>0.00012999999999999999</v>
      </c>
      <c r="S239" s="249">
        <v>0.0011000000000000001</v>
      </c>
      <c r="T239" s="250">
        <f>S239*H239</f>
        <v>0.0011000000000000001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251" t="s">
        <v>214</v>
      </c>
      <c r="AT239" s="251" t="s">
        <v>175</v>
      </c>
      <c r="AU239" s="251" t="s">
        <v>85</v>
      </c>
      <c r="AY239" s="14" t="s">
        <v>172</v>
      </c>
      <c r="BE239" s="252">
        <f>IF(N239="základní",J239,0)</f>
        <v>0</v>
      </c>
      <c r="BF239" s="252">
        <f>IF(N239="snížená",J239,0)</f>
        <v>0</v>
      </c>
      <c r="BG239" s="252">
        <f>IF(N239="zákl. přenesená",J239,0)</f>
        <v>0</v>
      </c>
      <c r="BH239" s="252">
        <f>IF(N239="sníž. přenesená",J239,0)</f>
        <v>0</v>
      </c>
      <c r="BI239" s="252">
        <f>IF(N239="nulová",J239,0)</f>
        <v>0</v>
      </c>
      <c r="BJ239" s="14" t="s">
        <v>83</v>
      </c>
      <c r="BK239" s="252">
        <f>ROUND(I239*H239,2)</f>
        <v>0</v>
      </c>
      <c r="BL239" s="14" t="s">
        <v>214</v>
      </c>
      <c r="BM239" s="251" t="s">
        <v>803</v>
      </c>
    </row>
    <row r="240" s="2" customFormat="1" ht="24.15" customHeight="1">
      <c r="A240" s="35"/>
      <c r="B240" s="36"/>
      <c r="C240" s="239" t="s">
        <v>519</v>
      </c>
      <c r="D240" s="239" t="s">
        <v>175</v>
      </c>
      <c r="E240" s="240" t="s">
        <v>804</v>
      </c>
      <c r="F240" s="241" t="s">
        <v>805</v>
      </c>
      <c r="G240" s="242" t="s">
        <v>178</v>
      </c>
      <c r="H240" s="243">
        <v>30</v>
      </c>
      <c r="I240" s="244"/>
      <c r="J240" s="245">
        <f>ROUND(I240*H240,2)</f>
        <v>0</v>
      </c>
      <c r="K240" s="246"/>
      <c r="L240" s="41"/>
      <c r="M240" s="247" t="s">
        <v>1</v>
      </c>
      <c r="N240" s="248" t="s">
        <v>41</v>
      </c>
      <c r="O240" s="88"/>
      <c r="P240" s="249">
        <f>O240*H240</f>
        <v>0</v>
      </c>
      <c r="Q240" s="249">
        <v>0.00017000000000000001</v>
      </c>
      <c r="R240" s="249">
        <f>Q240*H240</f>
        <v>0.0051000000000000004</v>
      </c>
      <c r="S240" s="249">
        <v>0.0022000000000000001</v>
      </c>
      <c r="T240" s="250">
        <f>S240*H240</f>
        <v>0.066000000000000003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51" t="s">
        <v>214</v>
      </c>
      <c r="AT240" s="251" t="s">
        <v>175</v>
      </c>
      <c r="AU240" s="251" t="s">
        <v>85</v>
      </c>
      <c r="AY240" s="14" t="s">
        <v>172</v>
      </c>
      <c r="BE240" s="252">
        <f>IF(N240="základní",J240,0)</f>
        <v>0</v>
      </c>
      <c r="BF240" s="252">
        <f>IF(N240="snížená",J240,0)</f>
        <v>0</v>
      </c>
      <c r="BG240" s="252">
        <f>IF(N240="zákl. přenesená",J240,0)</f>
        <v>0</v>
      </c>
      <c r="BH240" s="252">
        <f>IF(N240="sníž. přenesená",J240,0)</f>
        <v>0</v>
      </c>
      <c r="BI240" s="252">
        <f>IF(N240="nulová",J240,0)</f>
        <v>0</v>
      </c>
      <c r="BJ240" s="14" t="s">
        <v>83</v>
      </c>
      <c r="BK240" s="252">
        <f>ROUND(I240*H240,2)</f>
        <v>0</v>
      </c>
      <c r="BL240" s="14" t="s">
        <v>214</v>
      </c>
      <c r="BM240" s="251" t="s">
        <v>806</v>
      </c>
    </row>
    <row r="241" s="2" customFormat="1" ht="24.15" customHeight="1">
      <c r="A241" s="35"/>
      <c r="B241" s="36"/>
      <c r="C241" s="239" t="s">
        <v>526</v>
      </c>
      <c r="D241" s="239" t="s">
        <v>175</v>
      </c>
      <c r="E241" s="240" t="s">
        <v>807</v>
      </c>
      <c r="F241" s="241" t="s">
        <v>808</v>
      </c>
      <c r="G241" s="242" t="s">
        <v>178</v>
      </c>
      <c r="H241" s="243">
        <v>20</v>
      </c>
      <c r="I241" s="244"/>
      <c r="J241" s="245">
        <f>ROUND(I241*H241,2)</f>
        <v>0</v>
      </c>
      <c r="K241" s="246"/>
      <c r="L241" s="41"/>
      <c r="M241" s="247" t="s">
        <v>1</v>
      </c>
      <c r="N241" s="248" t="s">
        <v>41</v>
      </c>
      <c r="O241" s="88"/>
      <c r="P241" s="249">
        <f>O241*H241</f>
        <v>0</v>
      </c>
      <c r="Q241" s="249">
        <v>0.00021000000000000001</v>
      </c>
      <c r="R241" s="249">
        <f>Q241*H241</f>
        <v>0.0042000000000000006</v>
      </c>
      <c r="S241" s="249">
        <v>0.0035000000000000001</v>
      </c>
      <c r="T241" s="250">
        <f>S241*H241</f>
        <v>0.070000000000000007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251" t="s">
        <v>214</v>
      </c>
      <c r="AT241" s="251" t="s">
        <v>175</v>
      </c>
      <c r="AU241" s="251" t="s">
        <v>85</v>
      </c>
      <c r="AY241" s="14" t="s">
        <v>172</v>
      </c>
      <c r="BE241" s="252">
        <f>IF(N241="základní",J241,0)</f>
        <v>0</v>
      </c>
      <c r="BF241" s="252">
        <f>IF(N241="snížená",J241,0)</f>
        <v>0</v>
      </c>
      <c r="BG241" s="252">
        <f>IF(N241="zákl. přenesená",J241,0)</f>
        <v>0</v>
      </c>
      <c r="BH241" s="252">
        <f>IF(N241="sníž. přenesená",J241,0)</f>
        <v>0</v>
      </c>
      <c r="BI241" s="252">
        <f>IF(N241="nulová",J241,0)</f>
        <v>0</v>
      </c>
      <c r="BJ241" s="14" t="s">
        <v>83</v>
      </c>
      <c r="BK241" s="252">
        <f>ROUND(I241*H241,2)</f>
        <v>0</v>
      </c>
      <c r="BL241" s="14" t="s">
        <v>214</v>
      </c>
      <c r="BM241" s="251" t="s">
        <v>809</v>
      </c>
    </row>
    <row r="242" s="2" customFormat="1" ht="24.15" customHeight="1">
      <c r="A242" s="35"/>
      <c r="B242" s="36"/>
      <c r="C242" s="239" t="s">
        <v>529</v>
      </c>
      <c r="D242" s="239" t="s">
        <v>175</v>
      </c>
      <c r="E242" s="240" t="s">
        <v>810</v>
      </c>
      <c r="F242" s="241" t="s">
        <v>811</v>
      </c>
      <c r="G242" s="242" t="s">
        <v>178</v>
      </c>
      <c r="H242" s="243">
        <v>2</v>
      </c>
      <c r="I242" s="244"/>
      <c r="J242" s="245">
        <f>ROUND(I242*H242,2)</f>
        <v>0</v>
      </c>
      <c r="K242" s="246"/>
      <c r="L242" s="41"/>
      <c r="M242" s="247" t="s">
        <v>1</v>
      </c>
      <c r="N242" s="248" t="s">
        <v>41</v>
      </c>
      <c r="O242" s="88"/>
      <c r="P242" s="249">
        <f>O242*H242</f>
        <v>0</v>
      </c>
      <c r="Q242" s="249">
        <v>0.00012999999999999999</v>
      </c>
      <c r="R242" s="249">
        <f>Q242*H242</f>
        <v>0.00025999999999999998</v>
      </c>
      <c r="S242" s="249">
        <v>0.00398</v>
      </c>
      <c r="T242" s="250">
        <f>S242*H242</f>
        <v>0.0079600000000000001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251" t="s">
        <v>214</v>
      </c>
      <c r="AT242" s="251" t="s">
        <v>175</v>
      </c>
      <c r="AU242" s="251" t="s">
        <v>85</v>
      </c>
      <c r="AY242" s="14" t="s">
        <v>172</v>
      </c>
      <c r="BE242" s="252">
        <f>IF(N242="základní",J242,0)</f>
        <v>0</v>
      </c>
      <c r="BF242" s="252">
        <f>IF(N242="snížená",J242,0)</f>
        <v>0</v>
      </c>
      <c r="BG242" s="252">
        <f>IF(N242="zákl. přenesená",J242,0)</f>
        <v>0</v>
      </c>
      <c r="BH242" s="252">
        <f>IF(N242="sníž. přenesená",J242,0)</f>
        <v>0</v>
      </c>
      <c r="BI242" s="252">
        <f>IF(N242="nulová",J242,0)</f>
        <v>0</v>
      </c>
      <c r="BJ242" s="14" t="s">
        <v>83</v>
      </c>
      <c r="BK242" s="252">
        <f>ROUND(I242*H242,2)</f>
        <v>0</v>
      </c>
      <c r="BL242" s="14" t="s">
        <v>214</v>
      </c>
      <c r="BM242" s="251" t="s">
        <v>812</v>
      </c>
    </row>
    <row r="243" s="2" customFormat="1" ht="24.15" customHeight="1">
      <c r="A243" s="35"/>
      <c r="B243" s="36"/>
      <c r="C243" s="239" t="s">
        <v>533</v>
      </c>
      <c r="D243" s="239" t="s">
        <v>175</v>
      </c>
      <c r="E243" s="240" t="s">
        <v>1226</v>
      </c>
      <c r="F243" s="241" t="s">
        <v>1227</v>
      </c>
      <c r="G243" s="242" t="s">
        <v>504</v>
      </c>
      <c r="H243" s="243">
        <v>4</v>
      </c>
      <c r="I243" s="244"/>
      <c r="J243" s="245">
        <f>ROUND(I243*H243,2)</f>
        <v>0</v>
      </c>
      <c r="K243" s="246"/>
      <c r="L243" s="41"/>
      <c r="M243" s="247" t="s">
        <v>1</v>
      </c>
      <c r="N243" s="248" t="s">
        <v>41</v>
      </c>
      <c r="O243" s="88"/>
      <c r="P243" s="249">
        <f>O243*H243</f>
        <v>0</v>
      </c>
      <c r="Q243" s="249">
        <v>0.01159</v>
      </c>
      <c r="R243" s="249">
        <f>Q243*H243</f>
        <v>0.046359999999999998</v>
      </c>
      <c r="S243" s="249">
        <v>0</v>
      </c>
      <c r="T243" s="250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251" t="s">
        <v>214</v>
      </c>
      <c r="AT243" s="251" t="s">
        <v>175</v>
      </c>
      <c r="AU243" s="251" t="s">
        <v>85</v>
      </c>
      <c r="AY243" s="14" t="s">
        <v>172</v>
      </c>
      <c r="BE243" s="252">
        <f>IF(N243="základní",J243,0)</f>
        <v>0</v>
      </c>
      <c r="BF243" s="252">
        <f>IF(N243="snížená",J243,0)</f>
        <v>0</v>
      </c>
      <c r="BG243" s="252">
        <f>IF(N243="zákl. přenesená",J243,0)</f>
        <v>0</v>
      </c>
      <c r="BH243" s="252">
        <f>IF(N243="sníž. přenesená",J243,0)</f>
        <v>0</v>
      </c>
      <c r="BI243" s="252">
        <f>IF(N243="nulová",J243,0)</f>
        <v>0</v>
      </c>
      <c r="BJ243" s="14" t="s">
        <v>83</v>
      </c>
      <c r="BK243" s="252">
        <f>ROUND(I243*H243,2)</f>
        <v>0</v>
      </c>
      <c r="BL243" s="14" t="s">
        <v>214</v>
      </c>
      <c r="BM243" s="251" t="s">
        <v>1228</v>
      </c>
    </row>
    <row r="244" s="2" customFormat="1" ht="24.15" customHeight="1">
      <c r="A244" s="35"/>
      <c r="B244" s="36"/>
      <c r="C244" s="239" t="s">
        <v>537</v>
      </c>
      <c r="D244" s="239" t="s">
        <v>175</v>
      </c>
      <c r="E244" s="240" t="s">
        <v>813</v>
      </c>
      <c r="F244" s="241" t="s">
        <v>814</v>
      </c>
      <c r="G244" s="242" t="s">
        <v>178</v>
      </c>
      <c r="H244" s="243">
        <v>2</v>
      </c>
      <c r="I244" s="244"/>
      <c r="J244" s="245">
        <f>ROUND(I244*H244,2)</f>
        <v>0</v>
      </c>
      <c r="K244" s="246"/>
      <c r="L244" s="41"/>
      <c r="M244" s="247" t="s">
        <v>1</v>
      </c>
      <c r="N244" s="248" t="s">
        <v>41</v>
      </c>
      <c r="O244" s="88"/>
      <c r="P244" s="249">
        <f>O244*H244</f>
        <v>0</v>
      </c>
      <c r="Q244" s="249">
        <v>0.00023931319999999999</v>
      </c>
      <c r="R244" s="249">
        <f>Q244*H244</f>
        <v>0.00047862639999999998</v>
      </c>
      <c r="S244" s="249">
        <v>0</v>
      </c>
      <c r="T244" s="250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251" t="s">
        <v>214</v>
      </c>
      <c r="AT244" s="251" t="s">
        <v>175</v>
      </c>
      <c r="AU244" s="251" t="s">
        <v>85</v>
      </c>
      <c r="AY244" s="14" t="s">
        <v>172</v>
      </c>
      <c r="BE244" s="252">
        <f>IF(N244="základní",J244,0)</f>
        <v>0</v>
      </c>
      <c r="BF244" s="252">
        <f>IF(N244="snížená",J244,0)</f>
        <v>0</v>
      </c>
      <c r="BG244" s="252">
        <f>IF(N244="zákl. přenesená",J244,0)</f>
        <v>0</v>
      </c>
      <c r="BH244" s="252">
        <f>IF(N244="sníž. přenesená",J244,0)</f>
        <v>0</v>
      </c>
      <c r="BI244" s="252">
        <f>IF(N244="nulová",J244,0)</f>
        <v>0</v>
      </c>
      <c r="BJ244" s="14" t="s">
        <v>83</v>
      </c>
      <c r="BK244" s="252">
        <f>ROUND(I244*H244,2)</f>
        <v>0</v>
      </c>
      <c r="BL244" s="14" t="s">
        <v>214</v>
      </c>
      <c r="BM244" s="251" t="s">
        <v>815</v>
      </c>
    </row>
    <row r="245" s="2" customFormat="1" ht="21.75" customHeight="1">
      <c r="A245" s="35"/>
      <c r="B245" s="36"/>
      <c r="C245" s="239" t="s">
        <v>541</v>
      </c>
      <c r="D245" s="239" t="s">
        <v>175</v>
      </c>
      <c r="E245" s="240" t="s">
        <v>819</v>
      </c>
      <c r="F245" s="241" t="s">
        <v>820</v>
      </c>
      <c r="G245" s="242" t="s">
        <v>178</v>
      </c>
      <c r="H245" s="243">
        <v>3</v>
      </c>
      <c r="I245" s="244"/>
      <c r="J245" s="245">
        <f>ROUND(I245*H245,2)</f>
        <v>0</v>
      </c>
      <c r="K245" s="246"/>
      <c r="L245" s="41"/>
      <c r="M245" s="247" t="s">
        <v>1</v>
      </c>
      <c r="N245" s="248" t="s">
        <v>41</v>
      </c>
      <c r="O245" s="88"/>
      <c r="P245" s="249">
        <f>O245*H245</f>
        <v>0</v>
      </c>
      <c r="Q245" s="249">
        <v>0.00083956999999999999</v>
      </c>
      <c r="R245" s="249">
        <f>Q245*H245</f>
        <v>0.00251871</v>
      </c>
      <c r="S245" s="249">
        <v>0</v>
      </c>
      <c r="T245" s="250">
        <f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251" t="s">
        <v>214</v>
      </c>
      <c r="AT245" s="251" t="s">
        <v>175</v>
      </c>
      <c r="AU245" s="251" t="s">
        <v>85</v>
      </c>
      <c r="AY245" s="14" t="s">
        <v>172</v>
      </c>
      <c r="BE245" s="252">
        <f>IF(N245="základní",J245,0)</f>
        <v>0</v>
      </c>
      <c r="BF245" s="252">
        <f>IF(N245="snížená",J245,0)</f>
        <v>0</v>
      </c>
      <c r="BG245" s="252">
        <f>IF(N245="zákl. přenesená",J245,0)</f>
        <v>0</v>
      </c>
      <c r="BH245" s="252">
        <f>IF(N245="sníž. přenesená",J245,0)</f>
        <v>0</v>
      </c>
      <c r="BI245" s="252">
        <f>IF(N245="nulová",J245,0)</f>
        <v>0</v>
      </c>
      <c r="BJ245" s="14" t="s">
        <v>83</v>
      </c>
      <c r="BK245" s="252">
        <f>ROUND(I245*H245,2)</f>
        <v>0</v>
      </c>
      <c r="BL245" s="14" t="s">
        <v>214</v>
      </c>
      <c r="BM245" s="251" t="s">
        <v>821</v>
      </c>
    </row>
    <row r="246" s="2" customFormat="1" ht="21.75" customHeight="1">
      <c r="A246" s="35"/>
      <c r="B246" s="36"/>
      <c r="C246" s="239" t="s">
        <v>547</v>
      </c>
      <c r="D246" s="239" t="s">
        <v>175</v>
      </c>
      <c r="E246" s="240" t="s">
        <v>822</v>
      </c>
      <c r="F246" s="241" t="s">
        <v>823</v>
      </c>
      <c r="G246" s="242" t="s">
        <v>178</v>
      </c>
      <c r="H246" s="243">
        <v>2</v>
      </c>
      <c r="I246" s="244"/>
      <c r="J246" s="245">
        <f>ROUND(I246*H246,2)</f>
        <v>0</v>
      </c>
      <c r="K246" s="246"/>
      <c r="L246" s="41"/>
      <c r="M246" s="247" t="s">
        <v>1</v>
      </c>
      <c r="N246" s="248" t="s">
        <v>41</v>
      </c>
      <c r="O246" s="88"/>
      <c r="P246" s="249">
        <f>O246*H246</f>
        <v>0</v>
      </c>
      <c r="Q246" s="249">
        <v>0.00077957000000000005</v>
      </c>
      <c r="R246" s="249">
        <f>Q246*H246</f>
        <v>0.0015591400000000001</v>
      </c>
      <c r="S246" s="249">
        <v>0</v>
      </c>
      <c r="T246" s="250">
        <f>S246*H246</f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251" t="s">
        <v>214</v>
      </c>
      <c r="AT246" s="251" t="s">
        <v>175</v>
      </c>
      <c r="AU246" s="251" t="s">
        <v>85</v>
      </c>
      <c r="AY246" s="14" t="s">
        <v>172</v>
      </c>
      <c r="BE246" s="252">
        <f>IF(N246="základní",J246,0)</f>
        <v>0</v>
      </c>
      <c r="BF246" s="252">
        <f>IF(N246="snížená",J246,0)</f>
        <v>0</v>
      </c>
      <c r="BG246" s="252">
        <f>IF(N246="zákl. přenesená",J246,0)</f>
        <v>0</v>
      </c>
      <c r="BH246" s="252">
        <f>IF(N246="sníž. přenesená",J246,0)</f>
        <v>0</v>
      </c>
      <c r="BI246" s="252">
        <f>IF(N246="nulová",J246,0)</f>
        <v>0</v>
      </c>
      <c r="BJ246" s="14" t="s">
        <v>83</v>
      </c>
      <c r="BK246" s="252">
        <f>ROUND(I246*H246,2)</f>
        <v>0</v>
      </c>
      <c r="BL246" s="14" t="s">
        <v>214</v>
      </c>
      <c r="BM246" s="251" t="s">
        <v>824</v>
      </c>
    </row>
    <row r="247" s="2" customFormat="1" ht="24.15" customHeight="1">
      <c r="A247" s="35"/>
      <c r="B247" s="36"/>
      <c r="C247" s="239" t="s">
        <v>551</v>
      </c>
      <c r="D247" s="239" t="s">
        <v>175</v>
      </c>
      <c r="E247" s="240" t="s">
        <v>825</v>
      </c>
      <c r="F247" s="241" t="s">
        <v>826</v>
      </c>
      <c r="G247" s="242" t="s">
        <v>178</v>
      </c>
      <c r="H247" s="243">
        <v>1</v>
      </c>
      <c r="I247" s="244"/>
      <c r="J247" s="245">
        <f>ROUND(I247*H247,2)</f>
        <v>0</v>
      </c>
      <c r="K247" s="246"/>
      <c r="L247" s="41"/>
      <c r="M247" s="247" t="s">
        <v>1</v>
      </c>
      <c r="N247" s="248" t="s">
        <v>41</v>
      </c>
      <c r="O247" s="88"/>
      <c r="P247" s="249">
        <f>O247*H247</f>
        <v>0</v>
      </c>
      <c r="Q247" s="249">
        <v>0.00072957000000000002</v>
      </c>
      <c r="R247" s="249">
        <f>Q247*H247</f>
        <v>0.00072957000000000002</v>
      </c>
      <c r="S247" s="249">
        <v>0</v>
      </c>
      <c r="T247" s="250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251" t="s">
        <v>214</v>
      </c>
      <c r="AT247" s="251" t="s">
        <v>175</v>
      </c>
      <c r="AU247" s="251" t="s">
        <v>85</v>
      </c>
      <c r="AY247" s="14" t="s">
        <v>172</v>
      </c>
      <c r="BE247" s="252">
        <f>IF(N247="základní",J247,0)</f>
        <v>0</v>
      </c>
      <c r="BF247" s="252">
        <f>IF(N247="snížená",J247,0)</f>
        <v>0</v>
      </c>
      <c r="BG247" s="252">
        <f>IF(N247="zákl. přenesená",J247,0)</f>
        <v>0</v>
      </c>
      <c r="BH247" s="252">
        <f>IF(N247="sníž. přenesená",J247,0)</f>
        <v>0</v>
      </c>
      <c r="BI247" s="252">
        <f>IF(N247="nulová",J247,0)</f>
        <v>0</v>
      </c>
      <c r="BJ247" s="14" t="s">
        <v>83</v>
      </c>
      <c r="BK247" s="252">
        <f>ROUND(I247*H247,2)</f>
        <v>0</v>
      </c>
      <c r="BL247" s="14" t="s">
        <v>214</v>
      </c>
      <c r="BM247" s="251" t="s">
        <v>827</v>
      </c>
    </row>
    <row r="248" s="2" customFormat="1" ht="21.75" customHeight="1">
      <c r="A248" s="35"/>
      <c r="B248" s="36"/>
      <c r="C248" s="239" t="s">
        <v>555</v>
      </c>
      <c r="D248" s="239" t="s">
        <v>175</v>
      </c>
      <c r="E248" s="240" t="s">
        <v>831</v>
      </c>
      <c r="F248" s="241" t="s">
        <v>832</v>
      </c>
      <c r="G248" s="242" t="s">
        <v>178</v>
      </c>
      <c r="H248" s="243">
        <v>14</v>
      </c>
      <c r="I248" s="244"/>
      <c r="J248" s="245">
        <f>ROUND(I248*H248,2)</f>
        <v>0</v>
      </c>
      <c r="K248" s="246"/>
      <c r="L248" s="41"/>
      <c r="M248" s="247" t="s">
        <v>1</v>
      </c>
      <c r="N248" s="248" t="s">
        <v>41</v>
      </c>
      <c r="O248" s="88"/>
      <c r="P248" s="249">
        <f>O248*H248</f>
        <v>0</v>
      </c>
      <c r="Q248" s="249">
        <v>0.00074892169999999996</v>
      </c>
      <c r="R248" s="249">
        <f>Q248*H248</f>
        <v>0.010484903799999999</v>
      </c>
      <c r="S248" s="249">
        <v>0</v>
      </c>
      <c r="T248" s="250">
        <f>S248*H248</f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251" t="s">
        <v>214</v>
      </c>
      <c r="AT248" s="251" t="s">
        <v>175</v>
      </c>
      <c r="AU248" s="251" t="s">
        <v>85</v>
      </c>
      <c r="AY248" s="14" t="s">
        <v>172</v>
      </c>
      <c r="BE248" s="252">
        <f>IF(N248="základní",J248,0)</f>
        <v>0</v>
      </c>
      <c r="BF248" s="252">
        <f>IF(N248="snížená",J248,0)</f>
        <v>0</v>
      </c>
      <c r="BG248" s="252">
        <f>IF(N248="zákl. přenesená",J248,0)</f>
        <v>0</v>
      </c>
      <c r="BH248" s="252">
        <f>IF(N248="sníž. přenesená",J248,0)</f>
        <v>0</v>
      </c>
      <c r="BI248" s="252">
        <f>IF(N248="nulová",J248,0)</f>
        <v>0</v>
      </c>
      <c r="BJ248" s="14" t="s">
        <v>83</v>
      </c>
      <c r="BK248" s="252">
        <f>ROUND(I248*H248,2)</f>
        <v>0</v>
      </c>
      <c r="BL248" s="14" t="s">
        <v>214</v>
      </c>
      <c r="BM248" s="251" t="s">
        <v>833</v>
      </c>
    </row>
    <row r="249" s="2" customFormat="1" ht="21.75" customHeight="1">
      <c r="A249" s="35"/>
      <c r="B249" s="36"/>
      <c r="C249" s="239" t="s">
        <v>558</v>
      </c>
      <c r="D249" s="239" t="s">
        <v>175</v>
      </c>
      <c r="E249" s="240" t="s">
        <v>834</v>
      </c>
      <c r="F249" s="241" t="s">
        <v>835</v>
      </c>
      <c r="G249" s="242" t="s">
        <v>178</v>
      </c>
      <c r="H249" s="243">
        <v>8</v>
      </c>
      <c r="I249" s="244"/>
      <c r="J249" s="245">
        <f>ROUND(I249*H249,2)</f>
        <v>0</v>
      </c>
      <c r="K249" s="246"/>
      <c r="L249" s="41"/>
      <c r="M249" s="247" t="s">
        <v>1</v>
      </c>
      <c r="N249" s="248" t="s">
        <v>41</v>
      </c>
      <c r="O249" s="88"/>
      <c r="P249" s="249">
        <f>O249*H249</f>
        <v>0</v>
      </c>
      <c r="Q249" s="249">
        <v>0.0017976145000000001</v>
      </c>
      <c r="R249" s="249">
        <f>Q249*H249</f>
        <v>0.014380916000000001</v>
      </c>
      <c r="S249" s="249">
        <v>0</v>
      </c>
      <c r="T249" s="250">
        <f>S249*H249</f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251" t="s">
        <v>214</v>
      </c>
      <c r="AT249" s="251" t="s">
        <v>175</v>
      </c>
      <c r="AU249" s="251" t="s">
        <v>85</v>
      </c>
      <c r="AY249" s="14" t="s">
        <v>172</v>
      </c>
      <c r="BE249" s="252">
        <f>IF(N249="základní",J249,0)</f>
        <v>0</v>
      </c>
      <c r="BF249" s="252">
        <f>IF(N249="snížená",J249,0)</f>
        <v>0</v>
      </c>
      <c r="BG249" s="252">
        <f>IF(N249="zákl. přenesená",J249,0)</f>
        <v>0</v>
      </c>
      <c r="BH249" s="252">
        <f>IF(N249="sníž. přenesená",J249,0)</f>
        <v>0</v>
      </c>
      <c r="BI249" s="252">
        <f>IF(N249="nulová",J249,0)</f>
        <v>0</v>
      </c>
      <c r="BJ249" s="14" t="s">
        <v>83</v>
      </c>
      <c r="BK249" s="252">
        <f>ROUND(I249*H249,2)</f>
        <v>0</v>
      </c>
      <c r="BL249" s="14" t="s">
        <v>214</v>
      </c>
      <c r="BM249" s="251" t="s">
        <v>836</v>
      </c>
    </row>
    <row r="250" s="2" customFormat="1" ht="24.15" customHeight="1">
      <c r="A250" s="35"/>
      <c r="B250" s="36"/>
      <c r="C250" s="239" t="s">
        <v>562</v>
      </c>
      <c r="D250" s="239" t="s">
        <v>175</v>
      </c>
      <c r="E250" s="240" t="s">
        <v>837</v>
      </c>
      <c r="F250" s="241" t="s">
        <v>838</v>
      </c>
      <c r="G250" s="242" t="s">
        <v>178</v>
      </c>
      <c r="H250" s="243">
        <v>7</v>
      </c>
      <c r="I250" s="244"/>
      <c r="J250" s="245">
        <f>ROUND(I250*H250,2)</f>
        <v>0</v>
      </c>
      <c r="K250" s="246"/>
      <c r="L250" s="41"/>
      <c r="M250" s="247" t="s">
        <v>1</v>
      </c>
      <c r="N250" s="248" t="s">
        <v>41</v>
      </c>
      <c r="O250" s="88"/>
      <c r="P250" s="249">
        <f>O250*H250</f>
        <v>0</v>
      </c>
      <c r="Q250" s="249">
        <v>0.00021956999999999999</v>
      </c>
      <c r="R250" s="249">
        <f>Q250*H250</f>
        <v>0.0015369899999999998</v>
      </c>
      <c r="S250" s="249">
        <v>0</v>
      </c>
      <c r="T250" s="250">
        <f>S250*H250</f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251" t="s">
        <v>214</v>
      </c>
      <c r="AT250" s="251" t="s">
        <v>175</v>
      </c>
      <c r="AU250" s="251" t="s">
        <v>85</v>
      </c>
      <c r="AY250" s="14" t="s">
        <v>172</v>
      </c>
      <c r="BE250" s="252">
        <f>IF(N250="základní",J250,0)</f>
        <v>0</v>
      </c>
      <c r="BF250" s="252">
        <f>IF(N250="snížená",J250,0)</f>
        <v>0</v>
      </c>
      <c r="BG250" s="252">
        <f>IF(N250="zákl. přenesená",J250,0)</f>
        <v>0</v>
      </c>
      <c r="BH250" s="252">
        <f>IF(N250="sníž. přenesená",J250,0)</f>
        <v>0</v>
      </c>
      <c r="BI250" s="252">
        <f>IF(N250="nulová",J250,0)</f>
        <v>0</v>
      </c>
      <c r="BJ250" s="14" t="s">
        <v>83</v>
      </c>
      <c r="BK250" s="252">
        <f>ROUND(I250*H250,2)</f>
        <v>0</v>
      </c>
      <c r="BL250" s="14" t="s">
        <v>214</v>
      </c>
      <c r="BM250" s="251" t="s">
        <v>839</v>
      </c>
    </row>
    <row r="251" s="2" customFormat="1" ht="24.15" customHeight="1">
      <c r="A251" s="35"/>
      <c r="B251" s="36"/>
      <c r="C251" s="239" t="s">
        <v>567</v>
      </c>
      <c r="D251" s="239" t="s">
        <v>175</v>
      </c>
      <c r="E251" s="240" t="s">
        <v>1229</v>
      </c>
      <c r="F251" s="241" t="s">
        <v>1230</v>
      </c>
      <c r="G251" s="242" t="s">
        <v>178</v>
      </c>
      <c r="H251" s="243">
        <v>3</v>
      </c>
      <c r="I251" s="244"/>
      <c r="J251" s="245">
        <f>ROUND(I251*H251,2)</f>
        <v>0</v>
      </c>
      <c r="K251" s="246"/>
      <c r="L251" s="41"/>
      <c r="M251" s="247" t="s">
        <v>1</v>
      </c>
      <c r="N251" s="248" t="s">
        <v>41</v>
      </c>
      <c r="O251" s="88"/>
      <c r="P251" s="249">
        <f>O251*H251</f>
        <v>0</v>
      </c>
      <c r="Q251" s="249">
        <v>0.00124</v>
      </c>
      <c r="R251" s="249">
        <f>Q251*H251</f>
        <v>0.0037200000000000002</v>
      </c>
      <c r="S251" s="249">
        <v>0</v>
      </c>
      <c r="T251" s="250">
        <f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251" t="s">
        <v>214</v>
      </c>
      <c r="AT251" s="251" t="s">
        <v>175</v>
      </c>
      <c r="AU251" s="251" t="s">
        <v>85</v>
      </c>
      <c r="AY251" s="14" t="s">
        <v>172</v>
      </c>
      <c r="BE251" s="252">
        <f>IF(N251="základní",J251,0)</f>
        <v>0</v>
      </c>
      <c r="BF251" s="252">
        <f>IF(N251="snížená",J251,0)</f>
        <v>0</v>
      </c>
      <c r="BG251" s="252">
        <f>IF(N251="zákl. přenesená",J251,0)</f>
        <v>0</v>
      </c>
      <c r="BH251" s="252">
        <f>IF(N251="sníž. přenesená",J251,0)</f>
        <v>0</v>
      </c>
      <c r="BI251" s="252">
        <f>IF(N251="nulová",J251,0)</f>
        <v>0</v>
      </c>
      <c r="BJ251" s="14" t="s">
        <v>83</v>
      </c>
      <c r="BK251" s="252">
        <f>ROUND(I251*H251,2)</f>
        <v>0</v>
      </c>
      <c r="BL251" s="14" t="s">
        <v>214</v>
      </c>
      <c r="BM251" s="251" t="s">
        <v>1231</v>
      </c>
    </row>
    <row r="252" s="2" customFormat="1" ht="21.75" customHeight="1">
      <c r="A252" s="35"/>
      <c r="B252" s="36"/>
      <c r="C252" s="239" t="s">
        <v>572</v>
      </c>
      <c r="D252" s="239" t="s">
        <v>175</v>
      </c>
      <c r="E252" s="240" t="s">
        <v>846</v>
      </c>
      <c r="F252" s="241" t="s">
        <v>847</v>
      </c>
      <c r="G252" s="242" t="s">
        <v>178</v>
      </c>
      <c r="H252" s="243">
        <v>2</v>
      </c>
      <c r="I252" s="244"/>
      <c r="J252" s="245">
        <f>ROUND(I252*H252,2)</f>
        <v>0</v>
      </c>
      <c r="K252" s="246"/>
      <c r="L252" s="41"/>
      <c r="M252" s="247" t="s">
        <v>1</v>
      </c>
      <c r="N252" s="248" t="s">
        <v>41</v>
      </c>
      <c r="O252" s="88"/>
      <c r="P252" s="249">
        <f>O252*H252</f>
        <v>0</v>
      </c>
      <c r="Q252" s="249">
        <v>0.00173</v>
      </c>
      <c r="R252" s="249">
        <f>Q252*H252</f>
        <v>0.00346</v>
      </c>
      <c r="S252" s="249">
        <v>0</v>
      </c>
      <c r="T252" s="250">
        <f>S252*H252</f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251" t="s">
        <v>214</v>
      </c>
      <c r="AT252" s="251" t="s">
        <v>175</v>
      </c>
      <c r="AU252" s="251" t="s">
        <v>85</v>
      </c>
      <c r="AY252" s="14" t="s">
        <v>172</v>
      </c>
      <c r="BE252" s="252">
        <f>IF(N252="základní",J252,0)</f>
        <v>0</v>
      </c>
      <c r="BF252" s="252">
        <f>IF(N252="snížená",J252,0)</f>
        <v>0</v>
      </c>
      <c r="BG252" s="252">
        <f>IF(N252="zákl. přenesená",J252,0)</f>
        <v>0</v>
      </c>
      <c r="BH252" s="252">
        <f>IF(N252="sníž. přenesená",J252,0)</f>
        <v>0</v>
      </c>
      <c r="BI252" s="252">
        <f>IF(N252="nulová",J252,0)</f>
        <v>0</v>
      </c>
      <c r="BJ252" s="14" t="s">
        <v>83</v>
      </c>
      <c r="BK252" s="252">
        <f>ROUND(I252*H252,2)</f>
        <v>0</v>
      </c>
      <c r="BL252" s="14" t="s">
        <v>214</v>
      </c>
      <c r="BM252" s="251" t="s">
        <v>848</v>
      </c>
    </row>
    <row r="253" s="2" customFormat="1" ht="24.15" customHeight="1">
      <c r="A253" s="35"/>
      <c r="B253" s="36"/>
      <c r="C253" s="239" t="s">
        <v>576</v>
      </c>
      <c r="D253" s="239" t="s">
        <v>175</v>
      </c>
      <c r="E253" s="240" t="s">
        <v>852</v>
      </c>
      <c r="F253" s="241" t="s">
        <v>853</v>
      </c>
      <c r="G253" s="242" t="s">
        <v>178</v>
      </c>
      <c r="H253" s="243">
        <v>10</v>
      </c>
      <c r="I253" s="244"/>
      <c r="J253" s="245">
        <f>ROUND(I253*H253,2)</f>
        <v>0</v>
      </c>
      <c r="K253" s="246"/>
      <c r="L253" s="41"/>
      <c r="M253" s="247" t="s">
        <v>1</v>
      </c>
      <c r="N253" s="248" t="s">
        <v>41</v>
      </c>
      <c r="O253" s="88"/>
      <c r="P253" s="249">
        <f>O253*H253</f>
        <v>0</v>
      </c>
      <c r="Q253" s="249">
        <v>0.00069957000000000005</v>
      </c>
      <c r="R253" s="249">
        <f>Q253*H253</f>
        <v>0.0069957000000000005</v>
      </c>
      <c r="S253" s="249">
        <v>0</v>
      </c>
      <c r="T253" s="250">
        <f>S253*H253</f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251" t="s">
        <v>214</v>
      </c>
      <c r="AT253" s="251" t="s">
        <v>175</v>
      </c>
      <c r="AU253" s="251" t="s">
        <v>85</v>
      </c>
      <c r="AY253" s="14" t="s">
        <v>172</v>
      </c>
      <c r="BE253" s="252">
        <f>IF(N253="základní",J253,0)</f>
        <v>0</v>
      </c>
      <c r="BF253" s="252">
        <f>IF(N253="snížená",J253,0)</f>
        <v>0</v>
      </c>
      <c r="BG253" s="252">
        <f>IF(N253="zákl. přenesená",J253,0)</f>
        <v>0</v>
      </c>
      <c r="BH253" s="252">
        <f>IF(N253="sníž. přenesená",J253,0)</f>
        <v>0</v>
      </c>
      <c r="BI253" s="252">
        <f>IF(N253="nulová",J253,0)</f>
        <v>0</v>
      </c>
      <c r="BJ253" s="14" t="s">
        <v>83</v>
      </c>
      <c r="BK253" s="252">
        <f>ROUND(I253*H253,2)</f>
        <v>0</v>
      </c>
      <c r="BL253" s="14" t="s">
        <v>214</v>
      </c>
      <c r="BM253" s="251" t="s">
        <v>854</v>
      </c>
    </row>
    <row r="254" s="2" customFormat="1" ht="21.75" customHeight="1">
      <c r="A254" s="35"/>
      <c r="B254" s="36"/>
      <c r="C254" s="239" t="s">
        <v>579</v>
      </c>
      <c r="D254" s="239" t="s">
        <v>175</v>
      </c>
      <c r="E254" s="240" t="s">
        <v>855</v>
      </c>
      <c r="F254" s="241" t="s">
        <v>856</v>
      </c>
      <c r="G254" s="242" t="s">
        <v>178</v>
      </c>
      <c r="H254" s="243">
        <v>8</v>
      </c>
      <c r="I254" s="244"/>
      <c r="J254" s="245">
        <f>ROUND(I254*H254,2)</f>
        <v>0</v>
      </c>
      <c r="K254" s="246"/>
      <c r="L254" s="41"/>
      <c r="M254" s="247" t="s">
        <v>1</v>
      </c>
      <c r="N254" s="248" t="s">
        <v>41</v>
      </c>
      <c r="O254" s="88"/>
      <c r="P254" s="249">
        <f>O254*H254</f>
        <v>0</v>
      </c>
      <c r="Q254" s="249">
        <v>0.00167957</v>
      </c>
      <c r="R254" s="249">
        <f>Q254*H254</f>
        <v>0.01343656</v>
      </c>
      <c r="S254" s="249">
        <v>0</v>
      </c>
      <c r="T254" s="250">
        <f>S254*H254</f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251" t="s">
        <v>214</v>
      </c>
      <c r="AT254" s="251" t="s">
        <v>175</v>
      </c>
      <c r="AU254" s="251" t="s">
        <v>85</v>
      </c>
      <c r="AY254" s="14" t="s">
        <v>172</v>
      </c>
      <c r="BE254" s="252">
        <f>IF(N254="základní",J254,0)</f>
        <v>0</v>
      </c>
      <c r="BF254" s="252">
        <f>IF(N254="snížená",J254,0)</f>
        <v>0</v>
      </c>
      <c r="BG254" s="252">
        <f>IF(N254="zákl. přenesená",J254,0)</f>
        <v>0</v>
      </c>
      <c r="BH254" s="252">
        <f>IF(N254="sníž. přenesená",J254,0)</f>
        <v>0</v>
      </c>
      <c r="BI254" s="252">
        <f>IF(N254="nulová",J254,0)</f>
        <v>0</v>
      </c>
      <c r="BJ254" s="14" t="s">
        <v>83</v>
      </c>
      <c r="BK254" s="252">
        <f>ROUND(I254*H254,2)</f>
        <v>0</v>
      </c>
      <c r="BL254" s="14" t="s">
        <v>214</v>
      </c>
      <c r="BM254" s="251" t="s">
        <v>857</v>
      </c>
    </row>
    <row r="255" s="2" customFormat="1" ht="37.8" customHeight="1">
      <c r="A255" s="35"/>
      <c r="B255" s="36"/>
      <c r="C255" s="239" t="s">
        <v>867</v>
      </c>
      <c r="D255" s="239" t="s">
        <v>175</v>
      </c>
      <c r="E255" s="240" t="s">
        <v>858</v>
      </c>
      <c r="F255" s="241" t="s">
        <v>859</v>
      </c>
      <c r="G255" s="242" t="s">
        <v>341</v>
      </c>
      <c r="H255" s="243">
        <v>2</v>
      </c>
      <c r="I255" s="244"/>
      <c r="J255" s="245">
        <f>ROUND(I255*H255,2)</f>
        <v>0</v>
      </c>
      <c r="K255" s="246"/>
      <c r="L255" s="41"/>
      <c r="M255" s="247" t="s">
        <v>1</v>
      </c>
      <c r="N255" s="248" t="s">
        <v>41</v>
      </c>
      <c r="O255" s="88"/>
      <c r="P255" s="249">
        <f>O255*H255</f>
        <v>0</v>
      </c>
      <c r="Q255" s="249">
        <v>0.0037736862000000001</v>
      </c>
      <c r="R255" s="249">
        <f>Q255*H255</f>
        <v>0.0075473724000000002</v>
      </c>
      <c r="S255" s="249">
        <v>0</v>
      </c>
      <c r="T255" s="250">
        <f>S255*H255</f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251" t="s">
        <v>214</v>
      </c>
      <c r="AT255" s="251" t="s">
        <v>175</v>
      </c>
      <c r="AU255" s="251" t="s">
        <v>85</v>
      </c>
      <c r="AY255" s="14" t="s">
        <v>172</v>
      </c>
      <c r="BE255" s="252">
        <f>IF(N255="základní",J255,0)</f>
        <v>0</v>
      </c>
      <c r="BF255" s="252">
        <f>IF(N255="snížená",J255,0)</f>
        <v>0</v>
      </c>
      <c r="BG255" s="252">
        <f>IF(N255="zákl. přenesená",J255,0)</f>
        <v>0</v>
      </c>
      <c r="BH255" s="252">
        <f>IF(N255="sníž. přenesená",J255,0)</f>
        <v>0</v>
      </c>
      <c r="BI255" s="252">
        <f>IF(N255="nulová",J255,0)</f>
        <v>0</v>
      </c>
      <c r="BJ255" s="14" t="s">
        <v>83</v>
      </c>
      <c r="BK255" s="252">
        <f>ROUND(I255*H255,2)</f>
        <v>0</v>
      </c>
      <c r="BL255" s="14" t="s">
        <v>214</v>
      </c>
      <c r="BM255" s="251" t="s">
        <v>860</v>
      </c>
    </row>
    <row r="256" s="2" customFormat="1" ht="24.15" customHeight="1">
      <c r="A256" s="35"/>
      <c r="B256" s="36"/>
      <c r="C256" s="239" t="s">
        <v>871</v>
      </c>
      <c r="D256" s="239" t="s">
        <v>175</v>
      </c>
      <c r="E256" s="240" t="s">
        <v>861</v>
      </c>
      <c r="F256" s="241" t="s">
        <v>862</v>
      </c>
      <c r="G256" s="242" t="s">
        <v>178</v>
      </c>
      <c r="H256" s="243">
        <v>4</v>
      </c>
      <c r="I256" s="244"/>
      <c r="J256" s="245">
        <f>ROUND(I256*H256,2)</f>
        <v>0</v>
      </c>
      <c r="K256" s="246"/>
      <c r="L256" s="41"/>
      <c r="M256" s="247" t="s">
        <v>1</v>
      </c>
      <c r="N256" s="248" t="s">
        <v>41</v>
      </c>
      <c r="O256" s="88"/>
      <c r="P256" s="249">
        <f>O256*H256</f>
        <v>0</v>
      </c>
      <c r="Q256" s="249">
        <v>0.00055756999999999996</v>
      </c>
      <c r="R256" s="249">
        <f>Q256*H256</f>
        <v>0.0022302799999999998</v>
      </c>
      <c r="S256" s="249">
        <v>0</v>
      </c>
      <c r="T256" s="250">
        <f>S256*H256</f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251" t="s">
        <v>214</v>
      </c>
      <c r="AT256" s="251" t="s">
        <v>175</v>
      </c>
      <c r="AU256" s="251" t="s">
        <v>85</v>
      </c>
      <c r="AY256" s="14" t="s">
        <v>172</v>
      </c>
      <c r="BE256" s="252">
        <f>IF(N256="základní",J256,0)</f>
        <v>0</v>
      </c>
      <c r="BF256" s="252">
        <f>IF(N256="snížená",J256,0)</f>
        <v>0</v>
      </c>
      <c r="BG256" s="252">
        <f>IF(N256="zákl. přenesená",J256,0)</f>
        <v>0</v>
      </c>
      <c r="BH256" s="252">
        <f>IF(N256="sníž. přenesená",J256,0)</f>
        <v>0</v>
      </c>
      <c r="BI256" s="252">
        <f>IF(N256="nulová",J256,0)</f>
        <v>0</v>
      </c>
      <c r="BJ256" s="14" t="s">
        <v>83</v>
      </c>
      <c r="BK256" s="252">
        <f>ROUND(I256*H256,2)</f>
        <v>0</v>
      </c>
      <c r="BL256" s="14" t="s">
        <v>214</v>
      </c>
      <c r="BM256" s="251" t="s">
        <v>863</v>
      </c>
    </row>
    <row r="257" s="2" customFormat="1" ht="16.5" customHeight="1">
      <c r="A257" s="35"/>
      <c r="B257" s="36"/>
      <c r="C257" s="239" t="s">
        <v>873</v>
      </c>
      <c r="D257" s="239" t="s">
        <v>175</v>
      </c>
      <c r="E257" s="240" t="s">
        <v>864</v>
      </c>
      <c r="F257" s="241" t="s">
        <v>865</v>
      </c>
      <c r="G257" s="242" t="s">
        <v>178</v>
      </c>
      <c r="H257" s="243">
        <v>4</v>
      </c>
      <c r="I257" s="244"/>
      <c r="J257" s="245">
        <f>ROUND(I257*H257,2)</f>
        <v>0</v>
      </c>
      <c r="K257" s="246"/>
      <c r="L257" s="41"/>
      <c r="M257" s="247" t="s">
        <v>1</v>
      </c>
      <c r="N257" s="248" t="s">
        <v>41</v>
      </c>
      <c r="O257" s="88"/>
      <c r="P257" s="249">
        <f>O257*H257</f>
        <v>0</v>
      </c>
      <c r="Q257" s="249">
        <v>0.0031199999999999999</v>
      </c>
      <c r="R257" s="249">
        <f>Q257*H257</f>
        <v>0.01248</v>
      </c>
      <c r="S257" s="249">
        <v>0</v>
      </c>
      <c r="T257" s="250">
        <f>S257*H257</f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251" t="s">
        <v>214</v>
      </c>
      <c r="AT257" s="251" t="s">
        <v>175</v>
      </c>
      <c r="AU257" s="251" t="s">
        <v>85</v>
      </c>
      <c r="AY257" s="14" t="s">
        <v>172</v>
      </c>
      <c r="BE257" s="252">
        <f>IF(N257="základní",J257,0)</f>
        <v>0</v>
      </c>
      <c r="BF257" s="252">
        <f>IF(N257="snížená",J257,0)</f>
        <v>0</v>
      </c>
      <c r="BG257" s="252">
        <f>IF(N257="zákl. přenesená",J257,0)</f>
        <v>0</v>
      </c>
      <c r="BH257" s="252">
        <f>IF(N257="sníž. přenesená",J257,0)</f>
        <v>0</v>
      </c>
      <c r="BI257" s="252">
        <f>IF(N257="nulová",J257,0)</f>
        <v>0</v>
      </c>
      <c r="BJ257" s="14" t="s">
        <v>83</v>
      </c>
      <c r="BK257" s="252">
        <f>ROUND(I257*H257,2)</f>
        <v>0</v>
      </c>
      <c r="BL257" s="14" t="s">
        <v>214</v>
      </c>
      <c r="BM257" s="251" t="s">
        <v>1232</v>
      </c>
    </row>
    <row r="258" s="2" customFormat="1" ht="24.15" customHeight="1">
      <c r="A258" s="35"/>
      <c r="B258" s="36"/>
      <c r="C258" s="239" t="s">
        <v>875</v>
      </c>
      <c r="D258" s="239" t="s">
        <v>175</v>
      </c>
      <c r="E258" s="240" t="s">
        <v>868</v>
      </c>
      <c r="F258" s="241" t="s">
        <v>869</v>
      </c>
      <c r="G258" s="242" t="s">
        <v>178</v>
      </c>
      <c r="H258" s="243">
        <v>1</v>
      </c>
      <c r="I258" s="244"/>
      <c r="J258" s="245">
        <f>ROUND(I258*H258,2)</f>
        <v>0</v>
      </c>
      <c r="K258" s="246"/>
      <c r="L258" s="41"/>
      <c r="M258" s="247" t="s">
        <v>1</v>
      </c>
      <c r="N258" s="248" t="s">
        <v>41</v>
      </c>
      <c r="O258" s="88"/>
      <c r="P258" s="249">
        <f>O258*H258</f>
        <v>0</v>
      </c>
      <c r="Q258" s="249">
        <v>0.0014675700000000001</v>
      </c>
      <c r="R258" s="249">
        <f>Q258*H258</f>
        <v>0.0014675700000000001</v>
      </c>
      <c r="S258" s="249">
        <v>0</v>
      </c>
      <c r="T258" s="250">
        <f>S258*H258</f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251" t="s">
        <v>214</v>
      </c>
      <c r="AT258" s="251" t="s">
        <v>175</v>
      </c>
      <c r="AU258" s="251" t="s">
        <v>85</v>
      </c>
      <c r="AY258" s="14" t="s">
        <v>172</v>
      </c>
      <c r="BE258" s="252">
        <f>IF(N258="základní",J258,0)</f>
        <v>0</v>
      </c>
      <c r="BF258" s="252">
        <f>IF(N258="snížená",J258,0)</f>
        <v>0</v>
      </c>
      <c r="BG258" s="252">
        <f>IF(N258="zákl. přenesená",J258,0)</f>
        <v>0</v>
      </c>
      <c r="BH258" s="252">
        <f>IF(N258="sníž. přenesená",J258,0)</f>
        <v>0</v>
      </c>
      <c r="BI258" s="252">
        <f>IF(N258="nulová",J258,0)</f>
        <v>0</v>
      </c>
      <c r="BJ258" s="14" t="s">
        <v>83</v>
      </c>
      <c r="BK258" s="252">
        <f>ROUND(I258*H258,2)</f>
        <v>0</v>
      </c>
      <c r="BL258" s="14" t="s">
        <v>214</v>
      </c>
      <c r="BM258" s="251" t="s">
        <v>870</v>
      </c>
    </row>
    <row r="259" s="2" customFormat="1" ht="24.15" customHeight="1">
      <c r="A259" s="35"/>
      <c r="B259" s="36"/>
      <c r="C259" s="239" t="s">
        <v>877</v>
      </c>
      <c r="D259" s="239" t="s">
        <v>175</v>
      </c>
      <c r="E259" s="240" t="s">
        <v>314</v>
      </c>
      <c r="F259" s="241" t="s">
        <v>315</v>
      </c>
      <c r="G259" s="242" t="s">
        <v>178</v>
      </c>
      <c r="H259" s="243">
        <v>1</v>
      </c>
      <c r="I259" s="244"/>
      <c r="J259" s="245">
        <f>ROUND(I259*H259,2)</f>
        <v>0</v>
      </c>
      <c r="K259" s="246"/>
      <c r="L259" s="41"/>
      <c r="M259" s="247" t="s">
        <v>1</v>
      </c>
      <c r="N259" s="248" t="s">
        <v>41</v>
      </c>
      <c r="O259" s="88"/>
      <c r="P259" s="249">
        <f>O259*H259</f>
        <v>0</v>
      </c>
      <c r="Q259" s="249">
        <v>0.00075000000000000002</v>
      </c>
      <c r="R259" s="249">
        <f>Q259*H259</f>
        <v>0.00075000000000000002</v>
      </c>
      <c r="S259" s="249">
        <v>0</v>
      </c>
      <c r="T259" s="250">
        <f>S259*H259</f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251" t="s">
        <v>214</v>
      </c>
      <c r="AT259" s="251" t="s">
        <v>175</v>
      </c>
      <c r="AU259" s="251" t="s">
        <v>85</v>
      </c>
      <c r="AY259" s="14" t="s">
        <v>172</v>
      </c>
      <c r="BE259" s="252">
        <f>IF(N259="základní",J259,0)</f>
        <v>0</v>
      </c>
      <c r="BF259" s="252">
        <f>IF(N259="snížená",J259,0)</f>
        <v>0</v>
      </c>
      <c r="BG259" s="252">
        <f>IF(N259="zákl. přenesená",J259,0)</f>
        <v>0</v>
      </c>
      <c r="BH259" s="252">
        <f>IF(N259="sníž. přenesená",J259,0)</f>
        <v>0</v>
      </c>
      <c r="BI259" s="252">
        <f>IF(N259="nulová",J259,0)</f>
        <v>0</v>
      </c>
      <c r="BJ259" s="14" t="s">
        <v>83</v>
      </c>
      <c r="BK259" s="252">
        <f>ROUND(I259*H259,2)</f>
        <v>0</v>
      </c>
      <c r="BL259" s="14" t="s">
        <v>214</v>
      </c>
      <c r="BM259" s="251" t="s">
        <v>1233</v>
      </c>
    </row>
    <row r="260" s="2" customFormat="1" ht="16.5" customHeight="1">
      <c r="A260" s="35"/>
      <c r="B260" s="36"/>
      <c r="C260" s="239" t="s">
        <v>879</v>
      </c>
      <c r="D260" s="239" t="s">
        <v>175</v>
      </c>
      <c r="E260" s="240" t="s">
        <v>318</v>
      </c>
      <c r="F260" s="241" t="s">
        <v>319</v>
      </c>
      <c r="G260" s="242" t="s">
        <v>178</v>
      </c>
      <c r="H260" s="243">
        <v>1</v>
      </c>
      <c r="I260" s="244"/>
      <c r="J260" s="245">
        <f>ROUND(I260*H260,2)</f>
        <v>0</v>
      </c>
      <c r="K260" s="246"/>
      <c r="L260" s="41"/>
      <c r="M260" s="247" t="s">
        <v>1</v>
      </c>
      <c r="N260" s="248" t="s">
        <v>41</v>
      </c>
      <c r="O260" s="88"/>
      <c r="P260" s="249">
        <f>O260*H260</f>
        <v>0</v>
      </c>
      <c r="Q260" s="249">
        <v>0.00024000000000000001</v>
      </c>
      <c r="R260" s="249">
        <f>Q260*H260</f>
        <v>0.00024000000000000001</v>
      </c>
      <c r="S260" s="249">
        <v>0</v>
      </c>
      <c r="T260" s="250">
        <f>S260*H260</f>
        <v>0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251" t="s">
        <v>214</v>
      </c>
      <c r="AT260" s="251" t="s">
        <v>175</v>
      </c>
      <c r="AU260" s="251" t="s">
        <v>85</v>
      </c>
      <c r="AY260" s="14" t="s">
        <v>172</v>
      </c>
      <c r="BE260" s="252">
        <f>IF(N260="základní",J260,0)</f>
        <v>0</v>
      </c>
      <c r="BF260" s="252">
        <f>IF(N260="snížená",J260,0)</f>
        <v>0</v>
      </c>
      <c r="BG260" s="252">
        <f>IF(N260="zákl. přenesená",J260,0)</f>
        <v>0</v>
      </c>
      <c r="BH260" s="252">
        <f>IF(N260="sníž. přenesená",J260,0)</f>
        <v>0</v>
      </c>
      <c r="BI260" s="252">
        <f>IF(N260="nulová",J260,0)</f>
        <v>0</v>
      </c>
      <c r="BJ260" s="14" t="s">
        <v>83</v>
      </c>
      <c r="BK260" s="252">
        <f>ROUND(I260*H260,2)</f>
        <v>0</v>
      </c>
      <c r="BL260" s="14" t="s">
        <v>214</v>
      </c>
      <c r="BM260" s="251" t="s">
        <v>1234</v>
      </c>
    </row>
    <row r="261" s="2" customFormat="1" ht="16.5" customHeight="1">
      <c r="A261" s="35"/>
      <c r="B261" s="36"/>
      <c r="C261" s="239" t="s">
        <v>883</v>
      </c>
      <c r="D261" s="239" t="s">
        <v>175</v>
      </c>
      <c r="E261" s="240" t="s">
        <v>306</v>
      </c>
      <c r="F261" s="241" t="s">
        <v>307</v>
      </c>
      <c r="G261" s="242" t="s">
        <v>178</v>
      </c>
      <c r="H261" s="243">
        <v>1</v>
      </c>
      <c r="I261" s="244"/>
      <c r="J261" s="245">
        <f>ROUND(I261*H261,2)</f>
        <v>0</v>
      </c>
      <c r="K261" s="246"/>
      <c r="L261" s="41"/>
      <c r="M261" s="247" t="s">
        <v>1</v>
      </c>
      <c r="N261" s="248" t="s">
        <v>41</v>
      </c>
      <c r="O261" s="88"/>
      <c r="P261" s="249">
        <f>O261*H261</f>
        <v>0</v>
      </c>
      <c r="Q261" s="249">
        <v>8.0000000000000007E-05</v>
      </c>
      <c r="R261" s="249">
        <f>Q261*H261</f>
        <v>8.0000000000000007E-05</v>
      </c>
      <c r="S261" s="249">
        <v>0</v>
      </c>
      <c r="T261" s="250">
        <f>S261*H261</f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251" t="s">
        <v>214</v>
      </c>
      <c r="AT261" s="251" t="s">
        <v>175</v>
      </c>
      <c r="AU261" s="251" t="s">
        <v>85</v>
      </c>
      <c r="AY261" s="14" t="s">
        <v>172</v>
      </c>
      <c r="BE261" s="252">
        <f>IF(N261="základní",J261,0)</f>
        <v>0</v>
      </c>
      <c r="BF261" s="252">
        <f>IF(N261="snížená",J261,0)</f>
        <v>0</v>
      </c>
      <c r="BG261" s="252">
        <f>IF(N261="zákl. přenesená",J261,0)</f>
        <v>0</v>
      </c>
      <c r="BH261" s="252">
        <f>IF(N261="sníž. přenesená",J261,0)</f>
        <v>0</v>
      </c>
      <c r="BI261" s="252">
        <f>IF(N261="nulová",J261,0)</f>
        <v>0</v>
      </c>
      <c r="BJ261" s="14" t="s">
        <v>83</v>
      </c>
      <c r="BK261" s="252">
        <f>ROUND(I261*H261,2)</f>
        <v>0</v>
      </c>
      <c r="BL261" s="14" t="s">
        <v>214</v>
      </c>
      <c r="BM261" s="251" t="s">
        <v>1235</v>
      </c>
    </row>
    <row r="262" s="2" customFormat="1" ht="24.15" customHeight="1">
      <c r="A262" s="35"/>
      <c r="B262" s="36"/>
      <c r="C262" s="253" t="s">
        <v>889</v>
      </c>
      <c r="D262" s="253" t="s">
        <v>181</v>
      </c>
      <c r="E262" s="254" t="s">
        <v>310</v>
      </c>
      <c r="F262" s="255" t="s">
        <v>311</v>
      </c>
      <c r="G262" s="256" t="s">
        <v>178</v>
      </c>
      <c r="H262" s="257">
        <v>1</v>
      </c>
      <c r="I262" s="258"/>
      <c r="J262" s="259">
        <f>ROUND(I262*H262,2)</f>
        <v>0</v>
      </c>
      <c r="K262" s="260"/>
      <c r="L262" s="261"/>
      <c r="M262" s="262" t="s">
        <v>1</v>
      </c>
      <c r="N262" s="263" t="s">
        <v>41</v>
      </c>
      <c r="O262" s="88"/>
      <c r="P262" s="249">
        <f>O262*H262</f>
        <v>0</v>
      </c>
      <c r="Q262" s="249">
        <v>0.00050000000000000001</v>
      </c>
      <c r="R262" s="249">
        <f>Q262*H262</f>
        <v>0.00050000000000000001</v>
      </c>
      <c r="S262" s="249">
        <v>0</v>
      </c>
      <c r="T262" s="250">
        <f>S262*H262</f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251" t="s">
        <v>309</v>
      </c>
      <c r="AT262" s="251" t="s">
        <v>181</v>
      </c>
      <c r="AU262" s="251" t="s">
        <v>85</v>
      </c>
      <c r="AY262" s="14" t="s">
        <v>172</v>
      </c>
      <c r="BE262" s="252">
        <f>IF(N262="základní",J262,0)</f>
        <v>0</v>
      </c>
      <c r="BF262" s="252">
        <f>IF(N262="snížená",J262,0)</f>
        <v>0</v>
      </c>
      <c r="BG262" s="252">
        <f>IF(N262="zákl. přenesená",J262,0)</f>
        <v>0</v>
      </c>
      <c r="BH262" s="252">
        <f>IF(N262="sníž. přenesená",J262,0)</f>
        <v>0</v>
      </c>
      <c r="BI262" s="252">
        <f>IF(N262="nulová",J262,0)</f>
        <v>0</v>
      </c>
      <c r="BJ262" s="14" t="s">
        <v>83</v>
      </c>
      <c r="BK262" s="252">
        <f>ROUND(I262*H262,2)</f>
        <v>0</v>
      </c>
      <c r="BL262" s="14" t="s">
        <v>214</v>
      </c>
      <c r="BM262" s="251" t="s">
        <v>1236</v>
      </c>
    </row>
    <row r="263" s="2" customFormat="1" ht="24.15" customHeight="1">
      <c r="A263" s="35"/>
      <c r="B263" s="36"/>
      <c r="C263" s="239" t="s">
        <v>893</v>
      </c>
      <c r="D263" s="239" t="s">
        <v>175</v>
      </c>
      <c r="E263" s="240" t="s">
        <v>880</v>
      </c>
      <c r="F263" s="241" t="s">
        <v>881</v>
      </c>
      <c r="G263" s="242" t="s">
        <v>227</v>
      </c>
      <c r="H263" s="264"/>
      <c r="I263" s="244"/>
      <c r="J263" s="245">
        <f>ROUND(I263*H263,2)</f>
        <v>0</v>
      </c>
      <c r="K263" s="246"/>
      <c r="L263" s="41"/>
      <c r="M263" s="247" t="s">
        <v>1</v>
      </c>
      <c r="N263" s="248" t="s">
        <v>41</v>
      </c>
      <c r="O263" s="88"/>
      <c r="P263" s="249">
        <f>O263*H263</f>
        <v>0</v>
      </c>
      <c r="Q263" s="249">
        <v>0</v>
      </c>
      <c r="R263" s="249">
        <f>Q263*H263</f>
        <v>0</v>
      </c>
      <c r="S263" s="249">
        <v>0</v>
      </c>
      <c r="T263" s="250">
        <f>S263*H263</f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251" t="s">
        <v>214</v>
      </c>
      <c r="AT263" s="251" t="s">
        <v>175</v>
      </c>
      <c r="AU263" s="251" t="s">
        <v>85</v>
      </c>
      <c r="AY263" s="14" t="s">
        <v>172</v>
      </c>
      <c r="BE263" s="252">
        <f>IF(N263="základní",J263,0)</f>
        <v>0</v>
      </c>
      <c r="BF263" s="252">
        <f>IF(N263="snížená",J263,0)</f>
        <v>0</v>
      </c>
      <c r="BG263" s="252">
        <f>IF(N263="zákl. přenesená",J263,0)</f>
        <v>0</v>
      </c>
      <c r="BH263" s="252">
        <f>IF(N263="sníž. přenesená",J263,0)</f>
        <v>0</v>
      </c>
      <c r="BI263" s="252">
        <f>IF(N263="nulová",J263,0)</f>
        <v>0</v>
      </c>
      <c r="BJ263" s="14" t="s">
        <v>83</v>
      </c>
      <c r="BK263" s="252">
        <f>ROUND(I263*H263,2)</f>
        <v>0</v>
      </c>
      <c r="BL263" s="14" t="s">
        <v>214</v>
      </c>
      <c r="BM263" s="251" t="s">
        <v>882</v>
      </c>
    </row>
    <row r="264" s="2" customFormat="1" ht="24.15" customHeight="1">
      <c r="A264" s="35"/>
      <c r="B264" s="36"/>
      <c r="C264" s="239" t="s">
        <v>897</v>
      </c>
      <c r="D264" s="239" t="s">
        <v>175</v>
      </c>
      <c r="E264" s="240" t="s">
        <v>884</v>
      </c>
      <c r="F264" s="241" t="s">
        <v>885</v>
      </c>
      <c r="G264" s="242" t="s">
        <v>227</v>
      </c>
      <c r="H264" s="264"/>
      <c r="I264" s="244"/>
      <c r="J264" s="245">
        <f>ROUND(I264*H264,2)</f>
        <v>0</v>
      </c>
      <c r="K264" s="246"/>
      <c r="L264" s="41"/>
      <c r="M264" s="247" t="s">
        <v>1</v>
      </c>
      <c r="N264" s="248" t="s">
        <v>41</v>
      </c>
      <c r="O264" s="88"/>
      <c r="P264" s="249">
        <f>O264*H264</f>
        <v>0</v>
      </c>
      <c r="Q264" s="249">
        <v>0</v>
      </c>
      <c r="R264" s="249">
        <f>Q264*H264</f>
        <v>0</v>
      </c>
      <c r="S264" s="249">
        <v>0</v>
      </c>
      <c r="T264" s="250">
        <f>S264*H264</f>
        <v>0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251" t="s">
        <v>214</v>
      </c>
      <c r="AT264" s="251" t="s">
        <v>175</v>
      </c>
      <c r="AU264" s="251" t="s">
        <v>85</v>
      </c>
      <c r="AY264" s="14" t="s">
        <v>172</v>
      </c>
      <c r="BE264" s="252">
        <f>IF(N264="základní",J264,0)</f>
        <v>0</v>
      </c>
      <c r="BF264" s="252">
        <f>IF(N264="snížená",J264,0)</f>
        <v>0</v>
      </c>
      <c r="BG264" s="252">
        <f>IF(N264="zákl. přenesená",J264,0)</f>
        <v>0</v>
      </c>
      <c r="BH264" s="252">
        <f>IF(N264="sníž. přenesená",J264,0)</f>
        <v>0</v>
      </c>
      <c r="BI264" s="252">
        <f>IF(N264="nulová",J264,0)</f>
        <v>0</v>
      </c>
      <c r="BJ264" s="14" t="s">
        <v>83</v>
      </c>
      <c r="BK264" s="252">
        <f>ROUND(I264*H264,2)</f>
        <v>0</v>
      </c>
      <c r="BL264" s="14" t="s">
        <v>214</v>
      </c>
      <c r="BM264" s="251" t="s">
        <v>886</v>
      </c>
    </row>
    <row r="265" s="12" customFormat="1" ht="22.8" customHeight="1">
      <c r="A265" s="12"/>
      <c r="B265" s="223"/>
      <c r="C265" s="224"/>
      <c r="D265" s="225" t="s">
        <v>75</v>
      </c>
      <c r="E265" s="237" t="s">
        <v>887</v>
      </c>
      <c r="F265" s="237" t="s">
        <v>888</v>
      </c>
      <c r="G265" s="224"/>
      <c r="H265" s="224"/>
      <c r="I265" s="227"/>
      <c r="J265" s="238">
        <f>BK265</f>
        <v>0</v>
      </c>
      <c r="K265" s="224"/>
      <c r="L265" s="229"/>
      <c r="M265" s="230"/>
      <c r="N265" s="231"/>
      <c r="O265" s="231"/>
      <c r="P265" s="232">
        <f>SUM(P266:P271)</f>
        <v>0</v>
      </c>
      <c r="Q265" s="231"/>
      <c r="R265" s="232">
        <f>SUM(R266:R271)</f>
        <v>0</v>
      </c>
      <c r="S265" s="231"/>
      <c r="T265" s="233">
        <f>SUM(T266:T271)</f>
        <v>0</v>
      </c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R265" s="234" t="s">
        <v>85</v>
      </c>
      <c r="AT265" s="235" t="s">
        <v>75</v>
      </c>
      <c r="AU265" s="235" t="s">
        <v>83</v>
      </c>
      <c r="AY265" s="234" t="s">
        <v>172</v>
      </c>
      <c r="BK265" s="236">
        <f>SUM(BK266:BK271)</f>
        <v>0</v>
      </c>
    </row>
    <row r="266" s="2" customFormat="1" ht="21.75" customHeight="1">
      <c r="A266" s="35"/>
      <c r="B266" s="36"/>
      <c r="C266" s="239" t="s">
        <v>901</v>
      </c>
      <c r="D266" s="239" t="s">
        <v>175</v>
      </c>
      <c r="E266" s="240" t="s">
        <v>890</v>
      </c>
      <c r="F266" s="241" t="s">
        <v>891</v>
      </c>
      <c r="G266" s="242" t="s">
        <v>336</v>
      </c>
      <c r="H266" s="243">
        <v>48</v>
      </c>
      <c r="I266" s="244"/>
      <c r="J266" s="245">
        <f>ROUND(I266*H266,2)</f>
        <v>0</v>
      </c>
      <c r="K266" s="246"/>
      <c r="L266" s="41"/>
      <c r="M266" s="247" t="s">
        <v>1</v>
      </c>
      <c r="N266" s="248" t="s">
        <v>41</v>
      </c>
      <c r="O266" s="88"/>
      <c r="P266" s="249">
        <f>O266*H266</f>
        <v>0</v>
      </c>
      <c r="Q266" s="249">
        <v>0</v>
      </c>
      <c r="R266" s="249">
        <f>Q266*H266</f>
        <v>0</v>
      </c>
      <c r="S266" s="249">
        <v>0</v>
      </c>
      <c r="T266" s="250">
        <f>S266*H266</f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251" t="s">
        <v>214</v>
      </c>
      <c r="AT266" s="251" t="s">
        <v>175</v>
      </c>
      <c r="AU266" s="251" t="s">
        <v>85</v>
      </c>
      <c r="AY266" s="14" t="s">
        <v>172</v>
      </c>
      <c r="BE266" s="252">
        <f>IF(N266="základní",J266,0)</f>
        <v>0</v>
      </c>
      <c r="BF266" s="252">
        <f>IF(N266="snížená",J266,0)</f>
        <v>0</v>
      </c>
      <c r="BG266" s="252">
        <f>IF(N266="zákl. přenesená",J266,0)</f>
        <v>0</v>
      </c>
      <c r="BH266" s="252">
        <f>IF(N266="sníž. přenesená",J266,0)</f>
        <v>0</v>
      </c>
      <c r="BI266" s="252">
        <f>IF(N266="nulová",J266,0)</f>
        <v>0</v>
      </c>
      <c r="BJ266" s="14" t="s">
        <v>83</v>
      </c>
      <c r="BK266" s="252">
        <f>ROUND(I266*H266,2)</f>
        <v>0</v>
      </c>
      <c r="BL266" s="14" t="s">
        <v>214</v>
      </c>
      <c r="BM266" s="251" t="s">
        <v>892</v>
      </c>
    </row>
    <row r="267" s="2" customFormat="1" ht="24.15" customHeight="1">
      <c r="A267" s="35"/>
      <c r="B267" s="36"/>
      <c r="C267" s="253" t="s">
        <v>905</v>
      </c>
      <c r="D267" s="253" t="s">
        <v>181</v>
      </c>
      <c r="E267" s="254" t="s">
        <v>894</v>
      </c>
      <c r="F267" s="255" t="s">
        <v>895</v>
      </c>
      <c r="G267" s="256" t="s">
        <v>504</v>
      </c>
      <c r="H267" s="257">
        <v>1</v>
      </c>
      <c r="I267" s="258"/>
      <c r="J267" s="259">
        <f>ROUND(I267*H267,2)</f>
        <v>0</v>
      </c>
      <c r="K267" s="260"/>
      <c r="L267" s="261"/>
      <c r="M267" s="262" t="s">
        <v>1</v>
      </c>
      <c r="N267" s="263" t="s">
        <v>41</v>
      </c>
      <c r="O267" s="88"/>
      <c r="P267" s="249">
        <f>O267*H267</f>
        <v>0</v>
      </c>
      <c r="Q267" s="249">
        <v>0</v>
      </c>
      <c r="R267" s="249">
        <f>Q267*H267</f>
        <v>0</v>
      </c>
      <c r="S267" s="249">
        <v>0</v>
      </c>
      <c r="T267" s="250">
        <f>S267*H267</f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251" t="s">
        <v>309</v>
      </c>
      <c r="AT267" s="251" t="s">
        <v>181</v>
      </c>
      <c r="AU267" s="251" t="s">
        <v>85</v>
      </c>
      <c r="AY267" s="14" t="s">
        <v>172</v>
      </c>
      <c r="BE267" s="252">
        <f>IF(N267="základní",J267,0)</f>
        <v>0</v>
      </c>
      <c r="BF267" s="252">
        <f>IF(N267="snížená",J267,0)</f>
        <v>0</v>
      </c>
      <c r="BG267" s="252">
        <f>IF(N267="zákl. přenesená",J267,0)</f>
        <v>0</v>
      </c>
      <c r="BH267" s="252">
        <f>IF(N267="sníž. přenesená",J267,0)</f>
        <v>0</v>
      </c>
      <c r="BI267" s="252">
        <f>IF(N267="nulová",J267,0)</f>
        <v>0</v>
      </c>
      <c r="BJ267" s="14" t="s">
        <v>83</v>
      </c>
      <c r="BK267" s="252">
        <f>ROUND(I267*H267,2)</f>
        <v>0</v>
      </c>
      <c r="BL267" s="14" t="s">
        <v>214</v>
      </c>
      <c r="BM267" s="251" t="s">
        <v>896</v>
      </c>
    </row>
    <row r="268" s="2" customFormat="1" ht="24.15" customHeight="1">
      <c r="A268" s="35"/>
      <c r="B268" s="36"/>
      <c r="C268" s="239" t="s">
        <v>909</v>
      </c>
      <c r="D268" s="239" t="s">
        <v>175</v>
      </c>
      <c r="E268" s="240" t="s">
        <v>898</v>
      </c>
      <c r="F268" s="241" t="s">
        <v>899</v>
      </c>
      <c r="G268" s="242" t="s">
        <v>178</v>
      </c>
      <c r="H268" s="243">
        <v>1</v>
      </c>
      <c r="I268" s="244"/>
      <c r="J268" s="245">
        <f>ROUND(I268*H268,2)</f>
        <v>0</v>
      </c>
      <c r="K268" s="246"/>
      <c r="L268" s="41"/>
      <c r="M268" s="247" t="s">
        <v>1</v>
      </c>
      <c r="N268" s="248" t="s">
        <v>41</v>
      </c>
      <c r="O268" s="88"/>
      <c r="P268" s="249">
        <f>O268*H268</f>
        <v>0</v>
      </c>
      <c r="Q268" s="249">
        <v>0</v>
      </c>
      <c r="R268" s="249">
        <f>Q268*H268</f>
        <v>0</v>
      </c>
      <c r="S268" s="249">
        <v>0</v>
      </c>
      <c r="T268" s="250">
        <f>S268*H268</f>
        <v>0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251" t="s">
        <v>214</v>
      </c>
      <c r="AT268" s="251" t="s">
        <v>175</v>
      </c>
      <c r="AU268" s="251" t="s">
        <v>85</v>
      </c>
      <c r="AY268" s="14" t="s">
        <v>172</v>
      </c>
      <c r="BE268" s="252">
        <f>IF(N268="základní",J268,0)</f>
        <v>0</v>
      </c>
      <c r="BF268" s="252">
        <f>IF(N268="snížená",J268,0)</f>
        <v>0</v>
      </c>
      <c r="BG268" s="252">
        <f>IF(N268="zákl. přenesená",J268,0)</f>
        <v>0</v>
      </c>
      <c r="BH268" s="252">
        <f>IF(N268="sníž. přenesená",J268,0)</f>
        <v>0</v>
      </c>
      <c r="BI268" s="252">
        <f>IF(N268="nulová",J268,0)</f>
        <v>0</v>
      </c>
      <c r="BJ268" s="14" t="s">
        <v>83</v>
      </c>
      <c r="BK268" s="252">
        <f>ROUND(I268*H268,2)</f>
        <v>0</v>
      </c>
      <c r="BL268" s="14" t="s">
        <v>214</v>
      </c>
      <c r="BM268" s="251" t="s">
        <v>900</v>
      </c>
    </row>
    <row r="269" s="2" customFormat="1" ht="16.5" customHeight="1">
      <c r="A269" s="35"/>
      <c r="B269" s="36"/>
      <c r="C269" s="253" t="s">
        <v>915</v>
      </c>
      <c r="D269" s="253" t="s">
        <v>181</v>
      </c>
      <c r="E269" s="254" t="s">
        <v>902</v>
      </c>
      <c r="F269" s="255" t="s">
        <v>903</v>
      </c>
      <c r="G269" s="256" t="s">
        <v>504</v>
      </c>
      <c r="H269" s="257">
        <v>1</v>
      </c>
      <c r="I269" s="258"/>
      <c r="J269" s="259">
        <f>ROUND(I269*H269,2)</f>
        <v>0</v>
      </c>
      <c r="K269" s="260"/>
      <c r="L269" s="261"/>
      <c r="M269" s="262" t="s">
        <v>1</v>
      </c>
      <c r="N269" s="263" t="s">
        <v>41</v>
      </c>
      <c r="O269" s="88"/>
      <c r="P269" s="249">
        <f>O269*H269</f>
        <v>0</v>
      </c>
      <c r="Q269" s="249">
        <v>0</v>
      </c>
      <c r="R269" s="249">
        <f>Q269*H269</f>
        <v>0</v>
      </c>
      <c r="S269" s="249">
        <v>0</v>
      </c>
      <c r="T269" s="250">
        <f>S269*H269</f>
        <v>0</v>
      </c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R269" s="251" t="s">
        <v>309</v>
      </c>
      <c r="AT269" s="251" t="s">
        <v>181</v>
      </c>
      <c r="AU269" s="251" t="s">
        <v>85</v>
      </c>
      <c r="AY269" s="14" t="s">
        <v>172</v>
      </c>
      <c r="BE269" s="252">
        <f>IF(N269="základní",J269,0)</f>
        <v>0</v>
      </c>
      <c r="BF269" s="252">
        <f>IF(N269="snížená",J269,0)</f>
        <v>0</v>
      </c>
      <c r="BG269" s="252">
        <f>IF(N269="zákl. přenesená",J269,0)</f>
        <v>0</v>
      </c>
      <c r="BH269" s="252">
        <f>IF(N269="sníž. přenesená",J269,0)</f>
        <v>0</v>
      </c>
      <c r="BI269" s="252">
        <f>IF(N269="nulová",J269,0)</f>
        <v>0</v>
      </c>
      <c r="BJ269" s="14" t="s">
        <v>83</v>
      </c>
      <c r="BK269" s="252">
        <f>ROUND(I269*H269,2)</f>
        <v>0</v>
      </c>
      <c r="BL269" s="14" t="s">
        <v>214</v>
      </c>
      <c r="BM269" s="251" t="s">
        <v>904</v>
      </c>
    </row>
    <row r="270" s="2" customFormat="1" ht="24.15" customHeight="1">
      <c r="A270" s="35"/>
      <c r="B270" s="36"/>
      <c r="C270" s="239" t="s">
        <v>919</v>
      </c>
      <c r="D270" s="239" t="s">
        <v>175</v>
      </c>
      <c r="E270" s="240" t="s">
        <v>906</v>
      </c>
      <c r="F270" s="241" t="s">
        <v>907</v>
      </c>
      <c r="G270" s="242" t="s">
        <v>227</v>
      </c>
      <c r="H270" s="264"/>
      <c r="I270" s="244"/>
      <c r="J270" s="245">
        <f>ROUND(I270*H270,2)</f>
        <v>0</v>
      </c>
      <c r="K270" s="246"/>
      <c r="L270" s="41"/>
      <c r="M270" s="247" t="s">
        <v>1</v>
      </c>
      <c r="N270" s="248" t="s">
        <v>41</v>
      </c>
      <c r="O270" s="88"/>
      <c r="P270" s="249">
        <f>O270*H270</f>
        <v>0</v>
      </c>
      <c r="Q270" s="249">
        <v>0</v>
      </c>
      <c r="R270" s="249">
        <f>Q270*H270</f>
        <v>0</v>
      </c>
      <c r="S270" s="249">
        <v>0</v>
      </c>
      <c r="T270" s="250">
        <f>S270*H270</f>
        <v>0</v>
      </c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R270" s="251" t="s">
        <v>214</v>
      </c>
      <c r="AT270" s="251" t="s">
        <v>175</v>
      </c>
      <c r="AU270" s="251" t="s">
        <v>85</v>
      </c>
      <c r="AY270" s="14" t="s">
        <v>172</v>
      </c>
      <c r="BE270" s="252">
        <f>IF(N270="základní",J270,0)</f>
        <v>0</v>
      </c>
      <c r="BF270" s="252">
        <f>IF(N270="snížená",J270,0)</f>
        <v>0</v>
      </c>
      <c r="BG270" s="252">
        <f>IF(N270="zákl. přenesená",J270,0)</f>
        <v>0</v>
      </c>
      <c r="BH270" s="252">
        <f>IF(N270="sníž. přenesená",J270,0)</f>
        <v>0</v>
      </c>
      <c r="BI270" s="252">
        <f>IF(N270="nulová",J270,0)</f>
        <v>0</v>
      </c>
      <c r="BJ270" s="14" t="s">
        <v>83</v>
      </c>
      <c r="BK270" s="252">
        <f>ROUND(I270*H270,2)</f>
        <v>0</v>
      </c>
      <c r="BL270" s="14" t="s">
        <v>214</v>
      </c>
      <c r="BM270" s="251" t="s">
        <v>908</v>
      </c>
    </row>
    <row r="271" s="2" customFormat="1" ht="24.15" customHeight="1">
      <c r="A271" s="35"/>
      <c r="B271" s="36"/>
      <c r="C271" s="239" t="s">
        <v>924</v>
      </c>
      <c r="D271" s="239" t="s">
        <v>175</v>
      </c>
      <c r="E271" s="240" t="s">
        <v>910</v>
      </c>
      <c r="F271" s="241" t="s">
        <v>911</v>
      </c>
      <c r="G271" s="242" t="s">
        <v>227</v>
      </c>
      <c r="H271" s="264"/>
      <c r="I271" s="244"/>
      <c r="J271" s="245">
        <f>ROUND(I271*H271,2)</f>
        <v>0</v>
      </c>
      <c r="K271" s="246"/>
      <c r="L271" s="41"/>
      <c r="M271" s="247" t="s">
        <v>1</v>
      </c>
      <c r="N271" s="248" t="s">
        <v>41</v>
      </c>
      <c r="O271" s="88"/>
      <c r="P271" s="249">
        <f>O271*H271</f>
        <v>0</v>
      </c>
      <c r="Q271" s="249">
        <v>0</v>
      </c>
      <c r="R271" s="249">
        <f>Q271*H271</f>
        <v>0</v>
      </c>
      <c r="S271" s="249">
        <v>0</v>
      </c>
      <c r="T271" s="250">
        <f>S271*H271</f>
        <v>0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251" t="s">
        <v>214</v>
      </c>
      <c r="AT271" s="251" t="s">
        <v>175</v>
      </c>
      <c r="AU271" s="251" t="s">
        <v>85</v>
      </c>
      <c r="AY271" s="14" t="s">
        <v>172</v>
      </c>
      <c r="BE271" s="252">
        <f>IF(N271="základní",J271,0)</f>
        <v>0</v>
      </c>
      <c r="BF271" s="252">
        <f>IF(N271="snížená",J271,0)</f>
        <v>0</v>
      </c>
      <c r="BG271" s="252">
        <f>IF(N271="zákl. přenesená",J271,0)</f>
        <v>0</v>
      </c>
      <c r="BH271" s="252">
        <f>IF(N271="sníž. přenesená",J271,0)</f>
        <v>0</v>
      </c>
      <c r="BI271" s="252">
        <f>IF(N271="nulová",J271,0)</f>
        <v>0</v>
      </c>
      <c r="BJ271" s="14" t="s">
        <v>83</v>
      </c>
      <c r="BK271" s="252">
        <f>ROUND(I271*H271,2)</f>
        <v>0</v>
      </c>
      <c r="BL271" s="14" t="s">
        <v>214</v>
      </c>
      <c r="BM271" s="251" t="s">
        <v>912</v>
      </c>
    </row>
    <row r="272" s="12" customFormat="1" ht="22.8" customHeight="1">
      <c r="A272" s="12"/>
      <c r="B272" s="223"/>
      <c r="C272" s="224"/>
      <c r="D272" s="225" t="s">
        <v>75</v>
      </c>
      <c r="E272" s="237" t="s">
        <v>913</v>
      </c>
      <c r="F272" s="237" t="s">
        <v>914</v>
      </c>
      <c r="G272" s="224"/>
      <c r="H272" s="224"/>
      <c r="I272" s="227"/>
      <c r="J272" s="238">
        <f>BK272</f>
        <v>0</v>
      </c>
      <c r="K272" s="224"/>
      <c r="L272" s="229"/>
      <c r="M272" s="230"/>
      <c r="N272" s="231"/>
      <c r="O272" s="231"/>
      <c r="P272" s="232">
        <f>SUM(P273:P284)</f>
        <v>0</v>
      </c>
      <c r="Q272" s="231"/>
      <c r="R272" s="232">
        <f>SUM(R273:R284)</f>
        <v>0</v>
      </c>
      <c r="S272" s="231"/>
      <c r="T272" s="233">
        <f>SUM(T273:T284)</f>
        <v>0</v>
      </c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R272" s="234" t="s">
        <v>85</v>
      </c>
      <c r="AT272" s="235" t="s">
        <v>75</v>
      </c>
      <c r="AU272" s="235" t="s">
        <v>83</v>
      </c>
      <c r="AY272" s="234" t="s">
        <v>172</v>
      </c>
      <c r="BK272" s="236">
        <f>SUM(BK273:BK284)</f>
        <v>0</v>
      </c>
    </row>
    <row r="273" s="2" customFormat="1" ht="16.5" customHeight="1">
      <c r="A273" s="35"/>
      <c r="B273" s="36"/>
      <c r="C273" s="239" t="s">
        <v>928</v>
      </c>
      <c r="D273" s="239" t="s">
        <v>175</v>
      </c>
      <c r="E273" s="240" t="s">
        <v>916</v>
      </c>
      <c r="F273" s="241" t="s">
        <v>917</v>
      </c>
      <c r="G273" s="242" t="s">
        <v>336</v>
      </c>
      <c r="H273" s="243">
        <v>48</v>
      </c>
      <c r="I273" s="244"/>
      <c r="J273" s="245">
        <f>ROUND(I273*H273,2)</f>
        <v>0</v>
      </c>
      <c r="K273" s="246"/>
      <c r="L273" s="41"/>
      <c r="M273" s="247" t="s">
        <v>1</v>
      </c>
      <c r="N273" s="248" t="s">
        <v>41</v>
      </c>
      <c r="O273" s="88"/>
      <c r="P273" s="249">
        <f>O273*H273</f>
        <v>0</v>
      </c>
      <c r="Q273" s="249">
        <v>0</v>
      </c>
      <c r="R273" s="249">
        <f>Q273*H273</f>
        <v>0</v>
      </c>
      <c r="S273" s="249">
        <v>0</v>
      </c>
      <c r="T273" s="250">
        <f>S273*H273</f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251" t="s">
        <v>495</v>
      </c>
      <c r="AT273" s="251" t="s">
        <v>175</v>
      </c>
      <c r="AU273" s="251" t="s">
        <v>85</v>
      </c>
      <c r="AY273" s="14" t="s">
        <v>172</v>
      </c>
      <c r="BE273" s="252">
        <f>IF(N273="základní",J273,0)</f>
        <v>0</v>
      </c>
      <c r="BF273" s="252">
        <f>IF(N273="snížená",J273,0)</f>
        <v>0</v>
      </c>
      <c r="BG273" s="252">
        <f>IF(N273="zákl. přenesená",J273,0)</f>
        <v>0</v>
      </c>
      <c r="BH273" s="252">
        <f>IF(N273="sníž. přenesená",J273,0)</f>
        <v>0</v>
      </c>
      <c r="BI273" s="252">
        <f>IF(N273="nulová",J273,0)</f>
        <v>0</v>
      </c>
      <c r="BJ273" s="14" t="s">
        <v>83</v>
      </c>
      <c r="BK273" s="252">
        <f>ROUND(I273*H273,2)</f>
        <v>0</v>
      </c>
      <c r="BL273" s="14" t="s">
        <v>495</v>
      </c>
      <c r="BM273" s="251" t="s">
        <v>918</v>
      </c>
    </row>
    <row r="274" s="2" customFormat="1" ht="49.05" customHeight="1">
      <c r="A274" s="35"/>
      <c r="B274" s="36"/>
      <c r="C274" s="253" t="s">
        <v>932</v>
      </c>
      <c r="D274" s="253" t="s">
        <v>181</v>
      </c>
      <c r="E274" s="254" t="s">
        <v>920</v>
      </c>
      <c r="F274" s="255" t="s">
        <v>921</v>
      </c>
      <c r="G274" s="256" t="s">
        <v>922</v>
      </c>
      <c r="H274" s="257">
        <v>1</v>
      </c>
      <c r="I274" s="258"/>
      <c r="J274" s="259">
        <f>ROUND(I274*H274,2)</f>
        <v>0</v>
      </c>
      <c r="K274" s="260"/>
      <c r="L274" s="261"/>
      <c r="M274" s="262" t="s">
        <v>1</v>
      </c>
      <c r="N274" s="263" t="s">
        <v>41</v>
      </c>
      <c r="O274" s="88"/>
      <c r="P274" s="249">
        <f>O274*H274</f>
        <v>0</v>
      </c>
      <c r="Q274" s="249">
        <v>0</v>
      </c>
      <c r="R274" s="249">
        <f>Q274*H274</f>
        <v>0</v>
      </c>
      <c r="S274" s="249">
        <v>0</v>
      </c>
      <c r="T274" s="250">
        <f>S274*H274</f>
        <v>0</v>
      </c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R274" s="251" t="s">
        <v>495</v>
      </c>
      <c r="AT274" s="251" t="s">
        <v>181</v>
      </c>
      <c r="AU274" s="251" t="s">
        <v>85</v>
      </c>
      <c r="AY274" s="14" t="s">
        <v>172</v>
      </c>
      <c r="BE274" s="252">
        <f>IF(N274="základní",J274,0)</f>
        <v>0</v>
      </c>
      <c r="BF274" s="252">
        <f>IF(N274="snížená",J274,0)</f>
        <v>0</v>
      </c>
      <c r="BG274" s="252">
        <f>IF(N274="zákl. přenesená",J274,0)</f>
        <v>0</v>
      </c>
      <c r="BH274" s="252">
        <f>IF(N274="sníž. přenesená",J274,0)</f>
        <v>0</v>
      </c>
      <c r="BI274" s="252">
        <f>IF(N274="nulová",J274,0)</f>
        <v>0</v>
      </c>
      <c r="BJ274" s="14" t="s">
        <v>83</v>
      </c>
      <c r="BK274" s="252">
        <f>ROUND(I274*H274,2)</f>
        <v>0</v>
      </c>
      <c r="BL274" s="14" t="s">
        <v>495</v>
      </c>
      <c r="BM274" s="251" t="s">
        <v>923</v>
      </c>
    </row>
    <row r="275" s="2" customFormat="1" ht="16.5" customHeight="1">
      <c r="A275" s="35"/>
      <c r="B275" s="36"/>
      <c r="C275" s="253" t="s">
        <v>936</v>
      </c>
      <c r="D275" s="253" t="s">
        <v>181</v>
      </c>
      <c r="E275" s="254" t="s">
        <v>925</v>
      </c>
      <c r="F275" s="255" t="s">
        <v>926</v>
      </c>
      <c r="G275" s="256" t="s">
        <v>504</v>
      </c>
      <c r="H275" s="257">
        <v>1</v>
      </c>
      <c r="I275" s="258"/>
      <c r="J275" s="259">
        <f>ROUND(I275*H275,2)</f>
        <v>0</v>
      </c>
      <c r="K275" s="260"/>
      <c r="L275" s="261"/>
      <c r="M275" s="262" t="s">
        <v>1</v>
      </c>
      <c r="N275" s="263" t="s">
        <v>41</v>
      </c>
      <c r="O275" s="88"/>
      <c r="P275" s="249">
        <f>O275*H275</f>
        <v>0</v>
      </c>
      <c r="Q275" s="249">
        <v>0</v>
      </c>
      <c r="R275" s="249">
        <f>Q275*H275</f>
        <v>0</v>
      </c>
      <c r="S275" s="249">
        <v>0</v>
      </c>
      <c r="T275" s="250">
        <f>S275*H275</f>
        <v>0</v>
      </c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R275" s="251" t="s">
        <v>184</v>
      </c>
      <c r="AT275" s="251" t="s">
        <v>181</v>
      </c>
      <c r="AU275" s="251" t="s">
        <v>85</v>
      </c>
      <c r="AY275" s="14" t="s">
        <v>172</v>
      </c>
      <c r="BE275" s="252">
        <f>IF(N275="základní",J275,0)</f>
        <v>0</v>
      </c>
      <c r="BF275" s="252">
        <f>IF(N275="snížená",J275,0)</f>
        <v>0</v>
      </c>
      <c r="BG275" s="252">
        <f>IF(N275="zákl. přenesená",J275,0)</f>
        <v>0</v>
      </c>
      <c r="BH275" s="252">
        <f>IF(N275="sníž. přenesená",J275,0)</f>
        <v>0</v>
      </c>
      <c r="BI275" s="252">
        <f>IF(N275="nulová",J275,0)</f>
        <v>0</v>
      </c>
      <c r="BJ275" s="14" t="s">
        <v>83</v>
      </c>
      <c r="BK275" s="252">
        <f>ROUND(I275*H275,2)</f>
        <v>0</v>
      </c>
      <c r="BL275" s="14" t="s">
        <v>179</v>
      </c>
      <c r="BM275" s="251" t="s">
        <v>927</v>
      </c>
    </row>
    <row r="276" s="2" customFormat="1" ht="16.5" customHeight="1">
      <c r="A276" s="35"/>
      <c r="B276" s="36"/>
      <c r="C276" s="253" t="s">
        <v>940</v>
      </c>
      <c r="D276" s="253" t="s">
        <v>181</v>
      </c>
      <c r="E276" s="254" t="s">
        <v>929</v>
      </c>
      <c r="F276" s="255" t="s">
        <v>930</v>
      </c>
      <c r="G276" s="256" t="s">
        <v>504</v>
      </c>
      <c r="H276" s="257">
        <v>1</v>
      </c>
      <c r="I276" s="258"/>
      <c r="J276" s="259">
        <f>ROUND(I276*H276,2)</f>
        <v>0</v>
      </c>
      <c r="K276" s="260"/>
      <c r="L276" s="261"/>
      <c r="M276" s="262" t="s">
        <v>1</v>
      </c>
      <c r="N276" s="263" t="s">
        <v>41</v>
      </c>
      <c r="O276" s="88"/>
      <c r="P276" s="249">
        <f>O276*H276</f>
        <v>0</v>
      </c>
      <c r="Q276" s="249">
        <v>0</v>
      </c>
      <c r="R276" s="249">
        <f>Q276*H276</f>
        <v>0</v>
      </c>
      <c r="S276" s="249">
        <v>0</v>
      </c>
      <c r="T276" s="250">
        <f>S276*H276</f>
        <v>0</v>
      </c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R276" s="251" t="s">
        <v>184</v>
      </c>
      <c r="AT276" s="251" t="s">
        <v>181</v>
      </c>
      <c r="AU276" s="251" t="s">
        <v>85</v>
      </c>
      <c r="AY276" s="14" t="s">
        <v>172</v>
      </c>
      <c r="BE276" s="252">
        <f>IF(N276="základní",J276,0)</f>
        <v>0</v>
      </c>
      <c r="BF276" s="252">
        <f>IF(N276="snížená",J276,0)</f>
        <v>0</v>
      </c>
      <c r="BG276" s="252">
        <f>IF(N276="zákl. přenesená",J276,0)</f>
        <v>0</v>
      </c>
      <c r="BH276" s="252">
        <f>IF(N276="sníž. přenesená",J276,0)</f>
        <v>0</v>
      </c>
      <c r="BI276" s="252">
        <f>IF(N276="nulová",J276,0)</f>
        <v>0</v>
      </c>
      <c r="BJ276" s="14" t="s">
        <v>83</v>
      </c>
      <c r="BK276" s="252">
        <f>ROUND(I276*H276,2)</f>
        <v>0</v>
      </c>
      <c r="BL276" s="14" t="s">
        <v>179</v>
      </c>
      <c r="BM276" s="251" t="s">
        <v>931</v>
      </c>
    </row>
    <row r="277" s="2" customFormat="1" ht="33" customHeight="1">
      <c r="A277" s="35"/>
      <c r="B277" s="36"/>
      <c r="C277" s="253" t="s">
        <v>944</v>
      </c>
      <c r="D277" s="253" t="s">
        <v>181</v>
      </c>
      <c r="E277" s="254" t="s">
        <v>933</v>
      </c>
      <c r="F277" s="255" t="s">
        <v>934</v>
      </c>
      <c r="G277" s="256" t="s">
        <v>504</v>
      </c>
      <c r="H277" s="257">
        <v>1</v>
      </c>
      <c r="I277" s="258"/>
      <c r="J277" s="259">
        <f>ROUND(I277*H277,2)</f>
        <v>0</v>
      </c>
      <c r="K277" s="260"/>
      <c r="L277" s="261"/>
      <c r="M277" s="262" t="s">
        <v>1</v>
      </c>
      <c r="N277" s="263" t="s">
        <v>41</v>
      </c>
      <c r="O277" s="88"/>
      <c r="P277" s="249">
        <f>O277*H277</f>
        <v>0</v>
      </c>
      <c r="Q277" s="249">
        <v>0</v>
      </c>
      <c r="R277" s="249">
        <f>Q277*H277</f>
        <v>0</v>
      </c>
      <c r="S277" s="249">
        <v>0</v>
      </c>
      <c r="T277" s="250">
        <f>S277*H277</f>
        <v>0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251" t="s">
        <v>184</v>
      </c>
      <c r="AT277" s="251" t="s">
        <v>181</v>
      </c>
      <c r="AU277" s="251" t="s">
        <v>85</v>
      </c>
      <c r="AY277" s="14" t="s">
        <v>172</v>
      </c>
      <c r="BE277" s="252">
        <f>IF(N277="základní",J277,0)</f>
        <v>0</v>
      </c>
      <c r="BF277" s="252">
        <f>IF(N277="snížená",J277,0)</f>
        <v>0</v>
      </c>
      <c r="BG277" s="252">
        <f>IF(N277="zákl. přenesená",J277,0)</f>
        <v>0</v>
      </c>
      <c r="BH277" s="252">
        <f>IF(N277="sníž. přenesená",J277,0)</f>
        <v>0</v>
      </c>
      <c r="BI277" s="252">
        <f>IF(N277="nulová",J277,0)</f>
        <v>0</v>
      </c>
      <c r="BJ277" s="14" t="s">
        <v>83</v>
      </c>
      <c r="BK277" s="252">
        <f>ROUND(I277*H277,2)</f>
        <v>0</v>
      </c>
      <c r="BL277" s="14" t="s">
        <v>179</v>
      </c>
      <c r="BM277" s="251" t="s">
        <v>935</v>
      </c>
    </row>
    <row r="278" s="2" customFormat="1" ht="21.75" customHeight="1">
      <c r="A278" s="35"/>
      <c r="B278" s="36"/>
      <c r="C278" s="253" t="s">
        <v>948</v>
      </c>
      <c r="D278" s="253" t="s">
        <v>181</v>
      </c>
      <c r="E278" s="254" t="s">
        <v>937</v>
      </c>
      <c r="F278" s="255" t="s">
        <v>938</v>
      </c>
      <c r="G278" s="256" t="s">
        <v>504</v>
      </c>
      <c r="H278" s="257">
        <v>1</v>
      </c>
      <c r="I278" s="258"/>
      <c r="J278" s="259">
        <f>ROUND(I278*H278,2)</f>
        <v>0</v>
      </c>
      <c r="K278" s="260"/>
      <c r="L278" s="261"/>
      <c r="M278" s="262" t="s">
        <v>1</v>
      </c>
      <c r="N278" s="263" t="s">
        <v>41</v>
      </c>
      <c r="O278" s="88"/>
      <c r="P278" s="249">
        <f>O278*H278</f>
        <v>0</v>
      </c>
      <c r="Q278" s="249">
        <v>0</v>
      </c>
      <c r="R278" s="249">
        <f>Q278*H278</f>
        <v>0</v>
      </c>
      <c r="S278" s="249">
        <v>0</v>
      </c>
      <c r="T278" s="250">
        <f>S278*H278</f>
        <v>0</v>
      </c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R278" s="251" t="s">
        <v>184</v>
      </c>
      <c r="AT278" s="251" t="s">
        <v>181</v>
      </c>
      <c r="AU278" s="251" t="s">
        <v>85</v>
      </c>
      <c r="AY278" s="14" t="s">
        <v>172</v>
      </c>
      <c r="BE278" s="252">
        <f>IF(N278="základní",J278,0)</f>
        <v>0</v>
      </c>
      <c r="BF278" s="252">
        <f>IF(N278="snížená",J278,0)</f>
        <v>0</v>
      </c>
      <c r="BG278" s="252">
        <f>IF(N278="zákl. přenesená",J278,0)</f>
        <v>0</v>
      </c>
      <c r="BH278" s="252">
        <f>IF(N278="sníž. přenesená",J278,0)</f>
        <v>0</v>
      </c>
      <c r="BI278" s="252">
        <f>IF(N278="nulová",J278,0)</f>
        <v>0</v>
      </c>
      <c r="BJ278" s="14" t="s">
        <v>83</v>
      </c>
      <c r="BK278" s="252">
        <f>ROUND(I278*H278,2)</f>
        <v>0</v>
      </c>
      <c r="BL278" s="14" t="s">
        <v>179</v>
      </c>
      <c r="BM278" s="251" t="s">
        <v>939</v>
      </c>
    </row>
    <row r="279" s="2" customFormat="1" ht="16.5" customHeight="1">
      <c r="A279" s="35"/>
      <c r="B279" s="36"/>
      <c r="C279" s="253" t="s">
        <v>952</v>
      </c>
      <c r="D279" s="253" t="s">
        <v>181</v>
      </c>
      <c r="E279" s="254" t="s">
        <v>941</v>
      </c>
      <c r="F279" s="255" t="s">
        <v>942</v>
      </c>
      <c r="G279" s="256" t="s">
        <v>504</v>
      </c>
      <c r="H279" s="257">
        <v>1</v>
      </c>
      <c r="I279" s="258"/>
      <c r="J279" s="259">
        <f>ROUND(I279*H279,2)</f>
        <v>0</v>
      </c>
      <c r="K279" s="260"/>
      <c r="L279" s="261"/>
      <c r="M279" s="262" t="s">
        <v>1</v>
      </c>
      <c r="N279" s="263" t="s">
        <v>41</v>
      </c>
      <c r="O279" s="88"/>
      <c r="P279" s="249">
        <f>O279*H279</f>
        <v>0</v>
      </c>
      <c r="Q279" s="249">
        <v>0</v>
      </c>
      <c r="R279" s="249">
        <f>Q279*H279</f>
        <v>0</v>
      </c>
      <c r="S279" s="249">
        <v>0</v>
      </c>
      <c r="T279" s="250">
        <f>S279*H279</f>
        <v>0</v>
      </c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R279" s="251" t="s">
        <v>184</v>
      </c>
      <c r="AT279" s="251" t="s">
        <v>181</v>
      </c>
      <c r="AU279" s="251" t="s">
        <v>85</v>
      </c>
      <c r="AY279" s="14" t="s">
        <v>172</v>
      </c>
      <c r="BE279" s="252">
        <f>IF(N279="základní",J279,0)</f>
        <v>0</v>
      </c>
      <c r="BF279" s="252">
        <f>IF(N279="snížená",J279,0)</f>
        <v>0</v>
      </c>
      <c r="BG279" s="252">
        <f>IF(N279="zákl. přenesená",J279,0)</f>
        <v>0</v>
      </c>
      <c r="BH279" s="252">
        <f>IF(N279="sníž. přenesená",J279,0)</f>
        <v>0</v>
      </c>
      <c r="BI279" s="252">
        <f>IF(N279="nulová",J279,0)</f>
        <v>0</v>
      </c>
      <c r="BJ279" s="14" t="s">
        <v>83</v>
      </c>
      <c r="BK279" s="252">
        <f>ROUND(I279*H279,2)</f>
        <v>0</v>
      </c>
      <c r="BL279" s="14" t="s">
        <v>179</v>
      </c>
      <c r="BM279" s="251" t="s">
        <v>943</v>
      </c>
    </row>
    <row r="280" s="2" customFormat="1" ht="24.15" customHeight="1">
      <c r="A280" s="35"/>
      <c r="B280" s="36"/>
      <c r="C280" s="253" t="s">
        <v>956</v>
      </c>
      <c r="D280" s="253" t="s">
        <v>181</v>
      </c>
      <c r="E280" s="254" t="s">
        <v>945</v>
      </c>
      <c r="F280" s="255" t="s">
        <v>946</v>
      </c>
      <c r="G280" s="256" t="s">
        <v>504</v>
      </c>
      <c r="H280" s="257">
        <v>1</v>
      </c>
      <c r="I280" s="258"/>
      <c r="J280" s="259">
        <f>ROUND(I280*H280,2)</f>
        <v>0</v>
      </c>
      <c r="K280" s="260"/>
      <c r="L280" s="261"/>
      <c r="M280" s="262" t="s">
        <v>1</v>
      </c>
      <c r="N280" s="263" t="s">
        <v>41</v>
      </c>
      <c r="O280" s="88"/>
      <c r="P280" s="249">
        <f>O280*H280</f>
        <v>0</v>
      </c>
      <c r="Q280" s="249">
        <v>0</v>
      </c>
      <c r="R280" s="249">
        <f>Q280*H280</f>
        <v>0</v>
      </c>
      <c r="S280" s="249">
        <v>0</v>
      </c>
      <c r="T280" s="250">
        <f>S280*H280</f>
        <v>0</v>
      </c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R280" s="251" t="s">
        <v>184</v>
      </c>
      <c r="AT280" s="251" t="s">
        <v>181</v>
      </c>
      <c r="AU280" s="251" t="s">
        <v>85</v>
      </c>
      <c r="AY280" s="14" t="s">
        <v>172</v>
      </c>
      <c r="BE280" s="252">
        <f>IF(N280="základní",J280,0)</f>
        <v>0</v>
      </c>
      <c r="BF280" s="252">
        <f>IF(N280="snížená",J280,0)</f>
        <v>0</v>
      </c>
      <c r="BG280" s="252">
        <f>IF(N280="zákl. přenesená",J280,0)</f>
        <v>0</v>
      </c>
      <c r="BH280" s="252">
        <f>IF(N280="sníž. přenesená",J280,0)</f>
        <v>0</v>
      </c>
      <c r="BI280" s="252">
        <f>IF(N280="nulová",J280,0)</f>
        <v>0</v>
      </c>
      <c r="BJ280" s="14" t="s">
        <v>83</v>
      </c>
      <c r="BK280" s="252">
        <f>ROUND(I280*H280,2)</f>
        <v>0</v>
      </c>
      <c r="BL280" s="14" t="s">
        <v>179</v>
      </c>
      <c r="BM280" s="251" t="s">
        <v>947</v>
      </c>
    </row>
    <row r="281" s="2" customFormat="1" ht="16.5" customHeight="1">
      <c r="A281" s="35"/>
      <c r="B281" s="36"/>
      <c r="C281" s="253" t="s">
        <v>960</v>
      </c>
      <c r="D281" s="253" t="s">
        <v>181</v>
      </c>
      <c r="E281" s="254" t="s">
        <v>949</v>
      </c>
      <c r="F281" s="255" t="s">
        <v>950</v>
      </c>
      <c r="G281" s="256" t="s">
        <v>504</v>
      </c>
      <c r="H281" s="257">
        <v>1</v>
      </c>
      <c r="I281" s="258"/>
      <c r="J281" s="259">
        <f>ROUND(I281*H281,2)</f>
        <v>0</v>
      </c>
      <c r="K281" s="260"/>
      <c r="L281" s="261"/>
      <c r="M281" s="262" t="s">
        <v>1</v>
      </c>
      <c r="N281" s="263" t="s">
        <v>41</v>
      </c>
      <c r="O281" s="88"/>
      <c r="P281" s="249">
        <f>O281*H281</f>
        <v>0</v>
      </c>
      <c r="Q281" s="249">
        <v>0</v>
      </c>
      <c r="R281" s="249">
        <f>Q281*H281</f>
        <v>0</v>
      </c>
      <c r="S281" s="249">
        <v>0</v>
      </c>
      <c r="T281" s="250">
        <f>S281*H281</f>
        <v>0</v>
      </c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R281" s="251" t="s">
        <v>184</v>
      </c>
      <c r="AT281" s="251" t="s">
        <v>181</v>
      </c>
      <c r="AU281" s="251" t="s">
        <v>85</v>
      </c>
      <c r="AY281" s="14" t="s">
        <v>172</v>
      </c>
      <c r="BE281" s="252">
        <f>IF(N281="základní",J281,0)</f>
        <v>0</v>
      </c>
      <c r="BF281" s="252">
        <f>IF(N281="snížená",J281,0)</f>
        <v>0</v>
      </c>
      <c r="BG281" s="252">
        <f>IF(N281="zákl. přenesená",J281,0)</f>
        <v>0</v>
      </c>
      <c r="BH281" s="252">
        <f>IF(N281="sníž. přenesená",J281,0)</f>
        <v>0</v>
      </c>
      <c r="BI281" s="252">
        <f>IF(N281="nulová",J281,0)</f>
        <v>0</v>
      </c>
      <c r="BJ281" s="14" t="s">
        <v>83</v>
      </c>
      <c r="BK281" s="252">
        <f>ROUND(I281*H281,2)</f>
        <v>0</v>
      </c>
      <c r="BL281" s="14" t="s">
        <v>179</v>
      </c>
      <c r="BM281" s="251" t="s">
        <v>951</v>
      </c>
    </row>
    <row r="282" s="2" customFormat="1" ht="16.5" customHeight="1">
      <c r="A282" s="35"/>
      <c r="B282" s="36"/>
      <c r="C282" s="253" t="s">
        <v>964</v>
      </c>
      <c r="D282" s="253" t="s">
        <v>181</v>
      </c>
      <c r="E282" s="254" t="s">
        <v>953</v>
      </c>
      <c r="F282" s="255" t="s">
        <v>954</v>
      </c>
      <c r="G282" s="256" t="s">
        <v>504</v>
      </c>
      <c r="H282" s="257">
        <v>1</v>
      </c>
      <c r="I282" s="258"/>
      <c r="J282" s="259">
        <f>ROUND(I282*H282,2)</f>
        <v>0</v>
      </c>
      <c r="K282" s="260"/>
      <c r="L282" s="261"/>
      <c r="M282" s="262" t="s">
        <v>1</v>
      </c>
      <c r="N282" s="263" t="s">
        <v>41</v>
      </c>
      <c r="O282" s="88"/>
      <c r="P282" s="249">
        <f>O282*H282</f>
        <v>0</v>
      </c>
      <c r="Q282" s="249">
        <v>0</v>
      </c>
      <c r="R282" s="249">
        <f>Q282*H282</f>
        <v>0</v>
      </c>
      <c r="S282" s="249">
        <v>0</v>
      </c>
      <c r="T282" s="250">
        <f>S282*H282</f>
        <v>0</v>
      </c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R282" s="251" t="s">
        <v>309</v>
      </c>
      <c r="AT282" s="251" t="s">
        <v>181</v>
      </c>
      <c r="AU282" s="251" t="s">
        <v>85</v>
      </c>
      <c r="AY282" s="14" t="s">
        <v>172</v>
      </c>
      <c r="BE282" s="252">
        <f>IF(N282="základní",J282,0)</f>
        <v>0</v>
      </c>
      <c r="BF282" s="252">
        <f>IF(N282="snížená",J282,0)</f>
        <v>0</v>
      </c>
      <c r="BG282" s="252">
        <f>IF(N282="zákl. přenesená",J282,0)</f>
        <v>0</v>
      </c>
      <c r="BH282" s="252">
        <f>IF(N282="sníž. přenesená",J282,0)</f>
        <v>0</v>
      </c>
      <c r="BI282" s="252">
        <f>IF(N282="nulová",J282,0)</f>
        <v>0</v>
      </c>
      <c r="BJ282" s="14" t="s">
        <v>83</v>
      </c>
      <c r="BK282" s="252">
        <f>ROUND(I282*H282,2)</f>
        <v>0</v>
      </c>
      <c r="BL282" s="14" t="s">
        <v>214</v>
      </c>
      <c r="BM282" s="251" t="s">
        <v>955</v>
      </c>
    </row>
    <row r="283" s="2" customFormat="1" ht="24.15" customHeight="1">
      <c r="A283" s="35"/>
      <c r="B283" s="36"/>
      <c r="C283" s="239" t="s">
        <v>966</v>
      </c>
      <c r="D283" s="239" t="s">
        <v>175</v>
      </c>
      <c r="E283" s="240" t="s">
        <v>957</v>
      </c>
      <c r="F283" s="241" t="s">
        <v>958</v>
      </c>
      <c r="G283" s="242" t="s">
        <v>227</v>
      </c>
      <c r="H283" s="264"/>
      <c r="I283" s="244"/>
      <c r="J283" s="245">
        <f>ROUND(I283*H283,2)</f>
        <v>0</v>
      </c>
      <c r="K283" s="246"/>
      <c r="L283" s="41"/>
      <c r="M283" s="247" t="s">
        <v>1</v>
      </c>
      <c r="N283" s="248" t="s">
        <v>41</v>
      </c>
      <c r="O283" s="88"/>
      <c r="P283" s="249">
        <f>O283*H283</f>
        <v>0</v>
      </c>
      <c r="Q283" s="249">
        <v>0</v>
      </c>
      <c r="R283" s="249">
        <f>Q283*H283</f>
        <v>0</v>
      </c>
      <c r="S283" s="249">
        <v>0</v>
      </c>
      <c r="T283" s="250">
        <f>S283*H283</f>
        <v>0</v>
      </c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R283" s="251" t="s">
        <v>214</v>
      </c>
      <c r="AT283" s="251" t="s">
        <v>175</v>
      </c>
      <c r="AU283" s="251" t="s">
        <v>85</v>
      </c>
      <c r="AY283" s="14" t="s">
        <v>172</v>
      </c>
      <c r="BE283" s="252">
        <f>IF(N283="základní",J283,0)</f>
        <v>0</v>
      </c>
      <c r="BF283" s="252">
        <f>IF(N283="snížená",J283,0)</f>
        <v>0</v>
      </c>
      <c r="BG283" s="252">
        <f>IF(N283="zákl. přenesená",J283,0)</f>
        <v>0</v>
      </c>
      <c r="BH283" s="252">
        <f>IF(N283="sníž. přenesená",J283,0)</f>
        <v>0</v>
      </c>
      <c r="BI283" s="252">
        <f>IF(N283="nulová",J283,0)</f>
        <v>0</v>
      </c>
      <c r="BJ283" s="14" t="s">
        <v>83</v>
      </c>
      <c r="BK283" s="252">
        <f>ROUND(I283*H283,2)</f>
        <v>0</v>
      </c>
      <c r="BL283" s="14" t="s">
        <v>214</v>
      </c>
      <c r="BM283" s="251" t="s">
        <v>959</v>
      </c>
    </row>
    <row r="284" s="2" customFormat="1" ht="24.15" customHeight="1">
      <c r="A284" s="35"/>
      <c r="B284" s="36"/>
      <c r="C284" s="239" t="s">
        <v>968</v>
      </c>
      <c r="D284" s="239" t="s">
        <v>175</v>
      </c>
      <c r="E284" s="240" t="s">
        <v>961</v>
      </c>
      <c r="F284" s="241" t="s">
        <v>962</v>
      </c>
      <c r="G284" s="242" t="s">
        <v>227</v>
      </c>
      <c r="H284" s="264"/>
      <c r="I284" s="244"/>
      <c r="J284" s="245">
        <f>ROUND(I284*H284,2)</f>
        <v>0</v>
      </c>
      <c r="K284" s="246"/>
      <c r="L284" s="41"/>
      <c r="M284" s="247" t="s">
        <v>1</v>
      </c>
      <c r="N284" s="248" t="s">
        <v>41</v>
      </c>
      <c r="O284" s="88"/>
      <c r="P284" s="249">
        <f>O284*H284</f>
        <v>0</v>
      </c>
      <c r="Q284" s="249">
        <v>0</v>
      </c>
      <c r="R284" s="249">
        <f>Q284*H284</f>
        <v>0</v>
      </c>
      <c r="S284" s="249">
        <v>0</v>
      </c>
      <c r="T284" s="250">
        <f>S284*H284</f>
        <v>0</v>
      </c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R284" s="251" t="s">
        <v>214</v>
      </c>
      <c r="AT284" s="251" t="s">
        <v>175</v>
      </c>
      <c r="AU284" s="251" t="s">
        <v>85</v>
      </c>
      <c r="AY284" s="14" t="s">
        <v>172</v>
      </c>
      <c r="BE284" s="252">
        <f>IF(N284="základní",J284,0)</f>
        <v>0</v>
      </c>
      <c r="BF284" s="252">
        <f>IF(N284="snížená",J284,0)</f>
        <v>0</v>
      </c>
      <c r="BG284" s="252">
        <f>IF(N284="zákl. přenesená",J284,0)</f>
        <v>0</v>
      </c>
      <c r="BH284" s="252">
        <f>IF(N284="sníž. přenesená",J284,0)</f>
        <v>0</v>
      </c>
      <c r="BI284" s="252">
        <f>IF(N284="nulová",J284,0)</f>
        <v>0</v>
      </c>
      <c r="BJ284" s="14" t="s">
        <v>83</v>
      </c>
      <c r="BK284" s="252">
        <f>ROUND(I284*H284,2)</f>
        <v>0</v>
      </c>
      <c r="BL284" s="14" t="s">
        <v>214</v>
      </c>
      <c r="BM284" s="251" t="s">
        <v>963</v>
      </c>
    </row>
    <row r="285" s="12" customFormat="1" ht="22.8" customHeight="1">
      <c r="A285" s="12"/>
      <c r="B285" s="223"/>
      <c r="C285" s="224"/>
      <c r="D285" s="225" t="s">
        <v>75</v>
      </c>
      <c r="E285" s="237" t="s">
        <v>399</v>
      </c>
      <c r="F285" s="237" t="s">
        <v>400</v>
      </c>
      <c r="G285" s="224"/>
      <c r="H285" s="224"/>
      <c r="I285" s="227"/>
      <c r="J285" s="238">
        <f>BK285</f>
        <v>0</v>
      </c>
      <c r="K285" s="224"/>
      <c r="L285" s="229"/>
      <c r="M285" s="230"/>
      <c r="N285" s="231"/>
      <c r="O285" s="231"/>
      <c r="P285" s="232">
        <f>SUM(P286:P290)</f>
        <v>0</v>
      </c>
      <c r="Q285" s="231"/>
      <c r="R285" s="232">
        <f>SUM(R286:R290)</f>
        <v>0.10486000000000001</v>
      </c>
      <c r="S285" s="231"/>
      <c r="T285" s="233">
        <f>SUM(T286:T290)</f>
        <v>0.098000000000000004</v>
      </c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R285" s="234" t="s">
        <v>85</v>
      </c>
      <c r="AT285" s="235" t="s">
        <v>75</v>
      </c>
      <c r="AU285" s="235" t="s">
        <v>83</v>
      </c>
      <c r="AY285" s="234" t="s">
        <v>172</v>
      </c>
      <c r="BK285" s="236">
        <f>SUM(BK286:BK290)</f>
        <v>0</v>
      </c>
    </row>
    <row r="286" s="2" customFormat="1" ht="21.75" customHeight="1">
      <c r="A286" s="35"/>
      <c r="B286" s="36"/>
      <c r="C286" s="239" t="s">
        <v>970</v>
      </c>
      <c r="D286" s="239" t="s">
        <v>175</v>
      </c>
      <c r="E286" s="240" t="s">
        <v>402</v>
      </c>
      <c r="F286" s="241" t="s">
        <v>403</v>
      </c>
      <c r="G286" s="242" t="s">
        <v>404</v>
      </c>
      <c r="H286" s="243">
        <v>98</v>
      </c>
      <c r="I286" s="244"/>
      <c r="J286" s="245">
        <f>ROUND(I286*H286,2)</f>
        <v>0</v>
      </c>
      <c r="K286" s="246"/>
      <c r="L286" s="41"/>
      <c r="M286" s="247" t="s">
        <v>1</v>
      </c>
      <c r="N286" s="248" t="s">
        <v>41</v>
      </c>
      <c r="O286" s="88"/>
      <c r="P286" s="249">
        <f>O286*H286</f>
        <v>0</v>
      </c>
      <c r="Q286" s="249">
        <v>6.9999999999999994E-05</v>
      </c>
      <c r="R286" s="249">
        <f>Q286*H286</f>
        <v>0.0068599999999999998</v>
      </c>
      <c r="S286" s="249">
        <v>0</v>
      </c>
      <c r="T286" s="250">
        <f>S286*H286</f>
        <v>0</v>
      </c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R286" s="251" t="s">
        <v>214</v>
      </c>
      <c r="AT286" s="251" t="s">
        <v>175</v>
      </c>
      <c r="AU286" s="251" t="s">
        <v>85</v>
      </c>
      <c r="AY286" s="14" t="s">
        <v>172</v>
      </c>
      <c r="BE286" s="252">
        <f>IF(N286="základní",J286,0)</f>
        <v>0</v>
      </c>
      <c r="BF286" s="252">
        <f>IF(N286="snížená",J286,0)</f>
        <v>0</v>
      </c>
      <c r="BG286" s="252">
        <f>IF(N286="zákl. přenesená",J286,0)</f>
        <v>0</v>
      </c>
      <c r="BH286" s="252">
        <f>IF(N286="sníž. přenesená",J286,0)</f>
        <v>0</v>
      </c>
      <c r="BI286" s="252">
        <f>IF(N286="nulová",J286,0)</f>
        <v>0</v>
      </c>
      <c r="BJ286" s="14" t="s">
        <v>83</v>
      </c>
      <c r="BK286" s="252">
        <f>ROUND(I286*H286,2)</f>
        <v>0</v>
      </c>
      <c r="BL286" s="14" t="s">
        <v>214</v>
      </c>
      <c r="BM286" s="251" t="s">
        <v>965</v>
      </c>
    </row>
    <row r="287" s="2" customFormat="1" ht="24.15" customHeight="1">
      <c r="A287" s="35"/>
      <c r="B287" s="36"/>
      <c r="C287" s="253" t="s">
        <v>972</v>
      </c>
      <c r="D287" s="253" t="s">
        <v>181</v>
      </c>
      <c r="E287" s="254" t="s">
        <v>407</v>
      </c>
      <c r="F287" s="255" t="s">
        <v>408</v>
      </c>
      <c r="G287" s="256" t="s">
        <v>191</v>
      </c>
      <c r="H287" s="257">
        <v>0.098000000000000004</v>
      </c>
      <c r="I287" s="258"/>
      <c r="J287" s="259">
        <f>ROUND(I287*H287,2)</f>
        <v>0</v>
      </c>
      <c r="K287" s="260"/>
      <c r="L287" s="261"/>
      <c r="M287" s="262" t="s">
        <v>1</v>
      </c>
      <c r="N287" s="263" t="s">
        <v>41</v>
      </c>
      <c r="O287" s="88"/>
      <c r="P287" s="249">
        <f>O287*H287</f>
        <v>0</v>
      </c>
      <c r="Q287" s="249">
        <v>1</v>
      </c>
      <c r="R287" s="249">
        <f>Q287*H287</f>
        <v>0.098000000000000004</v>
      </c>
      <c r="S287" s="249">
        <v>0</v>
      </c>
      <c r="T287" s="250">
        <f>S287*H287</f>
        <v>0</v>
      </c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R287" s="251" t="s">
        <v>309</v>
      </c>
      <c r="AT287" s="251" t="s">
        <v>181</v>
      </c>
      <c r="AU287" s="251" t="s">
        <v>85</v>
      </c>
      <c r="AY287" s="14" t="s">
        <v>172</v>
      </c>
      <c r="BE287" s="252">
        <f>IF(N287="základní",J287,0)</f>
        <v>0</v>
      </c>
      <c r="BF287" s="252">
        <f>IF(N287="snížená",J287,0)</f>
        <v>0</v>
      </c>
      <c r="BG287" s="252">
        <f>IF(N287="zákl. přenesená",J287,0)</f>
        <v>0</v>
      </c>
      <c r="BH287" s="252">
        <f>IF(N287="sníž. přenesená",J287,0)</f>
        <v>0</v>
      </c>
      <c r="BI287" s="252">
        <f>IF(N287="nulová",J287,0)</f>
        <v>0</v>
      </c>
      <c r="BJ287" s="14" t="s">
        <v>83</v>
      </c>
      <c r="BK287" s="252">
        <f>ROUND(I287*H287,2)</f>
        <v>0</v>
      </c>
      <c r="BL287" s="14" t="s">
        <v>214</v>
      </c>
      <c r="BM287" s="251" t="s">
        <v>967</v>
      </c>
    </row>
    <row r="288" s="2" customFormat="1" ht="24.15" customHeight="1">
      <c r="A288" s="35"/>
      <c r="B288" s="36"/>
      <c r="C288" s="239" t="s">
        <v>974</v>
      </c>
      <c r="D288" s="239" t="s">
        <v>175</v>
      </c>
      <c r="E288" s="240" t="s">
        <v>411</v>
      </c>
      <c r="F288" s="241" t="s">
        <v>412</v>
      </c>
      <c r="G288" s="242" t="s">
        <v>404</v>
      </c>
      <c r="H288" s="243">
        <v>98</v>
      </c>
      <c r="I288" s="244"/>
      <c r="J288" s="245">
        <f>ROUND(I288*H288,2)</f>
        <v>0</v>
      </c>
      <c r="K288" s="246"/>
      <c r="L288" s="41"/>
      <c r="M288" s="247" t="s">
        <v>1</v>
      </c>
      <c r="N288" s="248" t="s">
        <v>41</v>
      </c>
      <c r="O288" s="88"/>
      <c r="P288" s="249">
        <f>O288*H288</f>
        <v>0</v>
      </c>
      <c r="Q288" s="249">
        <v>0</v>
      </c>
      <c r="R288" s="249">
        <f>Q288*H288</f>
        <v>0</v>
      </c>
      <c r="S288" s="249">
        <v>0.001</v>
      </c>
      <c r="T288" s="250">
        <f>S288*H288</f>
        <v>0.098000000000000004</v>
      </c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R288" s="251" t="s">
        <v>214</v>
      </c>
      <c r="AT288" s="251" t="s">
        <v>175</v>
      </c>
      <c r="AU288" s="251" t="s">
        <v>85</v>
      </c>
      <c r="AY288" s="14" t="s">
        <v>172</v>
      </c>
      <c r="BE288" s="252">
        <f>IF(N288="základní",J288,0)</f>
        <v>0</v>
      </c>
      <c r="BF288" s="252">
        <f>IF(N288="snížená",J288,0)</f>
        <v>0</v>
      </c>
      <c r="BG288" s="252">
        <f>IF(N288="zákl. přenesená",J288,0)</f>
        <v>0</v>
      </c>
      <c r="BH288" s="252">
        <f>IF(N288="sníž. přenesená",J288,0)</f>
        <v>0</v>
      </c>
      <c r="BI288" s="252">
        <f>IF(N288="nulová",J288,0)</f>
        <v>0</v>
      </c>
      <c r="BJ288" s="14" t="s">
        <v>83</v>
      </c>
      <c r="BK288" s="252">
        <f>ROUND(I288*H288,2)</f>
        <v>0</v>
      </c>
      <c r="BL288" s="14" t="s">
        <v>214</v>
      </c>
      <c r="BM288" s="251" t="s">
        <v>969</v>
      </c>
    </row>
    <row r="289" s="2" customFormat="1" ht="24.15" customHeight="1">
      <c r="A289" s="35"/>
      <c r="B289" s="36"/>
      <c r="C289" s="239" t="s">
        <v>976</v>
      </c>
      <c r="D289" s="239" t="s">
        <v>175</v>
      </c>
      <c r="E289" s="240" t="s">
        <v>415</v>
      </c>
      <c r="F289" s="241" t="s">
        <v>416</v>
      </c>
      <c r="G289" s="242" t="s">
        <v>227</v>
      </c>
      <c r="H289" s="264"/>
      <c r="I289" s="244"/>
      <c r="J289" s="245">
        <f>ROUND(I289*H289,2)</f>
        <v>0</v>
      </c>
      <c r="K289" s="246"/>
      <c r="L289" s="41"/>
      <c r="M289" s="247" t="s">
        <v>1</v>
      </c>
      <c r="N289" s="248" t="s">
        <v>41</v>
      </c>
      <c r="O289" s="88"/>
      <c r="P289" s="249">
        <f>O289*H289</f>
        <v>0</v>
      </c>
      <c r="Q289" s="249">
        <v>0</v>
      </c>
      <c r="R289" s="249">
        <f>Q289*H289</f>
        <v>0</v>
      </c>
      <c r="S289" s="249">
        <v>0</v>
      </c>
      <c r="T289" s="250">
        <f>S289*H289</f>
        <v>0</v>
      </c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R289" s="251" t="s">
        <v>214</v>
      </c>
      <c r="AT289" s="251" t="s">
        <v>175</v>
      </c>
      <c r="AU289" s="251" t="s">
        <v>85</v>
      </c>
      <c r="AY289" s="14" t="s">
        <v>172</v>
      </c>
      <c r="BE289" s="252">
        <f>IF(N289="základní",J289,0)</f>
        <v>0</v>
      </c>
      <c r="BF289" s="252">
        <f>IF(N289="snížená",J289,0)</f>
        <v>0</v>
      </c>
      <c r="BG289" s="252">
        <f>IF(N289="zákl. přenesená",J289,0)</f>
        <v>0</v>
      </c>
      <c r="BH289" s="252">
        <f>IF(N289="sníž. přenesená",J289,0)</f>
        <v>0</v>
      </c>
      <c r="BI289" s="252">
        <f>IF(N289="nulová",J289,0)</f>
        <v>0</v>
      </c>
      <c r="BJ289" s="14" t="s">
        <v>83</v>
      </c>
      <c r="BK289" s="252">
        <f>ROUND(I289*H289,2)</f>
        <v>0</v>
      </c>
      <c r="BL289" s="14" t="s">
        <v>214</v>
      </c>
      <c r="BM289" s="251" t="s">
        <v>971</v>
      </c>
    </row>
    <row r="290" s="2" customFormat="1" ht="24.15" customHeight="1">
      <c r="A290" s="35"/>
      <c r="B290" s="36"/>
      <c r="C290" s="239" t="s">
        <v>978</v>
      </c>
      <c r="D290" s="239" t="s">
        <v>175</v>
      </c>
      <c r="E290" s="240" t="s">
        <v>419</v>
      </c>
      <c r="F290" s="241" t="s">
        <v>420</v>
      </c>
      <c r="G290" s="242" t="s">
        <v>227</v>
      </c>
      <c r="H290" s="264"/>
      <c r="I290" s="244"/>
      <c r="J290" s="245">
        <f>ROUND(I290*H290,2)</f>
        <v>0</v>
      </c>
      <c r="K290" s="246"/>
      <c r="L290" s="41"/>
      <c r="M290" s="247" t="s">
        <v>1</v>
      </c>
      <c r="N290" s="248" t="s">
        <v>41</v>
      </c>
      <c r="O290" s="88"/>
      <c r="P290" s="249">
        <f>O290*H290</f>
        <v>0</v>
      </c>
      <c r="Q290" s="249">
        <v>0</v>
      </c>
      <c r="R290" s="249">
        <f>Q290*H290</f>
        <v>0</v>
      </c>
      <c r="S290" s="249">
        <v>0</v>
      </c>
      <c r="T290" s="250">
        <f>S290*H290</f>
        <v>0</v>
      </c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R290" s="251" t="s">
        <v>214</v>
      </c>
      <c r="AT290" s="251" t="s">
        <v>175</v>
      </c>
      <c r="AU290" s="251" t="s">
        <v>85</v>
      </c>
      <c r="AY290" s="14" t="s">
        <v>172</v>
      </c>
      <c r="BE290" s="252">
        <f>IF(N290="základní",J290,0)</f>
        <v>0</v>
      </c>
      <c r="BF290" s="252">
        <f>IF(N290="snížená",J290,0)</f>
        <v>0</v>
      </c>
      <c r="BG290" s="252">
        <f>IF(N290="zákl. přenesená",J290,0)</f>
        <v>0</v>
      </c>
      <c r="BH290" s="252">
        <f>IF(N290="sníž. přenesená",J290,0)</f>
        <v>0</v>
      </c>
      <c r="BI290" s="252">
        <f>IF(N290="nulová",J290,0)</f>
        <v>0</v>
      </c>
      <c r="BJ290" s="14" t="s">
        <v>83</v>
      </c>
      <c r="BK290" s="252">
        <f>ROUND(I290*H290,2)</f>
        <v>0</v>
      </c>
      <c r="BL290" s="14" t="s">
        <v>214</v>
      </c>
      <c r="BM290" s="251" t="s">
        <v>973</v>
      </c>
    </row>
    <row r="291" s="12" customFormat="1" ht="22.8" customHeight="1">
      <c r="A291" s="12"/>
      <c r="B291" s="223"/>
      <c r="C291" s="224"/>
      <c r="D291" s="225" t="s">
        <v>75</v>
      </c>
      <c r="E291" s="237" t="s">
        <v>422</v>
      </c>
      <c r="F291" s="237" t="s">
        <v>423</v>
      </c>
      <c r="G291" s="224"/>
      <c r="H291" s="224"/>
      <c r="I291" s="227"/>
      <c r="J291" s="238">
        <f>BK291</f>
        <v>0</v>
      </c>
      <c r="K291" s="224"/>
      <c r="L291" s="229"/>
      <c r="M291" s="230"/>
      <c r="N291" s="231"/>
      <c r="O291" s="231"/>
      <c r="P291" s="232">
        <f>SUM(P292:P302)</f>
        <v>0</v>
      </c>
      <c r="Q291" s="231"/>
      <c r="R291" s="232">
        <f>SUM(R292:R302)</f>
        <v>0.007265999999999999</v>
      </c>
      <c r="S291" s="231"/>
      <c r="T291" s="233">
        <f>SUM(T292:T302)</f>
        <v>0</v>
      </c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R291" s="234" t="s">
        <v>85</v>
      </c>
      <c r="AT291" s="235" t="s">
        <v>75</v>
      </c>
      <c r="AU291" s="235" t="s">
        <v>83</v>
      </c>
      <c r="AY291" s="234" t="s">
        <v>172</v>
      </c>
      <c r="BK291" s="236">
        <f>SUM(BK292:BK302)</f>
        <v>0</v>
      </c>
    </row>
    <row r="292" s="2" customFormat="1" ht="24.15" customHeight="1">
      <c r="A292" s="35"/>
      <c r="B292" s="36"/>
      <c r="C292" s="239" t="s">
        <v>980</v>
      </c>
      <c r="D292" s="239" t="s">
        <v>175</v>
      </c>
      <c r="E292" s="240" t="s">
        <v>425</v>
      </c>
      <c r="F292" s="241" t="s">
        <v>426</v>
      </c>
      <c r="G292" s="242" t="s">
        <v>427</v>
      </c>
      <c r="H292" s="243">
        <v>4.9000000000000004</v>
      </c>
      <c r="I292" s="244"/>
      <c r="J292" s="245">
        <f>ROUND(I292*H292,2)</f>
        <v>0</v>
      </c>
      <c r="K292" s="246"/>
      <c r="L292" s="41"/>
      <c r="M292" s="247" t="s">
        <v>1</v>
      </c>
      <c r="N292" s="248" t="s">
        <v>41</v>
      </c>
      <c r="O292" s="88"/>
      <c r="P292" s="249">
        <f>O292*H292</f>
        <v>0</v>
      </c>
      <c r="Q292" s="249">
        <v>8.0000000000000007E-05</v>
      </c>
      <c r="R292" s="249">
        <f>Q292*H292</f>
        <v>0.00039200000000000004</v>
      </c>
      <c r="S292" s="249">
        <v>0</v>
      </c>
      <c r="T292" s="250">
        <f>S292*H292</f>
        <v>0</v>
      </c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R292" s="251" t="s">
        <v>214</v>
      </c>
      <c r="AT292" s="251" t="s">
        <v>175</v>
      </c>
      <c r="AU292" s="251" t="s">
        <v>85</v>
      </c>
      <c r="AY292" s="14" t="s">
        <v>172</v>
      </c>
      <c r="BE292" s="252">
        <f>IF(N292="základní",J292,0)</f>
        <v>0</v>
      </c>
      <c r="BF292" s="252">
        <f>IF(N292="snížená",J292,0)</f>
        <v>0</v>
      </c>
      <c r="BG292" s="252">
        <f>IF(N292="zákl. přenesená",J292,0)</f>
        <v>0</v>
      </c>
      <c r="BH292" s="252">
        <f>IF(N292="sníž. přenesená",J292,0)</f>
        <v>0</v>
      </c>
      <c r="BI292" s="252">
        <f>IF(N292="nulová",J292,0)</f>
        <v>0</v>
      </c>
      <c r="BJ292" s="14" t="s">
        <v>83</v>
      </c>
      <c r="BK292" s="252">
        <f>ROUND(I292*H292,2)</f>
        <v>0</v>
      </c>
      <c r="BL292" s="14" t="s">
        <v>214</v>
      </c>
      <c r="BM292" s="251" t="s">
        <v>975</v>
      </c>
    </row>
    <row r="293" s="2" customFormat="1" ht="24.15" customHeight="1">
      <c r="A293" s="35"/>
      <c r="B293" s="36"/>
      <c r="C293" s="239" t="s">
        <v>982</v>
      </c>
      <c r="D293" s="239" t="s">
        <v>175</v>
      </c>
      <c r="E293" s="240" t="s">
        <v>430</v>
      </c>
      <c r="F293" s="241" t="s">
        <v>431</v>
      </c>
      <c r="G293" s="242" t="s">
        <v>427</v>
      </c>
      <c r="H293" s="243">
        <v>4.9000000000000004</v>
      </c>
      <c r="I293" s="244"/>
      <c r="J293" s="245">
        <f>ROUND(I293*H293,2)</f>
        <v>0</v>
      </c>
      <c r="K293" s="246"/>
      <c r="L293" s="41"/>
      <c r="M293" s="247" t="s">
        <v>1</v>
      </c>
      <c r="N293" s="248" t="s">
        <v>41</v>
      </c>
      <c r="O293" s="88"/>
      <c r="P293" s="249">
        <f>O293*H293</f>
        <v>0</v>
      </c>
      <c r="Q293" s="249">
        <v>0.00013999999999999999</v>
      </c>
      <c r="R293" s="249">
        <f>Q293*H293</f>
        <v>0.00068599999999999998</v>
      </c>
      <c r="S293" s="249">
        <v>0</v>
      </c>
      <c r="T293" s="250">
        <f>S293*H293</f>
        <v>0</v>
      </c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R293" s="251" t="s">
        <v>214</v>
      </c>
      <c r="AT293" s="251" t="s">
        <v>175</v>
      </c>
      <c r="AU293" s="251" t="s">
        <v>85</v>
      </c>
      <c r="AY293" s="14" t="s">
        <v>172</v>
      </c>
      <c r="BE293" s="252">
        <f>IF(N293="základní",J293,0)</f>
        <v>0</v>
      </c>
      <c r="BF293" s="252">
        <f>IF(N293="snížená",J293,0)</f>
        <v>0</v>
      </c>
      <c r="BG293" s="252">
        <f>IF(N293="zákl. přenesená",J293,0)</f>
        <v>0</v>
      </c>
      <c r="BH293" s="252">
        <f>IF(N293="sníž. přenesená",J293,0)</f>
        <v>0</v>
      </c>
      <c r="BI293" s="252">
        <f>IF(N293="nulová",J293,0)</f>
        <v>0</v>
      </c>
      <c r="BJ293" s="14" t="s">
        <v>83</v>
      </c>
      <c r="BK293" s="252">
        <f>ROUND(I293*H293,2)</f>
        <v>0</v>
      </c>
      <c r="BL293" s="14" t="s">
        <v>214</v>
      </c>
      <c r="BM293" s="251" t="s">
        <v>977</v>
      </c>
    </row>
    <row r="294" s="2" customFormat="1" ht="24.15" customHeight="1">
      <c r="A294" s="35"/>
      <c r="B294" s="36"/>
      <c r="C294" s="239" t="s">
        <v>986</v>
      </c>
      <c r="D294" s="239" t="s">
        <v>175</v>
      </c>
      <c r="E294" s="240" t="s">
        <v>434</v>
      </c>
      <c r="F294" s="241" t="s">
        <v>435</v>
      </c>
      <c r="G294" s="242" t="s">
        <v>427</v>
      </c>
      <c r="H294" s="243">
        <v>4.9000000000000004</v>
      </c>
      <c r="I294" s="244"/>
      <c r="J294" s="245">
        <f>ROUND(I294*H294,2)</f>
        <v>0</v>
      </c>
      <c r="K294" s="246"/>
      <c r="L294" s="41"/>
      <c r="M294" s="247" t="s">
        <v>1</v>
      </c>
      <c r="N294" s="248" t="s">
        <v>41</v>
      </c>
      <c r="O294" s="88"/>
      <c r="P294" s="249">
        <f>O294*H294</f>
        <v>0</v>
      </c>
      <c r="Q294" s="249">
        <v>0.00012</v>
      </c>
      <c r="R294" s="249">
        <f>Q294*H294</f>
        <v>0.00058800000000000009</v>
      </c>
      <c r="S294" s="249">
        <v>0</v>
      </c>
      <c r="T294" s="250">
        <f>S294*H294</f>
        <v>0</v>
      </c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R294" s="251" t="s">
        <v>214</v>
      </c>
      <c r="AT294" s="251" t="s">
        <v>175</v>
      </c>
      <c r="AU294" s="251" t="s">
        <v>85</v>
      </c>
      <c r="AY294" s="14" t="s">
        <v>172</v>
      </c>
      <c r="BE294" s="252">
        <f>IF(N294="základní",J294,0)</f>
        <v>0</v>
      </c>
      <c r="BF294" s="252">
        <f>IF(N294="snížená",J294,0)</f>
        <v>0</v>
      </c>
      <c r="BG294" s="252">
        <f>IF(N294="zákl. přenesená",J294,0)</f>
        <v>0</v>
      </c>
      <c r="BH294" s="252">
        <f>IF(N294="sníž. přenesená",J294,0)</f>
        <v>0</v>
      </c>
      <c r="BI294" s="252">
        <f>IF(N294="nulová",J294,0)</f>
        <v>0</v>
      </c>
      <c r="BJ294" s="14" t="s">
        <v>83</v>
      </c>
      <c r="BK294" s="252">
        <f>ROUND(I294*H294,2)</f>
        <v>0</v>
      </c>
      <c r="BL294" s="14" t="s">
        <v>214</v>
      </c>
      <c r="BM294" s="251" t="s">
        <v>979</v>
      </c>
    </row>
    <row r="295" s="2" customFormat="1" ht="24.15" customHeight="1">
      <c r="A295" s="35"/>
      <c r="B295" s="36"/>
      <c r="C295" s="239" t="s">
        <v>988</v>
      </c>
      <c r="D295" s="239" t="s">
        <v>175</v>
      </c>
      <c r="E295" s="240" t="s">
        <v>438</v>
      </c>
      <c r="F295" s="241" t="s">
        <v>439</v>
      </c>
      <c r="G295" s="242" t="s">
        <v>213</v>
      </c>
      <c r="H295" s="243">
        <v>25</v>
      </c>
      <c r="I295" s="244"/>
      <c r="J295" s="245">
        <f>ROUND(I295*H295,2)</f>
        <v>0</v>
      </c>
      <c r="K295" s="246"/>
      <c r="L295" s="41"/>
      <c r="M295" s="247" t="s">
        <v>1</v>
      </c>
      <c r="N295" s="248" t="s">
        <v>41</v>
      </c>
      <c r="O295" s="88"/>
      <c r="P295" s="249">
        <f>O295*H295</f>
        <v>0</v>
      </c>
      <c r="Q295" s="249">
        <v>2.0000000000000002E-05</v>
      </c>
      <c r="R295" s="249">
        <f>Q295*H295</f>
        <v>0.00050000000000000001</v>
      </c>
      <c r="S295" s="249">
        <v>0</v>
      </c>
      <c r="T295" s="250">
        <f>S295*H295</f>
        <v>0</v>
      </c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R295" s="251" t="s">
        <v>214</v>
      </c>
      <c r="AT295" s="251" t="s">
        <v>175</v>
      </c>
      <c r="AU295" s="251" t="s">
        <v>85</v>
      </c>
      <c r="AY295" s="14" t="s">
        <v>172</v>
      </c>
      <c r="BE295" s="252">
        <f>IF(N295="základní",J295,0)</f>
        <v>0</v>
      </c>
      <c r="BF295" s="252">
        <f>IF(N295="snížená",J295,0)</f>
        <v>0</v>
      </c>
      <c r="BG295" s="252">
        <f>IF(N295="zákl. přenesená",J295,0)</f>
        <v>0</v>
      </c>
      <c r="BH295" s="252">
        <f>IF(N295="sníž. přenesená",J295,0)</f>
        <v>0</v>
      </c>
      <c r="BI295" s="252">
        <f>IF(N295="nulová",J295,0)</f>
        <v>0</v>
      </c>
      <c r="BJ295" s="14" t="s">
        <v>83</v>
      </c>
      <c r="BK295" s="252">
        <f>ROUND(I295*H295,2)</f>
        <v>0</v>
      </c>
      <c r="BL295" s="14" t="s">
        <v>214</v>
      </c>
      <c r="BM295" s="251" t="s">
        <v>981</v>
      </c>
    </row>
    <row r="296" s="2" customFormat="1" ht="24.15" customHeight="1">
      <c r="A296" s="35"/>
      <c r="B296" s="36"/>
      <c r="C296" s="239" t="s">
        <v>992</v>
      </c>
      <c r="D296" s="239" t="s">
        <v>175</v>
      </c>
      <c r="E296" s="240" t="s">
        <v>983</v>
      </c>
      <c r="F296" s="241" t="s">
        <v>984</v>
      </c>
      <c r="G296" s="242" t="s">
        <v>213</v>
      </c>
      <c r="H296" s="243">
        <v>24</v>
      </c>
      <c r="I296" s="244"/>
      <c r="J296" s="245">
        <f>ROUND(I296*H296,2)</f>
        <v>0</v>
      </c>
      <c r="K296" s="246"/>
      <c r="L296" s="41"/>
      <c r="M296" s="247" t="s">
        <v>1</v>
      </c>
      <c r="N296" s="248" t="s">
        <v>41</v>
      </c>
      <c r="O296" s="88"/>
      <c r="P296" s="249">
        <f>O296*H296</f>
        <v>0</v>
      </c>
      <c r="Q296" s="249">
        <v>3.0000000000000001E-05</v>
      </c>
      <c r="R296" s="249">
        <f>Q296*H296</f>
        <v>0.00072000000000000005</v>
      </c>
      <c r="S296" s="249">
        <v>0</v>
      </c>
      <c r="T296" s="250">
        <f>S296*H296</f>
        <v>0</v>
      </c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R296" s="251" t="s">
        <v>214</v>
      </c>
      <c r="AT296" s="251" t="s">
        <v>175</v>
      </c>
      <c r="AU296" s="251" t="s">
        <v>85</v>
      </c>
      <c r="AY296" s="14" t="s">
        <v>172</v>
      </c>
      <c r="BE296" s="252">
        <f>IF(N296="základní",J296,0)</f>
        <v>0</v>
      </c>
      <c r="BF296" s="252">
        <f>IF(N296="snížená",J296,0)</f>
        <v>0</v>
      </c>
      <c r="BG296" s="252">
        <f>IF(N296="zákl. přenesená",J296,0)</f>
        <v>0</v>
      </c>
      <c r="BH296" s="252">
        <f>IF(N296="sníž. přenesená",J296,0)</f>
        <v>0</v>
      </c>
      <c r="BI296" s="252">
        <f>IF(N296="nulová",J296,0)</f>
        <v>0</v>
      </c>
      <c r="BJ296" s="14" t="s">
        <v>83</v>
      </c>
      <c r="BK296" s="252">
        <f>ROUND(I296*H296,2)</f>
        <v>0</v>
      </c>
      <c r="BL296" s="14" t="s">
        <v>214</v>
      </c>
      <c r="BM296" s="251" t="s">
        <v>1237</v>
      </c>
    </row>
    <row r="297" s="2" customFormat="1" ht="24.15" customHeight="1">
      <c r="A297" s="35"/>
      <c r="B297" s="36"/>
      <c r="C297" s="239" t="s">
        <v>994</v>
      </c>
      <c r="D297" s="239" t="s">
        <v>175</v>
      </c>
      <c r="E297" s="240" t="s">
        <v>442</v>
      </c>
      <c r="F297" s="241" t="s">
        <v>443</v>
      </c>
      <c r="G297" s="242" t="s">
        <v>213</v>
      </c>
      <c r="H297" s="243">
        <v>25</v>
      </c>
      <c r="I297" s="244"/>
      <c r="J297" s="245">
        <f>ROUND(I297*H297,2)</f>
        <v>0</v>
      </c>
      <c r="K297" s="246"/>
      <c r="L297" s="41"/>
      <c r="M297" s="247" t="s">
        <v>1</v>
      </c>
      <c r="N297" s="248" t="s">
        <v>41</v>
      </c>
      <c r="O297" s="88"/>
      <c r="P297" s="249">
        <f>O297*H297</f>
        <v>0</v>
      </c>
      <c r="Q297" s="249">
        <v>2.0000000000000002E-05</v>
      </c>
      <c r="R297" s="249">
        <f>Q297*H297</f>
        <v>0.00050000000000000001</v>
      </c>
      <c r="S297" s="249">
        <v>0</v>
      </c>
      <c r="T297" s="250">
        <f>S297*H297</f>
        <v>0</v>
      </c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R297" s="251" t="s">
        <v>214</v>
      </c>
      <c r="AT297" s="251" t="s">
        <v>175</v>
      </c>
      <c r="AU297" s="251" t="s">
        <v>85</v>
      </c>
      <c r="AY297" s="14" t="s">
        <v>172</v>
      </c>
      <c r="BE297" s="252">
        <f>IF(N297="základní",J297,0)</f>
        <v>0</v>
      </c>
      <c r="BF297" s="252">
        <f>IF(N297="snížená",J297,0)</f>
        <v>0</v>
      </c>
      <c r="BG297" s="252">
        <f>IF(N297="zákl. přenesená",J297,0)</f>
        <v>0</v>
      </c>
      <c r="BH297" s="252">
        <f>IF(N297="sníž. přenesená",J297,0)</f>
        <v>0</v>
      </c>
      <c r="BI297" s="252">
        <f>IF(N297="nulová",J297,0)</f>
        <v>0</v>
      </c>
      <c r="BJ297" s="14" t="s">
        <v>83</v>
      </c>
      <c r="BK297" s="252">
        <f>ROUND(I297*H297,2)</f>
        <v>0</v>
      </c>
      <c r="BL297" s="14" t="s">
        <v>214</v>
      </c>
      <c r="BM297" s="251" t="s">
        <v>987</v>
      </c>
    </row>
    <row r="298" s="2" customFormat="1" ht="24.15" customHeight="1">
      <c r="A298" s="35"/>
      <c r="B298" s="36"/>
      <c r="C298" s="239" t="s">
        <v>998</v>
      </c>
      <c r="D298" s="239" t="s">
        <v>175</v>
      </c>
      <c r="E298" s="240" t="s">
        <v>989</v>
      </c>
      <c r="F298" s="241" t="s">
        <v>990</v>
      </c>
      <c r="G298" s="242" t="s">
        <v>213</v>
      </c>
      <c r="H298" s="243">
        <v>24</v>
      </c>
      <c r="I298" s="244"/>
      <c r="J298" s="245">
        <f>ROUND(I298*H298,2)</f>
        <v>0</v>
      </c>
      <c r="K298" s="246"/>
      <c r="L298" s="41"/>
      <c r="M298" s="247" t="s">
        <v>1</v>
      </c>
      <c r="N298" s="248" t="s">
        <v>41</v>
      </c>
      <c r="O298" s="88"/>
      <c r="P298" s="249">
        <f>O298*H298</f>
        <v>0</v>
      </c>
      <c r="Q298" s="249">
        <v>4.0000000000000003E-05</v>
      </c>
      <c r="R298" s="249">
        <f>Q298*H298</f>
        <v>0.00096000000000000013</v>
      </c>
      <c r="S298" s="249">
        <v>0</v>
      </c>
      <c r="T298" s="250">
        <f>S298*H298</f>
        <v>0</v>
      </c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R298" s="251" t="s">
        <v>214</v>
      </c>
      <c r="AT298" s="251" t="s">
        <v>175</v>
      </c>
      <c r="AU298" s="251" t="s">
        <v>85</v>
      </c>
      <c r="AY298" s="14" t="s">
        <v>172</v>
      </c>
      <c r="BE298" s="252">
        <f>IF(N298="základní",J298,0)</f>
        <v>0</v>
      </c>
      <c r="BF298" s="252">
        <f>IF(N298="snížená",J298,0)</f>
        <v>0</v>
      </c>
      <c r="BG298" s="252">
        <f>IF(N298="zákl. přenesená",J298,0)</f>
        <v>0</v>
      </c>
      <c r="BH298" s="252">
        <f>IF(N298="sníž. přenesená",J298,0)</f>
        <v>0</v>
      </c>
      <c r="BI298" s="252">
        <f>IF(N298="nulová",J298,0)</f>
        <v>0</v>
      </c>
      <c r="BJ298" s="14" t="s">
        <v>83</v>
      </c>
      <c r="BK298" s="252">
        <f>ROUND(I298*H298,2)</f>
        <v>0</v>
      </c>
      <c r="BL298" s="14" t="s">
        <v>214</v>
      </c>
      <c r="BM298" s="251" t="s">
        <v>991</v>
      </c>
    </row>
    <row r="299" s="2" customFormat="1" ht="24.15" customHeight="1">
      <c r="A299" s="35"/>
      <c r="B299" s="36"/>
      <c r="C299" s="239" t="s">
        <v>1000</v>
      </c>
      <c r="D299" s="239" t="s">
        <v>175</v>
      </c>
      <c r="E299" s="240" t="s">
        <v>446</v>
      </c>
      <c r="F299" s="241" t="s">
        <v>447</v>
      </c>
      <c r="G299" s="242" t="s">
        <v>213</v>
      </c>
      <c r="H299" s="243">
        <v>25</v>
      </c>
      <c r="I299" s="244"/>
      <c r="J299" s="245">
        <f>ROUND(I299*H299,2)</f>
        <v>0</v>
      </c>
      <c r="K299" s="246"/>
      <c r="L299" s="41"/>
      <c r="M299" s="247" t="s">
        <v>1</v>
      </c>
      <c r="N299" s="248" t="s">
        <v>41</v>
      </c>
      <c r="O299" s="88"/>
      <c r="P299" s="249">
        <f>O299*H299</f>
        <v>0</v>
      </c>
      <c r="Q299" s="249">
        <v>2.0000000000000002E-05</v>
      </c>
      <c r="R299" s="249">
        <f>Q299*H299</f>
        <v>0.00050000000000000001</v>
      </c>
      <c r="S299" s="249">
        <v>0</v>
      </c>
      <c r="T299" s="250">
        <f>S299*H299</f>
        <v>0</v>
      </c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R299" s="251" t="s">
        <v>214</v>
      </c>
      <c r="AT299" s="251" t="s">
        <v>175</v>
      </c>
      <c r="AU299" s="251" t="s">
        <v>85</v>
      </c>
      <c r="AY299" s="14" t="s">
        <v>172</v>
      </c>
      <c r="BE299" s="252">
        <f>IF(N299="základní",J299,0)</f>
        <v>0</v>
      </c>
      <c r="BF299" s="252">
        <f>IF(N299="snížená",J299,0)</f>
        <v>0</v>
      </c>
      <c r="BG299" s="252">
        <f>IF(N299="zákl. přenesená",J299,0)</f>
        <v>0</v>
      </c>
      <c r="BH299" s="252">
        <f>IF(N299="sníž. přenesená",J299,0)</f>
        <v>0</v>
      </c>
      <c r="BI299" s="252">
        <f>IF(N299="nulová",J299,0)</f>
        <v>0</v>
      </c>
      <c r="BJ299" s="14" t="s">
        <v>83</v>
      </c>
      <c r="BK299" s="252">
        <f>ROUND(I299*H299,2)</f>
        <v>0</v>
      </c>
      <c r="BL299" s="14" t="s">
        <v>214</v>
      </c>
      <c r="BM299" s="251" t="s">
        <v>993</v>
      </c>
    </row>
    <row r="300" s="2" customFormat="1" ht="24.15" customHeight="1">
      <c r="A300" s="35"/>
      <c r="B300" s="36"/>
      <c r="C300" s="239" t="s">
        <v>1005</v>
      </c>
      <c r="D300" s="239" t="s">
        <v>175</v>
      </c>
      <c r="E300" s="240" t="s">
        <v>995</v>
      </c>
      <c r="F300" s="241" t="s">
        <v>996</v>
      </c>
      <c r="G300" s="242" t="s">
        <v>213</v>
      </c>
      <c r="H300" s="243">
        <v>24</v>
      </c>
      <c r="I300" s="244"/>
      <c r="J300" s="245">
        <f>ROUND(I300*H300,2)</f>
        <v>0</v>
      </c>
      <c r="K300" s="246"/>
      <c r="L300" s="41"/>
      <c r="M300" s="247" t="s">
        <v>1</v>
      </c>
      <c r="N300" s="248" t="s">
        <v>41</v>
      </c>
      <c r="O300" s="88"/>
      <c r="P300" s="249">
        <f>O300*H300</f>
        <v>0</v>
      </c>
      <c r="Q300" s="249">
        <v>4.0000000000000003E-05</v>
      </c>
      <c r="R300" s="249">
        <f>Q300*H300</f>
        <v>0.00096000000000000013</v>
      </c>
      <c r="S300" s="249">
        <v>0</v>
      </c>
      <c r="T300" s="250">
        <f>S300*H300</f>
        <v>0</v>
      </c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R300" s="251" t="s">
        <v>214</v>
      </c>
      <c r="AT300" s="251" t="s">
        <v>175</v>
      </c>
      <c r="AU300" s="251" t="s">
        <v>85</v>
      </c>
      <c r="AY300" s="14" t="s">
        <v>172</v>
      </c>
      <c r="BE300" s="252">
        <f>IF(N300="základní",J300,0)</f>
        <v>0</v>
      </c>
      <c r="BF300" s="252">
        <f>IF(N300="snížená",J300,0)</f>
        <v>0</v>
      </c>
      <c r="BG300" s="252">
        <f>IF(N300="zákl. přenesená",J300,0)</f>
        <v>0</v>
      </c>
      <c r="BH300" s="252">
        <f>IF(N300="sníž. přenesená",J300,0)</f>
        <v>0</v>
      </c>
      <c r="BI300" s="252">
        <f>IF(N300="nulová",J300,0)</f>
        <v>0</v>
      </c>
      <c r="BJ300" s="14" t="s">
        <v>83</v>
      </c>
      <c r="BK300" s="252">
        <f>ROUND(I300*H300,2)</f>
        <v>0</v>
      </c>
      <c r="BL300" s="14" t="s">
        <v>214</v>
      </c>
      <c r="BM300" s="251" t="s">
        <v>997</v>
      </c>
    </row>
    <row r="301" s="2" customFormat="1" ht="24.15" customHeight="1">
      <c r="A301" s="35"/>
      <c r="B301" s="36"/>
      <c r="C301" s="239" t="s">
        <v>1009</v>
      </c>
      <c r="D301" s="239" t="s">
        <v>175</v>
      </c>
      <c r="E301" s="240" t="s">
        <v>449</v>
      </c>
      <c r="F301" s="241" t="s">
        <v>450</v>
      </c>
      <c r="G301" s="242" t="s">
        <v>213</v>
      </c>
      <c r="H301" s="243">
        <v>25</v>
      </c>
      <c r="I301" s="244"/>
      <c r="J301" s="245">
        <f>ROUND(I301*H301,2)</f>
        <v>0</v>
      </c>
      <c r="K301" s="246"/>
      <c r="L301" s="41"/>
      <c r="M301" s="247" t="s">
        <v>1</v>
      </c>
      <c r="N301" s="248" t="s">
        <v>41</v>
      </c>
      <c r="O301" s="88"/>
      <c r="P301" s="249">
        <f>O301*H301</f>
        <v>0</v>
      </c>
      <c r="Q301" s="249">
        <v>2.0000000000000002E-05</v>
      </c>
      <c r="R301" s="249">
        <f>Q301*H301</f>
        <v>0.00050000000000000001</v>
      </c>
      <c r="S301" s="249">
        <v>0</v>
      </c>
      <c r="T301" s="250">
        <f>S301*H301</f>
        <v>0</v>
      </c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R301" s="251" t="s">
        <v>214</v>
      </c>
      <c r="AT301" s="251" t="s">
        <v>175</v>
      </c>
      <c r="AU301" s="251" t="s">
        <v>85</v>
      </c>
      <c r="AY301" s="14" t="s">
        <v>172</v>
      </c>
      <c r="BE301" s="252">
        <f>IF(N301="základní",J301,0)</f>
        <v>0</v>
      </c>
      <c r="BF301" s="252">
        <f>IF(N301="snížená",J301,0)</f>
        <v>0</v>
      </c>
      <c r="BG301" s="252">
        <f>IF(N301="zákl. přenesená",J301,0)</f>
        <v>0</v>
      </c>
      <c r="BH301" s="252">
        <f>IF(N301="sníž. přenesená",J301,0)</f>
        <v>0</v>
      </c>
      <c r="BI301" s="252">
        <f>IF(N301="nulová",J301,0)</f>
        <v>0</v>
      </c>
      <c r="BJ301" s="14" t="s">
        <v>83</v>
      </c>
      <c r="BK301" s="252">
        <f>ROUND(I301*H301,2)</f>
        <v>0</v>
      </c>
      <c r="BL301" s="14" t="s">
        <v>214</v>
      </c>
      <c r="BM301" s="251" t="s">
        <v>999</v>
      </c>
    </row>
    <row r="302" s="2" customFormat="1" ht="24.15" customHeight="1">
      <c r="A302" s="35"/>
      <c r="B302" s="36"/>
      <c r="C302" s="239" t="s">
        <v>1013</v>
      </c>
      <c r="D302" s="239" t="s">
        <v>175</v>
      </c>
      <c r="E302" s="240" t="s">
        <v>1001</v>
      </c>
      <c r="F302" s="241" t="s">
        <v>1002</v>
      </c>
      <c r="G302" s="242" t="s">
        <v>213</v>
      </c>
      <c r="H302" s="243">
        <v>24</v>
      </c>
      <c r="I302" s="244"/>
      <c r="J302" s="245">
        <f>ROUND(I302*H302,2)</f>
        <v>0</v>
      </c>
      <c r="K302" s="246"/>
      <c r="L302" s="41"/>
      <c r="M302" s="247" t="s">
        <v>1</v>
      </c>
      <c r="N302" s="248" t="s">
        <v>41</v>
      </c>
      <c r="O302" s="88"/>
      <c r="P302" s="249">
        <f>O302*H302</f>
        <v>0</v>
      </c>
      <c r="Q302" s="249">
        <v>4.0000000000000003E-05</v>
      </c>
      <c r="R302" s="249">
        <f>Q302*H302</f>
        <v>0.00096000000000000013</v>
      </c>
      <c r="S302" s="249">
        <v>0</v>
      </c>
      <c r="T302" s="250">
        <f>S302*H302</f>
        <v>0</v>
      </c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R302" s="251" t="s">
        <v>214</v>
      </c>
      <c r="AT302" s="251" t="s">
        <v>175</v>
      </c>
      <c r="AU302" s="251" t="s">
        <v>85</v>
      </c>
      <c r="AY302" s="14" t="s">
        <v>172</v>
      </c>
      <c r="BE302" s="252">
        <f>IF(N302="základní",J302,0)</f>
        <v>0</v>
      </c>
      <c r="BF302" s="252">
        <f>IF(N302="snížená",J302,0)</f>
        <v>0</v>
      </c>
      <c r="BG302" s="252">
        <f>IF(N302="zákl. přenesená",J302,0)</f>
        <v>0</v>
      </c>
      <c r="BH302" s="252">
        <f>IF(N302="sníž. přenesená",J302,0)</f>
        <v>0</v>
      </c>
      <c r="BI302" s="252">
        <f>IF(N302="nulová",J302,0)</f>
        <v>0</v>
      </c>
      <c r="BJ302" s="14" t="s">
        <v>83</v>
      </c>
      <c r="BK302" s="252">
        <f>ROUND(I302*H302,2)</f>
        <v>0</v>
      </c>
      <c r="BL302" s="14" t="s">
        <v>214</v>
      </c>
      <c r="BM302" s="251" t="s">
        <v>1003</v>
      </c>
    </row>
    <row r="303" s="12" customFormat="1" ht="25.92" customHeight="1">
      <c r="A303" s="12"/>
      <c r="B303" s="223"/>
      <c r="C303" s="224"/>
      <c r="D303" s="225" t="s">
        <v>75</v>
      </c>
      <c r="E303" s="226" t="s">
        <v>1004</v>
      </c>
      <c r="F303" s="226" t="s">
        <v>507</v>
      </c>
      <c r="G303" s="224"/>
      <c r="H303" s="224"/>
      <c r="I303" s="227"/>
      <c r="J303" s="228">
        <f>BK303</f>
        <v>0</v>
      </c>
      <c r="K303" s="224"/>
      <c r="L303" s="229"/>
      <c r="M303" s="230"/>
      <c r="N303" s="231"/>
      <c r="O303" s="231"/>
      <c r="P303" s="232">
        <f>SUM(P304:P319)</f>
        <v>0</v>
      </c>
      <c r="Q303" s="231"/>
      <c r="R303" s="232">
        <f>SUM(R304:R319)</f>
        <v>0.024980000000000002</v>
      </c>
      <c r="S303" s="231"/>
      <c r="T303" s="233">
        <f>SUM(T304:T319)</f>
        <v>0</v>
      </c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R303" s="234" t="s">
        <v>83</v>
      </c>
      <c r="AT303" s="235" t="s">
        <v>75</v>
      </c>
      <c r="AU303" s="235" t="s">
        <v>76</v>
      </c>
      <c r="AY303" s="234" t="s">
        <v>172</v>
      </c>
      <c r="BK303" s="236">
        <f>SUM(BK304:BK319)</f>
        <v>0</v>
      </c>
    </row>
    <row r="304" s="2" customFormat="1" ht="16.5" customHeight="1">
      <c r="A304" s="35"/>
      <c r="B304" s="36"/>
      <c r="C304" s="239" t="s">
        <v>1017</v>
      </c>
      <c r="D304" s="239" t="s">
        <v>175</v>
      </c>
      <c r="E304" s="240" t="s">
        <v>1006</v>
      </c>
      <c r="F304" s="241" t="s">
        <v>1007</v>
      </c>
      <c r="G304" s="242" t="s">
        <v>336</v>
      </c>
      <c r="H304" s="243">
        <v>32</v>
      </c>
      <c r="I304" s="244"/>
      <c r="J304" s="245">
        <f>ROUND(I304*H304,2)</f>
        <v>0</v>
      </c>
      <c r="K304" s="246"/>
      <c r="L304" s="41"/>
      <c r="M304" s="247" t="s">
        <v>1</v>
      </c>
      <c r="N304" s="248" t="s">
        <v>41</v>
      </c>
      <c r="O304" s="88"/>
      <c r="P304" s="249">
        <f>O304*H304</f>
        <v>0</v>
      </c>
      <c r="Q304" s="249">
        <v>0</v>
      </c>
      <c r="R304" s="249">
        <f>Q304*H304</f>
        <v>0</v>
      </c>
      <c r="S304" s="249">
        <v>0</v>
      </c>
      <c r="T304" s="250">
        <f>S304*H304</f>
        <v>0</v>
      </c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R304" s="251" t="s">
        <v>495</v>
      </c>
      <c r="AT304" s="251" t="s">
        <v>175</v>
      </c>
      <c r="AU304" s="251" t="s">
        <v>83</v>
      </c>
      <c r="AY304" s="14" t="s">
        <v>172</v>
      </c>
      <c r="BE304" s="252">
        <f>IF(N304="základní",J304,0)</f>
        <v>0</v>
      </c>
      <c r="BF304" s="252">
        <f>IF(N304="snížená",J304,0)</f>
        <v>0</v>
      </c>
      <c r="BG304" s="252">
        <f>IF(N304="zákl. přenesená",J304,0)</f>
        <v>0</v>
      </c>
      <c r="BH304" s="252">
        <f>IF(N304="sníž. přenesená",J304,0)</f>
        <v>0</v>
      </c>
      <c r="BI304" s="252">
        <f>IF(N304="nulová",J304,0)</f>
        <v>0</v>
      </c>
      <c r="BJ304" s="14" t="s">
        <v>83</v>
      </c>
      <c r="BK304" s="252">
        <f>ROUND(I304*H304,2)</f>
        <v>0</v>
      </c>
      <c r="BL304" s="14" t="s">
        <v>495</v>
      </c>
      <c r="BM304" s="251" t="s">
        <v>1008</v>
      </c>
    </row>
    <row r="305" s="2" customFormat="1" ht="16.5" customHeight="1">
      <c r="A305" s="35"/>
      <c r="B305" s="36"/>
      <c r="C305" s="253" t="s">
        <v>1021</v>
      </c>
      <c r="D305" s="253" t="s">
        <v>181</v>
      </c>
      <c r="E305" s="254" t="s">
        <v>1010</v>
      </c>
      <c r="F305" s="255" t="s">
        <v>1011</v>
      </c>
      <c r="G305" s="256" t="s">
        <v>504</v>
      </c>
      <c r="H305" s="257">
        <v>1</v>
      </c>
      <c r="I305" s="258"/>
      <c r="J305" s="259">
        <f>ROUND(I305*H305,2)</f>
        <v>0</v>
      </c>
      <c r="K305" s="260"/>
      <c r="L305" s="261"/>
      <c r="M305" s="262" t="s">
        <v>1</v>
      </c>
      <c r="N305" s="263" t="s">
        <v>41</v>
      </c>
      <c r="O305" s="88"/>
      <c r="P305" s="249">
        <f>O305*H305</f>
        <v>0</v>
      </c>
      <c r="Q305" s="249">
        <v>0</v>
      </c>
      <c r="R305" s="249">
        <f>Q305*H305</f>
        <v>0</v>
      </c>
      <c r="S305" s="249">
        <v>0</v>
      </c>
      <c r="T305" s="250">
        <f>S305*H305</f>
        <v>0</v>
      </c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R305" s="251" t="s">
        <v>495</v>
      </c>
      <c r="AT305" s="251" t="s">
        <v>181</v>
      </c>
      <c r="AU305" s="251" t="s">
        <v>83</v>
      </c>
      <c r="AY305" s="14" t="s">
        <v>172</v>
      </c>
      <c r="BE305" s="252">
        <f>IF(N305="základní",J305,0)</f>
        <v>0</v>
      </c>
      <c r="BF305" s="252">
        <f>IF(N305="snížená",J305,0)</f>
        <v>0</v>
      </c>
      <c r="BG305" s="252">
        <f>IF(N305="zákl. přenesená",J305,0)</f>
        <v>0</v>
      </c>
      <c r="BH305" s="252">
        <f>IF(N305="sníž. přenesená",J305,0)</f>
        <v>0</v>
      </c>
      <c r="BI305" s="252">
        <f>IF(N305="nulová",J305,0)</f>
        <v>0</v>
      </c>
      <c r="BJ305" s="14" t="s">
        <v>83</v>
      </c>
      <c r="BK305" s="252">
        <f>ROUND(I305*H305,2)</f>
        <v>0</v>
      </c>
      <c r="BL305" s="14" t="s">
        <v>495</v>
      </c>
      <c r="BM305" s="251" t="s">
        <v>1012</v>
      </c>
    </row>
    <row r="306" s="2" customFormat="1" ht="16.5" customHeight="1">
      <c r="A306" s="35"/>
      <c r="B306" s="36"/>
      <c r="C306" s="253" t="s">
        <v>1025</v>
      </c>
      <c r="D306" s="253" t="s">
        <v>181</v>
      </c>
      <c r="E306" s="254" t="s">
        <v>1238</v>
      </c>
      <c r="F306" s="255" t="s">
        <v>1239</v>
      </c>
      <c r="G306" s="256" t="s">
        <v>178</v>
      </c>
      <c r="H306" s="257">
        <v>1</v>
      </c>
      <c r="I306" s="258"/>
      <c r="J306" s="259">
        <f>ROUND(I306*H306,2)</f>
        <v>0</v>
      </c>
      <c r="K306" s="260"/>
      <c r="L306" s="261"/>
      <c r="M306" s="262" t="s">
        <v>1</v>
      </c>
      <c r="N306" s="263" t="s">
        <v>41</v>
      </c>
      <c r="O306" s="88"/>
      <c r="P306" s="249">
        <f>O306*H306</f>
        <v>0</v>
      </c>
      <c r="Q306" s="249">
        <v>0.012800000000000001</v>
      </c>
      <c r="R306" s="249">
        <f>Q306*H306</f>
        <v>0.012800000000000001</v>
      </c>
      <c r="S306" s="249">
        <v>0</v>
      </c>
      <c r="T306" s="250">
        <f>S306*H306</f>
        <v>0</v>
      </c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R306" s="251" t="s">
        <v>184</v>
      </c>
      <c r="AT306" s="251" t="s">
        <v>181</v>
      </c>
      <c r="AU306" s="251" t="s">
        <v>83</v>
      </c>
      <c r="AY306" s="14" t="s">
        <v>172</v>
      </c>
      <c r="BE306" s="252">
        <f>IF(N306="základní",J306,0)</f>
        <v>0</v>
      </c>
      <c r="BF306" s="252">
        <f>IF(N306="snížená",J306,0)</f>
        <v>0</v>
      </c>
      <c r="BG306" s="252">
        <f>IF(N306="zákl. přenesená",J306,0)</f>
        <v>0</v>
      </c>
      <c r="BH306" s="252">
        <f>IF(N306="sníž. přenesená",J306,0)</f>
        <v>0</v>
      </c>
      <c r="BI306" s="252">
        <f>IF(N306="nulová",J306,0)</f>
        <v>0</v>
      </c>
      <c r="BJ306" s="14" t="s">
        <v>83</v>
      </c>
      <c r="BK306" s="252">
        <f>ROUND(I306*H306,2)</f>
        <v>0</v>
      </c>
      <c r="BL306" s="14" t="s">
        <v>179</v>
      </c>
      <c r="BM306" s="251" t="s">
        <v>1240</v>
      </c>
    </row>
    <row r="307" s="2" customFormat="1" ht="16.5" customHeight="1">
      <c r="A307" s="35"/>
      <c r="B307" s="36"/>
      <c r="C307" s="239" t="s">
        <v>1029</v>
      </c>
      <c r="D307" s="239" t="s">
        <v>175</v>
      </c>
      <c r="E307" s="240" t="s">
        <v>1014</v>
      </c>
      <c r="F307" s="241" t="s">
        <v>1015</v>
      </c>
      <c r="G307" s="242" t="s">
        <v>336</v>
      </c>
      <c r="H307" s="243">
        <v>16</v>
      </c>
      <c r="I307" s="244"/>
      <c r="J307" s="245">
        <f>ROUND(I307*H307,2)</f>
        <v>0</v>
      </c>
      <c r="K307" s="246"/>
      <c r="L307" s="41"/>
      <c r="M307" s="247" t="s">
        <v>1</v>
      </c>
      <c r="N307" s="248" t="s">
        <v>41</v>
      </c>
      <c r="O307" s="88"/>
      <c r="P307" s="249">
        <f>O307*H307</f>
        <v>0</v>
      </c>
      <c r="Q307" s="249">
        <v>0</v>
      </c>
      <c r="R307" s="249">
        <f>Q307*H307</f>
        <v>0</v>
      </c>
      <c r="S307" s="249">
        <v>0</v>
      </c>
      <c r="T307" s="250">
        <f>S307*H307</f>
        <v>0</v>
      </c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R307" s="251" t="s">
        <v>179</v>
      </c>
      <c r="AT307" s="251" t="s">
        <v>175</v>
      </c>
      <c r="AU307" s="251" t="s">
        <v>83</v>
      </c>
      <c r="AY307" s="14" t="s">
        <v>172</v>
      </c>
      <c r="BE307" s="252">
        <f>IF(N307="základní",J307,0)</f>
        <v>0</v>
      </c>
      <c r="BF307" s="252">
        <f>IF(N307="snížená",J307,0)</f>
        <v>0</v>
      </c>
      <c r="BG307" s="252">
        <f>IF(N307="zákl. přenesená",J307,0)</f>
        <v>0</v>
      </c>
      <c r="BH307" s="252">
        <f>IF(N307="sníž. přenesená",J307,0)</f>
        <v>0</v>
      </c>
      <c r="BI307" s="252">
        <f>IF(N307="nulová",J307,0)</f>
        <v>0</v>
      </c>
      <c r="BJ307" s="14" t="s">
        <v>83</v>
      </c>
      <c r="BK307" s="252">
        <f>ROUND(I307*H307,2)</f>
        <v>0</v>
      </c>
      <c r="BL307" s="14" t="s">
        <v>179</v>
      </c>
      <c r="BM307" s="251" t="s">
        <v>1016</v>
      </c>
    </row>
    <row r="308" s="2" customFormat="1" ht="16.5" customHeight="1">
      <c r="A308" s="35"/>
      <c r="B308" s="36"/>
      <c r="C308" s="239" t="s">
        <v>1033</v>
      </c>
      <c r="D308" s="239" t="s">
        <v>175</v>
      </c>
      <c r="E308" s="240" t="s">
        <v>1018</v>
      </c>
      <c r="F308" s="241" t="s">
        <v>1019</v>
      </c>
      <c r="G308" s="242" t="s">
        <v>336</v>
      </c>
      <c r="H308" s="243">
        <v>24</v>
      </c>
      <c r="I308" s="244"/>
      <c r="J308" s="245">
        <f>ROUND(I308*H308,2)</f>
        <v>0</v>
      </c>
      <c r="K308" s="246"/>
      <c r="L308" s="41"/>
      <c r="M308" s="247" t="s">
        <v>1</v>
      </c>
      <c r="N308" s="248" t="s">
        <v>41</v>
      </c>
      <c r="O308" s="88"/>
      <c r="P308" s="249">
        <f>O308*H308</f>
        <v>0</v>
      </c>
      <c r="Q308" s="249">
        <v>0</v>
      </c>
      <c r="R308" s="249">
        <f>Q308*H308</f>
        <v>0</v>
      </c>
      <c r="S308" s="249">
        <v>0</v>
      </c>
      <c r="T308" s="250">
        <f>S308*H308</f>
        <v>0</v>
      </c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R308" s="251" t="s">
        <v>179</v>
      </c>
      <c r="AT308" s="251" t="s">
        <v>175</v>
      </c>
      <c r="AU308" s="251" t="s">
        <v>83</v>
      </c>
      <c r="AY308" s="14" t="s">
        <v>172</v>
      </c>
      <c r="BE308" s="252">
        <f>IF(N308="základní",J308,0)</f>
        <v>0</v>
      </c>
      <c r="BF308" s="252">
        <f>IF(N308="snížená",J308,0)</f>
        <v>0</v>
      </c>
      <c r="BG308" s="252">
        <f>IF(N308="zákl. přenesená",J308,0)</f>
        <v>0</v>
      </c>
      <c r="BH308" s="252">
        <f>IF(N308="sníž. přenesená",J308,0)</f>
        <v>0</v>
      </c>
      <c r="BI308" s="252">
        <f>IF(N308="nulová",J308,0)</f>
        <v>0</v>
      </c>
      <c r="BJ308" s="14" t="s">
        <v>83</v>
      </c>
      <c r="BK308" s="252">
        <f>ROUND(I308*H308,2)</f>
        <v>0</v>
      </c>
      <c r="BL308" s="14" t="s">
        <v>179</v>
      </c>
      <c r="BM308" s="251" t="s">
        <v>1020</v>
      </c>
    </row>
    <row r="309" s="2" customFormat="1" ht="16.5" customHeight="1">
      <c r="A309" s="35"/>
      <c r="B309" s="36"/>
      <c r="C309" s="239" t="s">
        <v>1037</v>
      </c>
      <c r="D309" s="239" t="s">
        <v>175</v>
      </c>
      <c r="E309" s="240" t="s">
        <v>1022</v>
      </c>
      <c r="F309" s="241" t="s">
        <v>1023</v>
      </c>
      <c r="G309" s="242" t="s">
        <v>336</v>
      </c>
      <c r="H309" s="243">
        <v>8</v>
      </c>
      <c r="I309" s="244"/>
      <c r="J309" s="245">
        <f>ROUND(I309*H309,2)</f>
        <v>0</v>
      </c>
      <c r="K309" s="246"/>
      <c r="L309" s="41"/>
      <c r="M309" s="247" t="s">
        <v>1</v>
      </c>
      <c r="N309" s="248" t="s">
        <v>41</v>
      </c>
      <c r="O309" s="88"/>
      <c r="P309" s="249">
        <f>O309*H309</f>
        <v>0</v>
      </c>
      <c r="Q309" s="249">
        <v>0</v>
      </c>
      <c r="R309" s="249">
        <f>Q309*H309</f>
        <v>0</v>
      </c>
      <c r="S309" s="249">
        <v>0</v>
      </c>
      <c r="T309" s="250">
        <f>S309*H309</f>
        <v>0</v>
      </c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R309" s="251" t="s">
        <v>179</v>
      </c>
      <c r="AT309" s="251" t="s">
        <v>175</v>
      </c>
      <c r="AU309" s="251" t="s">
        <v>83</v>
      </c>
      <c r="AY309" s="14" t="s">
        <v>172</v>
      </c>
      <c r="BE309" s="252">
        <f>IF(N309="základní",J309,0)</f>
        <v>0</v>
      </c>
      <c r="BF309" s="252">
        <f>IF(N309="snížená",J309,0)</f>
        <v>0</v>
      </c>
      <c r="BG309" s="252">
        <f>IF(N309="zákl. přenesená",J309,0)</f>
        <v>0</v>
      </c>
      <c r="BH309" s="252">
        <f>IF(N309="sníž. přenesená",J309,0)</f>
        <v>0</v>
      </c>
      <c r="BI309" s="252">
        <f>IF(N309="nulová",J309,0)</f>
        <v>0</v>
      </c>
      <c r="BJ309" s="14" t="s">
        <v>83</v>
      </c>
      <c r="BK309" s="252">
        <f>ROUND(I309*H309,2)</f>
        <v>0</v>
      </c>
      <c r="BL309" s="14" t="s">
        <v>179</v>
      </c>
      <c r="BM309" s="251" t="s">
        <v>1024</v>
      </c>
    </row>
    <row r="310" s="2" customFormat="1" ht="16.5" customHeight="1">
      <c r="A310" s="35"/>
      <c r="B310" s="36"/>
      <c r="C310" s="239" t="s">
        <v>1041</v>
      </c>
      <c r="D310" s="239" t="s">
        <v>175</v>
      </c>
      <c r="E310" s="240" t="s">
        <v>1026</v>
      </c>
      <c r="F310" s="241" t="s">
        <v>1027</v>
      </c>
      <c r="G310" s="242" t="s">
        <v>336</v>
      </c>
      <c r="H310" s="243">
        <v>16</v>
      </c>
      <c r="I310" s="244"/>
      <c r="J310" s="245">
        <f>ROUND(I310*H310,2)</f>
        <v>0</v>
      </c>
      <c r="K310" s="246"/>
      <c r="L310" s="41"/>
      <c r="M310" s="247" t="s">
        <v>1</v>
      </c>
      <c r="N310" s="248" t="s">
        <v>41</v>
      </c>
      <c r="O310" s="88"/>
      <c r="P310" s="249">
        <f>O310*H310</f>
        <v>0</v>
      </c>
      <c r="Q310" s="249">
        <v>0</v>
      </c>
      <c r="R310" s="249">
        <f>Q310*H310</f>
        <v>0</v>
      </c>
      <c r="S310" s="249">
        <v>0</v>
      </c>
      <c r="T310" s="250">
        <f>S310*H310</f>
        <v>0</v>
      </c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R310" s="251" t="s">
        <v>179</v>
      </c>
      <c r="AT310" s="251" t="s">
        <v>175</v>
      </c>
      <c r="AU310" s="251" t="s">
        <v>83</v>
      </c>
      <c r="AY310" s="14" t="s">
        <v>172</v>
      </c>
      <c r="BE310" s="252">
        <f>IF(N310="základní",J310,0)</f>
        <v>0</v>
      </c>
      <c r="BF310" s="252">
        <f>IF(N310="snížená",J310,0)</f>
        <v>0</v>
      </c>
      <c r="BG310" s="252">
        <f>IF(N310="zákl. přenesená",J310,0)</f>
        <v>0</v>
      </c>
      <c r="BH310" s="252">
        <f>IF(N310="sníž. přenesená",J310,0)</f>
        <v>0</v>
      </c>
      <c r="BI310" s="252">
        <f>IF(N310="nulová",J310,0)</f>
        <v>0</v>
      </c>
      <c r="BJ310" s="14" t="s">
        <v>83</v>
      </c>
      <c r="BK310" s="252">
        <f>ROUND(I310*H310,2)</f>
        <v>0</v>
      </c>
      <c r="BL310" s="14" t="s">
        <v>179</v>
      </c>
      <c r="BM310" s="251" t="s">
        <v>1028</v>
      </c>
    </row>
    <row r="311" s="2" customFormat="1" ht="24.15" customHeight="1">
      <c r="A311" s="35"/>
      <c r="B311" s="36"/>
      <c r="C311" s="239" t="s">
        <v>1045</v>
      </c>
      <c r="D311" s="239" t="s">
        <v>175</v>
      </c>
      <c r="E311" s="240" t="s">
        <v>1030</v>
      </c>
      <c r="F311" s="241" t="s">
        <v>1031</v>
      </c>
      <c r="G311" s="242" t="s">
        <v>336</v>
      </c>
      <c r="H311" s="243">
        <v>72</v>
      </c>
      <c r="I311" s="244"/>
      <c r="J311" s="245">
        <f>ROUND(I311*H311,2)</f>
        <v>0</v>
      </c>
      <c r="K311" s="246"/>
      <c r="L311" s="41"/>
      <c r="M311" s="247" t="s">
        <v>1</v>
      </c>
      <c r="N311" s="248" t="s">
        <v>41</v>
      </c>
      <c r="O311" s="88"/>
      <c r="P311" s="249">
        <f>O311*H311</f>
        <v>0</v>
      </c>
      <c r="Q311" s="249">
        <v>0</v>
      </c>
      <c r="R311" s="249">
        <f>Q311*H311</f>
        <v>0</v>
      </c>
      <c r="S311" s="249">
        <v>0</v>
      </c>
      <c r="T311" s="250">
        <f>S311*H311</f>
        <v>0</v>
      </c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R311" s="251" t="s">
        <v>179</v>
      </c>
      <c r="AT311" s="251" t="s">
        <v>175</v>
      </c>
      <c r="AU311" s="251" t="s">
        <v>83</v>
      </c>
      <c r="AY311" s="14" t="s">
        <v>172</v>
      </c>
      <c r="BE311" s="252">
        <f>IF(N311="základní",J311,0)</f>
        <v>0</v>
      </c>
      <c r="BF311" s="252">
        <f>IF(N311="snížená",J311,0)</f>
        <v>0</v>
      </c>
      <c r="BG311" s="252">
        <f>IF(N311="zákl. přenesená",J311,0)</f>
        <v>0</v>
      </c>
      <c r="BH311" s="252">
        <f>IF(N311="sníž. přenesená",J311,0)</f>
        <v>0</v>
      </c>
      <c r="BI311" s="252">
        <f>IF(N311="nulová",J311,0)</f>
        <v>0</v>
      </c>
      <c r="BJ311" s="14" t="s">
        <v>83</v>
      </c>
      <c r="BK311" s="252">
        <f>ROUND(I311*H311,2)</f>
        <v>0</v>
      </c>
      <c r="BL311" s="14" t="s">
        <v>179</v>
      </c>
      <c r="BM311" s="251" t="s">
        <v>1032</v>
      </c>
    </row>
    <row r="312" s="2" customFormat="1" ht="16.5" customHeight="1">
      <c r="A312" s="35"/>
      <c r="B312" s="36"/>
      <c r="C312" s="239" t="s">
        <v>1049</v>
      </c>
      <c r="D312" s="239" t="s">
        <v>175</v>
      </c>
      <c r="E312" s="240" t="s">
        <v>1034</v>
      </c>
      <c r="F312" s="241" t="s">
        <v>1035</v>
      </c>
      <c r="G312" s="242" t="s">
        <v>336</v>
      </c>
      <c r="H312" s="243">
        <v>8</v>
      </c>
      <c r="I312" s="244"/>
      <c r="J312" s="245">
        <f>ROUND(I312*H312,2)</f>
        <v>0</v>
      </c>
      <c r="K312" s="246"/>
      <c r="L312" s="41"/>
      <c r="M312" s="247" t="s">
        <v>1</v>
      </c>
      <c r="N312" s="248" t="s">
        <v>41</v>
      </c>
      <c r="O312" s="88"/>
      <c r="P312" s="249">
        <f>O312*H312</f>
        <v>0</v>
      </c>
      <c r="Q312" s="249">
        <v>0</v>
      </c>
      <c r="R312" s="249">
        <f>Q312*H312</f>
        <v>0</v>
      </c>
      <c r="S312" s="249">
        <v>0</v>
      </c>
      <c r="T312" s="250">
        <f>S312*H312</f>
        <v>0</v>
      </c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R312" s="251" t="s">
        <v>179</v>
      </c>
      <c r="AT312" s="251" t="s">
        <v>175</v>
      </c>
      <c r="AU312" s="251" t="s">
        <v>83</v>
      </c>
      <c r="AY312" s="14" t="s">
        <v>172</v>
      </c>
      <c r="BE312" s="252">
        <f>IF(N312="základní",J312,0)</f>
        <v>0</v>
      </c>
      <c r="BF312" s="252">
        <f>IF(N312="snížená",J312,0)</f>
        <v>0</v>
      </c>
      <c r="BG312" s="252">
        <f>IF(N312="zákl. přenesená",J312,0)</f>
        <v>0</v>
      </c>
      <c r="BH312" s="252">
        <f>IF(N312="sníž. přenesená",J312,0)</f>
        <v>0</v>
      </c>
      <c r="BI312" s="252">
        <f>IF(N312="nulová",J312,0)</f>
        <v>0</v>
      </c>
      <c r="BJ312" s="14" t="s">
        <v>83</v>
      </c>
      <c r="BK312" s="252">
        <f>ROUND(I312*H312,2)</f>
        <v>0</v>
      </c>
      <c r="BL312" s="14" t="s">
        <v>179</v>
      </c>
      <c r="BM312" s="251" t="s">
        <v>1036</v>
      </c>
    </row>
    <row r="313" s="2" customFormat="1" ht="24.15" customHeight="1">
      <c r="A313" s="35"/>
      <c r="B313" s="36"/>
      <c r="C313" s="253" t="s">
        <v>1053</v>
      </c>
      <c r="D313" s="253" t="s">
        <v>181</v>
      </c>
      <c r="E313" s="254" t="s">
        <v>1038</v>
      </c>
      <c r="F313" s="255" t="s">
        <v>1039</v>
      </c>
      <c r="G313" s="256" t="s">
        <v>504</v>
      </c>
      <c r="H313" s="257">
        <v>1</v>
      </c>
      <c r="I313" s="258"/>
      <c r="J313" s="259">
        <f>ROUND(I313*H313,2)</f>
        <v>0</v>
      </c>
      <c r="K313" s="260"/>
      <c r="L313" s="261"/>
      <c r="M313" s="262" t="s">
        <v>1</v>
      </c>
      <c r="N313" s="263" t="s">
        <v>41</v>
      </c>
      <c r="O313" s="88"/>
      <c r="P313" s="249">
        <f>O313*H313</f>
        <v>0</v>
      </c>
      <c r="Q313" s="249">
        <v>0</v>
      </c>
      <c r="R313" s="249">
        <f>Q313*H313</f>
        <v>0</v>
      </c>
      <c r="S313" s="249">
        <v>0</v>
      </c>
      <c r="T313" s="250">
        <f>S313*H313</f>
        <v>0</v>
      </c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R313" s="251" t="s">
        <v>184</v>
      </c>
      <c r="AT313" s="251" t="s">
        <v>181</v>
      </c>
      <c r="AU313" s="251" t="s">
        <v>83</v>
      </c>
      <c r="AY313" s="14" t="s">
        <v>172</v>
      </c>
      <c r="BE313" s="252">
        <f>IF(N313="základní",J313,0)</f>
        <v>0</v>
      </c>
      <c r="BF313" s="252">
        <f>IF(N313="snížená",J313,0)</f>
        <v>0</v>
      </c>
      <c r="BG313" s="252">
        <f>IF(N313="zákl. přenesená",J313,0)</f>
        <v>0</v>
      </c>
      <c r="BH313" s="252">
        <f>IF(N313="sníž. přenesená",J313,0)</f>
        <v>0</v>
      </c>
      <c r="BI313" s="252">
        <f>IF(N313="nulová",J313,0)</f>
        <v>0</v>
      </c>
      <c r="BJ313" s="14" t="s">
        <v>83</v>
      </c>
      <c r="BK313" s="252">
        <f>ROUND(I313*H313,2)</f>
        <v>0</v>
      </c>
      <c r="BL313" s="14" t="s">
        <v>179</v>
      </c>
      <c r="BM313" s="251" t="s">
        <v>1040</v>
      </c>
    </row>
    <row r="314" s="2" customFormat="1" ht="21.75" customHeight="1">
      <c r="A314" s="35"/>
      <c r="B314" s="36"/>
      <c r="C314" s="253" t="s">
        <v>1057</v>
      </c>
      <c r="D314" s="253" t="s">
        <v>181</v>
      </c>
      <c r="E314" s="254" t="s">
        <v>1042</v>
      </c>
      <c r="F314" s="255" t="s">
        <v>1043</v>
      </c>
      <c r="G314" s="256" t="s">
        <v>504</v>
      </c>
      <c r="H314" s="257">
        <v>1</v>
      </c>
      <c r="I314" s="258"/>
      <c r="J314" s="259">
        <f>ROUND(I314*H314,2)</f>
        <v>0</v>
      </c>
      <c r="K314" s="260"/>
      <c r="L314" s="261"/>
      <c r="M314" s="262" t="s">
        <v>1</v>
      </c>
      <c r="N314" s="263" t="s">
        <v>41</v>
      </c>
      <c r="O314" s="88"/>
      <c r="P314" s="249">
        <f>O314*H314</f>
        <v>0</v>
      </c>
      <c r="Q314" s="249">
        <v>0</v>
      </c>
      <c r="R314" s="249">
        <f>Q314*H314</f>
        <v>0</v>
      </c>
      <c r="S314" s="249">
        <v>0</v>
      </c>
      <c r="T314" s="250">
        <f>S314*H314</f>
        <v>0</v>
      </c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R314" s="251" t="s">
        <v>184</v>
      </c>
      <c r="AT314" s="251" t="s">
        <v>181</v>
      </c>
      <c r="AU314" s="251" t="s">
        <v>83</v>
      </c>
      <c r="AY314" s="14" t="s">
        <v>172</v>
      </c>
      <c r="BE314" s="252">
        <f>IF(N314="základní",J314,0)</f>
        <v>0</v>
      </c>
      <c r="BF314" s="252">
        <f>IF(N314="snížená",J314,0)</f>
        <v>0</v>
      </c>
      <c r="BG314" s="252">
        <f>IF(N314="zákl. přenesená",J314,0)</f>
        <v>0</v>
      </c>
      <c r="BH314" s="252">
        <f>IF(N314="sníž. přenesená",J314,0)</f>
        <v>0</v>
      </c>
      <c r="BI314" s="252">
        <f>IF(N314="nulová",J314,0)</f>
        <v>0</v>
      </c>
      <c r="BJ314" s="14" t="s">
        <v>83</v>
      </c>
      <c r="BK314" s="252">
        <f>ROUND(I314*H314,2)</f>
        <v>0</v>
      </c>
      <c r="BL314" s="14" t="s">
        <v>179</v>
      </c>
      <c r="BM314" s="251" t="s">
        <v>1044</v>
      </c>
    </row>
    <row r="315" s="2" customFormat="1" ht="24.15" customHeight="1">
      <c r="A315" s="35"/>
      <c r="B315" s="36"/>
      <c r="C315" s="253" t="s">
        <v>1061</v>
      </c>
      <c r="D315" s="253" t="s">
        <v>181</v>
      </c>
      <c r="E315" s="254" t="s">
        <v>1046</v>
      </c>
      <c r="F315" s="255" t="s">
        <v>1047</v>
      </c>
      <c r="G315" s="256" t="s">
        <v>504</v>
      </c>
      <c r="H315" s="257">
        <v>1</v>
      </c>
      <c r="I315" s="258"/>
      <c r="J315" s="259">
        <f>ROUND(I315*H315,2)</f>
        <v>0</v>
      </c>
      <c r="K315" s="260"/>
      <c r="L315" s="261"/>
      <c r="M315" s="262" t="s">
        <v>1</v>
      </c>
      <c r="N315" s="263" t="s">
        <v>41</v>
      </c>
      <c r="O315" s="88"/>
      <c r="P315" s="249">
        <f>O315*H315</f>
        <v>0</v>
      </c>
      <c r="Q315" s="249">
        <v>0</v>
      </c>
      <c r="R315" s="249">
        <f>Q315*H315</f>
        <v>0</v>
      </c>
      <c r="S315" s="249">
        <v>0</v>
      </c>
      <c r="T315" s="250">
        <f>S315*H315</f>
        <v>0</v>
      </c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R315" s="251" t="s">
        <v>184</v>
      </c>
      <c r="AT315" s="251" t="s">
        <v>181</v>
      </c>
      <c r="AU315" s="251" t="s">
        <v>83</v>
      </c>
      <c r="AY315" s="14" t="s">
        <v>172</v>
      </c>
      <c r="BE315" s="252">
        <f>IF(N315="základní",J315,0)</f>
        <v>0</v>
      </c>
      <c r="BF315" s="252">
        <f>IF(N315="snížená",J315,0)</f>
        <v>0</v>
      </c>
      <c r="BG315" s="252">
        <f>IF(N315="zákl. přenesená",J315,0)</f>
        <v>0</v>
      </c>
      <c r="BH315" s="252">
        <f>IF(N315="sníž. přenesená",J315,0)</f>
        <v>0</v>
      </c>
      <c r="BI315" s="252">
        <f>IF(N315="nulová",J315,0)</f>
        <v>0</v>
      </c>
      <c r="BJ315" s="14" t="s">
        <v>83</v>
      </c>
      <c r="BK315" s="252">
        <f>ROUND(I315*H315,2)</f>
        <v>0</v>
      </c>
      <c r="BL315" s="14" t="s">
        <v>179</v>
      </c>
      <c r="BM315" s="251" t="s">
        <v>1048</v>
      </c>
    </row>
    <row r="316" s="2" customFormat="1" ht="24.15" customHeight="1">
      <c r="A316" s="35"/>
      <c r="B316" s="36"/>
      <c r="C316" s="253" t="s">
        <v>1065</v>
      </c>
      <c r="D316" s="253" t="s">
        <v>181</v>
      </c>
      <c r="E316" s="254" t="s">
        <v>1050</v>
      </c>
      <c r="F316" s="255" t="s">
        <v>1051</v>
      </c>
      <c r="G316" s="256" t="s">
        <v>504</v>
      </c>
      <c r="H316" s="257">
        <v>1</v>
      </c>
      <c r="I316" s="258"/>
      <c r="J316" s="259">
        <f>ROUND(I316*H316,2)</f>
        <v>0</v>
      </c>
      <c r="K316" s="260"/>
      <c r="L316" s="261"/>
      <c r="M316" s="262" t="s">
        <v>1</v>
      </c>
      <c r="N316" s="263" t="s">
        <v>41</v>
      </c>
      <c r="O316" s="88"/>
      <c r="P316" s="249">
        <f>O316*H316</f>
        <v>0</v>
      </c>
      <c r="Q316" s="249">
        <v>0</v>
      </c>
      <c r="R316" s="249">
        <f>Q316*H316</f>
        <v>0</v>
      </c>
      <c r="S316" s="249">
        <v>0</v>
      </c>
      <c r="T316" s="250">
        <f>S316*H316</f>
        <v>0</v>
      </c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R316" s="251" t="s">
        <v>184</v>
      </c>
      <c r="AT316" s="251" t="s">
        <v>181</v>
      </c>
      <c r="AU316" s="251" t="s">
        <v>83</v>
      </c>
      <c r="AY316" s="14" t="s">
        <v>172</v>
      </c>
      <c r="BE316" s="252">
        <f>IF(N316="základní",J316,0)</f>
        <v>0</v>
      </c>
      <c r="BF316" s="252">
        <f>IF(N316="snížená",J316,0)</f>
        <v>0</v>
      </c>
      <c r="BG316" s="252">
        <f>IF(N316="zákl. přenesená",J316,0)</f>
        <v>0</v>
      </c>
      <c r="BH316" s="252">
        <f>IF(N316="sníž. přenesená",J316,0)</f>
        <v>0</v>
      </c>
      <c r="BI316" s="252">
        <f>IF(N316="nulová",J316,0)</f>
        <v>0</v>
      </c>
      <c r="BJ316" s="14" t="s">
        <v>83</v>
      </c>
      <c r="BK316" s="252">
        <f>ROUND(I316*H316,2)</f>
        <v>0</v>
      </c>
      <c r="BL316" s="14" t="s">
        <v>179</v>
      </c>
      <c r="BM316" s="251" t="s">
        <v>1052</v>
      </c>
    </row>
    <row r="317" s="2" customFormat="1" ht="16.5" customHeight="1">
      <c r="A317" s="35"/>
      <c r="B317" s="36"/>
      <c r="C317" s="253" t="s">
        <v>1069</v>
      </c>
      <c r="D317" s="253" t="s">
        <v>181</v>
      </c>
      <c r="E317" s="254" t="s">
        <v>1054</v>
      </c>
      <c r="F317" s="255" t="s">
        <v>1055</v>
      </c>
      <c r="G317" s="256" t="s">
        <v>504</v>
      </c>
      <c r="H317" s="257">
        <v>2</v>
      </c>
      <c r="I317" s="258"/>
      <c r="J317" s="259">
        <f>ROUND(I317*H317,2)</f>
        <v>0</v>
      </c>
      <c r="K317" s="260"/>
      <c r="L317" s="261"/>
      <c r="M317" s="262" t="s">
        <v>1</v>
      </c>
      <c r="N317" s="263" t="s">
        <v>41</v>
      </c>
      <c r="O317" s="88"/>
      <c r="P317" s="249">
        <f>O317*H317</f>
        <v>0</v>
      </c>
      <c r="Q317" s="249">
        <v>0</v>
      </c>
      <c r="R317" s="249">
        <f>Q317*H317</f>
        <v>0</v>
      </c>
      <c r="S317" s="249">
        <v>0</v>
      </c>
      <c r="T317" s="250">
        <f>S317*H317</f>
        <v>0</v>
      </c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R317" s="251" t="s">
        <v>184</v>
      </c>
      <c r="AT317" s="251" t="s">
        <v>181</v>
      </c>
      <c r="AU317" s="251" t="s">
        <v>83</v>
      </c>
      <c r="AY317" s="14" t="s">
        <v>172</v>
      </c>
      <c r="BE317" s="252">
        <f>IF(N317="základní",J317,0)</f>
        <v>0</v>
      </c>
      <c r="BF317" s="252">
        <f>IF(N317="snížená",J317,0)</f>
        <v>0</v>
      </c>
      <c r="BG317" s="252">
        <f>IF(N317="zákl. přenesená",J317,0)</f>
        <v>0</v>
      </c>
      <c r="BH317" s="252">
        <f>IF(N317="sníž. přenesená",J317,0)</f>
        <v>0</v>
      </c>
      <c r="BI317" s="252">
        <f>IF(N317="nulová",J317,0)</f>
        <v>0</v>
      </c>
      <c r="BJ317" s="14" t="s">
        <v>83</v>
      </c>
      <c r="BK317" s="252">
        <f>ROUND(I317*H317,2)</f>
        <v>0</v>
      </c>
      <c r="BL317" s="14" t="s">
        <v>179</v>
      </c>
      <c r="BM317" s="251" t="s">
        <v>1056</v>
      </c>
    </row>
    <row r="318" s="2" customFormat="1" ht="16.5" customHeight="1">
      <c r="A318" s="35"/>
      <c r="B318" s="36"/>
      <c r="C318" s="239" t="s">
        <v>1073</v>
      </c>
      <c r="D318" s="239" t="s">
        <v>175</v>
      </c>
      <c r="E318" s="240" t="s">
        <v>1058</v>
      </c>
      <c r="F318" s="241" t="s">
        <v>1059</v>
      </c>
      <c r="G318" s="242" t="s">
        <v>178</v>
      </c>
      <c r="H318" s="243">
        <v>1</v>
      </c>
      <c r="I318" s="244"/>
      <c r="J318" s="245">
        <f>ROUND(I318*H318,2)</f>
        <v>0</v>
      </c>
      <c r="K318" s="246"/>
      <c r="L318" s="41"/>
      <c r="M318" s="247" t="s">
        <v>1</v>
      </c>
      <c r="N318" s="248" t="s">
        <v>41</v>
      </c>
      <c r="O318" s="88"/>
      <c r="P318" s="249">
        <f>O318*H318</f>
        <v>0</v>
      </c>
      <c r="Q318" s="249">
        <v>0.00018000000000000001</v>
      </c>
      <c r="R318" s="249">
        <f>Q318*H318</f>
        <v>0.00018000000000000001</v>
      </c>
      <c r="S318" s="249">
        <v>0</v>
      </c>
      <c r="T318" s="250">
        <f>S318*H318</f>
        <v>0</v>
      </c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R318" s="251" t="s">
        <v>179</v>
      </c>
      <c r="AT318" s="251" t="s">
        <v>175</v>
      </c>
      <c r="AU318" s="251" t="s">
        <v>83</v>
      </c>
      <c r="AY318" s="14" t="s">
        <v>172</v>
      </c>
      <c r="BE318" s="252">
        <f>IF(N318="základní",J318,0)</f>
        <v>0</v>
      </c>
      <c r="BF318" s="252">
        <f>IF(N318="snížená",J318,0)</f>
        <v>0</v>
      </c>
      <c r="BG318" s="252">
        <f>IF(N318="zákl. přenesená",J318,0)</f>
        <v>0</v>
      </c>
      <c r="BH318" s="252">
        <f>IF(N318="sníž. přenesená",J318,0)</f>
        <v>0</v>
      </c>
      <c r="BI318" s="252">
        <f>IF(N318="nulová",J318,0)</f>
        <v>0</v>
      </c>
      <c r="BJ318" s="14" t="s">
        <v>83</v>
      </c>
      <c r="BK318" s="252">
        <f>ROUND(I318*H318,2)</f>
        <v>0</v>
      </c>
      <c r="BL318" s="14" t="s">
        <v>179</v>
      </c>
      <c r="BM318" s="251" t="s">
        <v>1060</v>
      </c>
    </row>
    <row r="319" s="2" customFormat="1" ht="16.5" customHeight="1">
      <c r="A319" s="35"/>
      <c r="B319" s="36"/>
      <c r="C319" s="253" t="s">
        <v>1075</v>
      </c>
      <c r="D319" s="253" t="s">
        <v>181</v>
      </c>
      <c r="E319" s="254" t="s">
        <v>1062</v>
      </c>
      <c r="F319" s="255" t="s">
        <v>1063</v>
      </c>
      <c r="G319" s="256" t="s">
        <v>178</v>
      </c>
      <c r="H319" s="257">
        <v>1</v>
      </c>
      <c r="I319" s="258"/>
      <c r="J319" s="259">
        <f>ROUND(I319*H319,2)</f>
        <v>0</v>
      </c>
      <c r="K319" s="260"/>
      <c r="L319" s="261"/>
      <c r="M319" s="262" t="s">
        <v>1</v>
      </c>
      <c r="N319" s="263" t="s">
        <v>41</v>
      </c>
      <c r="O319" s="88"/>
      <c r="P319" s="249">
        <f>O319*H319</f>
        <v>0</v>
      </c>
      <c r="Q319" s="249">
        <v>0.012</v>
      </c>
      <c r="R319" s="249">
        <f>Q319*H319</f>
        <v>0.012</v>
      </c>
      <c r="S319" s="249">
        <v>0</v>
      </c>
      <c r="T319" s="250">
        <f>S319*H319</f>
        <v>0</v>
      </c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R319" s="251" t="s">
        <v>184</v>
      </c>
      <c r="AT319" s="251" t="s">
        <v>181</v>
      </c>
      <c r="AU319" s="251" t="s">
        <v>83</v>
      </c>
      <c r="AY319" s="14" t="s">
        <v>172</v>
      </c>
      <c r="BE319" s="252">
        <f>IF(N319="základní",J319,0)</f>
        <v>0</v>
      </c>
      <c r="BF319" s="252">
        <f>IF(N319="snížená",J319,0)</f>
        <v>0</v>
      </c>
      <c r="BG319" s="252">
        <f>IF(N319="zákl. přenesená",J319,0)</f>
        <v>0</v>
      </c>
      <c r="BH319" s="252">
        <f>IF(N319="sníž. přenesená",J319,0)</f>
        <v>0</v>
      </c>
      <c r="BI319" s="252">
        <f>IF(N319="nulová",J319,0)</f>
        <v>0</v>
      </c>
      <c r="BJ319" s="14" t="s">
        <v>83</v>
      </c>
      <c r="BK319" s="252">
        <f>ROUND(I319*H319,2)</f>
        <v>0</v>
      </c>
      <c r="BL319" s="14" t="s">
        <v>179</v>
      </c>
      <c r="BM319" s="251" t="s">
        <v>1064</v>
      </c>
    </row>
    <row r="320" s="12" customFormat="1" ht="25.92" customHeight="1">
      <c r="A320" s="12"/>
      <c r="B320" s="223"/>
      <c r="C320" s="224"/>
      <c r="D320" s="225" t="s">
        <v>75</v>
      </c>
      <c r="E320" s="226" t="s">
        <v>149</v>
      </c>
      <c r="F320" s="226" t="s">
        <v>516</v>
      </c>
      <c r="G320" s="224"/>
      <c r="H320" s="224"/>
      <c r="I320" s="227"/>
      <c r="J320" s="228">
        <f>BK320</f>
        <v>0</v>
      </c>
      <c r="K320" s="224"/>
      <c r="L320" s="229"/>
      <c r="M320" s="230"/>
      <c r="N320" s="231"/>
      <c r="O320" s="231"/>
      <c r="P320" s="232">
        <f>P321+P325+P331+P337+P339+P341</f>
        <v>0</v>
      </c>
      <c r="Q320" s="231"/>
      <c r="R320" s="232">
        <f>R321+R325+R331+R337+R339+R341</f>
        <v>0</v>
      </c>
      <c r="S320" s="231"/>
      <c r="T320" s="233">
        <f>T321+T325+T331+T337+T339+T341</f>
        <v>0</v>
      </c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R320" s="234" t="s">
        <v>196</v>
      </c>
      <c r="AT320" s="235" t="s">
        <v>75</v>
      </c>
      <c r="AU320" s="235" t="s">
        <v>76</v>
      </c>
      <c r="AY320" s="234" t="s">
        <v>172</v>
      </c>
      <c r="BK320" s="236">
        <f>BK321+BK325+BK331+BK337+BK339+BK341</f>
        <v>0</v>
      </c>
    </row>
    <row r="321" s="12" customFormat="1" ht="22.8" customHeight="1">
      <c r="A321" s="12"/>
      <c r="B321" s="223"/>
      <c r="C321" s="224"/>
      <c r="D321" s="225" t="s">
        <v>75</v>
      </c>
      <c r="E321" s="237" t="s">
        <v>517</v>
      </c>
      <c r="F321" s="237" t="s">
        <v>518</v>
      </c>
      <c r="G321" s="224"/>
      <c r="H321" s="224"/>
      <c r="I321" s="227"/>
      <c r="J321" s="238">
        <f>BK321</f>
        <v>0</v>
      </c>
      <c r="K321" s="224"/>
      <c r="L321" s="229"/>
      <c r="M321" s="230"/>
      <c r="N321" s="231"/>
      <c r="O321" s="231"/>
      <c r="P321" s="232">
        <f>SUM(P322:P324)</f>
        <v>0</v>
      </c>
      <c r="Q321" s="231"/>
      <c r="R321" s="232">
        <f>SUM(R322:R324)</f>
        <v>0</v>
      </c>
      <c r="S321" s="231"/>
      <c r="T321" s="233">
        <f>SUM(T322:T324)</f>
        <v>0</v>
      </c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R321" s="234" t="s">
        <v>196</v>
      </c>
      <c r="AT321" s="235" t="s">
        <v>75</v>
      </c>
      <c r="AU321" s="235" t="s">
        <v>83</v>
      </c>
      <c r="AY321" s="234" t="s">
        <v>172</v>
      </c>
      <c r="BK321" s="236">
        <f>SUM(BK322:BK324)</f>
        <v>0</v>
      </c>
    </row>
    <row r="322" s="2" customFormat="1" ht="16.5" customHeight="1">
      <c r="A322" s="35"/>
      <c r="B322" s="36"/>
      <c r="C322" s="253" t="s">
        <v>1077</v>
      </c>
      <c r="D322" s="253" t="s">
        <v>181</v>
      </c>
      <c r="E322" s="254" t="s">
        <v>1066</v>
      </c>
      <c r="F322" s="255" t="s">
        <v>1067</v>
      </c>
      <c r="G322" s="256" t="s">
        <v>504</v>
      </c>
      <c r="H322" s="257">
        <v>1</v>
      </c>
      <c r="I322" s="258"/>
      <c r="J322" s="259">
        <f>ROUND(I322*H322,2)</f>
        <v>0</v>
      </c>
      <c r="K322" s="260"/>
      <c r="L322" s="261"/>
      <c r="M322" s="262" t="s">
        <v>1</v>
      </c>
      <c r="N322" s="263" t="s">
        <v>41</v>
      </c>
      <c r="O322" s="88"/>
      <c r="P322" s="249">
        <f>O322*H322</f>
        <v>0</v>
      </c>
      <c r="Q322" s="249">
        <v>0</v>
      </c>
      <c r="R322" s="249">
        <f>Q322*H322</f>
        <v>0</v>
      </c>
      <c r="S322" s="249">
        <v>0</v>
      </c>
      <c r="T322" s="250">
        <f>S322*H322</f>
        <v>0</v>
      </c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R322" s="251" t="s">
        <v>523</v>
      </c>
      <c r="AT322" s="251" t="s">
        <v>181</v>
      </c>
      <c r="AU322" s="251" t="s">
        <v>85</v>
      </c>
      <c r="AY322" s="14" t="s">
        <v>172</v>
      </c>
      <c r="BE322" s="252">
        <f>IF(N322="základní",J322,0)</f>
        <v>0</v>
      </c>
      <c r="BF322" s="252">
        <f>IF(N322="snížená",J322,0)</f>
        <v>0</v>
      </c>
      <c r="BG322" s="252">
        <f>IF(N322="zákl. přenesená",J322,0)</f>
        <v>0</v>
      </c>
      <c r="BH322" s="252">
        <f>IF(N322="sníž. přenesená",J322,0)</f>
        <v>0</v>
      </c>
      <c r="BI322" s="252">
        <f>IF(N322="nulová",J322,0)</f>
        <v>0</v>
      </c>
      <c r="BJ322" s="14" t="s">
        <v>83</v>
      </c>
      <c r="BK322" s="252">
        <f>ROUND(I322*H322,2)</f>
        <v>0</v>
      </c>
      <c r="BL322" s="14" t="s">
        <v>523</v>
      </c>
      <c r="BM322" s="251" t="s">
        <v>1241</v>
      </c>
    </row>
    <row r="323" s="2" customFormat="1" ht="16.5" customHeight="1">
      <c r="A323" s="35"/>
      <c r="B323" s="36"/>
      <c r="C323" s="253" t="s">
        <v>1079</v>
      </c>
      <c r="D323" s="253" t="s">
        <v>181</v>
      </c>
      <c r="E323" s="254" t="s">
        <v>1070</v>
      </c>
      <c r="F323" s="255" t="s">
        <v>1071</v>
      </c>
      <c r="G323" s="256" t="s">
        <v>504</v>
      </c>
      <c r="H323" s="257">
        <v>1</v>
      </c>
      <c r="I323" s="258"/>
      <c r="J323" s="259">
        <f>ROUND(I323*H323,2)</f>
        <v>0</v>
      </c>
      <c r="K323" s="260"/>
      <c r="L323" s="261"/>
      <c r="M323" s="262" t="s">
        <v>1</v>
      </c>
      <c r="N323" s="263" t="s">
        <v>41</v>
      </c>
      <c r="O323" s="88"/>
      <c r="P323" s="249">
        <f>O323*H323</f>
        <v>0</v>
      </c>
      <c r="Q323" s="249">
        <v>0</v>
      </c>
      <c r="R323" s="249">
        <f>Q323*H323</f>
        <v>0</v>
      </c>
      <c r="S323" s="249">
        <v>0</v>
      </c>
      <c r="T323" s="250">
        <f>S323*H323</f>
        <v>0</v>
      </c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R323" s="251" t="s">
        <v>523</v>
      </c>
      <c r="AT323" s="251" t="s">
        <v>181</v>
      </c>
      <c r="AU323" s="251" t="s">
        <v>85</v>
      </c>
      <c r="AY323" s="14" t="s">
        <v>172</v>
      </c>
      <c r="BE323" s="252">
        <f>IF(N323="základní",J323,0)</f>
        <v>0</v>
      </c>
      <c r="BF323" s="252">
        <f>IF(N323="snížená",J323,0)</f>
        <v>0</v>
      </c>
      <c r="BG323" s="252">
        <f>IF(N323="zákl. přenesená",J323,0)</f>
        <v>0</v>
      </c>
      <c r="BH323" s="252">
        <f>IF(N323="sníž. přenesená",J323,0)</f>
        <v>0</v>
      </c>
      <c r="BI323" s="252">
        <f>IF(N323="nulová",J323,0)</f>
        <v>0</v>
      </c>
      <c r="BJ323" s="14" t="s">
        <v>83</v>
      </c>
      <c r="BK323" s="252">
        <f>ROUND(I323*H323,2)</f>
        <v>0</v>
      </c>
      <c r="BL323" s="14" t="s">
        <v>523</v>
      </c>
      <c r="BM323" s="251" t="s">
        <v>1242</v>
      </c>
    </row>
    <row r="324" s="2" customFormat="1" ht="16.5" customHeight="1">
      <c r="A324" s="35"/>
      <c r="B324" s="36"/>
      <c r="C324" s="239" t="s">
        <v>1081</v>
      </c>
      <c r="D324" s="239" t="s">
        <v>175</v>
      </c>
      <c r="E324" s="240" t="s">
        <v>520</v>
      </c>
      <c r="F324" s="241" t="s">
        <v>521</v>
      </c>
      <c r="G324" s="242" t="s">
        <v>504</v>
      </c>
      <c r="H324" s="243">
        <v>1</v>
      </c>
      <c r="I324" s="244"/>
      <c r="J324" s="245">
        <f>ROUND(I324*H324,2)</f>
        <v>0</v>
      </c>
      <c r="K324" s="246"/>
      <c r="L324" s="41"/>
      <c r="M324" s="247" t="s">
        <v>1</v>
      </c>
      <c r="N324" s="248" t="s">
        <v>41</v>
      </c>
      <c r="O324" s="88"/>
      <c r="P324" s="249">
        <f>O324*H324</f>
        <v>0</v>
      </c>
      <c r="Q324" s="249">
        <v>0</v>
      </c>
      <c r="R324" s="249">
        <f>Q324*H324</f>
        <v>0</v>
      </c>
      <c r="S324" s="249">
        <v>0</v>
      </c>
      <c r="T324" s="250">
        <f>S324*H324</f>
        <v>0</v>
      </c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R324" s="251" t="s">
        <v>523</v>
      </c>
      <c r="AT324" s="251" t="s">
        <v>175</v>
      </c>
      <c r="AU324" s="251" t="s">
        <v>85</v>
      </c>
      <c r="AY324" s="14" t="s">
        <v>172</v>
      </c>
      <c r="BE324" s="252">
        <f>IF(N324="základní",J324,0)</f>
        <v>0</v>
      </c>
      <c r="BF324" s="252">
        <f>IF(N324="snížená",J324,0)</f>
        <v>0</v>
      </c>
      <c r="BG324" s="252">
        <f>IF(N324="zákl. přenesená",J324,0)</f>
        <v>0</v>
      </c>
      <c r="BH324" s="252">
        <f>IF(N324="sníž. přenesená",J324,0)</f>
        <v>0</v>
      </c>
      <c r="BI324" s="252">
        <f>IF(N324="nulová",J324,0)</f>
        <v>0</v>
      </c>
      <c r="BJ324" s="14" t="s">
        <v>83</v>
      </c>
      <c r="BK324" s="252">
        <f>ROUND(I324*H324,2)</f>
        <v>0</v>
      </c>
      <c r="BL324" s="14" t="s">
        <v>523</v>
      </c>
      <c r="BM324" s="251" t="s">
        <v>1243</v>
      </c>
    </row>
    <row r="325" s="12" customFormat="1" ht="22.8" customHeight="1">
      <c r="A325" s="12"/>
      <c r="B325" s="223"/>
      <c r="C325" s="224"/>
      <c r="D325" s="225" t="s">
        <v>75</v>
      </c>
      <c r="E325" s="237" t="s">
        <v>525</v>
      </c>
      <c r="F325" s="237" t="s">
        <v>148</v>
      </c>
      <c r="G325" s="224"/>
      <c r="H325" s="224"/>
      <c r="I325" s="227"/>
      <c r="J325" s="238">
        <f>BK325</f>
        <v>0</v>
      </c>
      <c r="K325" s="224"/>
      <c r="L325" s="229"/>
      <c r="M325" s="230"/>
      <c r="N325" s="231"/>
      <c r="O325" s="231"/>
      <c r="P325" s="232">
        <f>SUM(P326:P330)</f>
        <v>0</v>
      </c>
      <c r="Q325" s="231"/>
      <c r="R325" s="232">
        <f>SUM(R326:R330)</f>
        <v>0</v>
      </c>
      <c r="S325" s="231"/>
      <c r="T325" s="233">
        <f>SUM(T326:T330)</f>
        <v>0</v>
      </c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R325" s="234" t="s">
        <v>196</v>
      </c>
      <c r="AT325" s="235" t="s">
        <v>75</v>
      </c>
      <c r="AU325" s="235" t="s">
        <v>83</v>
      </c>
      <c r="AY325" s="234" t="s">
        <v>172</v>
      </c>
      <c r="BK325" s="236">
        <f>SUM(BK326:BK330)</f>
        <v>0</v>
      </c>
    </row>
    <row r="326" s="2" customFormat="1" ht="16.5" customHeight="1">
      <c r="A326" s="35"/>
      <c r="B326" s="36"/>
      <c r="C326" s="239" t="s">
        <v>1083</v>
      </c>
      <c r="D326" s="239" t="s">
        <v>175</v>
      </c>
      <c r="E326" s="240" t="s">
        <v>527</v>
      </c>
      <c r="F326" s="241" t="s">
        <v>148</v>
      </c>
      <c r="G326" s="242" t="s">
        <v>504</v>
      </c>
      <c r="H326" s="243">
        <v>1</v>
      </c>
      <c r="I326" s="244"/>
      <c r="J326" s="245">
        <f>ROUND(I326*H326,2)</f>
        <v>0</v>
      </c>
      <c r="K326" s="246"/>
      <c r="L326" s="41"/>
      <c r="M326" s="247" t="s">
        <v>1</v>
      </c>
      <c r="N326" s="248" t="s">
        <v>41</v>
      </c>
      <c r="O326" s="88"/>
      <c r="P326" s="249">
        <f>O326*H326</f>
        <v>0</v>
      </c>
      <c r="Q326" s="249">
        <v>0</v>
      </c>
      <c r="R326" s="249">
        <f>Q326*H326</f>
        <v>0</v>
      </c>
      <c r="S326" s="249">
        <v>0</v>
      </c>
      <c r="T326" s="250">
        <f>S326*H326</f>
        <v>0</v>
      </c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R326" s="251" t="s">
        <v>523</v>
      </c>
      <c r="AT326" s="251" t="s">
        <v>175</v>
      </c>
      <c r="AU326" s="251" t="s">
        <v>85</v>
      </c>
      <c r="AY326" s="14" t="s">
        <v>172</v>
      </c>
      <c r="BE326" s="252">
        <f>IF(N326="základní",J326,0)</f>
        <v>0</v>
      </c>
      <c r="BF326" s="252">
        <f>IF(N326="snížená",J326,0)</f>
        <v>0</v>
      </c>
      <c r="BG326" s="252">
        <f>IF(N326="zákl. přenesená",J326,0)</f>
        <v>0</v>
      </c>
      <c r="BH326" s="252">
        <f>IF(N326="sníž. přenesená",J326,0)</f>
        <v>0</v>
      </c>
      <c r="BI326" s="252">
        <f>IF(N326="nulová",J326,0)</f>
        <v>0</v>
      </c>
      <c r="BJ326" s="14" t="s">
        <v>83</v>
      </c>
      <c r="BK326" s="252">
        <f>ROUND(I326*H326,2)</f>
        <v>0</v>
      </c>
      <c r="BL326" s="14" t="s">
        <v>523</v>
      </c>
      <c r="BM326" s="251" t="s">
        <v>1244</v>
      </c>
    </row>
    <row r="327" s="2" customFormat="1" ht="16.5" customHeight="1">
      <c r="A327" s="35"/>
      <c r="B327" s="36"/>
      <c r="C327" s="239" t="s">
        <v>1085</v>
      </c>
      <c r="D327" s="239" t="s">
        <v>175</v>
      </c>
      <c r="E327" s="240" t="s">
        <v>530</v>
      </c>
      <c r="F327" s="241" t="s">
        <v>531</v>
      </c>
      <c r="G327" s="242" t="s">
        <v>504</v>
      </c>
      <c r="H327" s="243">
        <v>1</v>
      </c>
      <c r="I327" s="244"/>
      <c r="J327" s="245">
        <f>ROUND(I327*H327,2)</f>
        <v>0</v>
      </c>
      <c r="K327" s="246"/>
      <c r="L327" s="41"/>
      <c r="M327" s="247" t="s">
        <v>1</v>
      </c>
      <c r="N327" s="248" t="s">
        <v>41</v>
      </c>
      <c r="O327" s="88"/>
      <c r="P327" s="249">
        <f>O327*H327</f>
        <v>0</v>
      </c>
      <c r="Q327" s="249">
        <v>0</v>
      </c>
      <c r="R327" s="249">
        <f>Q327*H327</f>
        <v>0</v>
      </c>
      <c r="S327" s="249">
        <v>0</v>
      </c>
      <c r="T327" s="250">
        <f>S327*H327</f>
        <v>0</v>
      </c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R327" s="251" t="s">
        <v>523</v>
      </c>
      <c r="AT327" s="251" t="s">
        <v>175</v>
      </c>
      <c r="AU327" s="251" t="s">
        <v>85</v>
      </c>
      <c r="AY327" s="14" t="s">
        <v>172</v>
      </c>
      <c r="BE327" s="252">
        <f>IF(N327="základní",J327,0)</f>
        <v>0</v>
      </c>
      <c r="BF327" s="252">
        <f>IF(N327="snížená",J327,0)</f>
        <v>0</v>
      </c>
      <c r="BG327" s="252">
        <f>IF(N327="zákl. přenesená",J327,0)</f>
        <v>0</v>
      </c>
      <c r="BH327" s="252">
        <f>IF(N327="sníž. přenesená",J327,0)</f>
        <v>0</v>
      </c>
      <c r="BI327" s="252">
        <f>IF(N327="nulová",J327,0)</f>
        <v>0</v>
      </c>
      <c r="BJ327" s="14" t="s">
        <v>83</v>
      </c>
      <c r="BK327" s="252">
        <f>ROUND(I327*H327,2)</f>
        <v>0</v>
      </c>
      <c r="BL327" s="14" t="s">
        <v>523</v>
      </c>
      <c r="BM327" s="251" t="s">
        <v>1245</v>
      </c>
    </row>
    <row r="328" s="2" customFormat="1" ht="16.5" customHeight="1">
      <c r="A328" s="35"/>
      <c r="B328" s="36"/>
      <c r="C328" s="239" t="s">
        <v>1087</v>
      </c>
      <c r="D328" s="239" t="s">
        <v>175</v>
      </c>
      <c r="E328" s="240" t="s">
        <v>534</v>
      </c>
      <c r="F328" s="241" t="s">
        <v>535</v>
      </c>
      <c r="G328" s="242" t="s">
        <v>504</v>
      </c>
      <c r="H328" s="243">
        <v>1</v>
      </c>
      <c r="I328" s="244"/>
      <c r="J328" s="245">
        <f>ROUND(I328*H328,2)</f>
        <v>0</v>
      </c>
      <c r="K328" s="246"/>
      <c r="L328" s="41"/>
      <c r="M328" s="247" t="s">
        <v>1</v>
      </c>
      <c r="N328" s="248" t="s">
        <v>41</v>
      </c>
      <c r="O328" s="88"/>
      <c r="P328" s="249">
        <f>O328*H328</f>
        <v>0</v>
      </c>
      <c r="Q328" s="249">
        <v>0</v>
      </c>
      <c r="R328" s="249">
        <f>Q328*H328</f>
        <v>0</v>
      </c>
      <c r="S328" s="249">
        <v>0</v>
      </c>
      <c r="T328" s="250">
        <f>S328*H328</f>
        <v>0</v>
      </c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R328" s="251" t="s">
        <v>523</v>
      </c>
      <c r="AT328" s="251" t="s">
        <v>175</v>
      </c>
      <c r="AU328" s="251" t="s">
        <v>85</v>
      </c>
      <c r="AY328" s="14" t="s">
        <v>172</v>
      </c>
      <c r="BE328" s="252">
        <f>IF(N328="základní",J328,0)</f>
        <v>0</v>
      </c>
      <c r="BF328" s="252">
        <f>IF(N328="snížená",J328,0)</f>
        <v>0</v>
      </c>
      <c r="BG328" s="252">
        <f>IF(N328="zákl. přenesená",J328,0)</f>
        <v>0</v>
      </c>
      <c r="BH328" s="252">
        <f>IF(N328="sníž. přenesená",J328,0)</f>
        <v>0</v>
      </c>
      <c r="BI328" s="252">
        <f>IF(N328="nulová",J328,0)</f>
        <v>0</v>
      </c>
      <c r="BJ328" s="14" t="s">
        <v>83</v>
      </c>
      <c r="BK328" s="252">
        <f>ROUND(I328*H328,2)</f>
        <v>0</v>
      </c>
      <c r="BL328" s="14" t="s">
        <v>523</v>
      </c>
      <c r="BM328" s="251" t="s">
        <v>1246</v>
      </c>
    </row>
    <row r="329" s="2" customFormat="1" ht="16.5" customHeight="1">
      <c r="A329" s="35"/>
      <c r="B329" s="36"/>
      <c r="C329" s="239" t="s">
        <v>1089</v>
      </c>
      <c r="D329" s="239" t="s">
        <v>175</v>
      </c>
      <c r="E329" s="240" t="s">
        <v>538</v>
      </c>
      <c r="F329" s="241" t="s">
        <v>539</v>
      </c>
      <c r="G329" s="242" t="s">
        <v>504</v>
      </c>
      <c r="H329" s="243">
        <v>1</v>
      </c>
      <c r="I329" s="244"/>
      <c r="J329" s="245">
        <f>ROUND(I329*H329,2)</f>
        <v>0</v>
      </c>
      <c r="K329" s="246"/>
      <c r="L329" s="41"/>
      <c r="M329" s="247" t="s">
        <v>1</v>
      </c>
      <c r="N329" s="248" t="s">
        <v>41</v>
      </c>
      <c r="O329" s="88"/>
      <c r="P329" s="249">
        <f>O329*H329</f>
        <v>0</v>
      </c>
      <c r="Q329" s="249">
        <v>0</v>
      </c>
      <c r="R329" s="249">
        <f>Q329*H329</f>
        <v>0</v>
      </c>
      <c r="S329" s="249">
        <v>0</v>
      </c>
      <c r="T329" s="250">
        <f>S329*H329</f>
        <v>0</v>
      </c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R329" s="251" t="s">
        <v>523</v>
      </c>
      <c r="AT329" s="251" t="s">
        <v>175</v>
      </c>
      <c r="AU329" s="251" t="s">
        <v>85</v>
      </c>
      <c r="AY329" s="14" t="s">
        <v>172</v>
      </c>
      <c r="BE329" s="252">
        <f>IF(N329="základní",J329,0)</f>
        <v>0</v>
      </c>
      <c r="BF329" s="252">
        <f>IF(N329="snížená",J329,0)</f>
        <v>0</v>
      </c>
      <c r="BG329" s="252">
        <f>IF(N329="zákl. přenesená",J329,0)</f>
        <v>0</v>
      </c>
      <c r="BH329" s="252">
        <f>IF(N329="sníž. přenesená",J329,0)</f>
        <v>0</v>
      </c>
      <c r="BI329" s="252">
        <f>IF(N329="nulová",J329,0)</f>
        <v>0</v>
      </c>
      <c r="BJ329" s="14" t="s">
        <v>83</v>
      </c>
      <c r="BK329" s="252">
        <f>ROUND(I329*H329,2)</f>
        <v>0</v>
      </c>
      <c r="BL329" s="14" t="s">
        <v>523</v>
      </c>
      <c r="BM329" s="251" t="s">
        <v>1247</v>
      </c>
    </row>
    <row r="330" s="2" customFormat="1" ht="16.5" customHeight="1">
      <c r="A330" s="35"/>
      <c r="B330" s="36"/>
      <c r="C330" s="239" t="s">
        <v>1091</v>
      </c>
      <c r="D330" s="239" t="s">
        <v>175</v>
      </c>
      <c r="E330" s="240" t="s">
        <v>542</v>
      </c>
      <c r="F330" s="241" t="s">
        <v>543</v>
      </c>
      <c r="G330" s="242" t="s">
        <v>504</v>
      </c>
      <c r="H330" s="243">
        <v>1</v>
      </c>
      <c r="I330" s="244"/>
      <c r="J330" s="245">
        <f>ROUND(I330*H330,2)</f>
        <v>0</v>
      </c>
      <c r="K330" s="246"/>
      <c r="L330" s="41"/>
      <c r="M330" s="247" t="s">
        <v>1</v>
      </c>
      <c r="N330" s="248" t="s">
        <v>41</v>
      </c>
      <c r="O330" s="88"/>
      <c r="P330" s="249">
        <f>O330*H330</f>
        <v>0</v>
      </c>
      <c r="Q330" s="249">
        <v>0</v>
      </c>
      <c r="R330" s="249">
        <f>Q330*H330</f>
        <v>0</v>
      </c>
      <c r="S330" s="249">
        <v>0</v>
      </c>
      <c r="T330" s="250">
        <f>S330*H330</f>
        <v>0</v>
      </c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R330" s="251" t="s">
        <v>523</v>
      </c>
      <c r="AT330" s="251" t="s">
        <v>175</v>
      </c>
      <c r="AU330" s="251" t="s">
        <v>85</v>
      </c>
      <c r="AY330" s="14" t="s">
        <v>172</v>
      </c>
      <c r="BE330" s="252">
        <f>IF(N330="základní",J330,0)</f>
        <v>0</v>
      </c>
      <c r="BF330" s="252">
        <f>IF(N330="snížená",J330,0)</f>
        <v>0</v>
      </c>
      <c r="BG330" s="252">
        <f>IF(N330="zákl. přenesená",J330,0)</f>
        <v>0</v>
      </c>
      <c r="BH330" s="252">
        <f>IF(N330="sníž. přenesená",J330,0)</f>
        <v>0</v>
      </c>
      <c r="BI330" s="252">
        <f>IF(N330="nulová",J330,0)</f>
        <v>0</v>
      </c>
      <c r="BJ330" s="14" t="s">
        <v>83</v>
      </c>
      <c r="BK330" s="252">
        <f>ROUND(I330*H330,2)</f>
        <v>0</v>
      </c>
      <c r="BL330" s="14" t="s">
        <v>523</v>
      </c>
      <c r="BM330" s="251" t="s">
        <v>1248</v>
      </c>
    </row>
    <row r="331" s="12" customFormat="1" ht="22.8" customHeight="1">
      <c r="A331" s="12"/>
      <c r="B331" s="223"/>
      <c r="C331" s="224"/>
      <c r="D331" s="225" t="s">
        <v>75</v>
      </c>
      <c r="E331" s="237" t="s">
        <v>545</v>
      </c>
      <c r="F331" s="237" t="s">
        <v>546</v>
      </c>
      <c r="G331" s="224"/>
      <c r="H331" s="224"/>
      <c r="I331" s="227"/>
      <c r="J331" s="238">
        <f>BK331</f>
        <v>0</v>
      </c>
      <c r="K331" s="224"/>
      <c r="L331" s="229"/>
      <c r="M331" s="230"/>
      <c r="N331" s="231"/>
      <c r="O331" s="231"/>
      <c r="P331" s="232">
        <f>SUM(P332:P336)</f>
        <v>0</v>
      </c>
      <c r="Q331" s="231"/>
      <c r="R331" s="232">
        <f>SUM(R332:R336)</f>
        <v>0</v>
      </c>
      <c r="S331" s="231"/>
      <c r="T331" s="233">
        <f>SUM(T332:T336)</f>
        <v>0</v>
      </c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R331" s="234" t="s">
        <v>196</v>
      </c>
      <c r="AT331" s="235" t="s">
        <v>75</v>
      </c>
      <c r="AU331" s="235" t="s">
        <v>83</v>
      </c>
      <c r="AY331" s="234" t="s">
        <v>172</v>
      </c>
      <c r="BK331" s="236">
        <f>SUM(BK332:BK336)</f>
        <v>0</v>
      </c>
    </row>
    <row r="332" s="2" customFormat="1" ht="16.5" customHeight="1">
      <c r="A332" s="35"/>
      <c r="B332" s="36"/>
      <c r="C332" s="239" t="s">
        <v>1093</v>
      </c>
      <c r="D332" s="239" t="s">
        <v>175</v>
      </c>
      <c r="E332" s="240" t="s">
        <v>548</v>
      </c>
      <c r="F332" s="241" t="s">
        <v>549</v>
      </c>
      <c r="G332" s="242" t="s">
        <v>504</v>
      </c>
      <c r="H332" s="243">
        <v>1</v>
      </c>
      <c r="I332" s="244"/>
      <c r="J332" s="245">
        <f>ROUND(I332*H332,2)</f>
        <v>0</v>
      </c>
      <c r="K332" s="246"/>
      <c r="L332" s="41"/>
      <c r="M332" s="247" t="s">
        <v>1</v>
      </c>
      <c r="N332" s="248" t="s">
        <v>41</v>
      </c>
      <c r="O332" s="88"/>
      <c r="P332" s="249">
        <f>O332*H332</f>
        <v>0</v>
      </c>
      <c r="Q332" s="249">
        <v>0</v>
      </c>
      <c r="R332" s="249">
        <f>Q332*H332</f>
        <v>0</v>
      </c>
      <c r="S332" s="249">
        <v>0</v>
      </c>
      <c r="T332" s="250">
        <f>S332*H332</f>
        <v>0</v>
      </c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R332" s="251" t="s">
        <v>523</v>
      </c>
      <c r="AT332" s="251" t="s">
        <v>175</v>
      </c>
      <c r="AU332" s="251" t="s">
        <v>85</v>
      </c>
      <c r="AY332" s="14" t="s">
        <v>172</v>
      </c>
      <c r="BE332" s="252">
        <f>IF(N332="základní",J332,0)</f>
        <v>0</v>
      </c>
      <c r="BF332" s="252">
        <f>IF(N332="snížená",J332,0)</f>
        <v>0</v>
      </c>
      <c r="BG332" s="252">
        <f>IF(N332="zákl. přenesená",J332,0)</f>
        <v>0</v>
      </c>
      <c r="BH332" s="252">
        <f>IF(N332="sníž. přenesená",J332,0)</f>
        <v>0</v>
      </c>
      <c r="BI332" s="252">
        <f>IF(N332="nulová",J332,0)</f>
        <v>0</v>
      </c>
      <c r="BJ332" s="14" t="s">
        <v>83</v>
      </c>
      <c r="BK332" s="252">
        <f>ROUND(I332*H332,2)</f>
        <v>0</v>
      </c>
      <c r="BL332" s="14" t="s">
        <v>523</v>
      </c>
      <c r="BM332" s="251" t="s">
        <v>1249</v>
      </c>
    </row>
    <row r="333" s="2" customFormat="1" ht="21.75" customHeight="1">
      <c r="A333" s="35"/>
      <c r="B333" s="36"/>
      <c r="C333" s="239" t="s">
        <v>1095</v>
      </c>
      <c r="D333" s="239" t="s">
        <v>175</v>
      </c>
      <c r="E333" s="240" t="s">
        <v>552</v>
      </c>
      <c r="F333" s="241" t="s">
        <v>553</v>
      </c>
      <c r="G333" s="242" t="s">
        <v>504</v>
      </c>
      <c r="H333" s="243">
        <v>1</v>
      </c>
      <c r="I333" s="244"/>
      <c r="J333" s="245">
        <f>ROUND(I333*H333,2)</f>
        <v>0</v>
      </c>
      <c r="K333" s="246"/>
      <c r="L333" s="41"/>
      <c r="M333" s="247" t="s">
        <v>1</v>
      </c>
      <c r="N333" s="248" t="s">
        <v>41</v>
      </c>
      <c r="O333" s="88"/>
      <c r="P333" s="249">
        <f>O333*H333</f>
        <v>0</v>
      </c>
      <c r="Q333" s="249">
        <v>0</v>
      </c>
      <c r="R333" s="249">
        <f>Q333*H333</f>
        <v>0</v>
      </c>
      <c r="S333" s="249">
        <v>0</v>
      </c>
      <c r="T333" s="250">
        <f>S333*H333</f>
        <v>0</v>
      </c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R333" s="251" t="s">
        <v>523</v>
      </c>
      <c r="AT333" s="251" t="s">
        <v>175</v>
      </c>
      <c r="AU333" s="251" t="s">
        <v>85</v>
      </c>
      <c r="AY333" s="14" t="s">
        <v>172</v>
      </c>
      <c r="BE333" s="252">
        <f>IF(N333="základní",J333,0)</f>
        <v>0</v>
      </c>
      <c r="BF333" s="252">
        <f>IF(N333="snížená",J333,0)</f>
        <v>0</v>
      </c>
      <c r="BG333" s="252">
        <f>IF(N333="zákl. přenesená",J333,0)</f>
        <v>0</v>
      </c>
      <c r="BH333" s="252">
        <f>IF(N333="sníž. přenesená",J333,0)</f>
        <v>0</v>
      </c>
      <c r="BI333" s="252">
        <f>IF(N333="nulová",J333,0)</f>
        <v>0</v>
      </c>
      <c r="BJ333" s="14" t="s">
        <v>83</v>
      </c>
      <c r="BK333" s="252">
        <f>ROUND(I333*H333,2)</f>
        <v>0</v>
      </c>
      <c r="BL333" s="14" t="s">
        <v>523</v>
      </c>
      <c r="BM333" s="251" t="s">
        <v>1250</v>
      </c>
    </row>
    <row r="334" s="2" customFormat="1" ht="16.5" customHeight="1">
      <c r="A334" s="35"/>
      <c r="B334" s="36"/>
      <c r="C334" s="239" t="s">
        <v>1097</v>
      </c>
      <c r="D334" s="239" t="s">
        <v>175</v>
      </c>
      <c r="E334" s="240" t="s">
        <v>556</v>
      </c>
      <c r="F334" s="241" t="s">
        <v>154</v>
      </c>
      <c r="G334" s="242" t="s">
        <v>504</v>
      </c>
      <c r="H334" s="243">
        <v>1</v>
      </c>
      <c r="I334" s="244"/>
      <c r="J334" s="245">
        <f>ROUND(I334*H334,2)</f>
        <v>0</v>
      </c>
      <c r="K334" s="246"/>
      <c r="L334" s="41"/>
      <c r="M334" s="247" t="s">
        <v>1</v>
      </c>
      <c r="N334" s="248" t="s">
        <v>41</v>
      </c>
      <c r="O334" s="88"/>
      <c r="P334" s="249">
        <f>O334*H334</f>
        <v>0</v>
      </c>
      <c r="Q334" s="249">
        <v>0</v>
      </c>
      <c r="R334" s="249">
        <f>Q334*H334</f>
        <v>0</v>
      </c>
      <c r="S334" s="249">
        <v>0</v>
      </c>
      <c r="T334" s="250">
        <f>S334*H334</f>
        <v>0</v>
      </c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R334" s="251" t="s">
        <v>523</v>
      </c>
      <c r="AT334" s="251" t="s">
        <v>175</v>
      </c>
      <c r="AU334" s="251" t="s">
        <v>85</v>
      </c>
      <c r="AY334" s="14" t="s">
        <v>172</v>
      </c>
      <c r="BE334" s="252">
        <f>IF(N334="základní",J334,0)</f>
        <v>0</v>
      </c>
      <c r="BF334" s="252">
        <f>IF(N334="snížená",J334,0)</f>
        <v>0</v>
      </c>
      <c r="BG334" s="252">
        <f>IF(N334="zákl. přenesená",J334,0)</f>
        <v>0</v>
      </c>
      <c r="BH334" s="252">
        <f>IF(N334="sníž. přenesená",J334,0)</f>
        <v>0</v>
      </c>
      <c r="BI334" s="252">
        <f>IF(N334="nulová",J334,0)</f>
        <v>0</v>
      </c>
      <c r="BJ334" s="14" t="s">
        <v>83</v>
      </c>
      <c r="BK334" s="252">
        <f>ROUND(I334*H334,2)</f>
        <v>0</v>
      </c>
      <c r="BL334" s="14" t="s">
        <v>523</v>
      </c>
      <c r="BM334" s="251" t="s">
        <v>1251</v>
      </c>
    </row>
    <row r="335" s="2" customFormat="1" ht="16.5" customHeight="1">
      <c r="A335" s="35"/>
      <c r="B335" s="36"/>
      <c r="C335" s="239" t="s">
        <v>1099</v>
      </c>
      <c r="D335" s="239" t="s">
        <v>175</v>
      </c>
      <c r="E335" s="240" t="s">
        <v>559</v>
      </c>
      <c r="F335" s="241" t="s">
        <v>560</v>
      </c>
      <c r="G335" s="242" t="s">
        <v>504</v>
      </c>
      <c r="H335" s="243">
        <v>1</v>
      </c>
      <c r="I335" s="244"/>
      <c r="J335" s="245">
        <f>ROUND(I335*H335,2)</f>
        <v>0</v>
      </c>
      <c r="K335" s="246"/>
      <c r="L335" s="41"/>
      <c r="M335" s="247" t="s">
        <v>1</v>
      </c>
      <c r="N335" s="248" t="s">
        <v>41</v>
      </c>
      <c r="O335" s="88"/>
      <c r="P335" s="249">
        <f>O335*H335</f>
        <v>0</v>
      </c>
      <c r="Q335" s="249">
        <v>0</v>
      </c>
      <c r="R335" s="249">
        <f>Q335*H335</f>
        <v>0</v>
      </c>
      <c r="S335" s="249">
        <v>0</v>
      </c>
      <c r="T335" s="250">
        <f>S335*H335</f>
        <v>0</v>
      </c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R335" s="251" t="s">
        <v>523</v>
      </c>
      <c r="AT335" s="251" t="s">
        <v>175</v>
      </c>
      <c r="AU335" s="251" t="s">
        <v>85</v>
      </c>
      <c r="AY335" s="14" t="s">
        <v>172</v>
      </c>
      <c r="BE335" s="252">
        <f>IF(N335="základní",J335,0)</f>
        <v>0</v>
      </c>
      <c r="BF335" s="252">
        <f>IF(N335="snížená",J335,0)</f>
        <v>0</v>
      </c>
      <c r="BG335" s="252">
        <f>IF(N335="zákl. přenesená",J335,0)</f>
        <v>0</v>
      </c>
      <c r="BH335" s="252">
        <f>IF(N335="sníž. přenesená",J335,0)</f>
        <v>0</v>
      </c>
      <c r="BI335" s="252">
        <f>IF(N335="nulová",J335,0)</f>
        <v>0</v>
      </c>
      <c r="BJ335" s="14" t="s">
        <v>83</v>
      </c>
      <c r="BK335" s="252">
        <f>ROUND(I335*H335,2)</f>
        <v>0</v>
      </c>
      <c r="BL335" s="14" t="s">
        <v>523</v>
      </c>
      <c r="BM335" s="251" t="s">
        <v>1252</v>
      </c>
    </row>
    <row r="336" s="2" customFormat="1" ht="16.5" customHeight="1">
      <c r="A336" s="35"/>
      <c r="B336" s="36"/>
      <c r="C336" s="239" t="s">
        <v>1101</v>
      </c>
      <c r="D336" s="239" t="s">
        <v>175</v>
      </c>
      <c r="E336" s="240" t="s">
        <v>563</v>
      </c>
      <c r="F336" s="241" t="s">
        <v>564</v>
      </c>
      <c r="G336" s="242" t="s">
        <v>504</v>
      </c>
      <c r="H336" s="243">
        <v>1</v>
      </c>
      <c r="I336" s="244"/>
      <c r="J336" s="245">
        <f>ROUND(I336*H336,2)</f>
        <v>0</v>
      </c>
      <c r="K336" s="246"/>
      <c r="L336" s="41"/>
      <c r="M336" s="247" t="s">
        <v>1</v>
      </c>
      <c r="N336" s="248" t="s">
        <v>41</v>
      </c>
      <c r="O336" s="88"/>
      <c r="P336" s="249">
        <f>O336*H336</f>
        <v>0</v>
      </c>
      <c r="Q336" s="249">
        <v>0</v>
      </c>
      <c r="R336" s="249">
        <f>Q336*H336</f>
        <v>0</v>
      </c>
      <c r="S336" s="249">
        <v>0</v>
      </c>
      <c r="T336" s="250">
        <f>S336*H336</f>
        <v>0</v>
      </c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R336" s="251" t="s">
        <v>523</v>
      </c>
      <c r="AT336" s="251" t="s">
        <v>175</v>
      </c>
      <c r="AU336" s="251" t="s">
        <v>85</v>
      </c>
      <c r="AY336" s="14" t="s">
        <v>172</v>
      </c>
      <c r="BE336" s="252">
        <f>IF(N336="základní",J336,0)</f>
        <v>0</v>
      </c>
      <c r="BF336" s="252">
        <f>IF(N336="snížená",J336,0)</f>
        <v>0</v>
      </c>
      <c r="BG336" s="252">
        <f>IF(N336="zákl. přenesená",J336,0)</f>
        <v>0</v>
      </c>
      <c r="BH336" s="252">
        <f>IF(N336="sníž. přenesená",J336,0)</f>
        <v>0</v>
      </c>
      <c r="BI336" s="252">
        <f>IF(N336="nulová",J336,0)</f>
        <v>0</v>
      </c>
      <c r="BJ336" s="14" t="s">
        <v>83</v>
      </c>
      <c r="BK336" s="252">
        <f>ROUND(I336*H336,2)</f>
        <v>0</v>
      </c>
      <c r="BL336" s="14" t="s">
        <v>523</v>
      </c>
      <c r="BM336" s="251" t="s">
        <v>1253</v>
      </c>
    </row>
    <row r="337" s="12" customFormat="1" ht="22.8" customHeight="1">
      <c r="A337" s="12"/>
      <c r="B337" s="223"/>
      <c r="C337" s="224"/>
      <c r="D337" s="225" t="s">
        <v>75</v>
      </c>
      <c r="E337" s="237" t="s">
        <v>566</v>
      </c>
      <c r="F337" s="237" t="s">
        <v>151</v>
      </c>
      <c r="G337" s="224"/>
      <c r="H337" s="224"/>
      <c r="I337" s="227"/>
      <c r="J337" s="238">
        <f>BK337</f>
        <v>0</v>
      </c>
      <c r="K337" s="224"/>
      <c r="L337" s="229"/>
      <c r="M337" s="230"/>
      <c r="N337" s="231"/>
      <c r="O337" s="231"/>
      <c r="P337" s="232">
        <f>P338</f>
        <v>0</v>
      </c>
      <c r="Q337" s="231"/>
      <c r="R337" s="232">
        <f>R338</f>
        <v>0</v>
      </c>
      <c r="S337" s="231"/>
      <c r="T337" s="233">
        <f>T338</f>
        <v>0</v>
      </c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R337" s="234" t="s">
        <v>196</v>
      </c>
      <c r="AT337" s="235" t="s">
        <v>75</v>
      </c>
      <c r="AU337" s="235" t="s">
        <v>83</v>
      </c>
      <c r="AY337" s="234" t="s">
        <v>172</v>
      </c>
      <c r="BK337" s="236">
        <f>BK338</f>
        <v>0</v>
      </c>
    </row>
    <row r="338" s="2" customFormat="1" ht="16.5" customHeight="1">
      <c r="A338" s="35"/>
      <c r="B338" s="36"/>
      <c r="C338" s="239" t="s">
        <v>1254</v>
      </c>
      <c r="D338" s="239" t="s">
        <v>175</v>
      </c>
      <c r="E338" s="240" t="s">
        <v>568</v>
      </c>
      <c r="F338" s="241" t="s">
        <v>569</v>
      </c>
      <c r="G338" s="242" t="s">
        <v>504</v>
      </c>
      <c r="H338" s="243">
        <v>1</v>
      </c>
      <c r="I338" s="244"/>
      <c r="J338" s="245">
        <f>ROUND(I338*H338,2)</f>
        <v>0</v>
      </c>
      <c r="K338" s="246"/>
      <c r="L338" s="41"/>
      <c r="M338" s="247" t="s">
        <v>1</v>
      </c>
      <c r="N338" s="248" t="s">
        <v>41</v>
      </c>
      <c r="O338" s="88"/>
      <c r="P338" s="249">
        <f>O338*H338</f>
        <v>0</v>
      </c>
      <c r="Q338" s="249">
        <v>0</v>
      </c>
      <c r="R338" s="249">
        <f>Q338*H338</f>
        <v>0</v>
      </c>
      <c r="S338" s="249">
        <v>0</v>
      </c>
      <c r="T338" s="250">
        <f>S338*H338</f>
        <v>0</v>
      </c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R338" s="251" t="s">
        <v>523</v>
      </c>
      <c r="AT338" s="251" t="s">
        <v>175</v>
      </c>
      <c r="AU338" s="251" t="s">
        <v>85</v>
      </c>
      <c r="AY338" s="14" t="s">
        <v>172</v>
      </c>
      <c r="BE338" s="252">
        <f>IF(N338="základní",J338,0)</f>
        <v>0</v>
      </c>
      <c r="BF338" s="252">
        <f>IF(N338="snížená",J338,0)</f>
        <v>0</v>
      </c>
      <c r="BG338" s="252">
        <f>IF(N338="zákl. přenesená",J338,0)</f>
        <v>0</v>
      </c>
      <c r="BH338" s="252">
        <f>IF(N338="sníž. přenesená",J338,0)</f>
        <v>0</v>
      </c>
      <c r="BI338" s="252">
        <f>IF(N338="nulová",J338,0)</f>
        <v>0</v>
      </c>
      <c r="BJ338" s="14" t="s">
        <v>83</v>
      </c>
      <c r="BK338" s="252">
        <f>ROUND(I338*H338,2)</f>
        <v>0</v>
      </c>
      <c r="BL338" s="14" t="s">
        <v>523</v>
      </c>
      <c r="BM338" s="251" t="s">
        <v>1255</v>
      </c>
    </row>
    <row r="339" s="12" customFormat="1" ht="22.8" customHeight="1">
      <c r="A339" s="12"/>
      <c r="B339" s="223"/>
      <c r="C339" s="224"/>
      <c r="D339" s="225" t="s">
        <v>75</v>
      </c>
      <c r="E339" s="237" t="s">
        <v>571</v>
      </c>
      <c r="F339" s="237" t="s">
        <v>152</v>
      </c>
      <c r="G339" s="224"/>
      <c r="H339" s="224"/>
      <c r="I339" s="227"/>
      <c r="J339" s="238">
        <f>BK339</f>
        <v>0</v>
      </c>
      <c r="K339" s="224"/>
      <c r="L339" s="229"/>
      <c r="M339" s="230"/>
      <c r="N339" s="231"/>
      <c r="O339" s="231"/>
      <c r="P339" s="232">
        <f>P340</f>
        <v>0</v>
      </c>
      <c r="Q339" s="231"/>
      <c r="R339" s="232">
        <f>R340</f>
        <v>0</v>
      </c>
      <c r="S339" s="231"/>
      <c r="T339" s="233">
        <f>T340</f>
        <v>0</v>
      </c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R339" s="234" t="s">
        <v>196</v>
      </c>
      <c r="AT339" s="235" t="s">
        <v>75</v>
      </c>
      <c r="AU339" s="235" t="s">
        <v>83</v>
      </c>
      <c r="AY339" s="234" t="s">
        <v>172</v>
      </c>
      <c r="BK339" s="236">
        <f>BK340</f>
        <v>0</v>
      </c>
    </row>
    <row r="340" s="2" customFormat="1" ht="16.5" customHeight="1">
      <c r="A340" s="35"/>
      <c r="B340" s="36"/>
      <c r="C340" s="239" t="s">
        <v>1256</v>
      </c>
      <c r="D340" s="239" t="s">
        <v>175</v>
      </c>
      <c r="E340" s="240" t="s">
        <v>573</v>
      </c>
      <c r="F340" s="241" t="s">
        <v>152</v>
      </c>
      <c r="G340" s="242" t="s">
        <v>504</v>
      </c>
      <c r="H340" s="243">
        <v>1</v>
      </c>
      <c r="I340" s="244"/>
      <c r="J340" s="245">
        <f>ROUND(I340*H340,2)</f>
        <v>0</v>
      </c>
      <c r="K340" s="246"/>
      <c r="L340" s="41"/>
      <c r="M340" s="247" t="s">
        <v>1</v>
      </c>
      <c r="N340" s="248" t="s">
        <v>41</v>
      </c>
      <c r="O340" s="88"/>
      <c r="P340" s="249">
        <f>O340*H340</f>
        <v>0</v>
      </c>
      <c r="Q340" s="249">
        <v>0</v>
      </c>
      <c r="R340" s="249">
        <f>Q340*H340</f>
        <v>0</v>
      </c>
      <c r="S340" s="249">
        <v>0</v>
      </c>
      <c r="T340" s="250">
        <f>S340*H340</f>
        <v>0</v>
      </c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R340" s="251" t="s">
        <v>523</v>
      </c>
      <c r="AT340" s="251" t="s">
        <v>175</v>
      </c>
      <c r="AU340" s="251" t="s">
        <v>85</v>
      </c>
      <c r="AY340" s="14" t="s">
        <v>172</v>
      </c>
      <c r="BE340" s="252">
        <f>IF(N340="základní",J340,0)</f>
        <v>0</v>
      </c>
      <c r="BF340" s="252">
        <f>IF(N340="snížená",J340,0)</f>
        <v>0</v>
      </c>
      <c r="BG340" s="252">
        <f>IF(N340="zákl. přenesená",J340,0)</f>
        <v>0</v>
      </c>
      <c r="BH340" s="252">
        <f>IF(N340="sníž. přenesená",J340,0)</f>
        <v>0</v>
      </c>
      <c r="BI340" s="252">
        <f>IF(N340="nulová",J340,0)</f>
        <v>0</v>
      </c>
      <c r="BJ340" s="14" t="s">
        <v>83</v>
      </c>
      <c r="BK340" s="252">
        <f>ROUND(I340*H340,2)</f>
        <v>0</v>
      </c>
      <c r="BL340" s="14" t="s">
        <v>523</v>
      </c>
      <c r="BM340" s="251" t="s">
        <v>1257</v>
      </c>
    </row>
    <row r="341" s="12" customFormat="1" ht="22.8" customHeight="1">
      <c r="A341" s="12"/>
      <c r="B341" s="223"/>
      <c r="C341" s="224"/>
      <c r="D341" s="225" t="s">
        <v>75</v>
      </c>
      <c r="E341" s="237" t="s">
        <v>575</v>
      </c>
      <c r="F341" s="237" t="s">
        <v>120</v>
      </c>
      <c r="G341" s="224"/>
      <c r="H341" s="224"/>
      <c r="I341" s="227"/>
      <c r="J341" s="238">
        <f>BK341</f>
        <v>0</v>
      </c>
      <c r="K341" s="224"/>
      <c r="L341" s="229"/>
      <c r="M341" s="230"/>
      <c r="N341" s="231"/>
      <c r="O341" s="231"/>
      <c r="P341" s="232">
        <f>SUM(P342:P343)</f>
        <v>0</v>
      </c>
      <c r="Q341" s="231"/>
      <c r="R341" s="232">
        <f>SUM(R342:R343)</f>
        <v>0</v>
      </c>
      <c r="S341" s="231"/>
      <c r="T341" s="233">
        <f>SUM(T342:T343)</f>
        <v>0</v>
      </c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R341" s="234" t="s">
        <v>196</v>
      </c>
      <c r="AT341" s="235" t="s">
        <v>75</v>
      </c>
      <c r="AU341" s="235" t="s">
        <v>83</v>
      </c>
      <c r="AY341" s="234" t="s">
        <v>172</v>
      </c>
      <c r="BK341" s="236">
        <f>SUM(BK342:BK343)</f>
        <v>0</v>
      </c>
    </row>
    <row r="342" s="2" customFormat="1" ht="16.5" customHeight="1">
      <c r="A342" s="35"/>
      <c r="B342" s="36"/>
      <c r="C342" s="239" t="s">
        <v>1258</v>
      </c>
      <c r="D342" s="239" t="s">
        <v>175</v>
      </c>
      <c r="E342" s="240" t="s">
        <v>577</v>
      </c>
      <c r="F342" s="241" t="s">
        <v>120</v>
      </c>
      <c r="G342" s="242" t="s">
        <v>504</v>
      </c>
      <c r="H342" s="243">
        <v>1</v>
      </c>
      <c r="I342" s="244"/>
      <c r="J342" s="245">
        <f>ROUND(I342*H342,2)</f>
        <v>0</v>
      </c>
      <c r="K342" s="246"/>
      <c r="L342" s="41"/>
      <c r="M342" s="247" t="s">
        <v>1</v>
      </c>
      <c r="N342" s="248" t="s">
        <v>41</v>
      </c>
      <c r="O342" s="88"/>
      <c r="P342" s="249">
        <f>O342*H342</f>
        <v>0</v>
      </c>
      <c r="Q342" s="249">
        <v>0</v>
      </c>
      <c r="R342" s="249">
        <f>Q342*H342</f>
        <v>0</v>
      </c>
      <c r="S342" s="249">
        <v>0</v>
      </c>
      <c r="T342" s="250">
        <f>S342*H342</f>
        <v>0</v>
      </c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R342" s="251" t="s">
        <v>523</v>
      </c>
      <c r="AT342" s="251" t="s">
        <v>175</v>
      </c>
      <c r="AU342" s="251" t="s">
        <v>85</v>
      </c>
      <c r="AY342" s="14" t="s">
        <v>172</v>
      </c>
      <c r="BE342" s="252">
        <f>IF(N342="základní",J342,0)</f>
        <v>0</v>
      </c>
      <c r="BF342" s="252">
        <f>IF(N342="snížená",J342,0)</f>
        <v>0</v>
      </c>
      <c r="BG342" s="252">
        <f>IF(N342="zákl. přenesená",J342,0)</f>
        <v>0</v>
      </c>
      <c r="BH342" s="252">
        <f>IF(N342="sníž. přenesená",J342,0)</f>
        <v>0</v>
      </c>
      <c r="BI342" s="252">
        <f>IF(N342="nulová",J342,0)</f>
        <v>0</v>
      </c>
      <c r="BJ342" s="14" t="s">
        <v>83</v>
      </c>
      <c r="BK342" s="252">
        <f>ROUND(I342*H342,2)</f>
        <v>0</v>
      </c>
      <c r="BL342" s="14" t="s">
        <v>523</v>
      </c>
      <c r="BM342" s="251" t="s">
        <v>1259</v>
      </c>
    </row>
    <row r="343" s="2" customFormat="1" ht="16.5" customHeight="1">
      <c r="A343" s="35"/>
      <c r="B343" s="36"/>
      <c r="C343" s="239" t="s">
        <v>1260</v>
      </c>
      <c r="D343" s="239" t="s">
        <v>175</v>
      </c>
      <c r="E343" s="240" t="s">
        <v>580</v>
      </c>
      <c r="F343" s="241" t="s">
        <v>581</v>
      </c>
      <c r="G343" s="242" t="s">
        <v>504</v>
      </c>
      <c r="H343" s="243">
        <v>1</v>
      </c>
      <c r="I343" s="244"/>
      <c r="J343" s="245">
        <f>ROUND(I343*H343,2)</f>
        <v>0</v>
      </c>
      <c r="K343" s="246"/>
      <c r="L343" s="41"/>
      <c r="M343" s="265" t="s">
        <v>1</v>
      </c>
      <c r="N343" s="266" t="s">
        <v>41</v>
      </c>
      <c r="O343" s="267"/>
      <c r="P343" s="268">
        <f>O343*H343</f>
        <v>0</v>
      </c>
      <c r="Q343" s="268">
        <v>0</v>
      </c>
      <c r="R343" s="268">
        <f>Q343*H343</f>
        <v>0</v>
      </c>
      <c r="S343" s="268">
        <v>0</v>
      </c>
      <c r="T343" s="269">
        <f>S343*H343</f>
        <v>0</v>
      </c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R343" s="251" t="s">
        <v>523</v>
      </c>
      <c r="AT343" s="251" t="s">
        <v>175</v>
      </c>
      <c r="AU343" s="251" t="s">
        <v>85</v>
      </c>
      <c r="AY343" s="14" t="s">
        <v>172</v>
      </c>
      <c r="BE343" s="252">
        <f>IF(N343="základní",J343,0)</f>
        <v>0</v>
      </c>
      <c r="BF343" s="252">
        <f>IF(N343="snížená",J343,0)</f>
        <v>0</v>
      </c>
      <c r="BG343" s="252">
        <f>IF(N343="zákl. přenesená",J343,0)</f>
        <v>0</v>
      </c>
      <c r="BH343" s="252">
        <f>IF(N343="sníž. přenesená",J343,0)</f>
        <v>0</v>
      </c>
      <c r="BI343" s="252">
        <f>IF(N343="nulová",J343,0)</f>
        <v>0</v>
      </c>
      <c r="BJ343" s="14" t="s">
        <v>83</v>
      </c>
      <c r="BK343" s="252">
        <f>ROUND(I343*H343,2)</f>
        <v>0</v>
      </c>
      <c r="BL343" s="14" t="s">
        <v>523</v>
      </c>
      <c r="BM343" s="251" t="s">
        <v>1261</v>
      </c>
    </row>
    <row r="344" s="2" customFormat="1" ht="6.96" customHeight="1">
      <c r="A344" s="35"/>
      <c r="B344" s="63"/>
      <c r="C344" s="64"/>
      <c r="D344" s="64"/>
      <c r="E344" s="64"/>
      <c r="F344" s="64"/>
      <c r="G344" s="64"/>
      <c r="H344" s="64"/>
      <c r="I344" s="64"/>
      <c r="J344" s="64"/>
      <c r="K344" s="64"/>
      <c r="L344" s="41"/>
      <c r="M344" s="35"/>
      <c r="O344" s="35"/>
      <c r="P344" s="35"/>
      <c r="Q344" s="35"/>
      <c r="R344" s="35"/>
      <c r="S344" s="35"/>
      <c r="T344" s="35"/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</row>
  </sheetData>
  <sheetProtection sheet="1" autoFilter="0" formatColumns="0" formatRows="0" objects="1" scenarios="1" spinCount="100000" saltValue="lwvy+lVD+8zurOmnd4XgMrgVXCJKTpABSFGOeUXBF96zW9Wfb30+EfxvKFA2iYpl0UhjXUsYTrVulLYOKxW1ug==" hashValue="PkEdIHqr/zMCM3/lszC7JVld+QhFvDoFG+Ixp6LAg0uZcFMLdFEB4LcSXTacK8wATgBrlyFq8SilwYqdPal/Mg==" algorithmName="SHA-512" password="CC35"/>
  <autoFilter ref="C151:K343"/>
  <mergeCells count="17">
    <mergeCell ref="E7:H7"/>
    <mergeCell ref="E9:H9"/>
    <mergeCell ref="E11:H11"/>
    <mergeCell ref="E20:H20"/>
    <mergeCell ref="E29:H29"/>
    <mergeCell ref="E85:H85"/>
    <mergeCell ref="E87:H87"/>
    <mergeCell ref="E89:H89"/>
    <mergeCell ref="D124:F124"/>
    <mergeCell ref="D125:F125"/>
    <mergeCell ref="D126:F126"/>
    <mergeCell ref="D127:F127"/>
    <mergeCell ref="D128:F128"/>
    <mergeCell ref="E140:H140"/>
    <mergeCell ref="E142:H142"/>
    <mergeCell ref="E144:H144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102</v>
      </c>
    </row>
    <row r="3" s="1" customFormat="1" ht="6.96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7"/>
      <c r="AT3" s="14" t="s">
        <v>85</v>
      </c>
    </row>
    <row r="4" s="1" customFormat="1" ht="24.96" customHeight="1">
      <c r="B4" s="17"/>
      <c r="D4" s="145" t="s">
        <v>114</v>
      </c>
      <c r="L4" s="17"/>
      <c r="M4" s="146" t="s">
        <v>10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47" t="s">
        <v>16</v>
      </c>
      <c r="L6" s="17"/>
    </row>
    <row r="7" s="1" customFormat="1" ht="26.25" customHeight="1">
      <c r="B7" s="17"/>
      <c r="E7" s="148" t="str">
        <f>'Rekapitulace stavby'!K6</f>
        <v>Rekonstrukce plynových kotelen č.p. 206, 231, 232, 233, 234, Obec Lubenec</v>
      </c>
      <c r="F7" s="147"/>
      <c r="G7" s="147"/>
      <c r="H7" s="147"/>
      <c r="L7" s="17"/>
    </row>
    <row r="8" s="1" customFormat="1" ht="12" customHeight="1">
      <c r="B8" s="17"/>
      <c r="D8" s="147" t="s">
        <v>115</v>
      </c>
      <c r="L8" s="17"/>
    </row>
    <row r="9" s="2" customFormat="1" ht="16.5" customHeight="1">
      <c r="A9" s="35"/>
      <c r="B9" s="41"/>
      <c r="C9" s="35"/>
      <c r="D9" s="35"/>
      <c r="E9" s="148" t="s">
        <v>1262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 ht="12" customHeight="1">
      <c r="A10" s="35"/>
      <c r="B10" s="41"/>
      <c r="C10" s="35"/>
      <c r="D10" s="147" t="s">
        <v>117</v>
      </c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6.5" customHeight="1">
      <c r="A11" s="35"/>
      <c r="B11" s="41"/>
      <c r="C11" s="35"/>
      <c r="D11" s="35"/>
      <c r="E11" s="149" t="s">
        <v>118</v>
      </c>
      <c r="F11" s="35"/>
      <c r="G11" s="35"/>
      <c r="H11" s="35"/>
      <c r="I11" s="35"/>
      <c r="J11" s="35"/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>
      <c r="A12" s="35"/>
      <c r="B12" s="41"/>
      <c r="C12" s="35"/>
      <c r="D12" s="35"/>
      <c r="E12" s="35"/>
      <c r="F12" s="35"/>
      <c r="G12" s="35"/>
      <c r="H12" s="35"/>
      <c r="I12" s="35"/>
      <c r="J12" s="35"/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2" customHeight="1">
      <c r="A13" s="35"/>
      <c r="B13" s="41"/>
      <c r="C13" s="35"/>
      <c r="D13" s="147" t="s">
        <v>18</v>
      </c>
      <c r="E13" s="35"/>
      <c r="F13" s="138" t="s">
        <v>1</v>
      </c>
      <c r="G13" s="35"/>
      <c r="H13" s="35"/>
      <c r="I13" s="147" t="s">
        <v>19</v>
      </c>
      <c r="J13" s="138" t="s">
        <v>1</v>
      </c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47" t="s">
        <v>20</v>
      </c>
      <c r="E14" s="35"/>
      <c r="F14" s="138" t="s">
        <v>21</v>
      </c>
      <c r="G14" s="35"/>
      <c r="H14" s="35"/>
      <c r="I14" s="147" t="s">
        <v>22</v>
      </c>
      <c r="J14" s="150" t="str">
        <f>'Rekapitulace stavby'!AN8</f>
        <v>28. 3. 2023</v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0.8" customHeight="1">
      <c r="A15" s="35"/>
      <c r="B15" s="41"/>
      <c r="C15" s="35"/>
      <c r="D15" s="35"/>
      <c r="E15" s="35"/>
      <c r="F15" s="35"/>
      <c r="G15" s="35"/>
      <c r="H15" s="35"/>
      <c r="I15" s="35"/>
      <c r="J15" s="35"/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2" customHeight="1">
      <c r="A16" s="35"/>
      <c r="B16" s="41"/>
      <c r="C16" s="35"/>
      <c r="D16" s="147" t="s">
        <v>24</v>
      </c>
      <c r="E16" s="35"/>
      <c r="F16" s="35"/>
      <c r="G16" s="35"/>
      <c r="H16" s="35"/>
      <c r="I16" s="147" t="s">
        <v>25</v>
      </c>
      <c r="J16" s="138" t="s">
        <v>1</v>
      </c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8" customHeight="1">
      <c r="A17" s="35"/>
      <c r="B17" s="41"/>
      <c r="C17" s="35"/>
      <c r="D17" s="35"/>
      <c r="E17" s="138" t="s">
        <v>26</v>
      </c>
      <c r="F17" s="35"/>
      <c r="G17" s="35"/>
      <c r="H17" s="35"/>
      <c r="I17" s="147" t="s">
        <v>27</v>
      </c>
      <c r="J17" s="138" t="s">
        <v>1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6.96" customHeight="1">
      <c r="A18" s="35"/>
      <c r="B18" s="41"/>
      <c r="C18" s="35"/>
      <c r="D18" s="35"/>
      <c r="E18" s="35"/>
      <c r="F18" s="35"/>
      <c r="G18" s="35"/>
      <c r="H18" s="35"/>
      <c r="I18" s="35"/>
      <c r="J18" s="35"/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2" customHeight="1">
      <c r="A19" s="35"/>
      <c r="B19" s="41"/>
      <c r="C19" s="35"/>
      <c r="D19" s="147" t="s">
        <v>28</v>
      </c>
      <c r="E19" s="35"/>
      <c r="F19" s="35"/>
      <c r="G19" s="35"/>
      <c r="H19" s="35"/>
      <c r="I19" s="147" t="s">
        <v>25</v>
      </c>
      <c r="J19" s="30" t="str">
        <f>'Rekapitulace stavby'!AN13</f>
        <v>Vyplň údaj</v>
      </c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8" customHeight="1">
      <c r="A20" s="35"/>
      <c r="B20" s="41"/>
      <c r="C20" s="35"/>
      <c r="D20" s="35"/>
      <c r="E20" s="30" t="str">
        <f>'Rekapitulace stavby'!E14</f>
        <v>Vyplň údaj</v>
      </c>
      <c r="F20" s="138"/>
      <c r="G20" s="138"/>
      <c r="H20" s="138"/>
      <c r="I20" s="147" t="s">
        <v>27</v>
      </c>
      <c r="J20" s="30" t="str">
        <f>'Rekapitulace stavby'!AN14</f>
        <v>Vyplň údaj</v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6.96" customHeight="1">
      <c r="A21" s="35"/>
      <c r="B21" s="41"/>
      <c r="C21" s="35"/>
      <c r="D21" s="35"/>
      <c r="E21" s="35"/>
      <c r="F21" s="35"/>
      <c r="G21" s="35"/>
      <c r="H21" s="35"/>
      <c r="I21" s="35"/>
      <c r="J21" s="35"/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2" customHeight="1">
      <c r="A22" s="35"/>
      <c r="B22" s="41"/>
      <c r="C22" s="35"/>
      <c r="D22" s="147" t="s">
        <v>30</v>
      </c>
      <c r="E22" s="35"/>
      <c r="F22" s="35"/>
      <c r="G22" s="35"/>
      <c r="H22" s="35"/>
      <c r="I22" s="147" t="s">
        <v>25</v>
      </c>
      <c r="J22" s="138" t="s">
        <v>1</v>
      </c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8" customHeight="1">
      <c r="A23" s="35"/>
      <c r="B23" s="41"/>
      <c r="C23" s="35"/>
      <c r="D23" s="35"/>
      <c r="E23" s="138" t="s">
        <v>31</v>
      </c>
      <c r="F23" s="35"/>
      <c r="G23" s="35"/>
      <c r="H23" s="35"/>
      <c r="I23" s="147" t="s">
        <v>27</v>
      </c>
      <c r="J23" s="138" t="s">
        <v>1</v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6.96" customHeight="1">
      <c r="A24" s="35"/>
      <c r="B24" s="41"/>
      <c r="C24" s="35"/>
      <c r="D24" s="35"/>
      <c r="E24" s="35"/>
      <c r="F24" s="35"/>
      <c r="G24" s="35"/>
      <c r="H24" s="35"/>
      <c r="I24" s="35"/>
      <c r="J24" s="35"/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12" customHeight="1">
      <c r="A25" s="35"/>
      <c r="B25" s="41"/>
      <c r="C25" s="35"/>
      <c r="D25" s="147" t="s">
        <v>33</v>
      </c>
      <c r="E25" s="35"/>
      <c r="F25" s="35"/>
      <c r="G25" s="35"/>
      <c r="H25" s="35"/>
      <c r="I25" s="147" t="s">
        <v>25</v>
      </c>
      <c r="J25" s="138" t="s">
        <v>1</v>
      </c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8" customHeight="1">
      <c r="A26" s="35"/>
      <c r="B26" s="41"/>
      <c r="C26" s="35"/>
      <c r="D26" s="35"/>
      <c r="E26" s="138" t="s">
        <v>34</v>
      </c>
      <c r="F26" s="35"/>
      <c r="G26" s="35"/>
      <c r="H26" s="35"/>
      <c r="I26" s="147" t="s">
        <v>27</v>
      </c>
      <c r="J26" s="138" t="s">
        <v>1</v>
      </c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6.96" customHeight="1">
      <c r="A27" s="35"/>
      <c r="B27" s="41"/>
      <c r="C27" s="35"/>
      <c r="D27" s="35"/>
      <c r="E27" s="35"/>
      <c r="F27" s="35"/>
      <c r="G27" s="35"/>
      <c r="H27" s="35"/>
      <c r="I27" s="35"/>
      <c r="J27" s="35"/>
      <c r="K27" s="35"/>
      <c r="L27" s="60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12" customHeight="1">
      <c r="A28" s="35"/>
      <c r="B28" s="41"/>
      <c r="C28" s="35"/>
      <c r="D28" s="147" t="s">
        <v>35</v>
      </c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8" customFormat="1" ht="16.5" customHeight="1">
      <c r="A29" s="151"/>
      <c r="B29" s="152"/>
      <c r="C29" s="151"/>
      <c r="D29" s="151"/>
      <c r="E29" s="153" t="s">
        <v>1</v>
      </c>
      <c r="F29" s="153"/>
      <c r="G29" s="153"/>
      <c r="H29" s="153"/>
      <c r="I29" s="151"/>
      <c r="J29" s="151"/>
      <c r="K29" s="151"/>
      <c r="L29" s="154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</row>
    <row r="30" s="2" customFormat="1" ht="6.96" customHeight="1">
      <c r="A30" s="35"/>
      <c r="B30" s="41"/>
      <c r="C30" s="35"/>
      <c r="D30" s="35"/>
      <c r="E30" s="35"/>
      <c r="F30" s="35"/>
      <c r="G30" s="35"/>
      <c r="H30" s="35"/>
      <c r="I30" s="35"/>
      <c r="J30" s="35"/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55"/>
      <c r="E31" s="155"/>
      <c r="F31" s="155"/>
      <c r="G31" s="155"/>
      <c r="H31" s="155"/>
      <c r="I31" s="155"/>
      <c r="J31" s="155"/>
      <c r="K31" s="155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138" t="s">
        <v>119</v>
      </c>
      <c r="E32" s="35"/>
      <c r="F32" s="35"/>
      <c r="G32" s="35"/>
      <c r="H32" s="35"/>
      <c r="I32" s="35"/>
      <c r="J32" s="156">
        <f>J98</f>
        <v>0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41"/>
      <c r="C33" s="35"/>
      <c r="D33" s="157" t="s">
        <v>120</v>
      </c>
      <c r="E33" s="35"/>
      <c r="F33" s="35"/>
      <c r="G33" s="35"/>
      <c r="H33" s="35"/>
      <c r="I33" s="35"/>
      <c r="J33" s="156">
        <f>J122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25.44" customHeight="1">
      <c r="A34" s="35"/>
      <c r="B34" s="41"/>
      <c r="C34" s="35"/>
      <c r="D34" s="158" t="s">
        <v>36</v>
      </c>
      <c r="E34" s="35"/>
      <c r="F34" s="35"/>
      <c r="G34" s="35"/>
      <c r="H34" s="35"/>
      <c r="I34" s="35"/>
      <c r="J34" s="159">
        <f>ROUND(J32 + J33, 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="2" customFormat="1" ht="6.96" customHeight="1">
      <c r="A35" s="35"/>
      <c r="B35" s="41"/>
      <c r="C35" s="35"/>
      <c r="D35" s="155"/>
      <c r="E35" s="155"/>
      <c r="F35" s="155"/>
      <c r="G35" s="155"/>
      <c r="H35" s="155"/>
      <c r="I35" s="155"/>
      <c r="J35" s="155"/>
      <c r="K35" s="15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14.4" customHeight="1">
      <c r="A36" s="35"/>
      <c r="B36" s="41"/>
      <c r="C36" s="35"/>
      <c r="D36" s="35"/>
      <c r="E36" s="35"/>
      <c r="F36" s="160" t="s">
        <v>38</v>
      </c>
      <c r="G36" s="35"/>
      <c r="H36" s="35"/>
      <c r="I36" s="160" t="s">
        <v>37</v>
      </c>
      <c r="J36" s="160" t="s">
        <v>39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="2" customFormat="1" ht="14.4" customHeight="1">
      <c r="A37" s="35"/>
      <c r="B37" s="41"/>
      <c r="C37" s="35"/>
      <c r="D37" s="161" t="s">
        <v>40</v>
      </c>
      <c r="E37" s="147" t="s">
        <v>41</v>
      </c>
      <c r="F37" s="162">
        <f>ROUND((SUM(BE122:BE129) + SUM(BE151:BE267)),  2)</f>
        <v>0</v>
      </c>
      <c r="G37" s="35"/>
      <c r="H37" s="35"/>
      <c r="I37" s="163">
        <v>0.20999999999999999</v>
      </c>
      <c r="J37" s="162">
        <f>ROUND(((SUM(BE122:BE129) + SUM(BE151:BE267))*I37),  2)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14.4" customHeight="1">
      <c r="A38" s="35"/>
      <c r="B38" s="41"/>
      <c r="C38" s="35"/>
      <c r="D38" s="35"/>
      <c r="E38" s="147" t="s">
        <v>42</v>
      </c>
      <c r="F38" s="162">
        <f>ROUND((SUM(BF122:BF129) + SUM(BF151:BF267)),  2)</f>
        <v>0</v>
      </c>
      <c r="G38" s="35"/>
      <c r="H38" s="35"/>
      <c r="I38" s="163">
        <v>0.14999999999999999</v>
      </c>
      <c r="J38" s="162">
        <f>ROUND(((SUM(BF122:BF129) + SUM(BF151:BF267))*I38),  2)</f>
        <v>0</v>
      </c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47" t="s">
        <v>43</v>
      </c>
      <c r="F39" s="162">
        <f>ROUND((SUM(BG122:BG129) + SUM(BG151:BG267)),  2)</f>
        <v>0</v>
      </c>
      <c r="G39" s="35"/>
      <c r="H39" s="35"/>
      <c r="I39" s="163">
        <v>0.20999999999999999</v>
      </c>
      <c r="J39" s="162">
        <f>0</f>
        <v>0</v>
      </c>
      <c r="K39" s="35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hidden="1" s="2" customFormat="1" ht="14.4" customHeight="1">
      <c r="A40" s="35"/>
      <c r="B40" s="41"/>
      <c r="C40" s="35"/>
      <c r="D40" s="35"/>
      <c r="E40" s="147" t="s">
        <v>44</v>
      </c>
      <c r="F40" s="162">
        <f>ROUND((SUM(BH122:BH129) + SUM(BH151:BH267)),  2)</f>
        <v>0</v>
      </c>
      <c r="G40" s="35"/>
      <c r="H40" s="35"/>
      <c r="I40" s="163">
        <v>0.14999999999999999</v>
      </c>
      <c r="J40" s="162">
        <f>0</f>
        <v>0</v>
      </c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idden="1" s="2" customFormat="1" ht="14.4" customHeight="1">
      <c r="A41" s="35"/>
      <c r="B41" s="41"/>
      <c r="C41" s="35"/>
      <c r="D41" s="35"/>
      <c r="E41" s="147" t="s">
        <v>45</v>
      </c>
      <c r="F41" s="162">
        <f>ROUND((SUM(BI122:BI129) + SUM(BI151:BI267)),  2)</f>
        <v>0</v>
      </c>
      <c r="G41" s="35"/>
      <c r="H41" s="35"/>
      <c r="I41" s="163">
        <v>0</v>
      </c>
      <c r="J41" s="162">
        <f>0</f>
        <v>0</v>
      </c>
      <c r="K41" s="35"/>
      <c r="L41" s="60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="2" customFormat="1" ht="6.96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0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="2" customFormat="1" ht="25.44" customHeight="1">
      <c r="A43" s="35"/>
      <c r="B43" s="41"/>
      <c r="C43" s="164"/>
      <c r="D43" s="165" t="s">
        <v>46</v>
      </c>
      <c r="E43" s="166"/>
      <c r="F43" s="166"/>
      <c r="G43" s="167" t="s">
        <v>47</v>
      </c>
      <c r="H43" s="168" t="s">
        <v>48</v>
      </c>
      <c r="I43" s="166"/>
      <c r="J43" s="169">
        <f>SUM(J34:J41)</f>
        <v>0</v>
      </c>
      <c r="K43" s="170"/>
      <c r="L43" s="60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="2" customFormat="1" ht="14.4" customHeight="1">
      <c r="A44" s="35"/>
      <c r="B44" s="41"/>
      <c r="C44" s="35"/>
      <c r="D44" s="35"/>
      <c r="E44" s="35"/>
      <c r="F44" s="35"/>
      <c r="G44" s="35"/>
      <c r="H44" s="35"/>
      <c r="I44" s="35"/>
      <c r="J44" s="35"/>
      <c r="K44" s="35"/>
      <c r="L44" s="60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0"/>
      <c r="D50" s="171" t="s">
        <v>49</v>
      </c>
      <c r="E50" s="172"/>
      <c r="F50" s="172"/>
      <c r="G50" s="171" t="s">
        <v>50</v>
      </c>
      <c r="H50" s="172"/>
      <c r="I50" s="172"/>
      <c r="J50" s="172"/>
      <c r="K50" s="172"/>
      <c r="L50" s="60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73" t="s">
        <v>51</v>
      </c>
      <c r="E61" s="174"/>
      <c r="F61" s="175" t="s">
        <v>52</v>
      </c>
      <c r="G61" s="173" t="s">
        <v>51</v>
      </c>
      <c r="H61" s="174"/>
      <c r="I61" s="174"/>
      <c r="J61" s="176" t="s">
        <v>52</v>
      </c>
      <c r="K61" s="174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71" t="s">
        <v>53</v>
      </c>
      <c r="E65" s="177"/>
      <c r="F65" s="177"/>
      <c r="G65" s="171" t="s">
        <v>54</v>
      </c>
      <c r="H65" s="177"/>
      <c r="I65" s="177"/>
      <c r="J65" s="177"/>
      <c r="K65" s="177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73" t="s">
        <v>51</v>
      </c>
      <c r="E76" s="174"/>
      <c r="F76" s="175" t="s">
        <v>52</v>
      </c>
      <c r="G76" s="173" t="s">
        <v>51</v>
      </c>
      <c r="H76" s="174"/>
      <c r="I76" s="174"/>
      <c r="J76" s="176" t="s">
        <v>52</v>
      </c>
      <c r="K76" s="174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78"/>
      <c r="C77" s="179"/>
      <c r="D77" s="179"/>
      <c r="E77" s="179"/>
      <c r="F77" s="179"/>
      <c r="G77" s="179"/>
      <c r="H77" s="179"/>
      <c r="I77" s="179"/>
      <c r="J77" s="179"/>
      <c r="K77" s="179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0"/>
      <c r="C81" s="181"/>
      <c r="D81" s="181"/>
      <c r="E81" s="181"/>
      <c r="F81" s="181"/>
      <c r="G81" s="181"/>
      <c r="H81" s="181"/>
      <c r="I81" s="181"/>
      <c r="J81" s="181"/>
      <c r="K81" s="181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121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26.25" customHeight="1">
      <c r="A85" s="35"/>
      <c r="B85" s="36"/>
      <c r="C85" s="37"/>
      <c r="D85" s="37"/>
      <c r="E85" s="182" t="str">
        <f>E7</f>
        <v>Rekonstrukce plynových kotelen č.p. 206, 231, 232, 233, 234, Obec Lubenec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1" customFormat="1" ht="12" customHeight="1">
      <c r="B86" s="18"/>
      <c r="C86" s="29" t="s">
        <v>115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2" customFormat="1" ht="16.5" customHeight="1">
      <c r="A87" s="35"/>
      <c r="B87" s="36"/>
      <c r="C87" s="37"/>
      <c r="D87" s="37"/>
      <c r="E87" s="182" t="s">
        <v>1262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12" customHeight="1">
      <c r="A88" s="35"/>
      <c r="B88" s="36"/>
      <c r="C88" s="29" t="s">
        <v>117</v>
      </c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6.5" customHeight="1">
      <c r="A89" s="35"/>
      <c r="B89" s="36"/>
      <c r="C89" s="37"/>
      <c r="D89" s="37"/>
      <c r="E89" s="73" t="str">
        <f>E11</f>
        <v>D1.4.2 - Plynová odběrná zařízení</v>
      </c>
      <c r="F89" s="37"/>
      <c r="G89" s="37"/>
      <c r="H89" s="37"/>
      <c r="I89" s="37"/>
      <c r="J89" s="37"/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2" customHeight="1">
      <c r="A91" s="35"/>
      <c r="B91" s="36"/>
      <c r="C91" s="29" t="s">
        <v>20</v>
      </c>
      <c r="D91" s="37"/>
      <c r="E91" s="37"/>
      <c r="F91" s="24" t="str">
        <f>F14</f>
        <v>Lubenec</v>
      </c>
      <c r="G91" s="37"/>
      <c r="H91" s="37"/>
      <c r="I91" s="29" t="s">
        <v>22</v>
      </c>
      <c r="J91" s="76" t="str">
        <f>IF(J14="","",J14)</f>
        <v>28. 3. 2023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6.96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25.65" customHeight="1">
      <c r="A93" s="35"/>
      <c r="B93" s="36"/>
      <c r="C93" s="29" t="s">
        <v>24</v>
      </c>
      <c r="D93" s="37"/>
      <c r="E93" s="37"/>
      <c r="F93" s="24" t="str">
        <f>E17</f>
        <v>Obec Lubenec</v>
      </c>
      <c r="G93" s="37"/>
      <c r="H93" s="37"/>
      <c r="I93" s="29" t="s">
        <v>30</v>
      </c>
      <c r="J93" s="33" t="str">
        <f>E23</f>
        <v>Petr Wagner, Ing. Václav Remuta</v>
      </c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15.15" customHeight="1">
      <c r="A94" s="35"/>
      <c r="B94" s="36"/>
      <c r="C94" s="29" t="s">
        <v>28</v>
      </c>
      <c r="D94" s="37"/>
      <c r="E94" s="37"/>
      <c r="F94" s="24" t="str">
        <f>IF(E20="","",E20)</f>
        <v>Vyplň údaj</v>
      </c>
      <c r="G94" s="37"/>
      <c r="H94" s="37"/>
      <c r="I94" s="29" t="s">
        <v>33</v>
      </c>
      <c r="J94" s="33" t="str">
        <f>E26</f>
        <v>Petr Wagner</v>
      </c>
      <c r="K94" s="37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9.28" customHeight="1">
      <c r="A96" s="35"/>
      <c r="B96" s="36"/>
      <c r="C96" s="183" t="s">
        <v>122</v>
      </c>
      <c r="D96" s="184"/>
      <c r="E96" s="184"/>
      <c r="F96" s="184"/>
      <c r="G96" s="184"/>
      <c r="H96" s="184"/>
      <c r="I96" s="184"/>
      <c r="J96" s="185" t="s">
        <v>123</v>
      </c>
      <c r="K96" s="184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="2" customFormat="1" ht="10.32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0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22.8" customHeight="1">
      <c r="A98" s="35"/>
      <c r="B98" s="36"/>
      <c r="C98" s="186" t="s">
        <v>124</v>
      </c>
      <c r="D98" s="37"/>
      <c r="E98" s="37"/>
      <c r="F98" s="37"/>
      <c r="G98" s="37"/>
      <c r="H98" s="37"/>
      <c r="I98" s="37"/>
      <c r="J98" s="107">
        <f>J151</f>
        <v>0</v>
      </c>
      <c r="K98" s="37"/>
      <c r="L98" s="60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4" t="s">
        <v>125</v>
      </c>
    </row>
    <row r="99" s="9" customFormat="1" ht="24.96" customHeight="1">
      <c r="A99" s="9"/>
      <c r="B99" s="187"/>
      <c r="C99" s="188"/>
      <c r="D99" s="189" t="s">
        <v>126</v>
      </c>
      <c r="E99" s="190"/>
      <c r="F99" s="190"/>
      <c r="G99" s="190"/>
      <c r="H99" s="190"/>
      <c r="I99" s="190"/>
      <c r="J99" s="191">
        <f>J152</f>
        <v>0</v>
      </c>
      <c r="K99" s="188"/>
      <c r="L99" s="192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193"/>
      <c r="C100" s="130"/>
      <c r="D100" s="194" t="s">
        <v>127</v>
      </c>
      <c r="E100" s="195"/>
      <c r="F100" s="195"/>
      <c r="G100" s="195"/>
      <c r="H100" s="195"/>
      <c r="I100" s="195"/>
      <c r="J100" s="196">
        <f>J153</f>
        <v>0</v>
      </c>
      <c r="K100" s="130"/>
      <c r="L100" s="19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93"/>
      <c r="C101" s="130"/>
      <c r="D101" s="194" t="s">
        <v>128</v>
      </c>
      <c r="E101" s="195"/>
      <c r="F101" s="195"/>
      <c r="G101" s="195"/>
      <c r="H101" s="195"/>
      <c r="I101" s="195"/>
      <c r="J101" s="196">
        <f>J156</f>
        <v>0</v>
      </c>
      <c r="K101" s="130"/>
      <c r="L101" s="19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9" customFormat="1" ht="24.96" customHeight="1">
      <c r="A102" s="9"/>
      <c r="B102" s="187"/>
      <c r="C102" s="188"/>
      <c r="D102" s="189" t="s">
        <v>129</v>
      </c>
      <c r="E102" s="190"/>
      <c r="F102" s="190"/>
      <c r="G102" s="190"/>
      <c r="H102" s="190"/>
      <c r="I102" s="190"/>
      <c r="J102" s="191">
        <f>J162</f>
        <v>0</v>
      </c>
      <c r="K102" s="188"/>
      <c r="L102" s="192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10" customFormat="1" ht="19.92" customHeight="1">
      <c r="A103" s="10"/>
      <c r="B103" s="193"/>
      <c r="C103" s="130"/>
      <c r="D103" s="194" t="s">
        <v>130</v>
      </c>
      <c r="E103" s="195"/>
      <c r="F103" s="195"/>
      <c r="G103" s="195"/>
      <c r="H103" s="195"/>
      <c r="I103" s="195"/>
      <c r="J103" s="196">
        <f>J163</f>
        <v>0</v>
      </c>
      <c r="K103" s="130"/>
      <c r="L103" s="19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93"/>
      <c r="C104" s="130"/>
      <c r="D104" s="194" t="s">
        <v>131</v>
      </c>
      <c r="E104" s="195"/>
      <c r="F104" s="195"/>
      <c r="G104" s="195"/>
      <c r="H104" s="195"/>
      <c r="I104" s="195"/>
      <c r="J104" s="196">
        <f>J169</f>
        <v>0</v>
      </c>
      <c r="K104" s="130"/>
      <c r="L104" s="197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93"/>
      <c r="C105" s="130"/>
      <c r="D105" s="194" t="s">
        <v>132</v>
      </c>
      <c r="E105" s="195"/>
      <c r="F105" s="195"/>
      <c r="G105" s="195"/>
      <c r="H105" s="195"/>
      <c r="I105" s="195"/>
      <c r="J105" s="196">
        <f>J191</f>
        <v>0</v>
      </c>
      <c r="K105" s="130"/>
      <c r="L105" s="197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93"/>
      <c r="C106" s="130"/>
      <c r="D106" s="194" t="s">
        <v>133</v>
      </c>
      <c r="E106" s="195"/>
      <c r="F106" s="195"/>
      <c r="G106" s="195"/>
      <c r="H106" s="195"/>
      <c r="I106" s="195"/>
      <c r="J106" s="196">
        <f>J192</f>
        <v>0</v>
      </c>
      <c r="K106" s="130"/>
      <c r="L106" s="197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193"/>
      <c r="C107" s="130"/>
      <c r="D107" s="194" t="s">
        <v>134</v>
      </c>
      <c r="E107" s="195"/>
      <c r="F107" s="195"/>
      <c r="G107" s="195"/>
      <c r="H107" s="195"/>
      <c r="I107" s="195"/>
      <c r="J107" s="196">
        <f>J211</f>
        <v>0</v>
      </c>
      <c r="K107" s="130"/>
      <c r="L107" s="197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193"/>
      <c r="C108" s="130"/>
      <c r="D108" s="194" t="s">
        <v>135</v>
      </c>
      <c r="E108" s="195"/>
      <c r="F108" s="195"/>
      <c r="G108" s="195"/>
      <c r="H108" s="195"/>
      <c r="I108" s="195"/>
      <c r="J108" s="196">
        <f>J217</f>
        <v>0</v>
      </c>
      <c r="K108" s="130"/>
      <c r="L108" s="197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9" customFormat="1" ht="24.96" customHeight="1">
      <c r="A109" s="9"/>
      <c r="B109" s="187"/>
      <c r="C109" s="188"/>
      <c r="D109" s="189" t="s">
        <v>136</v>
      </c>
      <c r="E109" s="190"/>
      <c r="F109" s="190"/>
      <c r="G109" s="190"/>
      <c r="H109" s="190"/>
      <c r="I109" s="190"/>
      <c r="J109" s="191">
        <f>J229</f>
        <v>0</v>
      </c>
      <c r="K109" s="188"/>
      <c r="L109" s="192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="10" customFormat="1" ht="19.92" customHeight="1">
      <c r="A110" s="10"/>
      <c r="B110" s="193"/>
      <c r="C110" s="130"/>
      <c r="D110" s="194" t="s">
        <v>137</v>
      </c>
      <c r="E110" s="195"/>
      <c r="F110" s="195"/>
      <c r="G110" s="195"/>
      <c r="H110" s="195"/>
      <c r="I110" s="195"/>
      <c r="J110" s="196">
        <f>J230</f>
        <v>0</v>
      </c>
      <c r="K110" s="130"/>
      <c r="L110" s="197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="9" customFormat="1" ht="24.96" customHeight="1">
      <c r="A111" s="9"/>
      <c r="B111" s="187"/>
      <c r="C111" s="188"/>
      <c r="D111" s="189" t="s">
        <v>138</v>
      </c>
      <c r="E111" s="190"/>
      <c r="F111" s="190"/>
      <c r="G111" s="190"/>
      <c r="H111" s="190"/>
      <c r="I111" s="190"/>
      <c r="J111" s="191">
        <f>J239</f>
        <v>0</v>
      </c>
      <c r="K111" s="188"/>
      <c r="L111" s="192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</row>
    <row r="112" s="9" customFormat="1" ht="24.96" customHeight="1">
      <c r="A112" s="9"/>
      <c r="B112" s="187"/>
      <c r="C112" s="188"/>
      <c r="D112" s="189" t="s">
        <v>139</v>
      </c>
      <c r="E112" s="190"/>
      <c r="F112" s="190"/>
      <c r="G112" s="190"/>
      <c r="H112" s="190"/>
      <c r="I112" s="190"/>
      <c r="J112" s="191">
        <f>J243</f>
        <v>0</v>
      </c>
      <c r="K112" s="188"/>
      <c r="L112" s="192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</row>
    <row r="113" s="9" customFormat="1" ht="24.96" customHeight="1">
      <c r="A113" s="9"/>
      <c r="B113" s="187"/>
      <c r="C113" s="188"/>
      <c r="D113" s="189" t="s">
        <v>140</v>
      </c>
      <c r="E113" s="190"/>
      <c r="F113" s="190"/>
      <c r="G113" s="190"/>
      <c r="H113" s="190"/>
      <c r="I113" s="190"/>
      <c r="J113" s="191">
        <f>J246</f>
        <v>0</v>
      </c>
      <c r="K113" s="188"/>
      <c r="L113" s="192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</row>
    <row r="114" s="10" customFormat="1" ht="19.92" customHeight="1">
      <c r="A114" s="10"/>
      <c r="B114" s="193"/>
      <c r="C114" s="130"/>
      <c r="D114" s="194" t="s">
        <v>141</v>
      </c>
      <c r="E114" s="195"/>
      <c r="F114" s="195"/>
      <c r="G114" s="195"/>
      <c r="H114" s="195"/>
      <c r="I114" s="195"/>
      <c r="J114" s="196">
        <f>J247</f>
        <v>0</v>
      </c>
      <c r="K114" s="130"/>
      <c r="L114" s="197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="10" customFormat="1" ht="19.92" customHeight="1">
      <c r="A115" s="10"/>
      <c r="B115" s="193"/>
      <c r="C115" s="130"/>
      <c r="D115" s="194" t="s">
        <v>142</v>
      </c>
      <c r="E115" s="195"/>
      <c r="F115" s="195"/>
      <c r="G115" s="195"/>
      <c r="H115" s="195"/>
      <c r="I115" s="195"/>
      <c r="J115" s="196">
        <f>J249</f>
        <v>0</v>
      </c>
      <c r="K115" s="130"/>
      <c r="L115" s="197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="10" customFormat="1" ht="19.92" customHeight="1">
      <c r="A116" s="10"/>
      <c r="B116" s="193"/>
      <c r="C116" s="130"/>
      <c r="D116" s="194" t="s">
        <v>143</v>
      </c>
      <c r="E116" s="195"/>
      <c r="F116" s="195"/>
      <c r="G116" s="195"/>
      <c r="H116" s="195"/>
      <c r="I116" s="195"/>
      <c r="J116" s="196">
        <f>J255</f>
        <v>0</v>
      </c>
      <c r="K116" s="130"/>
      <c r="L116" s="197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="10" customFormat="1" ht="19.92" customHeight="1">
      <c r="A117" s="10"/>
      <c r="B117" s="193"/>
      <c r="C117" s="130"/>
      <c r="D117" s="194" t="s">
        <v>144</v>
      </c>
      <c r="E117" s="195"/>
      <c r="F117" s="195"/>
      <c r="G117" s="195"/>
      <c r="H117" s="195"/>
      <c r="I117" s="195"/>
      <c r="J117" s="196">
        <f>J261</f>
        <v>0</v>
      </c>
      <c r="K117" s="130"/>
      <c r="L117" s="197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="10" customFormat="1" ht="19.92" customHeight="1">
      <c r="A118" s="10"/>
      <c r="B118" s="193"/>
      <c r="C118" s="130"/>
      <c r="D118" s="194" t="s">
        <v>145</v>
      </c>
      <c r="E118" s="195"/>
      <c r="F118" s="195"/>
      <c r="G118" s="195"/>
      <c r="H118" s="195"/>
      <c r="I118" s="195"/>
      <c r="J118" s="196">
        <f>J263</f>
        <v>0</v>
      </c>
      <c r="K118" s="130"/>
      <c r="L118" s="197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="10" customFormat="1" ht="19.92" customHeight="1">
      <c r="A119" s="10"/>
      <c r="B119" s="193"/>
      <c r="C119" s="130"/>
      <c r="D119" s="194" t="s">
        <v>146</v>
      </c>
      <c r="E119" s="195"/>
      <c r="F119" s="195"/>
      <c r="G119" s="195"/>
      <c r="H119" s="195"/>
      <c r="I119" s="195"/>
      <c r="J119" s="196">
        <f>J265</f>
        <v>0</v>
      </c>
      <c r="K119" s="130"/>
      <c r="L119" s="197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="2" customFormat="1" ht="21.84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6.96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29.28" customHeight="1">
      <c r="A122" s="35"/>
      <c r="B122" s="36"/>
      <c r="C122" s="186" t="s">
        <v>147</v>
      </c>
      <c r="D122" s="37"/>
      <c r="E122" s="37"/>
      <c r="F122" s="37"/>
      <c r="G122" s="37"/>
      <c r="H122" s="37"/>
      <c r="I122" s="37"/>
      <c r="J122" s="198">
        <f>ROUND(J123 + J124 + J125 + J126 + J127 + J128,2)</f>
        <v>0</v>
      </c>
      <c r="K122" s="37"/>
      <c r="L122" s="60"/>
      <c r="N122" s="199" t="s">
        <v>40</v>
      </c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18" customHeight="1">
      <c r="A123" s="35"/>
      <c r="B123" s="36"/>
      <c r="C123" s="37"/>
      <c r="D123" s="200" t="s">
        <v>148</v>
      </c>
      <c r="E123" s="201"/>
      <c r="F123" s="201"/>
      <c r="G123" s="37"/>
      <c r="H123" s="37"/>
      <c r="I123" s="37"/>
      <c r="J123" s="202">
        <v>0</v>
      </c>
      <c r="K123" s="37"/>
      <c r="L123" s="203"/>
      <c r="M123" s="204"/>
      <c r="N123" s="205" t="s">
        <v>41</v>
      </c>
      <c r="O123" s="204"/>
      <c r="P123" s="204"/>
      <c r="Q123" s="204"/>
      <c r="R123" s="204"/>
      <c r="S123" s="206"/>
      <c r="T123" s="206"/>
      <c r="U123" s="206"/>
      <c r="V123" s="206"/>
      <c r="W123" s="206"/>
      <c r="X123" s="206"/>
      <c r="Y123" s="206"/>
      <c r="Z123" s="206"/>
      <c r="AA123" s="206"/>
      <c r="AB123" s="206"/>
      <c r="AC123" s="206"/>
      <c r="AD123" s="206"/>
      <c r="AE123" s="206"/>
      <c r="AF123" s="204"/>
      <c r="AG123" s="204"/>
      <c r="AH123" s="204"/>
      <c r="AI123" s="204"/>
      <c r="AJ123" s="204"/>
      <c r="AK123" s="204"/>
      <c r="AL123" s="204"/>
      <c r="AM123" s="204"/>
      <c r="AN123" s="204"/>
      <c r="AO123" s="204"/>
      <c r="AP123" s="204"/>
      <c r="AQ123" s="204"/>
      <c r="AR123" s="204"/>
      <c r="AS123" s="204"/>
      <c r="AT123" s="204"/>
      <c r="AU123" s="204"/>
      <c r="AV123" s="204"/>
      <c r="AW123" s="204"/>
      <c r="AX123" s="204"/>
      <c r="AY123" s="207" t="s">
        <v>149</v>
      </c>
      <c r="AZ123" s="204"/>
      <c r="BA123" s="204"/>
      <c r="BB123" s="204"/>
      <c r="BC123" s="204"/>
      <c r="BD123" s="204"/>
      <c r="BE123" s="208">
        <f>IF(N123="základní",J123,0)</f>
        <v>0</v>
      </c>
      <c r="BF123" s="208">
        <f>IF(N123="snížená",J123,0)</f>
        <v>0</v>
      </c>
      <c r="BG123" s="208">
        <f>IF(N123="zákl. přenesená",J123,0)</f>
        <v>0</v>
      </c>
      <c r="BH123" s="208">
        <f>IF(N123="sníž. přenesená",J123,0)</f>
        <v>0</v>
      </c>
      <c r="BI123" s="208">
        <f>IF(N123="nulová",J123,0)</f>
        <v>0</v>
      </c>
      <c r="BJ123" s="207" t="s">
        <v>83</v>
      </c>
      <c r="BK123" s="204"/>
      <c r="BL123" s="204"/>
      <c r="BM123" s="204"/>
    </row>
    <row r="124" s="2" customFormat="1" ht="18" customHeight="1">
      <c r="A124" s="35"/>
      <c r="B124" s="36"/>
      <c r="C124" s="37"/>
      <c r="D124" s="200" t="s">
        <v>150</v>
      </c>
      <c r="E124" s="201"/>
      <c r="F124" s="201"/>
      <c r="G124" s="37"/>
      <c r="H124" s="37"/>
      <c r="I124" s="37"/>
      <c r="J124" s="202">
        <v>0</v>
      </c>
      <c r="K124" s="37"/>
      <c r="L124" s="203"/>
      <c r="M124" s="204"/>
      <c r="N124" s="205" t="s">
        <v>41</v>
      </c>
      <c r="O124" s="204"/>
      <c r="P124" s="204"/>
      <c r="Q124" s="204"/>
      <c r="R124" s="204"/>
      <c r="S124" s="206"/>
      <c r="T124" s="206"/>
      <c r="U124" s="206"/>
      <c r="V124" s="206"/>
      <c r="W124" s="206"/>
      <c r="X124" s="206"/>
      <c r="Y124" s="206"/>
      <c r="Z124" s="206"/>
      <c r="AA124" s="206"/>
      <c r="AB124" s="206"/>
      <c r="AC124" s="206"/>
      <c r="AD124" s="206"/>
      <c r="AE124" s="206"/>
      <c r="AF124" s="204"/>
      <c r="AG124" s="204"/>
      <c r="AH124" s="204"/>
      <c r="AI124" s="204"/>
      <c r="AJ124" s="204"/>
      <c r="AK124" s="204"/>
      <c r="AL124" s="204"/>
      <c r="AM124" s="204"/>
      <c r="AN124" s="204"/>
      <c r="AO124" s="204"/>
      <c r="AP124" s="204"/>
      <c r="AQ124" s="204"/>
      <c r="AR124" s="204"/>
      <c r="AS124" s="204"/>
      <c r="AT124" s="204"/>
      <c r="AU124" s="204"/>
      <c r="AV124" s="204"/>
      <c r="AW124" s="204"/>
      <c r="AX124" s="204"/>
      <c r="AY124" s="207" t="s">
        <v>149</v>
      </c>
      <c r="AZ124" s="204"/>
      <c r="BA124" s="204"/>
      <c r="BB124" s="204"/>
      <c r="BC124" s="204"/>
      <c r="BD124" s="204"/>
      <c r="BE124" s="208">
        <f>IF(N124="základní",J124,0)</f>
        <v>0</v>
      </c>
      <c r="BF124" s="208">
        <f>IF(N124="snížená",J124,0)</f>
        <v>0</v>
      </c>
      <c r="BG124" s="208">
        <f>IF(N124="zákl. přenesená",J124,0)</f>
        <v>0</v>
      </c>
      <c r="BH124" s="208">
        <f>IF(N124="sníž. přenesená",J124,0)</f>
        <v>0</v>
      </c>
      <c r="BI124" s="208">
        <f>IF(N124="nulová",J124,0)</f>
        <v>0</v>
      </c>
      <c r="BJ124" s="207" t="s">
        <v>83</v>
      </c>
      <c r="BK124" s="204"/>
      <c r="BL124" s="204"/>
      <c r="BM124" s="204"/>
    </row>
    <row r="125" s="2" customFormat="1" ht="18" customHeight="1">
      <c r="A125" s="35"/>
      <c r="B125" s="36"/>
      <c r="C125" s="37"/>
      <c r="D125" s="200" t="s">
        <v>151</v>
      </c>
      <c r="E125" s="201"/>
      <c r="F125" s="201"/>
      <c r="G125" s="37"/>
      <c r="H125" s="37"/>
      <c r="I125" s="37"/>
      <c r="J125" s="202">
        <v>0</v>
      </c>
      <c r="K125" s="37"/>
      <c r="L125" s="203"/>
      <c r="M125" s="204"/>
      <c r="N125" s="205" t="s">
        <v>41</v>
      </c>
      <c r="O125" s="204"/>
      <c r="P125" s="204"/>
      <c r="Q125" s="204"/>
      <c r="R125" s="204"/>
      <c r="S125" s="206"/>
      <c r="T125" s="206"/>
      <c r="U125" s="206"/>
      <c r="V125" s="206"/>
      <c r="W125" s="206"/>
      <c r="X125" s="206"/>
      <c r="Y125" s="206"/>
      <c r="Z125" s="206"/>
      <c r="AA125" s="206"/>
      <c r="AB125" s="206"/>
      <c r="AC125" s="206"/>
      <c r="AD125" s="206"/>
      <c r="AE125" s="206"/>
      <c r="AF125" s="204"/>
      <c r="AG125" s="204"/>
      <c r="AH125" s="204"/>
      <c r="AI125" s="204"/>
      <c r="AJ125" s="204"/>
      <c r="AK125" s="204"/>
      <c r="AL125" s="204"/>
      <c r="AM125" s="204"/>
      <c r="AN125" s="204"/>
      <c r="AO125" s="204"/>
      <c r="AP125" s="204"/>
      <c r="AQ125" s="204"/>
      <c r="AR125" s="204"/>
      <c r="AS125" s="204"/>
      <c r="AT125" s="204"/>
      <c r="AU125" s="204"/>
      <c r="AV125" s="204"/>
      <c r="AW125" s="204"/>
      <c r="AX125" s="204"/>
      <c r="AY125" s="207" t="s">
        <v>149</v>
      </c>
      <c r="AZ125" s="204"/>
      <c r="BA125" s="204"/>
      <c r="BB125" s="204"/>
      <c r="BC125" s="204"/>
      <c r="BD125" s="204"/>
      <c r="BE125" s="208">
        <f>IF(N125="základní",J125,0)</f>
        <v>0</v>
      </c>
      <c r="BF125" s="208">
        <f>IF(N125="snížená",J125,0)</f>
        <v>0</v>
      </c>
      <c r="BG125" s="208">
        <f>IF(N125="zákl. přenesená",J125,0)</f>
        <v>0</v>
      </c>
      <c r="BH125" s="208">
        <f>IF(N125="sníž. přenesená",J125,0)</f>
        <v>0</v>
      </c>
      <c r="BI125" s="208">
        <f>IF(N125="nulová",J125,0)</f>
        <v>0</v>
      </c>
      <c r="BJ125" s="207" t="s">
        <v>83</v>
      </c>
      <c r="BK125" s="204"/>
      <c r="BL125" s="204"/>
      <c r="BM125" s="204"/>
    </row>
    <row r="126" s="2" customFormat="1" ht="18" customHeight="1">
      <c r="A126" s="35"/>
      <c r="B126" s="36"/>
      <c r="C126" s="37"/>
      <c r="D126" s="200" t="s">
        <v>152</v>
      </c>
      <c r="E126" s="201"/>
      <c r="F126" s="201"/>
      <c r="G126" s="37"/>
      <c r="H126" s="37"/>
      <c r="I126" s="37"/>
      <c r="J126" s="202">
        <v>0</v>
      </c>
      <c r="K126" s="37"/>
      <c r="L126" s="203"/>
      <c r="M126" s="204"/>
      <c r="N126" s="205" t="s">
        <v>41</v>
      </c>
      <c r="O126" s="204"/>
      <c r="P126" s="204"/>
      <c r="Q126" s="204"/>
      <c r="R126" s="204"/>
      <c r="S126" s="206"/>
      <c r="T126" s="206"/>
      <c r="U126" s="206"/>
      <c r="V126" s="206"/>
      <c r="W126" s="206"/>
      <c r="X126" s="206"/>
      <c r="Y126" s="206"/>
      <c r="Z126" s="206"/>
      <c r="AA126" s="206"/>
      <c r="AB126" s="206"/>
      <c r="AC126" s="206"/>
      <c r="AD126" s="206"/>
      <c r="AE126" s="206"/>
      <c r="AF126" s="204"/>
      <c r="AG126" s="204"/>
      <c r="AH126" s="204"/>
      <c r="AI126" s="204"/>
      <c r="AJ126" s="204"/>
      <c r="AK126" s="204"/>
      <c r="AL126" s="204"/>
      <c r="AM126" s="204"/>
      <c r="AN126" s="204"/>
      <c r="AO126" s="204"/>
      <c r="AP126" s="204"/>
      <c r="AQ126" s="204"/>
      <c r="AR126" s="204"/>
      <c r="AS126" s="204"/>
      <c r="AT126" s="204"/>
      <c r="AU126" s="204"/>
      <c r="AV126" s="204"/>
      <c r="AW126" s="204"/>
      <c r="AX126" s="204"/>
      <c r="AY126" s="207" t="s">
        <v>149</v>
      </c>
      <c r="AZ126" s="204"/>
      <c r="BA126" s="204"/>
      <c r="BB126" s="204"/>
      <c r="BC126" s="204"/>
      <c r="BD126" s="204"/>
      <c r="BE126" s="208">
        <f>IF(N126="základní",J126,0)</f>
        <v>0</v>
      </c>
      <c r="BF126" s="208">
        <f>IF(N126="snížená",J126,0)</f>
        <v>0</v>
      </c>
      <c r="BG126" s="208">
        <f>IF(N126="zákl. přenesená",J126,0)</f>
        <v>0</v>
      </c>
      <c r="BH126" s="208">
        <f>IF(N126="sníž. přenesená",J126,0)</f>
        <v>0</v>
      </c>
      <c r="BI126" s="208">
        <f>IF(N126="nulová",J126,0)</f>
        <v>0</v>
      </c>
      <c r="BJ126" s="207" t="s">
        <v>83</v>
      </c>
      <c r="BK126" s="204"/>
      <c r="BL126" s="204"/>
      <c r="BM126" s="204"/>
    </row>
    <row r="127" s="2" customFormat="1" ht="18" customHeight="1">
      <c r="A127" s="35"/>
      <c r="B127" s="36"/>
      <c r="C127" s="37"/>
      <c r="D127" s="200" t="s">
        <v>153</v>
      </c>
      <c r="E127" s="201"/>
      <c r="F127" s="201"/>
      <c r="G127" s="37"/>
      <c r="H127" s="37"/>
      <c r="I127" s="37"/>
      <c r="J127" s="202">
        <v>0</v>
      </c>
      <c r="K127" s="37"/>
      <c r="L127" s="203"/>
      <c r="M127" s="204"/>
      <c r="N127" s="205" t="s">
        <v>41</v>
      </c>
      <c r="O127" s="204"/>
      <c r="P127" s="204"/>
      <c r="Q127" s="204"/>
      <c r="R127" s="204"/>
      <c r="S127" s="206"/>
      <c r="T127" s="206"/>
      <c r="U127" s="206"/>
      <c r="V127" s="206"/>
      <c r="W127" s="206"/>
      <c r="X127" s="206"/>
      <c r="Y127" s="206"/>
      <c r="Z127" s="206"/>
      <c r="AA127" s="206"/>
      <c r="AB127" s="206"/>
      <c r="AC127" s="206"/>
      <c r="AD127" s="206"/>
      <c r="AE127" s="206"/>
      <c r="AF127" s="204"/>
      <c r="AG127" s="204"/>
      <c r="AH127" s="204"/>
      <c r="AI127" s="204"/>
      <c r="AJ127" s="204"/>
      <c r="AK127" s="204"/>
      <c r="AL127" s="204"/>
      <c r="AM127" s="204"/>
      <c r="AN127" s="204"/>
      <c r="AO127" s="204"/>
      <c r="AP127" s="204"/>
      <c r="AQ127" s="204"/>
      <c r="AR127" s="204"/>
      <c r="AS127" s="204"/>
      <c r="AT127" s="204"/>
      <c r="AU127" s="204"/>
      <c r="AV127" s="204"/>
      <c r="AW127" s="204"/>
      <c r="AX127" s="204"/>
      <c r="AY127" s="207" t="s">
        <v>149</v>
      </c>
      <c r="AZ127" s="204"/>
      <c r="BA127" s="204"/>
      <c r="BB127" s="204"/>
      <c r="BC127" s="204"/>
      <c r="BD127" s="204"/>
      <c r="BE127" s="208">
        <f>IF(N127="základní",J127,0)</f>
        <v>0</v>
      </c>
      <c r="BF127" s="208">
        <f>IF(N127="snížená",J127,0)</f>
        <v>0</v>
      </c>
      <c r="BG127" s="208">
        <f>IF(N127="zákl. přenesená",J127,0)</f>
        <v>0</v>
      </c>
      <c r="BH127" s="208">
        <f>IF(N127="sníž. přenesená",J127,0)</f>
        <v>0</v>
      </c>
      <c r="BI127" s="208">
        <f>IF(N127="nulová",J127,0)</f>
        <v>0</v>
      </c>
      <c r="BJ127" s="207" t="s">
        <v>83</v>
      </c>
      <c r="BK127" s="204"/>
      <c r="BL127" s="204"/>
      <c r="BM127" s="204"/>
    </row>
    <row r="128" s="2" customFormat="1" ht="18" customHeight="1">
      <c r="A128" s="35"/>
      <c r="B128" s="36"/>
      <c r="C128" s="37"/>
      <c r="D128" s="201" t="s">
        <v>154</v>
      </c>
      <c r="E128" s="37"/>
      <c r="F128" s="37"/>
      <c r="G128" s="37"/>
      <c r="H128" s="37"/>
      <c r="I128" s="37"/>
      <c r="J128" s="202">
        <f>ROUND(J32*T128,2)</f>
        <v>0</v>
      </c>
      <c r="K128" s="37"/>
      <c r="L128" s="203"/>
      <c r="M128" s="204"/>
      <c r="N128" s="205" t="s">
        <v>41</v>
      </c>
      <c r="O128" s="204"/>
      <c r="P128" s="204"/>
      <c r="Q128" s="204"/>
      <c r="R128" s="204"/>
      <c r="S128" s="206"/>
      <c r="T128" s="206"/>
      <c r="U128" s="206"/>
      <c r="V128" s="206"/>
      <c r="W128" s="206"/>
      <c r="X128" s="206"/>
      <c r="Y128" s="206"/>
      <c r="Z128" s="206"/>
      <c r="AA128" s="206"/>
      <c r="AB128" s="206"/>
      <c r="AC128" s="206"/>
      <c r="AD128" s="206"/>
      <c r="AE128" s="206"/>
      <c r="AF128" s="204"/>
      <c r="AG128" s="204"/>
      <c r="AH128" s="204"/>
      <c r="AI128" s="204"/>
      <c r="AJ128" s="204"/>
      <c r="AK128" s="204"/>
      <c r="AL128" s="204"/>
      <c r="AM128" s="204"/>
      <c r="AN128" s="204"/>
      <c r="AO128" s="204"/>
      <c r="AP128" s="204"/>
      <c r="AQ128" s="204"/>
      <c r="AR128" s="204"/>
      <c r="AS128" s="204"/>
      <c r="AT128" s="204"/>
      <c r="AU128" s="204"/>
      <c r="AV128" s="204"/>
      <c r="AW128" s="204"/>
      <c r="AX128" s="204"/>
      <c r="AY128" s="207" t="s">
        <v>155</v>
      </c>
      <c r="AZ128" s="204"/>
      <c r="BA128" s="204"/>
      <c r="BB128" s="204"/>
      <c r="BC128" s="204"/>
      <c r="BD128" s="204"/>
      <c r="BE128" s="208">
        <f>IF(N128="základní",J128,0)</f>
        <v>0</v>
      </c>
      <c r="BF128" s="208">
        <f>IF(N128="snížená",J128,0)</f>
        <v>0</v>
      </c>
      <c r="BG128" s="208">
        <f>IF(N128="zákl. přenesená",J128,0)</f>
        <v>0</v>
      </c>
      <c r="BH128" s="208">
        <f>IF(N128="sníž. přenesená",J128,0)</f>
        <v>0</v>
      </c>
      <c r="BI128" s="208">
        <f>IF(N128="nulová",J128,0)</f>
        <v>0</v>
      </c>
      <c r="BJ128" s="207" t="s">
        <v>83</v>
      </c>
      <c r="BK128" s="204"/>
      <c r="BL128" s="204"/>
      <c r="BM128" s="204"/>
    </row>
    <row r="129" s="2" customFormat="1">
      <c r="A129" s="35"/>
      <c r="B129" s="36"/>
      <c r="C129" s="37"/>
      <c r="D129" s="37"/>
      <c r="E129" s="37"/>
      <c r="F129" s="37"/>
      <c r="G129" s="37"/>
      <c r="H129" s="37"/>
      <c r="I129" s="37"/>
      <c r="J129" s="37"/>
      <c r="K129" s="37"/>
      <c r="L129" s="60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="2" customFormat="1" ht="29.28" customHeight="1">
      <c r="A130" s="35"/>
      <c r="B130" s="36"/>
      <c r="C130" s="209" t="s">
        <v>156</v>
      </c>
      <c r="D130" s="184"/>
      <c r="E130" s="184"/>
      <c r="F130" s="184"/>
      <c r="G130" s="184"/>
      <c r="H130" s="184"/>
      <c r="I130" s="184"/>
      <c r="J130" s="210">
        <f>ROUND(J98+J122,2)</f>
        <v>0</v>
      </c>
      <c r="K130" s="184"/>
      <c r="L130" s="60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="2" customFormat="1" ht="6.96" customHeight="1">
      <c r="A131" s="35"/>
      <c r="B131" s="63"/>
      <c r="C131" s="64"/>
      <c r="D131" s="64"/>
      <c r="E131" s="64"/>
      <c r="F131" s="64"/>
      <c r="G131" s="64"/>
      <c r="H131" s="64"/>
      <c r="I131" s="64"/>
      <c r="J131" s="64"/>
      <c r="K131" s="64"/>
      <c r="L131" s="60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5" s="2" customFormat="1" ht="6.96" customHeight="1">
      <c r="A135" s="35"/>
      <c r="B135" s="65"/>
      <c r="C135" s="66"/>
      <c r="D135" s="66"/>
      <c r="E135" s="66"/>
      <c r="F135" s="66"/>
      <c r="G135" s="66"/>
      <c r="H135" s="66"/>
      <c r="I135" s="66"/>
      <c r="J135" s="66"/>
      <c r="K135" s="66"/>
      <c r="L135" s="60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</row>
    <row r="136" s="2" customFormat="1" ht="24.96" customHeight="1">
      <c r="A136" s="35"/>
      <c r="B136" s="36"/>
      <c r="C136" s="20" t="s">
        <v>157</v>
      </c>
      <c r="D136" s="37"/>
      <c r="E136" s="37"/>
      <c r="F136" s="37"/>
      <c r="G136" s="37"/>
      <c r="H136" s="37"/>
      <c r="I136" s="37"/>
      <c r="J136" s="37"/>
      <c r="K136" s="37"/>
      <c r="L136" s="60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</row>
    <row r="137" s="2" customFormat="1" ht="6.96" customHeight="1">
      <c r="A137" s="35"/>
      <c r="B137" s="36"/>
      <c r="C137" s="37"/>
      <c r="D137" s="37"/>
      <c r="E137" s="37"/>
      <c r="F137" s="37"/>
      <c r="G137" s="37"/>
      <c r="H137" s="37"/>
      <c r="I137" s="37"/>
      <c r="J137" s="37"/>
      <c r="K137" s="37"/>
      <c r="L137" s="60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</row>
    <row r="138" s="2" customFormat="1" ht="12" customHeight="1">
      <c r="A138" s="35"/>
      <c r="B138" s="36"/>
      <c r="C138" s="29" t="s">
        <v>16</v>
      </c>
      <c r="D138" s="37"/>
      <c r="E138" s="37"/>
      <c r="F138" s="37"/>
      <c r="G138" s="37"/>
      <c r="H138" s="37"/>
      <c r="I138" s="37"/>
      <c r="J138" s="37"/>
      <c r="K138" s="37"/>
      <c r="L138" s="60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</row>
    <row r="139" s="2" customFormat="1" ht="26.25" customHeight="1">
      <c r="A139" s="35"/>
      <c r="B139" s="36"/>
      <c r="C139" s="37"/>
      <c r="D139" s="37"/>
      <c r="E139" s="182" t="str">
        <f>E7</f>
        <v>Rekonstrukce plynových kotelen č.p. 206, 231, 232, 233, 234, Obec Lubenec</v>
      </c>
      <c r="F139" s="29"/>
      <c r="G139" s="29"/>
      <c r="H139" s="29"/>
      <c r="I139" s="37"/>
      <c r="J139" s="37"/>
      <c r="K139" s="37"/>
      <c r="L139" s="60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</row>
    <row r="140" s="1" customFormat="1" ht="12" customHeight="1">
      <c r="B140" s="18"/>
      <c r="C140" s="29" t="s">
        <v>115</v>
      </c>
      <c r="D140" s="19"/>
      <c r="E140" s="19"/>
      <c r="F140" s="19"/>
      <c r="G140" s="19"/>
      <c r="H140" s="19"/>
      <c r="I140" s="19"/>
      <c r="J140" s="19"/>
      <c r="K140" s="19"/>
      <c r="L140" s="17"/>
    </row>
    <row r="141" s="2" customFormat="1" ht="16.5" customHeight="1">
      <c r="A141" s="35"/>
      <c r="B141" s="36"/>
      <c r="C141" s="37"/>
      <c r="D141" s="37"/>
      <c r="E141" s="182" t="s">
        <v>1262</v>
      </c>
      <c r="F141" s="37"/>
      <c r="G141" s="37"/>
      <c r="H141" s="37"/>
      <c r="I141" s="37"/>
      <c r="J141" s="37"/>
      <c r="K141" s="37"/>
      <c r="L141" s="60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</row>
    <row r="142" s="2" customFormat="1" ht="12" customHeight="1">
      <c r="A142" s="35"/>
      <c r="B142" s="36"/>
      <c r="C142" s="29" t="s">
        <v>117</v>
      </c>
      <c r="D142" s="37"/>
      <c r="E142" s="37"/>
      <c r="F142" s="37"/>
      <c r="G142" s="37"/>
      <c r="H142" s="37"/>
      <c r="I142" s="37"/>
      <c r="J142" s="37"/>
      <c r="K142" s="37"/>
      <c r="L142" s="60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</row>
    <row r="143" s="2" customFormat="1" ht="16.5" customHeight="1">
      <c r="A143" s="35"/>
      <c r="B143" s="36"/>
      <c r="C143" s="37"/>
      <c r="D143" s="37"/>
      <c r="E143" s="73" t="str">
        <f>E11</f>
        <v>D1.4.2 - Plynová odběrná zařízení</v>
      </c>
      <c r="F143" s="37"/>
      <c r="G143" s="37"/>
      <c r="H143" s="37"/>
      <c r="I143" s="37"/>
      <c r="J143" s="37"/>
      <c r="K143" s="37"/>
      <c r="L143" s="60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</row>
    <row r="144" s="2" customFormat="1" ht="6.96" customHeight="1">
      <c r="A144" s="35"/>
      <c r="B144" s="36"/>
      <c r="C144" s="37"/>
      <c r="D144" s="37"/>
      <c r="E144" s="37"/>
      <c r="F144" s="37"/>
      <c r="G144" s="37"/>
      <c r="H144" s="37"/>
      <c r="I144" s="37"/>
      <c r="J144" s="37"/>
      <c r="K144" s="37"/>
      <c r="L144" s="60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</row>
    <row r="145" s="2" customFormat="1" ht="12" customHeight="1">
      <c r="A145" s="35"/>
      <c r="B145" s="36"/>
      <c r="C145" s="29" t="s">
        <v>20</v>
      </c>
      <c r="D145" s="37"/>
      <c r="E145" s="37"/>
      <c r="F145" s="24" t="str">
        <f>F14</f>
        <v>Lubenec</v>
      </c>
      <c r="G145" s="37"/>
      <c r="H145" s="37"/>
      <c r="I145" s="29" t="s">
        <v>22</v>
      </c>
      <c r="J145" s="76" t="str">
        <f>IF(J14="","",J14)</f>
        <v>28. 3. 2023</v>
      </c>
      <c r="K145" s="37"/>
      <c r="L145" s="60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</row>
    <row r="146" s="2" customFormat="1" ht="6.96" customHeight="1">
      <c r="A146" s="35"/>
      <c r="B146" s="36"/>
      <c r="C146" s="37"/>
      <c r="D146" s="37"/>
      <c r="E146" s="37"/>
      <c r="F146" s="37"/>
      <c r="G146" s="37"/>
      <c r="H146" s="37"/>
      <c r="I146" s="37"/>
      <c r="J146" s="37"/>
      <c r="K146" s="37"/>
      <c r="L146" s="60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</row>
    <row r="147" s="2" customFormat="1" ht="25.65" customHeight="1">
      <c r="A147" s="35"/>
      <c r="B147" s="36"/>
      <c r="C147" s="29" t="s">
        <v>24</v>
      </c>
      <c r="D147" s="37"/>
      <c r="E147" s="37"/>
      <c r="F147" s="24" t="str">
        <f>E17</f>
        <v>Obec Lubenec</v>
      </c>
      <c r="G147" s="37"/>
      <c r="H147" s="37"/>
      <c r="I147" s="29" t="s">
        <v>30</v>
      </c>
      <c r="J147" s="33" t="str">
        <f>E23</f>
        <v>Petr Wagner, Ing. Václav Remuta</v>
      </c>
      <c r="K147" s="37"/>
      <c r="L147" s="60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</row>
    <row r="148" s="2" customFormat="1" ht="15.15" customHeight="1">
      <c r="A148" s="35"/>
      <c r="B148" s="36"/>
      <c r="C148" s="29" t="s">
        <v>28</v>
      </c>
      <c r="D148" s="37"/>
      <c r="E148" s="37"/>
      <c r="F148" s="24" t="str">
        <f>IF(E20="","",E20)</f>
        <v>Vyplň údaj</v>
      </c>
      <c r="G148" s="37"/>
      <c r="H148" s="37"/>
      <c r="I148" s="29" t="s">
        <v>33</v>
      </c>
      <c r="J148" s="33" t="str">
        <f>E26</f>
        <v>Petr Wagner</v>
      </c>
      <c r="K148" s="37"/>
      <c r="L148" s="60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</row>
    <row r="149" s="2" customFormat="1" ht="10.32" customHeight="1">
      <c r="A149" s="35"/>
      <c r="B149" s="36"/>
      <c r="C149" s="37"/>
      <c r="D149" s="37"/>
      <c r="E149" s="37"/>
      <c r="F149" s="37"/>
      <c r="G149" s="37"/>
      <c r="H149" s="37"/>
      <c r="I149" s="37"/>
      <c r="J149" s="37"/>
      <c r="K149" s="37"/>
      <c r="L149" s="60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</row>
    <row r="150" s="11" customFormat="1" ht="29.28" customHeight="1">
      <c r="A150" s="211"/>
      <c r="B150" s="212"/>
      <c r="C150" s="213" t="s">
        <v>158</v>
      </c>
      <c r="D150" s="214" t="s">
        <v>61</v>
      </c>
      <c r="E150" s="214" t="s">
        <v>57</v>
      </c>
      <c r="F150" s="214" t="s">
        <v>58</v>
      </c>
      <c r="G150" s="214" t="s">
        <v>159</v>
      </c>
      <c r="H150" s="214" t="s">
        <v>160</v>
      </c>
      <c r="I150" s="214" t="s">
        <v>161</v>
      </c>
      <c r="J150" s="215" t="s">
        <v>123</v>
      </c>
      <c r="K150" s="216" t="s">
        <v>162</v>
      </c>
      <c r="L150" s="217"/>
      <c r="M150" s="97" t="s">
        <v>1</v>
      </c>
      <c r="N150" s="98" t="s">
        <v>40</v>
      </c>
      <c r="O150" s="98" t="s">
        <v>163</v>
      </c>
      <c r="P150" s="98" t="s">
        <v>164</v>
      </c>
      <c r="Q150" s="98" t="s">
        <v>165</v>
      </c>
      <c r="R150" s="98" t="s">
        <v>166</v>
      </c>
      <c r="S150" s="98" t="s">
        <v>167</v>
      </c>
      <c r="T150" s="99" t="s">
        <v>168</v>
      </c>
      <c r="U150" s="211"/>
      <c r="V150" s="211"/>
      <c r="W150" s="211"/>
      <c r="X150" s="211"/>
      <c r="Y150" s="211"/>
      <c r="Z150" s="211"/>
      <c r="AA150" s="211"/>
      <c r="AB150" s="211"/>
      <c r="AC150" s="211"/>
      <c r="AD150" s="211"/>
      <c r="AE150" s="211"/>
    </row>
    <row r="151" s="2" customFormat="1" ht="22.8" customHeight="1">
      <c r="A151" s="35"/>
      <c r="B151" s="36"/>
      <c r="C151" s="104" t="s">
        <v>169</v>
      </c>
      <c r="D151" s="37"/>
      <c r="E151" s="37"/>
      <c r="F151" s="37"/>
      <c r="G151" s="37"/>
      <c r="H151" s="37"/>
      <c r="I151" s="37"/>
      <c r="J151" s="218">
        <f>BK151</f>
        <v>0</v>
      </c>
      <c r="K151" s="37"/>
      <c r="L151" s="41"/>
      <c r="M151" s="100"/>
      <c r="N151" s="219"/>
      <c r="O151" s="101"/>
      <c r="P151" s="220">
        <f>P152+P162+P229+P239+P243+P246</f>
        <v>0</v>
      </c>
      <c r="Q151" s="101"/>
      <c r="R151" s="220">
        <f>R152+R162+R229+R239+R243+R246</f>
        <v>0.083866099999999985</v>
      </c>
      <c r="S151" s="101"/>
      <c r="T151" s="221">
        <f>T152+T162+T229+T239+T243+T246</f>
        <v>0.059410000000000004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T151" s="14" t="s">
        <v>75</v>
      </c>
      <c r="AU151" s="14" t="s">
        <v>125</v>
      </c>
      <c r="BK151" s="222">
        <f>BK152+BK162+BK229+BK239+BK243+BK246</f>
        <v>0</v>
      </c>
    </row>
    <row r="152" s="12" customFormat="1" ht="25.92" customHeight="1">
      <c r="A152" s="12"/>
      <c r="B152" s="223"/>
      <c r="C152" s="224"/>
      <c r="D152" s="225" t="s">
        <v>75</v>
      </c>
      <c r="E152" s="226" t="s">
        <v>170</v>
      </c>
      <c r="F152" s="226" t="s">
        <v>171</v>
      </c>
      <c r="G152" s="224"/>
      <c r="H152" s="224"/>
      <c r="I152" s="227"/>
      <c r="J152" s="228">
        <f>BK152</f>
        <v>0</v>
      </c>
      <c r="K152" s="224"/>
      <c r="L152" s="229"/>
      <c r="M152" s="230"/>
      <c r="N152" s="231"/>
      <c r="O152" s="231"/>
      <c r="P152" s="232">
        <f>P153+P156</f>
        <v>0</v>
      </c>
      <c r="Q152" s="231"/>
      <c r="R152" s="232">
        <f>R153+R156</f>
        <v>0.00014999999999999999</v>
      </c>
      <c r="S152" s="231"/>
      <c r="T152" s="233">
        <f>T153+T156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34" t="s">
        <v>83</v>
      </c>
      <c r="AT152" s="235" t="s">
        <v>75</v>
      </c>
      <c r="AU152" s="235" t="s">
        <v>76</v>
      </c>
      <c r="AY152" s="234" t="s">
        <v>172</v>
      </c>
      <c r="BK152" s="236">
        <f>BK153+BK156</f>
        <v>0</v>
      </c>
    </row>
    <row r="153" s="12" customFormat="1" ht="22.8" customHeight="1">
      <c r="A153" s="12"/>
      <c r="B153" s="223"/>
      <c r="C153" s="224"/>
      <c r="D153" s="225" t="s">
        <v>75</v>
      </c>
      <c r="E153" s="237" t="s">
        <v>173</v>
      </c>
      <c r="F153" s="237" t="s">
        <v>174</v>
      </c>
      <c r="G153" s="224"/>
      <c r="H153" s="224"/>
      <c r="I153" s="227"/>
      <c r="J153" s="238">
        <f>BK153</f>
        <v>0</v>
      </c>
      <c r="K153" s="224"/>
      <c r="L153" s="229"/>
      <c r="M153" s="230"/>
      <c r="N153" s="231"/>
      <c r="O153" s="231"/>
      <c r="P153" s="232">
        <f>SUM(P154:P155)</f>
        <v>0</v>
      </c>
      <c r="Q153" s="231"/>
      <c r="R153" s="232">
        <f>SUM(R154:R155)</f>
        <v>0.00014999999999999999</v>
      </c>
      <c r="S153" s="231"/>
      <c r="T153" s="233">
        <f>SUM(T154:T155)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34" t="s">
        <v>83</v>
      </c>
      <c r="AT153" s="235" t="s">
        <v>75</v>
      </c>
      <c r="AU153" s="235" t="s">
        <v>83</v>
      </c>
      <c r="AY153" s="234" t="s">
        <v>172</v>
      </c>
      <c r="BK153" s="236">
        <f>SUM(BK154:BK155)</f>
        <v>0</v>
      </c>
    </row>
    <row r="154" s="2" customFormat="1" ht="24.15" customHeight="1">
      <c r="A154" s="35"/>
      <c r="B154" s="36"/>
      <c r="C154" s="239" t="s">
        <v>83</v>
      </c>
      <c r="D154" s="239" t="s">
        <v>175</v>
      </c>
      <c r="E154" s="240" t="s">
        <v>176</v>
      </c>
      <c r="F154" s="241" t="s">
        <v>177</v>
      </c>
      <c r="G154" s="242" t="s">
        <v>178</v>
      </c>
      <c r="H154" s="243">
        <v>1</v>
      </c>
      <c r="I154" s="244"/>
      <c r="J154" s="245">
        <f>ROUND(I154*H154,2)</f>
        <v>0</v>
      </c>
      <c r="K154" s="246"/>
      <c r="L154" s="41"/>
      <c r="M154" s="247" t="s">
        <v>1</v>
      </c>
      <c r="N154" s="248" t="s">
        <v>41</v>
      </c>
      <c r="O154" s="88"/>
      <c r="P154" s="249">
        <f>O154*H154</f>
        <v>0</v>
      </c>
      <c r="Q154" s="249">
        <v>0</v>
      </c>
      <c r="R154" s="249">
        <f>Q154*H154</f>
        <v>0</v>
      </c>
      <c r="S154" s="249">
        <v>0</v>
      </c>
      <c r="T154" s="250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51" t="s">
        <v>179</v>
      </c>
      <c r="AT154" s="251" t="s">
        <v>175</v>
      </c>
      <c r="AU154" s="251" t="s">
        <v>85</v>
      </c>
      <c r="AY154" s="14" t="s">
        <v>172</v>
      </c>
      <c r="BE154" s="252">
        <f>IF(N154="základní",J154,0)</f>
        <v>0</v>
      </c>
      <c r="BF154" s="252">
        <f>IF(N154="snížená",J154,0)</f>
        <v>0</v>
      </c>
      <c r="BG154" s="252">
        <f>IF(N154="zákl. přenesená",J154,0)</f>
        <v>0</v>
      </c>
      <c r="BH154" s="252">
        <f>IF(N154="sníž. přenesená",J154,0)</f>
        <v>0</v>
      </c>
      <c r="BI154" s="252">
        <f>IF(N154="nulová",J154,0)</f>
        <v>0</v>
      </c>
      <c r="BJ154" s="14" t="s">
        <v>83</v>
      </c>
      <c r="BK154" s="252">
        <f>ROUND(I154*H154,2)</f>
        <v>0</v>
      </c>
      <c r="BL154" s="14" t="s">
        <v>179</v>
      </c>
      <c r="BM154" s="251" t="s">
        <v>180</v>
      </c>
    </row>
    <row r="155" s="2" customFormat="1" ht="21.75" customHeight="1">
      <c r="A155" s="35"/>
      <c r="B155" s="36"/>
      <c r="C155" s="253" t="s">
        <v>85</v>
      </c>
      <c r="D155" s="253" t="s">
        <v>181</v>
      </c>
      <c r="E155" s="254" t="s">
        <v>182</v>
      </c>
      <c r="F155" s="255" t="s">
        <v>183</v>
      </c>
      <c r="G155" s="256" t="s">
        <v>178</v>
      </c>
      <c r="H155" s="257">
        <v>1</v>
      </c>
      <c r="I155" s="258"/>
      <c r="J155" s="259">
        <f>ROUND(I155*H155,2)</f>
        <v>0</v>
      </c>
      <c r="K155" s="260"/>
      <c r="L155" s="261"/>
      <c r="M155" s="262" t="s">
        <v>1</v>
      </c>
      <c r="N155" s="263" t="s">
        <v>41</v>
      </c>
      <c r="O155" s="88"/>
      <c r="P155" s="249">
        <f>O155*H155</f>
        <v>0</v>
      </c>
      <c r="Q155" s="249">
        <v>0.00014999999999999999</v>
      </c>
      <c r="R155" s="249">
        <f>Q155*H155</f>
        <v>0.00014999999999999999</v>
      </c>
      <c r="S155" s="249">
        <v>0</v>
      </c>
      <c r="T155" s="250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51" t="s">
        <v>184</v>
      </c>
      <c r="AT155" s="251" t="s">
        <v>181</v>
      </c>
      <c r="AU155" s="251" t="s">
        <v>85</v>
      </c>
      <c r="AY155" s="14" t="s">
        <v>172</v>
      </c>
      <c r="BE155" s="252">
        <f>IF(N155="základní",J155,0)</f>
        <v>0</v>
      </c>
      <c r="BF155" s="252">
        <f>IF(N155="snížená",J155,0)</f>
        <v>0</v>
      </c>
      <c r="BG155" s="252">
        <f>IF(N155="zákl. přenesená",J155,0)</f>
        <v>0</v>
      </c>
      <c r="BH155" s="252">
        <f>IF(N155="sníž. přenesená",J155,0)</f>
        <v>0</v>
      </c>
      <c r="BI155" s="252">
        <f>IF(N155="nulová",J155,0)</f>
        <v>0</v>
      </c>
      <c r="BJ155" s="14" t="s">
        <v>83</v>
      </c>
      <c r="BK155" s="252">
        <f>ROUND(I155*H155,2)</f>
        <v>0</v>
      </c>
      <c r="BL155" s="14" t="s">
        <v>179</v>
      </c>
      <c r="BM155" s="251" t="s">
        <v>185</v>
      </c>
    </row>
    <row r="156" s="12" customFormat="1" ht="22.8" customHeight="1">
      <c r="A156" s="12"/>
      <c r="B156" s="223"/>
      <c r="C156" s="224"/>
      <c r="D156" s="225" t="s">
        <v>75</v>
      </c>
      <c r="E156" s="237" t="s">
        <v>186</v>
      </c>
      <c r="F156" s="237" t="s">
        <v>187</v>
      </c>
      <c r="G156" s="224"/>
      <c r="H156" s="224"/>
      <c r="I156" s="227"/>
      <c r="J156" s="238">
        <f>BK156</f>
        <v>0</v>
      </c>
      <c r="K156" s="224"/>
      <c r="L156" s="229"/>
      <c r="M156" s="230"/>
      <c r="N156" s="231"/>
      <c r="O156" s="231"/>
      <c r="P156" s="232">
        <f>SUM(P157:P161)</f>
        <v>0</v>
      </c>
      <c r="Q156" s="231"/>
      <c r="R156" s="232">
        <f>SUM(R157:R161)</f>
        <v>0</v>
      </c>
      <c r="S156" s="231"/>
      <c r="T156" s="233">
        <f>SUM(T157:T161)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34" t="s">
        <v>83</v>
      </c>
      <c r="AT156" s="235" t="s">
        <v>75</v>
      </c>
      <c r="AU156" s="235" t="s">
        <v>83</v>
      </c>
      <c r="AY156" s="234" t="s">
        <v>172</v>
      </c>
      <c r="BK156" s="236">
        <f>SUM(BK157:BK161)</f>
        <v>0</v>
      </c>
    </row>
    <row r="157" s="2" customFormat="1" ht="33" customHeight="1">
      <c r="A157" s="35"/>
      <c r="B157" s="36"/>
      <c r="C157" s="239" t="s">
        <v>188</v>
      </c>
      <c r="D157" s="239" t="s">
        <v>175</v>
      </c>
      <c r="E157" s="240" t="s">
        <v>189</v>
      </c>
      <c r="F157" s="241" t="s">
        <v>190</v>
      </c>
      <c r="G157" s="242" t="s">
        <v>191</v>
      </c>
      <c r="H157" s="243">
        <v>0.058999999999999997</v>
      </c>
      <c r="I157" s="244"/>
      <c r="J157" s="245">
        <f>ROUND(I157*H157,2)</f>
        <v>0</v>
      </c>
      <c r="K157" s="246"/>
      <c r="L157" s="41"/>
      <c r="M157" s="247" t="s">
        <v>1</v>
      </c>
      <c r="N157" s="248" t="s">
        <v>41</v>
      </c>
      <c r="O157" s="88"/>
      <c r="P157" s="249">
        <f>O157*H157</f>
        <v>0</v>
      </c>
      <c r="Q157" s="249">
        <v>0</v>
      </c>
      <c r="R157" s="249">
        <f>Q157*H157</f>
        <v>0</v>
      </c>
      <c r="S157" s="249">
        <v>0</v>
      </c>
      <c r="T157" s="250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51" t="s">
        <v>179</v>
      </c>
      <c r="AT157" s="251" t="s">
        <v>175</v>
      </c>
      <c r="AU157" s="251" t="s">
        <v>85</v>
      </c>
      <c r="AY157" s="14" t="s">
        <v>172</v>
      </c>
      <c r="BE157" s="252">
        <f>IF(N157="základní",J157,0)</f>
        <v>0</v>
      </c>
      <c r="BF157" s="252">
        <f>IF(N157="snížená",J157,0)</f>
        <v>0</v>
      </c>
      <c r="BG157" s="252">
        <f>IF(N157="zákl. přenesená",J157,0)</f>
        <v>0</v>
      </c>
      <c r="BH157" s="252">
        <f>IF(N157="sníž. přenesená",J157,0)</f>
        <v>0</v>
      </c>
      <c r="BI157" s="252">
        <f>IF(N157="nulová",J157,0)</f>
        <v>0</v>
      </c>
      <c r="BJ157" s="14" t="s">
        <v>83</v>
      </c>
      <c r="BK157" s="252">
        <f>ROUND(I157*H157,2)</f>
        <v>0</v>
      </c>
      <c r="BL157" s="14" t="s">
        <v>179</v>
      </c>
      <c r="BM157" s="251" t="s">
        <v>192</v>
      </c>
    </row>
    <row r="158" s="2" customFormat="1" ht="33" customHeight="1">
      <c r="A158" s="35"/>
      <c r="B158" s="36"/>
      <c r="C158" s="239" t="s">
        <v>179</v>
      </c>
      <c r="D158" s="239" t="s">
        <v>175</v>
      </c>
      <c r="E158" s="240" t="s">
        <v>193</v>
      </c>
      <c r="F158" s="241" t="s">
        <v>194</v>
      </c>
      <c r="G158" s="242" t="s">
        <v>191</v>
      </c>
      <c r="H158" s="243">
        <v>0.29499999999999998</v>
      </c>
      <c r="I158" s="244"/>
      <c r="J158" s="245">
        <f>ROUND(I158*H158,2)</f>
        <v>0</v>
      </c>
      <c r="K158" s="246"/>
      <c r="L158" s="41"/>
      <c r="M158" s="247" t="s">
        <v>1</v>
      </c>
      <c r="N158" s="248" t="s">
        <v>41</v>
      </c>
      <c r="O158" s="88"/>
      <c r="P158" s="249">
        <f>O158*H158</f>
        <v>0</v>
      </c>
      <c r="Q158" s="249">
        <v>0</v>
      </c>
      <c r="R158" s="249">
        <f>Q158*H158</f>
        <v>0</v>
      </c>
      <c r="S158" s="249">
        <v>0</v>
      </c>
      <c r="T158" s="250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51" t="s">
        <v>179</v>
      </c>
      <c r="AT158" s="251" t="s">
        <v>175</v>
      </c>
      <c r="AU158" s="251" t="s">
        <v>85</v>
      </c>
      <c r="AY158" s="14" t="s">
        <v>172</v>
      </c>
      <c r="BE158" s="252">
        <f>IF(N158="základní",J158,0)</f>
        <v>0</v>
      </c>
      <c r="BF158" s="252">
        <f>IF(N158="snížená",J158,0)</f>
        <v>0</v>
      </c>
      <c r="BG158" s="252">
        <f>IF(N158="zákl. přenesená",J158,0)</f>
        <v>0</v>
      </c>
      <c r="BH158" s="252">
        <f>IF(N158="sníž. přenesená",J158,0)</f>
        <v>0</v>
      </c>
      <c r="BI158" s="252">
        <f>IF(N158="nulová",J158,0)</f>
        <v>0</v>
      </c>
      <c r="BJ158" s="14" t="s">
        <v>83</v>
      </c>
      <c r="BK158" s="252">
        <f>ROUND(I158*H158,2)</f>
        <v>0</v>
      </c>
      <c r="BL158" s="14" t="s">
        <v>179</v>
      </c>
      <c r="BM158" s="251" t="s">
        <v>195</v>
      </c>
    </row>
    <row r="159" s="2" customFormat="1" ht="24.15" customHeight="1">
      <c r="A159" s="35"/>
      <c r="B159" s="36"/>
      <c r="C159" s="239" t="s">
        <v>196</v>
      </c>
      <c r="D159" s="239" t="s">
        <v>175</v>
      </c>
      <c r="E159" s="240" t="s">
        <v>197</v>
      </c>
      <c r="F159" s="241" t="s">
        <v>198</v>
      </c>
      <c r="G159" s="242" t="s">
        <v>191</v>
      </c>
      <c r="H159" s="243">
        <v>0.058999999999999997</v>
      </c>
      <c r="I159" s="244"/>
      <c r="J159" s="245">
        <f>ROUND(I159*H159,2)</f>
        <v>0</v>
      </c>
      <c r="K159" s="246"/>
      <c r="L159" s="41"/>
      <c r="M159" s="247" t="s">
        <v>1</v>
      </c>
      <c r="N159" s="248" t="s">
        <v>41</v>
      </c>
      <c r="O159" s="88"/>
      <c r="P159" s="249">
        <f>O159*H159</f>
        <v>0</v>
      </c>
      <c r="Q159" s="249">
        <v>0</v>
      </c>
      <c r="R159" s="249">
        <f>Q159*H159</f>
        <v>0</v>
      </c>
      <c r="S159" s="249">
        <v>0</v>
      </c>
      <c r="T159" s="250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51" t="s">
        <v>179</v>
      </c>
      <c r="AT159" s="251" t="s">
        <v>175</v>
      </c>
      <c r="AU159" s="251" t="s">
        <v>85</v>
      </c>
      <c r="AY159" s="14" t="s">
        <v>172</v>
      </c>
      <c r="BE159" s="252">
        <f>IF(N159="základní",J159,0)</f>
        <v>0</v>
      </c>
      <c r="BF159" s="252">
        <f>IF(N159="snížená",J159,0)</f>
        <v>0</v>
      </c>
      <c r="BG159" s="252">
        <f>IF(N159="zákl. přenesená",J159,0)</f>
        <v>0</v>
      </c>
      <c r="BH159" s="252">
        <f>IF(N159="sníž. přenesená",J159,0)</f>
        <v>0</v>
      </c>
      <c r="BI159" s="252">
        <f>IF(N159="nulová",J159,0)</f>
        <v>0</v>
      </c>
      <c r="BJ159" s="14" t="s">
        <v>83</v>
      </c>
      <c r="BK159" s="252">
        <f>ROUND(I159*H159,2)</f>
        <v>0</v>
      </c>
      <c r="BL159" s="14" t="s">
        <v>179</v>
      </c>
      <c r="BM159" s="251" t="s">
        <v>199</v>
      </c>
    </row>
    <row r="160" s="2" customFormat="1" ht="24.15" customHeight="1">
      <c r="A160" s="35"/>
      <c r="B160" s="36"/>
      <c r="C160" s="239" t="s">
        <v>173</v>
      </c>
      <c r="D160" s="239" t="s">
        <v>175</v>
      </c>
      <c r="E160" s="240" t="s">
        <v>200</v>
      </c>
      <c r="F160" s="241" t="s">
        <v>201</v>
      </c>
      <c r="G160" s="242" t="s">
        <v>191</v>
      </c>
      <c r="H160" s="243">
        <v>1.77</v>
      </c>
      <c r="I160" s="244"/>
      <c r="J160" s="245">
        <f>ROUND(I160*H160,2)</f>
        <v>0</v>
      </c>
      <c r="K160" s="246"/>
      <c r="L160" s="41"/>
      <c r="M160" s="247" t="s">
        <v>1</v>
      </c>
      <c r="N160" s="248" t="s">
        <v>41</v>
      </c>
      <c r="O160" s="88"/>
      <c r="P160" s="249">
        <f>O160*H160</f>
        <v>0</v>
      </c>
      <c r="Q160" s="249">
        <v>0</v>
      </c>
      <c r="R160" s="249">
        <f>Q160*H160</f>
        <v>0</v>
      </c>
      <c r="S160" s="249">
        <v>0</v>
      </c>
      <c r="T160" s="250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51" t="s">
        <v>179</v>
      </c>
      <c r="AT160" s="251" t="s">
        <v>175</v>
      </c>
      <c r="AU160" s="251" t="s">
        <v>85</v>
      </c>
      <c r="AY160" s="14" t="s">
        <v>172</v>
      </c>
      <c r="BE160" s="252">
        <f>IF(N160="základní",J160,0)</f>
        <v>0</v>
      </c>
      <c r="BF160" s="252">
        <f>IF(N160="snížená",J160,0)</f>
        <v>0</v>
      </c>
      <c r="BG160" s="252">
        <f>IF(N160="zákl. přenesená",J160,0)</f>
        <v>0</v>
      </c>
      <c r="BH160" s="252">
        <f>IF(N160="sníž. přenesená",J160,0)</f>
        <v>0</v>
      </c>
      <c r="BI160" s="252">
        <f>IF(N160="nulová",J160,0)</f>
        <v>0</v>
      </c>
      <c r="BJ160" s="14" t="s">
        <v>83</v>
      </c>
      <c r="BK160" s="252">
        <f>ROUND(I160*H160,2)</f>
        <v>0</v>
      </c>
      <c r="BL160" s="14" t="s">
        <v>179</v>
      </c>
      <c r="BM160" s="251" t="s">
        <v>202</v>
      </c>
    </row>
    <row r="161" s="2" customFormat="1" ht="16.5" customHeight="1">
      <c r="A161" s="35"/>
      <c r="B161" s="36"/>
      <c r="C161" s="239" t="s">
        <v>203</v>
      </c>
      <c r="D161" s="239" t="s">
        <v>175</v>
      </c>
      <c r="E161" s="240" t="s">
        <v>204</v>
      </c>
      <c r="F161" s="241" t="s">
        <v>205</v>
      </c>
      <c r="G161" s="242" t="s">
        <v>191</v>
      </c>
      <c r="H161" s="243">
        <v>0.058999999999999997</v>
      </c>
      <c r="I161" s="244"/>
      <c r="J161" s="245">
        <f>ROUND(I161*H161,2)</f>
        <v>0</v>
      </c>
      <c r="K161" s="246"/>
      <c r="L161" s="41"/>
      <c r="M161" s="247" t="s">
        <v>1</v>
      </c>
      <c r="N161" s="248" t="s">
        <v>41</v>
      </c>
      <c r="O161" s="88"/>
      <c r="P161" s="249">
        <f>O161*H161</f>
        <v>0</v>
      </c>
      <c r="Q161" s="249">
        <v>0</v>
      </c>
      <c r="R161" s="249">
        <f>Q161*H161</f>
        <v>0</v>
      </c>
      <c r="S161" s="249">
        <v>0</v>
      </c>
      <c r="T161" s="250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51" t="s">
        <v>179</v>
      </c>
      <c r="AT161" s="251" t="s">
        <v>175</v>
      </c>
      <c r="AU161" s="251" t="s">
        <v>85</v>
      </c>
      <c r="AY161" s="14" t="s">
        <v>172</v>
      </c>
      <c r="BE161" s="252">
        <f>IF(N161="základní",J161,0)</f>
        <v>0</v>
      </c>
      <c r="BF161" s="252">
        <f>IF(N161="snížená",J161,0)</f>
        <v>0</v>
      </c>
      <c r="BG161" s="252">
        <f>IF(N161="zákl. přenesená",J161,0)</f>
        <v>0</v>
      </c>
      <c r="BH161" s="252">
        <f>IF(N161="sníž. přenesená",J161,0)</f>
        <v>0</v>
      </c>
      <c r="BI161" s="252">
        <f>IF(N161="nulová",J161,0)</f>
        <v>0</v>
      </c>
      <c r="BJ161" s="14" t="s">
        <v>83</v>
      </c>
      <c r="BK161" s="252">
        <f>ROUND(I161*H161,2)</f>
        <v>0</v>
      </c>
      <c r="BL161" s="14" t="s">
        <v>179</v>
      </c>
      <c r="BM161" s="251" t="s">
        <v>206</v>
      </c>
    </row>
    <row r="162" s="12" customFormat="1" ht="25.92" customHeight="1">
      <c r="A162" s="12"/>
      <c r="B162" s="223"/>
      <c r="C162" s="224"/>
      <c r="D162" s="225" t="s">
        <v>75</v>
      </c>
      <c r="E162" s="226" t="s">
        <v>207</v>
      </c>
      <c r="F162" s="226" t="s">
        <v>208</v>
      </c>
      <c r="G162" s="224"/>
      <c r="H162" s="224"/>
      <c r="I162" s="227"/>
      <c r="J162" s="228">
        <f>BK162</f>
        <v>0</v>
      </c>
      <c r="K162" s="224"/>
      <c r="L162" s="229"/>
      <c r="M162" s="230"/>
      <c r="N162" s="231"/>
      <c r="O162" s="231"/>
      <c r="P162" s="232">
        <f>P163+P169+P191+P192+P211+P217</f>
        <v>0</v>
      </c>
      <c r="Q162" s="231"/>
      <c r="R162" s="232">
        <f>R163+R169+R191+R192+R211+R217</f>
        <v>0.083716099999999988</v>
      </c>
      <c r="S162" s="231"/>
      <c r="T162" s="233">
        <f>T163+T169+T191+T192+T211+T217</f>
        <v>0.059410000000000004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34" t="s">
        <v>85</v>
      </c>
      <c r="AT162" s="235" t="s">
        <v>75</v>
      </c>
      <c r="AU162" s="235" t="s">
        <v>76</v>
      </c>
      <c r="AY162" s="234" t="s">
        <v>172</v>
      </c>
      <c r="BK162" s="236">
        <f>BK163+BK169+BK191+BK192+BK211+BK217</f>
        <v>0</v>
      </c>
    </row>
    <row r="163" s="12" customFormat="1" ht="22.8" customHeight="1">
      <c r="A163" s="12"/>
      <c r="B163" s="223"/>
      <c r="C163" s="224"/>
      <c r="D163" s="225" t="s">
        <v>75</v>
      </c>
      <c r="E163" s="237" t="s">
        <v>209</v>
      </c>
      <c r="F163" s="237" t="s">
        <v>210</v>
      </c>
      <c r="G163" s="224"/>
      <c r="H163" s="224"/>
      <c r="I163" s="227"/>
      <c r="J163" s="238">
        <f>BK163</f>
        <v>0</v>
      </c>
      <c r="K163" s="224"/>
      <c r="L163" s="229"/>
      <c r="M163" s="230"/>
      <c r="N163" s="231"/>
      <c r="O163" s="231"/>
      <c r="P163" s="232">
        <f>SUM(P164:P168)</f>
        <v>0</v>
      </c>
      <c r="Q163" s="231"/>
      <c r="R163" s="232">
        <f>SUM(R164:R168)</f>
        <v>0.0028</v>
      </c>
      <c r="S163" s="231"/>
      <c r="T163" s="233">
        <f>SUM(T164:T168)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34" t="s">
        <v>85</v>
      </c>
      <c r="AT163" s="235" t="s">
        <v>75</v>
      </c>
      <c r="AU163" s="235" t="s">
        <v>83</v>
      </c>
      <c r="AY163" s="234" t="s">
        <v>172</v>
      </c>
      <c r="BK163" s="236">
        <f>SUM(BK164:BK168)</f>
        <v>0</v>
      </c>
    </row>
    <row r="164" s="2" customFormat="1" ht="16.5" customHeight="1">
      <c r="A164" s="35"/>
      <c r="B164" s="36"/>
      <c r="C164" s="239" t="s">
        <v>184</v>
      </c>
      <c r="D164" s="239" t="s">
        <v>175</v>
      </c>
      <c r="E164" s="240" t="s">
        <v>211</v>
      </c>
      <c r="F164" s="241" t="s">
        <v>212</v>
      </c>
      <c r="G164" s="242" t="s">
        <v>213</v>
      </c>
      <c r="H164" s="243">
        <v>7</v>
      </c>
      <c r="I164" s="244"/>
      <c r="J164" s="245">
        <f>ROUND(I164*H164,2)</f>
        <v>0</v>
      </c>
      <c r="K164" s="246"/>
      <c r="L164" s="41"/>
      <c r="M164" s="247" t="s">
        <v>1</v>
      </c>
      <c r="N164" s="248" t="s">
        <v>41</v>
      </c>
      <c r="O164" s="88"/>
      <c r="P164" s="249">
        <f>O164*H164</f>
        <v>0</v>
      </c>
      <c r="Q164" s="249">
        <v>0.00040000000000000002</v>
      </c>
      <c r="R164" s="249">
        <f>Q164*H164</f>
        <v>0.0028</v>
      </c>
      <c r="S164" s="249">
        <v>0</v>
      </c>
      <c r="T164" s="250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51" t="s">
        <v>214</v>
      </c>
      <c r="AT164" s="251" t="s">
        <v>175</v>
      </c>
      <c r="AU164" s="251" t="s">
        <v>85</v>
      </c>
      <c r="AY164" s="14" t="s">
        <v>172</v>
      </c>
      <c r="BE164" s="252">
        <f>IF(N164="základní",J164,0)</f>
        <v>0</v>
      </c>
      <c r="BF164" s="252">
        <f>IF(N164="snížená",J164,0)</f>
        <v>0</v>
      </c>
      <c r="BG164" s="252">
        <f>IF(N164="zákl. přenesená",J164,0)</f>
        <v>0</v>
      </c>
      <c r="BH164" s="252">
        <f>IF(N164="sníž. přenesená",J164,0)</f>
        <v>0</v>
      </c>
      <c r="BI164" s="252">
        <f>IF(N164="nulová",J164,0)</f>
        <v>0</v>
      </c>
      <c r="BJ164" s="14" t="s">
        <v>83</v>
      </c>
      <c r="BK164" s="252">
        <f>ROUND(I164*H164,2)</f>
        <v>0</v>
      </c>
      <c r="BL164" s="14" t="s">
        <v>214</v>
      </c>
      <c r="BM164" s="251" t="s">
        <v>215</v>
      </c>
    </row>
    <row r="165" s="2" customFormat="1" ht="24.15" customHeight="1">
      <c r="A165" s="35"/>
      <c r="B165" s="36"/>
      <c r="C165" s="239" t="s">
        <v>216</v>
      </c>
      <c r="D165" s="239" t="s">
        <v>175</v>
      </c>
      <c r="E165" s="240" t="s">
        <v>217</v>
      </c>
      <c r="F165" s="241" t="s">
        <v>218</v>
      </c>
      <c r="G165" s="242" t="s">
        <v>178</v>
      </c>
      <c r="H165" s="243">
        <v>2</v>
      </c>
      <c r="I165" s="244"/>
      <c r="J165" s="245">
        <f>ROUND(I165*H165,2)</f>
        <v>0</v>
      </c>
      <c r="K165" s="246"/>
      <c r="L165" s="41"/>
      <c r="M165" s="247" t="s">
        <v>1</v>
      </c>
      <c r="N165" s="248" t="s">
        <v>41</v>
      </c>
      <c r="O165" s="88"/>
      <c r="P165" s="249">
        <f>O165*H165</f>
        <v>0</v>
      </c>
      <c r="Q165" s="249">
        <v>0</v>
      </c>
      <c r="R165" s="249">
        <f>Q165*H165</f>
        <v>0</v>
      </c>
      <c r="S165" s="249">
        <v>0</v>
      </c>
      <c r="T165" s="250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51" t="s">
        <v>214</v>
      </c>
      <c r="AT165" s="251" t="s">
        <v>175</v>
      </c>
      <c r="AU165" s="251" t="s">
        <v>85</v>
      </c>
      <c r="AY165" s="14" t="s">
        <v>172</v>
      </c>
      <c r="BE165" s="252">
        <f>IF(N165="základní",J165,0)</f>
        <v>0</v>
      </c>
      <c r="BF165" s="252">
        <f>IF(N165="snížená",J165,0)</f>
        <v>0</v>
      </c>
      <c r="BG165" s="252">
        <f>IF(N165="zákl. přenesená",J165,0)</f>
        <v>0</v>
      </c>
      <c r="BH165" s="252">
        <f>IF(N165="sníž. přenesená",J165,0)</f>
        <v>0</v>
      </c>
      <c r="BI165" s="252">
        <f>IF(N165="nulová",J165,0)</f>
        <v>0</v>
      </c>
      <c r="BJ165" s="14" t="s">
        <v>83</v>
      </c>
      <c r="BK165" s="252">
        <f>ROUND(I165*H165,2)</f>
        <v>0</v>
      </c>
      <c r="BL165" s="14" t="s">
        <v>214</v>
      </c>
      <c r="BM165" s="251" t="s">
        <v>219</v>
      </c>
    </row>
    <row r="166" s="2" customFormat="1" ht="21.75" customHeight="1">
      <c r="A166" s="35"/>
      <c r="B166" s="36"/>
      <c r="C166" s="239" t="s">
        <v>220</v>
      </c>
      <c r="D166" s="239" t="s">
        <v>175</v>
      </c>
      <c r="E166" s="240" t="s">
        <v>221</v>
      </c>
      <c r="F166" s="241" t="s">
        <v>222</v>
      </c>
      <c r="G166" s="242" t="s">
        <v>213</v>
      </c>
      <c r="H166" s="243">
        <v>7</v>
      </c>
      <c r="I166" s="244"/>
      <c r="J166" s="245">
        <f>ROUND(I166*H166,2)</f>
        <v>0</v>
      </c>
      <c r="K166" s="246"/>
      <c r="L166" s="41"/>
      <c r="M166" s="247" t="s">
        <v>1</v>
      </c>
      <c r="N166" s="248" t="s">
        <v>41</v>
      </c>
      <c r="O166" s="88"/>
      <c r="P166" s="249">
        <f>O166*H166</f>
        <v>0</v>
      </c>
      <c r="Q166" s="249">
        <v>0</v>
      </c>
      <c r="R166" s="249">
        <f>Q166*H166</f>
        <v>0</v>
      </c>
      <c r="S166" s="249">
        <v>0</v>
      </c>
      <c r="T166" s="250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51" t="s">
        <v>214</v>
      </c>
      <c r="AT166" s="251" t="s">
        <v>175</v>
      </c>
      <c r="AU166" s="251" t="s">
        <v>85</v>
      </c>
      <c r="AY166" s="14" t="s">
        <v>172</v>
      </c>
      <c r="BE166" s="252">
        <f>IF(N166="základní",J166,0)</f>
        <v>0</v>
      </c>
      <c r="BF166" s="252">
        <f>IF(N166="snížená",J166,0)</f>
        <v>0</v>
      </c>
      <c r="BG166" s="252">
        <f>IF(N166="zákl. přenesená",J166,0)</f>
        <v>0</v>
      </c>
      <c r="BH166" s="252">
        <f>IF(N166="sníž. přenesená",J166,0)</f>
        <v>0</v>
      </c>
      <c r="BI166" s="252">
        <f>IF(N166="nulová",J166,0)</f>
        <v>0</v>
      </c>
      <c r="BJ166" s="14" t="s">
        <v>83</v>
      </c>
      <c r="BK166" s="252">
        <f>ROUND(I166*H166,2)</f>
        <v>0</v>
      </c>
      <c r="BL166" s="14" t="s">
        <v>214</v>
      </c>
      <c r="BM166" s="251" t="s">
        <v>223</v>
      </c>
    </row>
    <row r="167" s="2" customFormat="1" ht="24.15" customHeight="1">
      <c r="A167" s="35"/>
      <c r="B167" s="36"/>
      <c r="C167" s="239" t="s">
        <v>224</v>
      </c>
      <c r="D167" s="239" t="s">
        <v>175</v>
      </c>
      <c r="E167" s="240" t="s">
        <v>225</v>
      </c>
      <c r="F167" s="241" t="s">
        <v>226</v>
      </c>
      <c r="G167" s="242" t="s">
        <v>227</v>
      </c>
      <c r="H167" s="264"/>
      <c r="I167" s="244"/>
      <c r="J167" s="245">
        <f>ROUND(I167*H167,2)</f>
        <v>0</v>
      </c>
      <c r="K167" s="246"/>
      <c r="L167" s="41"/>
      <c r="M167" s="247" t="s">
        <v>1</v>
      </c>
      <c r="N167" s="248" t="s">
        <v>41</v>
      </c>
      <c r="O167" s="88"/>
      <c r="P167" s="249">
        <f>O167*H167</f>
        <v>0</v>
      </c>
      <c r="Q167" s="249">
        <v>0</v>
      </c>
      <c r="R167" s="249">
        <f>Q167*H167</f>
        <v>0</v>
      </c>
      <c r="S167" s="249">
        <v>0</v>
      </c>
      <c r="T167" s="250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51" t="s">
        <v>214</v>
      </c>
      <c r="AT167" s="251" t="s">
        <v>175</v>
      </c>
      <c r="AU167" s="251" t="s">
        <v>85</v>
      </c>
      <c r="AY167" s="14" t="s">
        <v>172</v>
      </c>
      <c r="BE167" s="252">
        <f>IF(N167="základní",J167,0)</f>
        <v>0</v>
      </c>
      <c r="BF167" s="252">
        <f>IF(N167="snížená",J167,0)</f>
        <v>0</v>
      </c>
      <c r="BG167" s="252">
        <f>IF(N167="zákl. přenesená",J167,0)</f>
        <v>0</v>
      </c>
      <c r="BH167" s="252">
        <f>IF(N167="sníž. přenesená",J167,0)</f>
        <v>0</v>
      </c>
      <c r="BI167" s="252">
        <f>IF(N167="nulová",J167,0)</f>
        <v>0</v>
      </c>
      <c r="BJ167" s="14" t="s">
        <v>83</v>
      </c>
      <c r="BK167" s="252">
        <f>ROUND(I167*H167,2)</f>
        <v>0</v>
      </c>
      <c r="BL167" s="14" t="s">
        <v>214</v>
      </c>
      <c r="BM167" s="251" t="s">
        <v>228</v>
      </c>
    </row>
    <row r="168" s="2" customFormat="1" ht="24.15" customHeight="1">
      <c r="A168" s="35"/>
      <c r="B168" s="36"/>
      <c r="C168" s="239" t="s">
        <v>229</v>
      </c>
      <c r="D168" s="239" t="s">
        <v>175</v>
      </c>
      <c r="E168" s="240" t="s">
        <v>230</v>
      </c>
      <c r="F168" s="241" t="s">
        <v>231</v>
      </c>
      <c r="G168" s="242" t="s">
        <v>227</v>
      </c>
      <c r="H168" s="264"/>
      <c r="I168" s="244"/>
      <c r="J168" s="245">
        <f>ROUND(I168*H168,2)</f>
        <v>0</v>
      </c>
      <c r="K168" s="246"/>
      <c r="L168" s="41"/>
      <c r="M168" s="247" t="s">
        <v>1</v>
      </c>
      <c r="N168" s="248" t="s">
        <v>41</v>
      </c>
      <c r="O168" s="88"/>
      <c r="P168" s="249">
        <f>O168*H168</f>
        <v>0</v>
      </c>
      <c r="Q168" s="249">
        <v>0</v>
      </c>
      <c r="R168" s="249">
        <f>Q168*H168</f>
        <v>0</v>
      </c>
      <c r="S168" s="249">
        <v>0</v>
      </c>
      <c r="T168" s="250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51" t="s">
        <v>214</v>
      </c>
      <c r="AT168" s="251" t="s">
        <v>175</v>
      </c>
      <c r="AU168" s="251" t="s">
        <v>85</v>
      </c>
      <c r="AY168" s="14" t="s">
        <v>172</v>
      </c>
      <c r="BE168" s="252">
        <f>IF(N168="základní",J168,0)</f>
        <v>0</v>
      </c>
      <c r="BF168" s="252">
        <f>IF(N168="snížená",J168,0)</f>
        <v>0</v>
      </c>
      <c r="BG168" s="252">
        <f>IF(N168="zákl. přenesená",J168,0)</f>
        <v>0</v>
      </c>
      <c r="BH168" s="252">
        <f>IF(N168="sníž. přenesená",J168,0)</f>
        <v>0</v>
      </c>
      <c r="BI168" s="252">
        <f>IF(N168="nulová",J168,0)</f>
        <v>0</v>
      </c>
      <c r="BJ168" s="14" t="s">
        <v>83</v>
      </c>
      <c r="BK168" s="252">
        <f>ROUND(I168*H168,2)</f>
        <v>0</v>
      </c>
      <c r="BL168" s="14" t="s">
        <v>214</v>
      </c>
      <c r="BM168" s="251" t="s">
        <v>232</v>
      </c>
    </row>
    <row r="169" s="12" customFormat="1" ht="22.8" customHeight="1">
      <c r="A169" s="12"/>
      <c r="B169" s="223"/>
      <c r="C169" s="224"/>
      <c r="D169" s="225" t="s">
        <v>75</v>
      </c>
      <c r="E169" s="237" t="s">
        <v>233</v>
      </c>
      <c r="F169" s="237" t="s">
        <v>234</v>
      </c>
      <c r="G169" s="224"/>
      <c r="H169" s="224"/>
      <c r="I169" s="227"/>
      <c r="J169" s="238">
        <f>BK169</f>
        <v>0</v>
      </c>
      <c r="K169" s="224"/>
      <c r="L169" s="229"/>
      <c r="M169" s="230"/>
      <c r="N169" s="231"/>
      <c r="O169" s="231"/>
      <c r="P169" s="232">
        <f>SUM(P170:P190)</f>
        <v>0</v>
      </c>
      <c r="Q169" s="231"/>
      <c r="R169" s="232">
        <f>SUM(R170:R190)</f>
        <v>0.057726099999999995</v>
      </c>
      <c r="S169" s="231"/>
      <c r="T169" s="233">
        <f>SUM(T170:T190)</f>
        <v>0.039410000000000001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34" t="s">
        <v>85</v>
      </c>
      <c r="AT169" s="235" t="s">
        <v>75</v>
      </c>
      <c r="AU169" s="235" t="s">
        <v>83</v>
      </c>
      <c r="AY169" s="234" t="s">
        <v>172</v>
      </c>
      <c r="BK169" s="236">
        <f>SUM(BK170:BK190)</f>
        <v>0</v>
      </c>
    </row>
    <row r="170" s="2" customFormat="1" ht="24.15" customHeight="1">
      <c r="A170" s="35"/>
      <c r="B170" s="36"/>
      <c r="C170" s="239" t="s">
        <v>235</v>
      </c>
      <c r="D170" s="239" t="s">
        <v>175</v>
      </c>
      <c r="E170" s="240" t="s">
        <v>236</v>
      </c>
      <c r="F170" s="241" t="s">
        <v>237</v>
      </c>
      <c r="G170" s="242" t="s">
        <v>213</v>
      </c>
      <c r="H170" s="243">
        <v>5</v>
      </c>
      <c r="I170" s="244"/>
      <c r="J170" s="245">
        <f>ROUND(I170*H170,2)</f>
        <v>0</v>
      </c>
      <c r="K170" s="246"/>
      <c r="L170" s="41"/>
      <c r="M170" s="247" t="s">
        <v>1</v>
      </c>
      <c r="N170" s="248" t="s">
        <v>41</v>
      </c>
      <c r="O170" s="88"/>
      <c r="P170" s="249">
        <f>O170*H170</f>
        <v>0</v>
      </c>
      <c r="Q170" s="249">
        <v>0.00011242</v>
      </c>
      <c r="R170" s="249">
        <f>Q170*H170</f>
        <v>0.00056209999999999995</v>
      </c>
      <c r="S170" s="249">
        <v>0.00215</v>
      </c>
      <c r="T170" s="250">
        <f>S170*H170</f>
        <v>0.010749999999999999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51" t="s">
        <v>214</v>
      </c>
      <c r="AT170" s="251" t="s">
        <v>175</v>
      </c>
      <c r="AU170" s="251" t="s">
        <v>85</v>
      </c>
      <c r="AY170" s="14" t="s">
        <v>172</v>
      </c>
      <c r="BE170" s="252">
        <f>IF(N170="základní",J170,0)</f>
        <v>0</v>
      </c>
      <c r="BF170" s="252">
        <f>IF(N170="snížená",J170,0)</f>
        <v>0</v>
      </c>
      <c r="BG170" s="252">
        <f>IF(N170="zákl. přenesená",J170,0)</f>
        <v>0</v>
      </c>
      <c r="BH170" s="252">
        <f>IF(N170="sníž. přenesená",J170,0)</f>
        <v>0</v>
      </c>
      <c r="BI170" s="252">
        <f>IF(N170="nulová",J170,0)</f>
        <v>0</v>
      </c>
      <c r="BJ170" s="14" t="s">
        <v>83</v>
      </c>
      <c r="BK170" s="252">
        <f>ROUND(I170*H170,2)</f>
        <v>0</v>
      </c>
      <c r="BL170" s="14" t="s">
        <v>214</v>
      </c>
      <c r="BM170" s="251" t="s">
        <v>238</v>
      </c>
    </row>
    <row r="171" s="2" customFormat="1" ht="24.15" customHeight="1">
      <c r="A171" s="35"/>
      <c r="B171" s="36"/>
      <c r="C171" s="239" t="s">
        <v>239</v>
      </c>
      <c r="D171" s="239" t="s">
        <v>175</v>
      </c>
      <c r="E171" s="240" t="s">
        <v>240</v>
      </c>
      <c r="F171" s="241" t="s">
        <v>241</v>
      </c>
      <c r="G171" s="242" t="s">
        <v>213</v>
      </c>
      <c r="H171" s="243">
        <v>7</v>
      </c>
      <c r="I171" s="244"/>
      <c r="J171" s="245">
        <f>ROUND(I171*H171,2)</f>
        <v>0</v>
      </c>
      <c r="K171" s="246"/>
      <c r="L171" s="41"/>
      <c r="M171" s="247" t="s">
        <v>1</v>
      </c>
      <c r="N171" s="248" t="s">
        <v>41</v>
      </c>
      <c r="O171" s="88"/>
      <c r="P171" s="249">
        <f>O171*H171</f>
        <v>0</v>
      </c>
      <c r="Q171" s="249">
        <v>0.00038959999999999998</v>
      </c>
      <c r="R171" s="249">
        <f>Q171*H171</f>
        <v>0.0027271999999999999</v>
      </c>
      <c r="S171" s="249">
        <v>0.0034199999999999999</v>
      </c>
      <c r="T171" s="250">
        <f>S171*H171</f>
        <v>0.023939999999999999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51" t="s">
        <v>214</v>
      </c>
      <c r="AT171" s="251" t="s">
        <v>175</v>
      </c>
      <c r="AU171" s="251" t="s">
        <v>85</v>
      </c>
      <c r="AY171" s="14" t="s">
        <v>172</v>
      </c>
      <c r="BE171" s="252">
        <f>IF(N171="základní",J171,0)</f>
        <v>0</v>
      </c>
      <c r="BF171" s="252">
        <f>IF(N171="snížená",J171,0)</f>
        <v>0</v>
      </c>
      <c r="BG171" s="252">
        <f>IF(N171="zákl. přenesená",J171,0)</f>
        <v>0</v>
      </c>
      <c r="BH171" s="252">
        <f>IF(N171="sníž. přenesená",J171,0)</f>
        <v>0</v>
      </c>
      <c r="BI171" s="252">
        <f>IF(N171="nulová",J171,0)</f>
        <v>0</v>
      </c>
      <c r="BJ171" s="14" t="s">
        <v>83</v>
      </c>
      <c r="BK171" s="252">
        <f>ROUND(I171*H171,2)</f>
        <v>0</v>
      </c>
      <c r="BL171" s="14" t="s">
        <v>214</v>
      </c>
      <c r="BM171" s="251" t="s">
        <v>242</v>
      </c>
    </row>
    <row r="172" s="2" customFormat="1" ht="24.15" customHeight="1">
      <c r="A172" s="35"/>
      <c r="B172" s="36"/>
      <c r="C172" s="239" t="s">
        <v>8</v>
      </c>
      <c r="D172" s="239" t="s">
        <v>175</v>
      </c>
      <c r="E172" s="240" t="s">
        <v>243</v>
      </c>
      <c r="F172" s="241" t="s">
        <v>244</v>
      </c>
      <c r="G172" s="242" t="s">
        <v>178</v>
      </c>
      <c r="H172" s="243">
        <v>1</v>
      </c>
      <c r="I172" s="244"/>
      <c r="J172" s="245">
        <f>ROUND(I172*H172,2)</f>
        <v>0</v>
      </c>
      <c r="K172" s="246"/>
      <c r="L172" s="41"/>
      <c r="M172" s="247" t="s">
        <v>1</v>
      </c>
      <c r="N172" s="248" t="s">
        <v>41</v>
      </c>
      <c r="O172" s="88"/>
      <c r="P172" s="249">
        <f>O172*H172</f>
        <v>0</v>
      </c>
      <c r="Q172" s="249">
        <v>0</v>
      </c>
      <c r="R172" s="249">
        <f>Q172*H172</f>
        <v>0</v>
      </c>
      <c r="S172" s="249">
        <v>0.00068999999999999997</v>
      </c>
      <c r="T172" s="250">
        <f>S172*H172</f>
        <v>0.00068999999999999997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51" t="s">
        <v>214</v>
      </c>
      <c r="AT172" s="251" t="s">
        <v>175</v>
      </c>
      <c r="AU172" s="251" t="s">
        <v>85</v>
      </c>
      <c r="AY172" s="14" t="s">
        <v>172</v>
      </c>
      <c r="BE172" s="252">
        <f>IF(N172="základní",J172,0)</f>
        <v>0</v>
      </c>
      <c r="BF172" s="252">
        <f>IF(N172="snížená",J172,0)</f>
        <v>0</v>
      </c>
      <c r="BG172" s="252">
        <f>IF(N172="zákl. přenesená",J172,0)</f>
        <v>0</v>
      </c>
      <c r="BH172" s="252">
        <f>IF(N172="sníž. přenesená",J172,0)</f>
        <v>0</v>
      </c>
      <c r="BI172" s="252">
        <f>IF(N172="nulová",J172,0)</f>
        <v>0</v>
      </c>
      <c r="BJ172" s="14" t="s">
        <v>83</v>
      </c>
      <c r="BK172" s="252">
        <f>ROUND(I172*H172,2)</f>
        <v>0</v>
      </c>
      <c r="BL172" s="14" t="s">
        <v>214</v>
      </c>
      <c r="BM172" s="251" t="s">
        <v>245</v>
      </c>
    </row>
    <row r="173" s="2" customFormat="1" ht="21.75" customHeight="1">
      <c r="A173" s="35"/>
      <c r="B173" s="36"/>
      <c r="C173" s="239" t="s">
        <v>214</v>
      </c>
      <c r="D173" s="239" t="s">
        <v>175</v>
      </c>
      <c r="E173" s="240" t="s">
        <v>246</v>
      </c>
      <c r="F173" s="241" t="s">
        <v>247</v>
      </c>
      <c r="G173" s="242" t="s">
        <v>178</v>
      </c>
      <c r="H173" s="243">
        <v>3</v>
      </c>
      <c r="I173" s="244"/>
      <c r="J173" s="245">
        <f>ROUND(I173*H173,2)</f>
        <v>0</v>
      </c>
      <c r="K173" s="246"/>
      <c r="L173" s="41"/>
      <c r="M173" s="247" t="s">
        <v>1</v>
      </c>
      <c r="N173" s="248" t="s">
        <v>41</v>
      </c>
      <c r="O173" s="88"/>
      <c r="P173" s="249">
        <f>O173*H173</f>
        <v>0</v>
      </c>
      <c r="Q173" s="249">
        <v>0</v>
      </c>
      <c r="R173" s="249">
        <f>Q173*H173</f>
        <v>0</v>
      </c>
      <c r="S173" s="249">
        <v>0.00052999999999999998</v>
      </c>
      <c r="T173" s="250">
        <f>S173*H173</f>
        <v>0.0015899999999999998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51" t="s">
        <v>214</v>
      </c>
      <c r="AT173" s="251" t="s">
        <v>175</v>
      </c>
      <c r="AU173" s="251" t="s">
        <v>85</v>
      </c>
      <c r="AY173" s="14" t="s">
        <v>172</v>
      </c>
      <c r="BE173" s="252">
        <f>IF(N173="základní",J173,0)</f>
        <v>0</v>
      </c>
      <c r="BF173" s="252">
        <f>IF(N173="snížená",J173,0)</f>
        <v>0</v>
      </c>
      <c r="BG173" s="252">
        <f>IF(N173="zákl. přenesená",J173,0)</f>
        <v>0</v>
      </c>
      <c r="BH173" s="252">
        <f>IF(N173="sníž. přenesená",J173,0)</f>
        <v>0</v>
      </c>
      <c r="BI173" s="252">
        <f>IF(N173="nulová",J173,0)</f>
        <v>0</v>
      </c>
      <c r="BJ173" s="14" t="s">
        <v>83</v>
      </c>
      <c r="BK173" s="252">
        <f>ROUND(I173*H173,2)</f>
        <v>0</v>
      </c>
      <c r="BL173" s="14" t="s">
        <v>214</v>
      </c>
      <c r="BM173" s="251" t="s">
        <v>248</v>
      </c>
    </row>
    <row r="174" s="2" customFormat="1" ht="21.75" customHeight="1">
      <c r="A174" s="35"/>
      <c r="B174" s="36"/>
      <c r="C174" s="239" t="s">
        <v>249</v>
      </c>
      <c r="D174" s="239" t="s">
        <v>175</v>
      </c>
      <c r="E174" s="240" t="s">
        <v>1104</v>
      </c>
      <c r="F174" s="241" t="s">
        <v>1105</v>
      </c>
      <c r="G174" s="242" t="s">
        <v>178</v>
      </c>
      <c r="H174" s="243">
        <v>1</v>
      </c>
      <c r="I174" s="244"/>
      <c r="J174" s="245">
        <f>ROUND(I174*H174,2)</f>
        <v>0</v>
      </c>
      <c r="K174" s="246"/>
      <c r="L174" s="41"/>
      <c r="M174" s="247" t="s">
        <v>1</v>
      </c>
      <c r="N174" s="248" t="s">
        <v>41</v>
      </c>
      <c r="O174" s="88"/>
      <c r="P174" s="249">
        <f>O174*H174</f>
        <v>0</v>
      </c>
      <c r="Q174" s="249">
        <v>0</v>
      </c>
      <c r="R174" s="249">
        <f>Q174*H174</f>
        <v>0</v>
      </c>
      <c r="S174" s="249">
        <v>0.0024399999999999999</v>
      </c>
      <c r="T174" s="250">
        <f>S174*H174</f>
        <v>0.0024399999999999999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51" t="s">
        <v>214</v>
      </c>
      <c r="AT174" s="251" t="s">
        <v>175</v>
      </c>
      <c r="AU174" s="251" t="s">
        <v>85</v>
      </c>
      <c r="AY174" s="14" t="s">
        <v>172</v>
      </c>
      <c r="BE174" s="252">
        <f>IF(N174="základní",J174,0)</f>
        <v>0</v>
      </c>
      <c r="BF174" s="252">
        <f>IF(N174="snížená",J174,0)</f>
        <v>0</v>
      </c>
      <c r="BG174" s="252">
        <f>IF(N174="zákl. přenesená",J174,0)</f>
        <v>0</v>
      </c>
      <c r="BH174" s="252">
        <f>IF(N174="sníž. přenesená",J174,0)</f>
        <v>0</v>
      </c>
      <c r="BI174" s="252">
        <f>IF(N174="nulová",J174,0)</f>
        <v>0</v>
      </c>
      <c r="BJ174" s="14" t="s">
        <v>83</v>
      </c>
      <c r="BK174" s="252">
        <f>ROUND(I174*H174,2)</f>
        <v>0</v>
      </c>
      <c r="BL174" s="14" t="s">
        <v>214</v>
      </c>
      <c r="BM174" s="251" t="s">
        <v>1106</v>
      </c>
    </row>
    <row r="175" s="2" customFormat="1" ht="24.15" customHeight="1">
      <c r="A175" s="35"/>
      <c r="B175" s="36"/>
      <c r="C175" s="239" t="s">
        <v>253</v>
      </c>
      <c r="D175" s="239" t="s">
        <v>175</v>
      </c>
      <c r="E175" s="240" t="s">
        <v>254</v>
      </c>
      <c r="F175" s="241" t="s">
        <v>255</v>
      </c>
      <c r="G175" s="242" t="s">
        <v>213</v>
      </c>
      <c r="H175" s="243">
        <v>5</v>
      </c>
      <c r="I175" s="244"/>
      <c r="J175" s="245">
        <f>ROUND(I175*H175,2)</f>
        <v>0</v>
      </c>
      <c r="K175" s="246"/>
      <c r="L175" s="41"/>
      <c r="M175" s="247" t="s">
        <v>1</v>
      </c>
      <c r="N175" s="248" t="s">
        <v>41</v>
      </c>
      <c r="O175" s="88"/>
      <c r="P175" s="249">
        <f>O175*H175</f>
        <v>0</v>
      </c>
      <c r="Q175" s="249">
        <v>0.0018473599999999999</v>
      </c>
      <c r="R175" s="249">
        <f>Q175*H175</f>
        <v>0.0092367999999999999</v>
      </c>
      <c r="S175" s="249">
        <v>0</v>
      </c>
      <c r="T175" s="250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51" t="s">
        <v>214</v>
      </c>
      <c r="AT175" s="251" t="s">
        <v>175</v>
      </c>
      <c r="AU175" s="251" t="s">
        <v>85</v>
      </c>
      <c r="AY175" s="14" t="s">
        <v>172</v>
      </c>
      <c r="BE175" s="252">
        <f>IF(N175="základní",J175,0)</f>
        <v>0</v>
      </c>
      <c r="BF175" s="252">
        <f>IF(N175="snížená",J175,0)</f>
        <v>0</v>
      </c>
      <c r="BG175" s="252">
        <f>IF(N175="zákl. přenesená",J175,0)</f>
        <v>0</v>
      </c>
      <c r="BH175" s="252">
        <f>IF(N175="sníž. přenesená",J175,0)</f>
        <v>0</v>
      </c>
      <c r="BI175" s="252">
        <f>IF(N175="nulová",J175,0)</f>
        <v>0</v>
      </c>
      <c r="BJ175" s="14" t="s">
        <v>83</v>
      </c>
      <c r="BK175" s="252">
        <f>ROUND(I175*H175,2)</f>
        <v>0</v>
      </c>
      <c r="BL175" s="14" t="s">
        <v>214</v>
      </c>
      <c r="BM175" s="251" t="s">
        <v>256</v>
      </c>
    </row>
    <row r="176" s="2" customFormat="1" ht="24.15" customHeight="1">
      <c r="A176" s="35"/>
      <c r="B176" s="36"/>
      <c r="C176" s="239" t="s">
        <v>257</v>
      </c>
      <c r="D176" s="239" t="s">
        <v>175</v>
      </c>
      <c r="E176" s="240" t="s">
        <v>1107</v>
      </c>
      <c r="F176" s="241" t="s">
        <v>1108</v>
      </c>
      <c r="G176" s="242" t="s">
        <v>213</v>
      </c>
      <c r="H176" s="243">
        <v>7</v>
      </c>
      <c r="I176" s="244"/>
      <c r="J176" s="245">
        <f>ROUND(I176*H176,2)</f>
        <v>0</v>
      </c>
      <c r="K176" s="246"/>
      <c r="L176" s="41"/>
      <c r="M176" s="247" t="s">
        <v>1</v>
      </c>
      <c r="N176" s="248" t="s">
        <v>41</v>
      </c>
      <c r="O176" s="88"/>
      <c r="P176" s="249">
        <f>O176*H176</f>
        <v>0</v>
      </c>
      <c r="Q176" s="249">
        <v>0.0049300000000000004</v>
      </c>
      <c r="R176" s="249">
        <f>Q176*H176</f>
        <v>0.034509999999999999</v>
      </c>
      <c r="S176" s="249">
        <v>0</v>
      </c>
      <c r="T176" s="250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51" t="s">
        <v>214</v>
      </c>
      <c r="AT176" s="251" t="s">
        <v>175</v>
      </c>
      <c r="AU176" s="251" t="s">
        <v>85</v>
      </c>
      <c r="AY176" s="14" t="s">
        <v>172</v>
      </c>
      <c r="BE176" s="252">
        <f>IF(N176="základní",J176,0)</f>
        <v>0</v>
      </c>
      <c r="BF176" s="252">
        <f>IF(N176="snížená",J176,0)</f>
        <v>0</v>
      </c>
      <c r="BG176" s="252">
        <f>IF(N176="zákl. přenesená",J176,0)</f>
        <v>0</v>
      </c>
      <c r="BH176" s="252">
        <f>IF(N176="sníž. přenesená",J176,0)</f>
        <v>0</v>
      </c>
      <c r="BI176" s="252">
        <f>IF(N176="nulová",J176,0)</f>
        <v>0</v>
      </c>
      <c r="BJ176" s="14" t="s">
        <v>83</v>
      </c>
      <c r="BK176" s="252">
        <f>ROUND(I176*H176,2)</f>
        <v>0</v>
      </c>
      <c r="BL176" s="14" t="s">
        <v>214</v>
      </c>
      <c r="BM176" s="251" t="s">
        <v>1109</v>
      </c>
    </row>
    <row r="177" s="2" customFormat="1" ht="21.75" customHeight="1">
      <c r="A177" s="35"/>
      <c r="B177" s="36"/>
      <c r="C177" s="239" t="s">
        <v>261</v>
      </c>
      <c r="D177" s="239" t="s">
        <v>175</v>
      </c>
      <c r="E177" s="240" t="s">
        <v>1110</v>
      </c>
      <c r="F177" s="241" t="s">
        <v>1111</v>
      </c>
      <c r="G177" s="242" t="s">
        <v>178</v>
      </c>
      <c r="H177" s="243">
        <v>1</v>
      </c>
      <c r="I177" s="244"/>
      <c r="J177" s="245">
        <f>ROUND(I177*H177,2)</f>
        <v>0</v>
      </c>
      <c r="K177" s="246"/>
      <c r="L177" s="41"/>
      <c r="M177" s="247" t="s">
        <v>1</v>
      </c>
      <c r="N177" s="248" t="s">
        <v>41</v>
      </c>
      <c r="O177" s="88"/>
      <c r="P177" s="249">
        <f>O177*H177</f>
        <v>0</v>
      </c>
      <c r="Q177" s="249">
        <v>0.0018699999999999999</v>
      </c>
      <c r="R177" s="249">
        <f>Q177*H177</f>
        <v>0.0018699999999999999</v>
      </c>
      <c r="S177" s="249">
        <v>0</v>
      </c>
      <c r="T177" s="250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51" t="s">
        <v>214</v>
      </c>
      <c r="AT177" s="251" t="s">
        <v>175</v>
      </c>
      <c r="AU177" s="251" t="s">
        <v>85</v>
      </c>
      <c r="AY177" s="14" t="s">
        <v>172</v>
      </c>
      <c r="BE177" s="252">
        <f>IF(N177="základní",J177,0)</f>
        <v>0</v>
      </c>
      <c r="BF177" s="252">
        <f>IF(N177="snížená",J177,0)</f>
        <v>0</v>
      </c>
      <c r="BG177" s="252">
        <f>IF(N177="zákl. přenesená",J177,0)</f>
        <v>0</v>
      </c>
      <c r="BH177" s="252">
        <f>IF(N177="sníž. přenesená",J177,0)</f>
        <v>0</v>
      </c>
      <c r="BI177" s="252">
        <f>IF(N177="nulová",J177,0)</f>
        <v>0</v>
      </c>
      <c r="BJ177" s="14" t="s">
        <v>83</v>
      </c>
      <c r="BK177" s="252">
        <f>ROUND(I177*H177,2)</f>
        <v>0</v>
      </c>
      <c r="BL177" s="14" t="s">
        <v>214</v>
      </c>
      <c r="BM177" s="251" t="s">
        <v>1112</v>
      </c>
    </row>
    <row r="178" s="2" customFormat="1" ht="24.15" customHeight="1">
      <c r="A178" s="35"/>
      <c r="B178" s="36"/>
      <c r="C178" s="239" t="s">
        <v>7</v>
      </c>
      <c r="D178" s="239" t="s">
        <v>175</v>
      </c>
      <c r="E178" s="240" t="s">
        <v>1113</v>
      </c>
      <c r="F178" s="241" t="s">
        <v>1114</v>
      </c>
      <c r="G178" s="242" t="s">
        <v>178</v>
      </c>
      <c r="H178" s="243">
        <v>1</v>
      </c>
      <c r="I178" s="244"/>
      <c r="J178" s="245">
        <f>ROUND(I178*H178,2)</f>
        <v>0</v>
      </c>
      <c r="K178" s="246"/>
      <c r="L178" s="41"/>
      <c r="M178" s="247" t="s">
        <v>1</v>
      </c>
      <c r="N178" s="248" t="s">
        <v>41</v>
      </c>
      <c r="O178" s="88"/>
      <c r="P178" s="249">
        <f>O178*H178</f>
        <v>0</v>
      </c>
      <c r="Q178" s="249">
        <v>0.0045199999999999997</v>
      </c>
      <c r="R178" s="249">
        <f>Q178*H178</f>
        <v>0.0045199999999999997</v>
      </c>
      <c r="S178" s="249">
        <v>0</v>
      </c>
      <c r="T178" s="250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51" t="s">
        <v>214</v>
      </c>
      <c r="AT178" s="251" t="s">
        <v>175</v>
      </c>
      <c r="AU178" s="251" t="s">
        <v>85</v>
      </c>
      <c r="AY178" s="14" t="s">
        <v>172</v>
      </c>
      <c r="BE178" s="252">
        <f>IF(N178="základní",J178,0)</f>
        <v>0</v>
      </c>
      <c r="BF178" s="252">
        <f>IF(N178="snížená",J178,0)</f>
        <v>0</v>
      </c>
      <c r="BG178" s="252">
        <f>IF(N178="zákl. přenesená",J178,0)</f>
        <v>0</v>
      </c>
      <c r="BH178" s="252">
        <f>IF(N178="sníž. přenesená",J178,0)</f>
        <v>0</v>
      </c>
      <c r="BI178" s="252">
        <f>IF(N178="nulová",J178,0)</f>
        <v>0</v>
      </c>
      <c r="BJ178" s="14" t="s">
        <v>83</v>
      </c>
      <c r="BK178" s="252">
        <f>ROUND(I178*H178,2)</f>
        <v>0</v>
      </c>
      <c r="BL178" s="14" t="s">
        <v>214</v>
      </c>
      <c r="BM178" s="251" t="s">
        <v>1115</v>
      </c>
    </row>
    <row r="179" s="2" customFormat="1" ht="16.5" customHeight="1">
      <c r="A179" s="35"/>
      <c r="B179" s="36"/>
      <c r="C179" s="239" t="s">
        <v>268</v>
      </c>
      <c r="D179" s="239" t="s">
        <v>175</v>
      </c>
      <c r="E179" s="240" t="s">
        <v>273</v>
      </c>
      <c r="F179" s="241" t="s">
        <v>274</v>
      </c>
      <c r="G179" s="242" t="s">
        <v>178</v>
      </c>
      <c r="H179" s="243">
        <v>2</v>
      </c>
      <c r="I179" s="244"/>
      <c r="J179" s="245">
        <f>ROUND(I179*H179,2)</f>
        <v>0</v>
      </c>
      <c r="K179" s="246"/>
      <c r="L179" s="41"/>
      <c r="M179" s="247" t="s">
        <v>1</v>
      </c>
      <c r="N179" s="248" t="s">
        <v>41</v>
      </c>
      <c r="O179" s="88"/>
      <c r="P179" s="249">
        <f>O179*H179</f>
        <v>0</v>
      </c>
      <c r="Q179" s="249">
        <v>0</v>
      </c>
      <c r="R179" s="249">
        <f>Q179*H179</f>
        <v>0</v>
      </c>
      <c r="S179" s="249">
        <v>0</v>
      </c>
      <c r="T179" s="250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51" t="s">
        <v>214</v>
      </c>
      <c r="AT179" s="251" t="s">
        <v>175</v>
      </c>
      <c r="AU179" s="251" t="s">
        <v>85</v>
      </c>
      <c r="AY179" s="14" t="s">
        <v>172</v>
      </c>
      <c r="BE179" s="252">
        <f>IF(N179="základní",J179,0)</f>
        <v>0</v>
      </c>
      <c r="BF179" s="252">
        <f>IF(N179="snížená",J179,0)</f>
        <v>0</v>
      </c>
      <c r="BG179" s="252">
        <f>IF(N179="zákl. přenesená",J179,0)</f>
        <v>0</v>
      </c>
      <c r="BH179" s="252">
        <f>IF(N179="sníž. přenesená",J179,0)</f>
        <v>0</v>
      </c>
      <c r="BI179" s="252">
        <f>IF(N179="nulová",J179,0)</f>
        <v>0</v>
      </c>
      <c r="BJ179" s="14" t="s">
        <v>83</v>
      </c>
      <c r="BK179" s="252">
        <f>ROUND(I179*H179,2)</f>
        <v>0</v>
      </c>
      <c r="BL179" s="14" t="s">
        <v>214</v>
      </c>
      <c r="BM179" s="251" t="s">
        <v>275</v>
      </c>
    </row>
    <row r="180" s="2" customFormat="1" ht="24.15" customHeight="1">
      <c r="A180" s="35"/>
      <c r="B180" s="36"/>
      <c r="C180" s="239" t="s">
        <v>272</v>
      </c>
      <c r="D180" s="239" t="s">
        <v>175</v>
      </c>
      <c r="E180" s="240" t="s">
        <v>277</v>
      </c>
      <c r="F180" s="241" t="s">
        <v>278</v>
      </c>
      <c r="G180" s="242" t="s">
        <v>213</v>
      </c>
      <c r="H180" s="243">
        <v>12</v>
      </c>
      <c r="I180" s="244"/>
      <c r="J180" s="245">
        <f>ROUND(I180*H180,2)</f>
        <v>0</v>
      </c>
      <c r="K180" s="246"/>
      <c r="L180" s="41"/>
      <c r="M180" s="247" t="s">
        <v>1</v>
      </c>
      <c r="N180" s="248" t="s">
        <v>41</v>
      </c>
      <c r="O180" s="88"/>
      <c r="P180" s="249">
        <f>O180*H180</f>
        <v>0</v>
      </c>
      <c r="Q180" s="249">
        <v>1.0000000000000001E-05</v>
      </c>
      <c r="R180" s="249">
        <f>Q180*H180</f>
        <v>0.00012000000000000002</v>
      </c>
      <c r="S180" s="249">
        <v>0</v>
      </c>
      <c r="T180" s="250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51" t="s">
        <v>279</v>
      </c>
      <c r="AT180" s="251" t="s">
        <v>175</v>
      </c>
      <c r="AU180" s="251" t="s">
        <v>85</v>
      </c>
      <c r="AY180" s="14" t="s">
        <v>172</v>
      </c>
      <c r="BE180" s="252">
        <f>IF(N180="základní",J180,0)</f>
        <v>0</v>
      </c>
      <c r="BF180" s="252">
        <f>IF(N180="snížená",J180,0)</f>
        <v>0</v>
      </c>
      <c r="BG180" s="252">
        <f>IF(N180="zákl. přenesená",J180,0)</f>
        <v>0</v>
      </c>
      <c r="BH180" s="252">
        <f>IF(N180="sníž. přenesená",J180,0)</f>
        <v>0</v>
      </c>
      <c r="BI180" s="252">
        <f>IF(N180="nulová",J180,0)</f>
        <v>0</v>
      </c>
      <c r="BJ180" s="14" t="s">
        <v>83</v>
      </c>
      <c r="BK180" s="252">
        <f>ROUND(I180*H180,2)</f>
        <v>0</v>
      </c>
      <c r="BL180" s="14" t="s">
        <v>279</v>
      </c>
      <c r="BM180" s="251" t="s">
        <v>280</v>
      </c>
    </row>
    <row r="181" s="2" customFormat="1" ht="16.5" customHeight="1">
      <c r="A181" s="35"/>
      <c r="B181" s="36"/>
      <c r="C181" s="239" t="s">
        <v>276</v>
      </c>
      <c r="D181" s="239" t="s">
        <v>175</v>
      </c>
      <c r="E181" s="240" t="s">
        <v>282</v>
      </c>
      <c r="F181" s="241" t="s">
        <v>283</v>
      </c>
      <c r="G181" s="242" t="s">
        <v>213</v>
      </c>
      <c r="H181" s="243">
        <v>12</v>
      </c>
      <c r="I181" s="244"/>
      <c r="J181" s="245">
        <f>ROUND(I181*H181,2)</f>
        <v>0</v>
      </c>
      <c r="K181" s="246"/>
      <c r="L181" s="41"/>
      <c r="M181" s="247" t="s">
        <v>1</v>
      </c>
      <c r="N181" s="248" t="s">
        <v>41</v>
      </c>
      <c r="O181" s="88"/>
      <c r="P181" s="249">
        <f>O181*H181</f>
        <v>0</v>
      </c>
      <c r="Q181" s="249">
        <v>0</v>
      </c>
      <c r="R181" s="249">
        <f>Q181*H181</f>
        <v>0</v>
      </c>
      <c r="S181" s="249">
        <v>0</v>
      </c>
      <c r="T181" s="250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51" t="s">
        <v>214</v>
      </c>
      <c r="AT181" s="251" t="s">
        <v>175</v>
      </c>
      <c r="AU181" s="251" t="s">
        <v>85</v>
      </c>
      <c r="AY181" s="14" t="s">
        <v>172</v>
      </c>
      <c r="BE181" s="252">
        <f>IF(N181="základní",J181,0)</f>
        <v>0</v>
      </c>
      <c r="BF181" s="252">
        <f>IF(N181="snížená",J181,0)</f>
        <v>0</v>
      </c>
      <c r="BG181" s="252">
        <f>IF(N181="zákl. přenesená",J181,0)</f>
        <v>0</v>
      </c>
      <c r="BH181" s="252">
        <f>IF(N181="sníž. přenesená",J181,0)</f>
        <v>0</v>
      </c>
      <c r="BI181" s="252">
        <f>IF(N181="nulová",J181,0)</f>
        <v>0</v>
      </c>
      <c r="BJ181" s="14" t="s">
        <v>83</v>
      </c>
      <c r="BK181" s="252">
        <f>ROUND(I181*H181,2)</f>
        <v>0</v>
      </c>
      <c r="BL181" s="14" t="s">
        <v>214</v>
      </c>
      <c r="BM181" s="251" t="s">
        <v>284</v>
      </c>
    </row>
    <row r="182" s="2" customFormat="1" ht="16.5" customHeight="1">
      <c r="A182" s="35"/>
      <c r="B182" s="36"/>
      <c r="C182" s="239" t="s">
        <v>281</v>
      </c>
      <c r="D182" s="239" t="s">
        <v>175</v>
      </c>
      <c r="E182" s="240" t="s">
        <v>286</v>
      </c>
      <c r="F182" s="241" t="s">
        <v>287</v>
      </c>
      <c r="G182" s="242" t="s">
        <v>178</v>
      </c>
      <c r="H182" s="243">
        <v>1</v>
      </c>
      <c r="I182" s="244"/>
      <c r="J182" s="245">
        <f>ROUND(I182*H182,2)</f>
        <v>0</v>
      </c>
      <c r="K182" s="246"/>
      <c r="L182" s="41"/>
      <c r="M182" s="247" t="s">
        <v>1</v>
      </c>
      <c r="N182" s="248" t="s">
        <v>41</v>
      </c>
      <c r="O182" s="88"/>
      <c r="P182" s="249">
        <f>O182*H182</f>
        <v>0</v>
      </c>
      <c r="Q182" s="249">
        <v>0</v>
      </c>
      <c r="R182" s="249">
        <f>Q182*H182</f>
        <v>0</v>
      </c>
      <c r="S182" s="249">
        <v>0</v>
      </c>
      <c r="T182" s="250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51" t="s">
        <v>214</v>
      </c>
      <c r="AT182" s="251" t="s">
        <v>175</v>
      </c>
      <c r="AU182" s="251" t="s">
        <v>85</v>
      </c>
      <c r="AY182" s="14" t="s">
        <v>172</v>
      </c>
      <c r="BE182" s="252">
        <f>IF(N182="základní",J182,0)</f>
        <v>0</v>
      </c>
      <c r="BF182" s="252">
        <f>IF(N182="snížená",J182,0)</f>
        <v>0</v>
      </c>
      <c r="BG182" s="252">
        <f>IF(N182="zákl. přenesená",J182,0)</f>
        <v>0</v>
      </c>
      <c r="BH182" s="252">
        <f>IF(N182="sníž. přenesená",J182,0)</f>
        <v>0</v>
      </c>
      <c r="BI182" s="252">
        <f>IF(N182="nulová",J182,0)</f>
        <v>0</v>
      </c>
      <c r="BJ182" s="14" t="s">
        <v>83</v>
      </c>
      <c r="BK182" s="252">
        <f>ROUND(I182*H182,2)</f>
        <v>0</v>
      </c>
      <c r="BL182" s="14" t="s">
        <v>214</v>
      </c>
      <c r="BM182" s="251" t="s">
        <v>288</v>
      </c>
    </row>
    <row r="183" s="2" customFormat="1" ht="33" customHeight="1">
      <c r="A183" s="35"/>
      <c r="B183" s="36"/>
      <c r="C183" s="239" t="s">
        <v>285</v>
      </c>
      <c r="D183" s="239" t="s">
        <v>175</v>
      </c>
      <c r="E183" s="240" t="s">
        <v>294</v>
      </c>
      <c r="F183" s="241" t="s">
        <v>295</v>
      </c>
      <c r="G183" s="242" t="s">
        <v>178</v>
      </c>
      <c r="H183" s="243">
        <v>3</v>
      </c>
      <c r="I183" s="244"/>
      <c r="J183" s="245">
        <f>ROUND(I183*H183,2)</f>
        <v>0</v>
      </c>
      <c r="K183" s="246"/>
      <c r="L183" s="41"/>
      <c r="M183" s="247" t="s">
        <v>1</v>
      </c>
      <c r="N183" s="248" t="s">
        <v>41</v>
      </c>
      <c r="O183" s="88"/>
      <c r="P183" s="249">
        <f>O183*H183</f>
        <v>0</v>
      </c>
      <c r="Q183" s="249">
        <v>0.00038000000000000002</v>
      </c>
      <c r="R183" s="249">
        <f>Q183*H183</f>
        <v>0.00114</v>
      </c>
      <c r="S183" s="249">
        <v>0</v>
      </c>
      <c r="T183" s="250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51" t="s">
        <v>214</v>
      </c>
      <c r="AT183" s="251" t="s">
        <v>175</v>
      </c>
      <c r="AU183" s="251" t="s">
        <v>85</v>
      </c>
      <c r="AY183" s="14" t="s">
        <v>172</v>
      </c>
      <c r="BE183" s="252">
        <f>IF(N183="základní",J183,0)</f>
        <v>0</v>
      </c>
      <c r="BF183" s="252">
        <f>IF(N183="snížená",J183,0)</f>
        <v>0</v>
      </c>
      <c r="BG183" s="252">
        <f>IF(N183="zákl. přenesená",J183,0)</f>
        <v>0</v>
      </c>
      <c r="BH183" s="252">
        <f>IF(N183="sníž. přenesená",J183,0)</f>
        <v>0</v>
      </c>
      <c r="BI183" s="252">
        <f>IF(N183="nulová",J183,0)</f>
        <v>0</v>
      </c>
      <c r="BJ183" s="14" t="s">
        <v>83</v>
      </c>
      <c r="BK183" s="252">
        <f>ROUND(I183*H183,2)</f>
        <v>0</v>
      </c>
      <c r="BL183" s="14" t="s">
        <v>214</v>
      </c>
      <c r="BM183" s="251" t="s">
        <v>296</v>
      </c>
    </row>
    <row r="184" s="2" customFormat="1" ht="37.8" customHeight="1">
      <c r="A184" s="35"/>
      <c r="B184" s="36"/>
      <c r="C184" s="239" t="s">
        <v>289</v>
      </c>
      <c r="D184" s="239" t="s">
        <v>175</v>
      </c>
      <c r="E184" s="240" t="s">
        <v>302</v>
      </c>
      <c r="F184" s="241" t="s">
        <v>303</v>
      </c>
      <c r="G184" s="242" t="s">
        <v>178</v>
      </c>
      <c r="H184" s="243">
        <v>1</v>
      </c>
      <c r="I184" s="244"/>
      <c r="J184" s="245">
        <f>ROUND(I184*H184,2)</f>
        <v>0</v>
      </c>
      <c r="K184" s="246"/>
      <c r="L184" s="41"/>
      <c r="M184" s="247" t="s">
        <v>1</v>
      </c>
      <c r="N184" s="248" t="s">
        <v>41</v>
      </c>
      <c r="O184" s="88"/>
      <c r="P184" s="249">
        <f>O184*H184</f>
        <v>0</v>
      </c>
      <c r="Q184" s="249">
        <v>0.00147</v>
      </c>
      <c r="R184" s="249">
        <f>Q184*H184</f>
        <v>0.00147</v>
      </c>
      <c r="S184" s="249">
        <v>0</v>
      </c>
      <c r="T184" s="250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51" t="s">
        <v>214</v>
      </c>
      <c r="AT184" s="251" t="s">
        <v>175</v>
      </c>
      <c r="AU184" s="251" t="s">
        <v>85</v>
      </c>
      <c r="AY184" s="14" t="s">
        <v>172</v>
      </c>
      <c r="BE184" s="252">
        <f>IF(N184="základní",J184,0)</f>
        <v>0</v>
      </c>
      <c r="BF184" s="252">
        <f>IF(N184="snížená",J184,0)</f>
        <v>0</v>
      </c>
      <c r="BG184" s="252">
        <f>IF(N184="zákl. přenesená",J184,0)</f>
        <v>0</v>
      </c>
      <c r="BH184" s="252">
        <f>IF(N184="sníž. přenesená",J184,0)</f>
        <v>0</v>
      </c>
      <c r="BI184" s="252">
        <f>IF(N184="nulová",J184,0)</f>
        <v>0</v>
      </c>
      <c r="BJ184" s="14" t="s">
        <v>83</v>
      </c>
      <c r="BK184" s="252">
        <f>ROUND(I184*H184,2)</f>
        <v>0</v>
      </c>
      <c r="BL184" s="14" t="s">
        <v>214</v>
      </c>
      <c r="BM184" s="251" t="s">
        <v>304</v>
      </c>
    </row>
    <row r="185" s="2" customFormat="1" ht="16.5" customHeight="1">
      <c r="A185" s="35"/>
      <c r="B185" s="36"/>
      <c r="C185" s="239" t="s">
        <v>293</v>
      </c>
      <c r="D185" s="239" t="s">
        <v>175</v>
      </c>
      <c r="E185" s="240" t="s">
        <v>306</v>
      </c>
      <c r="F185" s="241" t="s">
        <v>307</v>
      </c>
      <c r="G185" s="242" t="s">
        <v>178</v>
      </c>
      <c r="H185" s="243">
        <v>1</v>
      </c>
      <c r="I185" s="244"/>
      <c r="J185" s="245">
        <f>ROUND(I185*H185,2)</f>
        <v>0</v>
      </c>
      <c r="K185" s="246"/>
      <c r="L185" s="41"/>
      <c r="M185" s="247" t="s">
        <v>1</v>
      </c>
      <c r="N185" s="248" t="s">
        <v>41</v>
      </c>
      <c r="O185" s="88"/>
      <c r="P185" s="249">
        <f>O185*H185</f>
        <v>0</v>
      </c>
      <c r="Q185" s="249">
        <v>8.0000000000000007E-05</v>
      </c>
      <c r="R185" s="249">
        <f>Q185*H185</f>
        <v>8.0000000000000007E-05</v>
      </c>
      <c r="S185" s="249">
        <v>0</v>
      </c>
      <c r="T185" s="250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51" t="s">
        <v>214</v>
      </c>
      <c r="AT185" s="251" t="s">
        <v>175</v>
      </c>
      <c r="AU185" s="251" t="s">
        <v>85</v>
      </c>
      <c r="AY185" s="14" t="s">
        <v>172</v>
      </c>
      <c r="BE185" s="252">
        <f>IF(N185="základní",J185,0)</f>
        <v>0</v>
      </c>
      <c r="BF185" s="252">
        <f>IF(N185="snížená",J185,0)</f>
        <v>0</v>
      </c>
      <c r="BG185" s="252">
        <f>IF(N185="zákl. přenesená",J185,0)</f>
        <v>0</v>
      </c>
      <c r="BH185" s="252">
        <f>IF(N185="sníž. přenesená",J185,0)</f>
        <v>0</v>
      </c>
      <c r="BI185" s="252">
        <f>IF(N185="nulová",J185,0)</f>
        <v>0</v>
      </c>
      <c r="BJ185" s="14" t="s">
        <v>83</v>
      </c>
      <c r="BK185" s="252">
        <f>ROUND(I185*H185,2)</f>
        <v>0</v>
      </c>
      <c r="BL185" s="14" t="s">
        <v>214</v>
      </c>
      <c r="BM185" s="251" t="s">
        <v>1263</v>
      </c>
    </row>
    <row r="186" s="2" customFormat="1" ht="24.15" customHeight="1">
      <c r="A186" s="35"/>
      <c r="B186" s="36"/>
      <c r="C186" s="253" t="s">
        <v>297</v>
      </c>
      <c r="D186" s="253" t="s">
        <v>181</v>
      </c>
      <c r="E186" s="254" t="s">
        <v>310</v>
      </c>
      <c r="F186" s="255" t="s">
        <v>311</v>
      </c>
      <c r="G186" s="256" t="s">
        <v>178</v>
      </c>
      <c r="H186" s="257">
        <v>1</v>
      </c>
      <c r="I186" s="258"/>
      <c r="J186" s="259">
        <f>ROUND(I186*H186,2)</f>
        <v>0</v>
      </c>
      <c r="K186" s="260"/>
      <c r="L186" s="261"/>
      <c r="M186" s="262" t="s">
        <v>1</v>
      </c>
      <c r="N186" s="263" t="s">
        <v>41</v>
      </c>
      <c r="O186" s="88"/>
      <c r="P186" s="249">
        <f>O186*H186</f>
        <v>0</v>
      </c>
      <c r="Q186" s="249">
        <v>0.00050000000000000001</v>
      </c>
      <c r="R186" s="249">
        <f>Q186*H186</f>
        <v>0.00050000000000000001</v>
      </c>
      <c r="S186" s="249">
        <v>0</v>
      </c>
      <c r="T186" s="250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51" t="s">
        <v>309</v>
      </c>
      <c r="AT186" s="251" t="s">
        <v>181</v>
      </c>
      <c r="AU186" s="251" t="s">
        <v>85</v>
      </c>
      <c r="AY186" s="14" t="s">
        <v>172</v>
      </c>
      <c r="BE186" s="252">
        <f>IF(N186="základní",J186,0)</f>
        <v>0</v>
      </c>
      <c r="BF186" s="252">
        <f>IF(N186="snížená",J186,0)</f>
        <v>0</v>
      </c>
      <c r="BG186" s="252">
        <f>IF(N186="zákl. přenesená",J186,0)</f>
        <v>0</v>
      </c>
      <c r="BH186" s="252">
        <f>IF(N186="sníž. přenesená",J186,0)</f>
        <v>0</v>
      </c>
      <c r="BI186" s="252">
        <f>IF(N186="nulová",J186,0)</f>
        <v>0</v>
      </c>
      <c r="BJ186" s="14" t="s">
        <v>83</v>
      </c>
      <c r="BK186" s="252">
        <f>ROUND(I186*H186,2)</f>
        <v>0</v>
      </c>
      <c r="BL186" s="14" t="s">
        <v>214</v>
      </c>
      <c r="BM186" s="251" t="s">
        <v>1264</v>
      </c>
    </row>
    <row r="187" s="2" customFormat="1" ht="24.15" customHeight="1">
      <c r="A187" s="35"/>
      <c r="B187" s="36"/>
      <c r="C187" s="239" t="s">
        <v>301</v>
      </c>
      <c r="D187" s="239" t="s">
        <v>175</v>
      </c>
      <c r="E187" s="240" t="s">
        <v>314</v>
      </c>
      <c r="F187" s="241" t="s">
        <v>315</v>
      </c>
      <c r="G187" s="242" t="s">
        <v>178</v>
      </c>
      <c r="H187" s="243">
        <v>1</v>
      </c>
      <c r="I187" s="244"/>
      <c r="J187" s="245">
        <f>ROUND(I187*H187,2)</f>
        <v>0</v>
      </c>
      <c r="K187" s="246"/>
      <c r="L187" s="41"/>
      <c r="M187" s="247" t="s">
        <v>1</v>
      </c>
      <c r="N187" s="248" t="s">
        <v>41</v>
      </c>
      <c r="O187" s="88"/>
      <c r="P187" s="249">
        <f>O187*H187</f>
        <v>0</v>
      </c>
      <c r="Q187" s="249">
        <v>0.00075000000000000002</v>
      </c>
      <c r="R187" s="249">
        <f>Q187*H187</f>
        <v>0.00075000000000000002</v>
      </c>
      <c r="S187" s="249">
        <v>0</v>
      </c>
      <c r="T187" s="250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51" t="s">
        <v>214</v>
      </c>
      <c r="AT187" s="251" t="s">
        <v>175</v>
      </c>
      <c r="AU187" s="251" t="s">
        <v>85</v>
      </c>
      <c r="AY187" s="14" t="s">
        <v>172</v>
      </c>
      <c r="BE187" s="252">
        <f>IF(N187="základní",J187,0)</f>
        <v>0</v>
      </c>
      <c r="BF187" s="252">
        <f>IF(N187="snížená",J187,0)</f>
        <v>0</v>
      </c>
      <c r="BG187" s="252">
        <f>IF(N187="zákl. přenesená",J187,0)</f>
        <v>0</v>
      </c>
      <c r="BH187" s="252">
        <f>IF(N187="sníž. přenesená",J187,0)</f>
        <v>0</v>
      </c>
      <c r="BI187" s="252">
        <f>IF(N187="nulová",J187,0)</f>
        <v>0</v>
      </c>
      <c r="BJ187" s="14" t="s">
        <v>83</v>
      </c>
      <c r="BK187" s="252">
        <f>ROUND(I187*H187,2)</f>
        <v>0</v>
      </c>
      <c r="BL187" s="14" t="s">
        <v>214</v>
      </c>
      <c r="BM187" s="251" t="s">
        <v>1265</v>
      </c>
    </row>
    <row r="188" s="2" customFormat="1" ht="16.5" customHeight="1">
      <c r="A188" s="35"/>
      <c r="B188" s="36"/>
      <c r="C188" s="239" t="s">
        <v>305</v>
      </c>
      <c r="D188" s="239" t="s">
        <v>175</v>
      </c>
      <c r="E188" s="240" t="s">
        <v>318</v>
      </c>
      <c r="F188" s="241" t="s">
        <v>319</v>
      </c>
      <c r="G188" s="242" t="s">
        <v>178</v>
      </c>
      <c r="H188" s="243">
        <v>1</v>
      </c>
      <c r="I188" s="244"/>
      <c r="J188" s="245">
        <f>ROUND(I188*H188,2)</f>
        <v>0</v>
      </c>
      <c r="K188" s="246"/>
      <c r="L188" s="41"/>
      <c r="M188" s="247" t="s">
        <v>1</v>
      </c>
      <c r="N188" s="248" t="s">
        <v>41</v>
      </c>
      <c r="O188" s="88"/>
      <c r="P188" s="249">
        <f>O188*H188</f>
        <v>0</v>
      </c>
      <c r="Q188" s="249">
        <v>0.00024000000000000001</v>
      </c>
      <c r="R188" s="249">
        <f>Q188*H188</f>
        <v>0.00024000000000000001</v>
      </c>
      <c r="S188" s="249">
        <v>0</v>
      </c>
      <c r="T188" s="250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51" t="s">
        <v>214</v>
      </c>
      <c r="AT188" s="251" t="s">
        <v>175</v>
      </c>
      <c r="AU188" s="251" t="s">
        <v>85</v>
      </c>
      <c r="AY188" s="14" t="s">
        <v>172</v>
      </c>
      <c r="BE188" s="252">
        <f>IF(N188="základní",J188,0)</f>
        <v>0</v>
      </c>
      <c r="BF188" s="252">
        <f>IF(N188="snížená",J188,0)</f>
        <v>0</v>
      </c>
      <c r="BG188" s="252">
        <f>IF(N188="zákl. přenesená",J188,0)</f>
        <v>0</v>
      </c>
      <c r="BH188" s="252">
        <f>IF(N188="sníž. přenesená",J188,0)</f>
        <v>0</v>
      </c>
      <c r="BI188" s="252">
        <f>IF(N188="nulová",J188,0)</f>
        <v>0</v>
      </c>
      <c r="BJ188" s="14" t="s">
        <v>83</v>
      </c>
      <c r="BK188" s="252">
        <f>ROUND(I188*H188,2)</f>
        <v>0</v>
      </c>
      <c r="BL188" s="14" t="s">
        <v>214</v>
      </c>
      <c r="BM188" s="251" t="s">
        <v>1266</v>
      </c>
    </row>
    <row r="189" s="2" customFormat="1" ht="24.15" customHeight="1">
      <c r="A189" s="35"/>
      <c r="B189" s="36"/>
      <c r="C189" s="239" t="s">
        <v>309</v>
      </c>
      <c r="D189" s="239" t="s">
        <v>175</v>
      </c>
      <c r="E189" s="240" t="s">
        <v>322</v>
      </c>
      <c r="F189" s="241" t="s">
        <v>323</v>
      </c>
      <c r="G189" s="242" t="s">
        <v>227</v>
      </c>
      <c r="H189" s="264"/>
      <c r="I189" s="244"/>
      <c r="J189" s="245">
        <f>ROUND(I189*H189,2)</f>
        <v>0</v>
      </c>
      <c r="K189" s="246"/>
      <c r="L189" s="41"/>
      <c r="M189" s="247" t="s">
        <v>1</v>
      </c>
      <c r="N189" s="248" t="s">
        <v>41</v>
      </c>
      <c r="O189" s="88"/>
      <c r="P189" s="249">
        <f>O189*H189</f>
        <v>0</v>
      </c>
      <c r="Q189" s="249">
        <v>0</v>
      </c>
      <c r="R189" s="249">
        <f>Q189*H189</f>
        <v>0</v>
      </c>
      <c r="S189" s="249">
        <v>0</v>
      </c>
      <c r="T189" s="250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51" t="s">
        <v>214</v>
      </c>
      <c r="AT189" s="251" t="s">
        <v>175</v>
      </c>
      <c r="AU189" s="251" t="s">
        <v>85</v>
      </c>
      <c r="AY189" s="14" t="s">
        <v>172</v>
      </c>
      <c r="BE189" s="252">
        <f>IF(N189="základní",J189,0)</f>
        <v>0</v>
      </c>
      <c r="BF189" s="252">
        <f>IF(N189="snížená",J189,0)</f>
        <v>0</v>
      </c>
      <c r="BG189" s="252">
        <f>IF(N189="zákl. přenesená",J189,0)</f>
        <v>0</v>
      </c>
      <c r="BH189" s="252">
        <f>IF(N189="sníž. přenesená",J189,0)</f>
        <v>0</v>
      </c>
      <c r="BI189" s="252">
        <f>IF(N189="nulová",J189,0)</f>
        <v>0</v>
      </c>
      <c r="BJ189" s="14" t="s">
        <v>83</v>
      </c>
      <c r="BK189" s="252">
        <f>ROUND(I189*H189,2)</f>
        <v>0</v>
      </c>
      <c r="BL189" s="14" t="s">
        <v>214</v>
      </c>
      <c r="BM189" s="251" t="s">
        <v>324</v>
      </c>
    </row>
    <row r="190" s="2" customFormat="1" ht="24.15" customHeight="1">
      <c r="A190" s="35"/>
      <c r="B190" s="36"/>
      <c r="C190" s="239" t="s">
        <v>313</v>
      </c>
      <c r="D190" s="239" t="s">
        <v>175</v>
      </c>
      <c r="E190" s="240" t="s">
        <v>326</v>
      </c>
      <c r="F190" s="241" t="s">
        <v>327</v>
      </c>
      <c r="G190" s="242" t="s">
        <v>227</v>
      </c>
      <c r="H190" s="264"/>
      <c r="I190" s="244"/>
      <c r="J190" s="245">
        <f>ROUND(I190*H190,2)</f>
        <v>0</v>
      </c>
      <c r="K190" s="246"/>
      <c r="L190" s="41"/>
      <c r="M190" s="247" t="s">
        <v>1</v>
      </c>
      <c r="N190" s="248" t="s">
        <v>41</v>
      </c>
      <c r="O190" s="88"/>
      <c r="P190" s="249">
        <f>O190*H190</f>
        <v>0</v>
      </c>
      <c r="Q190" s="249">
        <v>0</v>
      </c>
      <c r="R190" s="249">
        <f>Q190*H190</f>
        <v>0</v>
      </c>
      <c r="S190" s="249">
        <v>0</v>
      </c>
      <c r="T190" s="250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51" t="s">
        <v>214</v>
      </c>
      <c r="AT190" s="251" t="s">
        <v>175</v>
      </c>
      <c r="AU190" s="251" t="s">
        <v>85</v>
      </c>
      <c r="AY190" s="14" t="s">
        <v>172</v>
      </c>
      <c r="BE190" s="252">
        <f>IF(N190="základní",J190,0)</f>
        <v>0</v>
      </c>
      <c r="BF190" s="252">
        <f>IF(N190="snížená",J190,0)</f>
        <v>0</v>
      </c>
      <c r="BG190" s="252">
        <f>IF(N190="zákl. přenesená",J190,0)</f>
        <v>0</v>
      </c>
      <c r="BH190" s="252">
        <f>IF(N190="sníž. přenesená",J190,0)</f>
        <v>0</v>
      </c>
      <c r="BI190" s="252">
        <f>IF(N190="nulová",J190,0)</f>
        <v>0</v>
      </c>
      <c r="BJ190" s="14" t="s">
        <v>83</v>
      </c>
      <c r="BK190" s="252">
        <f>ROUND(I190*H190,2)</f>
        <v>0</v>
      </c>
      <c r="BL190" s="14" t="s">
        <v>214</v>
      </c>
      <c r="BM190" s="251" t="s">
        <v>328</v>
      </c>
    </row>
    <row r="191" s="12" customFormat="1" ht="22.8" customHeight="1">
      <c r="A191" s="12"/>
      <c r="B191" s="223"/>
      <c r="C191" s="224"/>
      <c r="D191" s="225" t="s">
        <v>75</v>
      </c>
      <c r="E191" s="237" t="s">
        <v>329</v>
      </c>
      <c r="F191" s="237" t="s">
        <v>330</v>
      </c>
      <c r="G191" s="224"/>
      <c r="H191" s="224"/>
      <c r="I191" s="227"/>
      <c r="J191" s="238">
        <f>BK191</f>
        <v>0</v>
      </c>
      <c r="K191" s="224"/>
      <c r="L191" s="229"/>
      <c r="M191" s="230"/>
      <c r="N191" s="231"/>
      <c r="O191" s="231"/>
      <c r="P191" s="232">
        <v>0</v>
      </c>
      <c r="Q191" s="231"/>
      <c r="R191" s="232">
        <v>0</v>
      </c>
      <c r="S191" s="231"/>
      <c r="T191" s="233"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34" t="s">
        <v>85</v>
      </c>
      <c r="AT191" s="235" t="s">
        <v>75</v>
      </c>
      <c r="AU191" s="235" t="s">
        <v>83</v>
      </c>
      <c r="AY191" s="234" t="s">
        <v>172</v>
      </c>
      <c r="BK191" s="236">
        <v>0</v>
      </c>
    </row>
    <row r="192" s="12" customFormat="1" ht="22.8" customHeight="1">
      <c r="A192" s="12"/>
      <c r="B192" s="223"/>
      <c r="C192" s="224"/>
      <c r="D192" s="225" t="s">
        <v>75</v>
      </c>
      <c r="E192" s="237" t="s">
        <v>331</v>
      </c>
      <c r="F192" s="237" t="s">
        <v>332</v>
      </c>
      <c r="G192" s="224"/>
      <c r="H192" s="224"/>
      <c r="I192" s="227"/>
      <c r="J192" s="238">
        <f>BK192</f>
        <v>0</v>
      </c>
      <c r="K192" s="224"/>
      <c r="L192" s="229"/>
      <c r="M192" s="230"/>
      <c r="N192" s="231"/>
      <c r="O192" s="231"/>
      <c r="P192" s="232">
        <f>SUM(P193:P210)</f>
        <v>0</v>
      </c>
      <c r="Q192" s="231"/>
      <c r="R192" s="232">
        <f>SUM(R193:R210)</f>
        <v>0</v>
      </c>
      <c r="S192" s="231"/>
      <c r="T192" s="233">
        <f>SUM(T193:T210)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234" t="s">
        <v>85</v>
      </c>
      <c r="AT192" s="235" t="s">
        <v>75</v>
      </c>
      <c r="AU192" s="235" t="s">
        <v>83</v>
      </c>
      <c r="AY192" s="234" t="s">
        <v>172</v>
      </c>
      <c r="BK192" s="236">
        <f>SUM(BK193:BK210)</f>
        <v>0</v>
      </c>
    </row>
    <row r="193" s="2" customFormat="1" ht="16.5" customHeight="1">
      <c r="A193" s="35"/>
      <c r="B193" s="36"/>
      <c r="C193" s="239" t="s">
        <v>317</v>
      </c>
      <c r="D193" s="239" t="s">
        <v>175</v>
      </c>
      <c r="E193" s="240" t="s">
        <v>334</v>
      </c>
      <c r="F193" s="241" t="s">
        <v>335</v>
      </c>
      <c r="G193" s="242" t="s">
        <v>336</v>
      </c>
      <c r="H193" s="243">
        <v>24</v>
      </c>
      <c r="I193" s="244"/>
      <c r="J193" s="245">
        <f>ROUND(I193*H193,2)</f>
        <v>0</v>
      </c>
      <c r="K193" s="246"/>
      <c r="L193" s="41"/>
      <c r="M193" s="247" t="s">
        <v>1</v>
      </c>
      <c r="N193" s="248" t="s">
        <v>41</v>
      </c>
      <c r="O193" s="88"/>
      <c r="P193" s="249">
        <f>O193*H193</f>
        <v>0</v>
      </c>
      <c r="Q193" s="249">
        <v>0</v>
      </c>
      <c r="R193" s="249">
        <f>Q193*H193</f>
        <v>0</v>
      </c>
      <c r="S193" s="249">
        <v>0</v>
      </c>
      <c r="T193" s="250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51" t="s">
        <v>214</v>
      </c>
      <c r="AT193" s="251" t="s">
        <v>175</v>
      </c>
      <c r="AU193" s="251" t="s">
        <v>85</v>
      </c>
      <c r="AY193" s="14" t="s">
        <v>172</v>
      </c>
      <c r="BE193" s="252">
        <f>IF(N193="základní",J193,0)</f>
        <v>0</v>
      </c>
      <c r="BF193" s="252">
        <f>IF(N193="snížená",J193,0)</f>
        <v>0</v>
      </c>
      <c r="BG193" s="252">
        <f>IF(N193="zákl. přenesená",J193,0)</f>
        <v>0</v>
      </c>
      <c r="BH193" s="252">
        <f>IF(N193="sníž. přenesená",J193,0)</f>
        <v>0</v>
      </c>
      <c r="BI193" s="252">
        <f>IF(N193="nulová",J193,0)</f>
        <v>0</v>
      </c>
      <c r="BJ193" s="14" t="s">
        <v>83</v>
      </c>
      <c r="BK193" s="252">
        <f>ROUND(I193*H193,2)</f>
        <v>0</v>
      </c>
      <c r="BL193" s="14" t="s">
        <v>214</v>
      </c>
      <c r="BM193" s="251" t="s">
        <v>337</v>
      </c>
    </row>
    <row r="194" s="2" customFormat="1" ht="16.5" customHeight="1">
      <c r="A194" s="35"/>
      <c r="B194" s="36"/>
      <c r="C194" s="253" t="s">
        <v>321</v>
      </c>
      <c r="D194" s="253" t="s">
        <v>181</v>
      </c>
      <c r="E194" s="254" t="s">
        <v>1120</v>
      </c>
      <c r="F194" s="255" t="s">
        <v>1121</v>
      </c>
      <c r="G194" s="256" t="s">
        <v>341</v>
      </c>
      <c r="H194" s="257">
        <v>1</v>
      </c>
      <c r="I194" s="258"/>
      <c r="J194" s="259">
        <f>ROUND(I194*H194,2)</f>
        <v>0</v>
      </c>
      <c r="K194" s="260"/>
      <c r="L194" s="261"/>
      <c r="M194" s="262" t="s">
        <v>1</v>
      </c>
      <c r="N194" s="263" t="s">
        <v>41</v>
      </c>
      <c r="O194" s="88"/>
      <c r="P194" s="249">
        <f>O194*H194</f>
        <v>0</v>
      </c>
      <c r="Q194" s="249">
        <v>0</v>
      </c>
      <c r="R194" s="249">
        <f>Q194*H194</f>
        <v>0</v>
      </c>
      <c r="S194" s="249">
        <v>0</v>
      </c>
      <c r="T194" s="250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51" t="s">
        <v>309</v>
      </c>
      <c r="AT194" s="251" t="s">
        <v>181</v>
      </c>
      <c r="AU194" s="251" t="s">
        <v>85</v>
      </c>
      <c r="AY194" s="14" t="s">
        <v>172</v>
      </c>
      <c r="BE194" s="252">
        <f>IF(N194="základní",J194,0)</f>
        <v>0</v>
      </c>
      <c r="BF194" s="252">
        <f>IF(N194="snížená",J194,0)</f>
        <v>0</v>
      </c>
      <c r="BG194" s="252">
        <f>IF(N194="zákl. přenesená",J194,0)</f>
        <v>0</v>
      </c>
      <c r="BH194" s="252">
        <f>IF(N194="sníž. přenesená",J194,0)</f>
        <v>0</v>
      </c>
      <c r="BI194" s="252">
        <f>IF(N194="nulová",J194,0)</f>
        <v>0</v>
      </c>
      <c r="BJ194" s="14" t="s">
        <v>83</v>
      </c>
      <c r="BK194" s="252">
        <f>ROUND(I194*H194,2)</f>
        <v>0</v>
      </c>
      <c r="BL194" s="14" t="s">
        <v>214</v>
      </c>
      <c r="BM194" s="251" t="s">
        <v>1122</v>
      </c>
    </row>
    <row r="195" s="2" customFormat="1" ht="16.5" customHeight="1">
      <c r="A195" s="35"/>
      <c r="B195" s="36"/>
      <c r="C195" s="253" t="s">
        <v>325</v>
      </c>
      <c r="D195" s="253" t="s">
        <v>181</v>
      </c>
      <c r="E195" s="254" t="s">
        <v>1123</v>
      </c>
      <c r="F195" s="255" t="s">
        <v>1124</v>
      </c>
      <c r="G195" s="256" t="s">
        <v>341</v>
      </c>
      <c r="H195" s="257">
        <v>1</v>
      </c>
      <c r="I195" s="258"/>
      <c r="J195" s="259">
        <f>ROUND(I195*H195,2)</f>
        <v>0</v>
      </c>
      <c r="K195" s="260"/>
      <c r="L195" s="261"/>
      <c r="M195" s="262" t="s">
        <v>1</v>
      </c>
      <c r="N195" s="263" t="s">
        <v>41</v>
      </c>
      <c r="O195" s="88"/>
      <c r="P195" s="249">
        <f>O195*H195</f>
        <v>0</v>
      </c>
      <c r="Q195" s="249">
        <v>0</v>
      </c>
      <c r="R195" s="249">
        <f>Q195*H195</f>
        <v>0</v>
      </c>
      <c r="S195" s="249">
        <v>0</v>
      </c>
      <c r="T195" s="250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51" t="s">
        <v>309</v>
      </c>
      <c r="AT195" s="251" t="s">
        <v>181</v>
      </c>
      <c r="AU195" s="251" t="s">
        <v>85</v>
      </c>
      <c r="AY195" s="14" t="s">
        <v>172</v>
      </c>
      <c r="BE195" s="252">
        <f>IF(N195="základní",J195,0)</f>
        <v>0</v>
      </c>
      <c r="BF195" s="252">
        <f>IF(N195="snížená",J195,0)</f>
        <v>0</v>
      </c>
      <c r="BG195" s="252">
        <f>IF(N195="zákl. přenesená",J195,0)</f>
        <v>0</v>
      </c>
      <c r="BH195" s="252">
        <f>IF(N195="sníž. přenesená",J195,0)</f>
        <v>0</v>
      </c>
      <c r="BI195" s="252">
        <f>IF(N195="nulová",J195,0)</f>
        <v>0</v>
      </c>
      <c r="BJ195" s="14" t="s">
        <v>83</v>
      </c>
      <c r="BK195" s="252">
        <f>ROUND(I195*H195,2)</f>
        <v>0</v>
      </c>
      <c r="BL195" s="14" t="s">
        <v>214</v>
      </c>
      <c r="BM195" s="251" t="s">
        <v>1125</v>
      </c>
    </row>
    <row r="196" s="2" customFormat="1" ht="16.5" customHeight="1">
      <c r="A196" s="35"/>
      <c r="B196" s="36"/>
      <c r="C196" s="253" t="s">
        <v>333</v>
      </c>
      <c r="D196" s="253" t="s">
        <v>181</v>
      </c>
      <c r="E196" s="254" t="s">
        <v>1126</v>
      </c>
      <c r="F196" s="255" t="s">
        <v>1127</v>
      </c>
      <c r="G196" s="256" t="s">
        <v>341</v>
      </c>
      <c r="H196" s="257">
        <v>1</v>
      </c>
      <c r="I196" s="258"/>
      <c r="J196" s="259">
        <f>ROUND(I196*H196,2)</f>
        <v>0</v>
      </c>
      <c r="K196" s="260"/>
      <c r="L196" s="261"/>
      <c r="M196" s="262" t="s">
        <v>1</v>
      </c>
      <c r="N196" s="263" t="s">
        <v>41</v>
      </c>
      <c r="O196" s="88"/>
      <c r="P196" s="249">
        <f>O196*H196</f>
        <v>0</v>
      </c>
      <c r="Q196" s="249">
        <v>0</v>
      </c>
      <c r="R196" s="249">
        <f>Q196*H196</f>
        <v>0</v>
      </c>
      <c r="S196" s="249">
        <v>0</v>
      </c>
      <c r="T196" s="250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51" t="s">
        <v>309</v>
      </c>
      <c r="AT196" s="251" t="s">
        <v>181</v>
      </c>
      <c r="AU196" s="251" t="s">
        <v>85</v>
      </c>
      <c r="AY196" s="14" t="s">
        <v>172</v>
      </c>
      <c r="BE196" s="252">
        <f>IF(N196="základní",J196,0)</f>
        <v>0</v>
      </c>
      <c r="BF196" s="252">
        <f>IF(N196="snížená",J196,0)</f>
        <v>0</v>
      </c>
      <c r="BG196" s="252">
        <f>IF(N196="zákl. přenesená",J196,0)</f>
        <v>0</v>
      </c>
      <c r="BH196" s="252">
        <f>IF(N196="sníž. přenesená",J196,0)</f>
        <v>0</v>
      </c>
      <c r="BI196" s="252">
        <f>IF(N196="nulová",J196,0)</f>
        <v>0</v>
      </c>
      <c r="BJ196" s="14" t="s">
        <v>83</v>
      </c>
      <c r="BK196" s="252">
        <f>ROUND(I196*H196,2)</f>
        <v>0</v>
      </c>
      <c r="BL196" s="14" t="s">
        <v>214</v>
      </c>
      <c r="BM196" s="251" t="s">
        <v>1128</v>
      </c>
    </row>
    <row r="197" s="2" customFormat="1" ht="16.5" customHeight="1">
      <c r="A197" s="35"/>
      <c r="B197" s="36"/>
      <c r="C197" s="253" t="s">
        <v>338</v>
      </c>
      <c r="D197" s="253" t="s">
        <v>181</v>
      </c>
      <c r="E197" s="254" t="s">
        <v>1129</v>
      </c>
      <c r="F197" s="255" t="s">
        <v>1130</v>
      </c>
      <c r="G197" s="256" t="s">
        <v>341</v>
      </c>
      <c r="H197" s="257">
        <v>2</v>
      </c>
      <c r="I197" s="258"/>
      <c r="J197" s="259">
        <f>ROUND(I197*H197,2)</f>
        <v>0</v>
      </c>
      <c r="K197" s="260"/>
      <c r="L197" s="261"/>
      <c r="M197" s="262" t="s">
        <v>1</v>
      </c>
      <c r="N197" s="263" t="s">
        <v>41</v>
      </c>
      <c r="O197" s="88"/>
      <c r="P197" s="249">
        <f>O197*H197</f>
        <v>0</v>
      </c>
      <c r="Q197" s="249">
        <v>0</v>
      </c>
      <c r="R197" s="249">
        <f>Q197*H197</f>
        <v>0</v>
      </c>
      <c r="S197" s="249">
        <v>0</v>
      </c>
      <c r="T197" s="250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51" t="s">
        <v>309</v>
      </c>
      <c r="AT197" s="251" t="s">
        <v>181</v>
      </c>
      <c r="AU197" s="251" t="s">
        <v>85</v>
      </c>
      <c r="AY197" s="14" t="s">
        <v>172</v>
      </c>
      <c r="BE197" s="252">
        <f>IF(N197="základní",J197,0)</f>
        <v>0</v>
      </c>
      <c r="BF197" s="252">
        <f>IF(N197="snížená",J197,0)</f>
        <v>0</v>
      </c>
      <c r="BG197" s="252">
        <f>IF(N197="zákl. přenesená",J197,0)</f>
        <v>0</v>
      </c>
      <c r="BH197" s="252">
        <f>IF(N197="sníž. přenesená",J197,0)</f>
        <v>0</v>
      </c>
      <c r="BI197" s="252">
        <f>IF(N197="nulová",J197,0)</f>
        <v>0</v>
      </c>
      <c r="BJ197" s="14" t="s">
        <v>83</v>
      </c>
      <c r="BK197" s="252">
        <f>ROUND(I197*H197,2)</f>
        <v>0</v>
      </c>
      <c r="BL197" s="14" t="s">
        <v>214</v>
      </c>
      <c r="BM197" s="251" t="s">
        <v>1131</v>
      </c>
    </row>
    <row r="198" s="2" customFormat="1" ht="21.75" customHeight="1">
      <c r="A198" s="35"/>
      <c r="B198" s="36"/>
      <c r="C198" s="253" t="s">
        <v>343</v>
      </c>
      <c r="D198" s="253" t="s">
        <v>181</v>
      </c>
      <c r="E198" s="254" t="s">
        <v>1132</v>
      </c>
      <c r="F198" s="255" t="s">
        <v>1133</v>
      </c>
      <c r="G198" s="256" t="s">
        <v>341</v>
      </c>
      <c r="H198" s="257">
        <v>1</v>
      </c>
      <c r="I198" s="258"/>
      <c r="J198" s="259">
        <f>ROUND(I198*H198,2)</f>
        <v>0</v>
      </c>
      <c r="K198" s="260"/>
      <c r="L198" s="261"/>
      <c r="M198" s="262" t="s">
        <v>1</v>
      </c>
      <c r="N198" s="263" t="s">
        <v>41</v>
      </c>
      <c r="O198" s="88"/>
      <c r="P198" s="249">
        <f>O198*H198</f>
        <v>0</v>
      </c>
      <c r="Q198" s="249">
        <v>0</v>
      </c>
      <c r="R198" s="249">
        <f>Q198*H198</f>
        <v>0</v>
      </c>
      <c r="S198" s="249">
        <v>0</v>
      </c>
      <c r="T198" s="250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51" t="s">
        <v>309</v>
      </c>
      <c r="AT198" s="251" t="s">
        <v>181</v>
      </c>
      <c r="AU198" s="251" t="s">
        <v>85</v>
      </c>
      <c r="AY198" s="14" t="s">
        <v>172</v>
      </c>
      <c r="BE198" s="252">
        <f>IF(N198="základní",J198,0)</f>
        <v>0</v>
      </c>
      <c r="BF198" s="252">
        <f>IF(N198="snížená",J198,0)</f>
        <v>0</v>
      </c>
      <c r="BG198" s="252">
        <f>IF(N198="zákl. přenesená",J198,0)</f>
        <v>0</v>
      </c>
      <c r="BH198" s="252">
        <f>IF(N198="sníž. přenesená",J198,0)</f>
        <v>0</v>
      </c>
      <c r="BI198" s="252">
        <f>IF(N198="nulová",J198,0)</f>
        <v>0</v>
      </c>
      <c r="BJ198" s="14" t="s">
        <v>83</v>
      </c>
      <c r="BK198" s="252">
        <f>ROUND(I198*H198,2)</f>
        <v>0</v>
      </c>
      <c r="BL198" s="14" t="s">
        <v>214</v>
      </c>
      <c r="BM198" s="251" t="s">
        <v>1134</v>
      </c>
    </row>
    <row r="199" s="2" customFormat="1" ht="16.5" customHeight="1">
      <c r="A199" s="35"/>
      <c r="B199" s="36"/>
      <c r="C199" s="253" t="s">
        <v>347</v>
      </c>
      <c r="D199" s="253" t="s">
        <v>181</v>
      </c>
      <c r="E199" s="254" t="s">
        <v>1135</v>
      </c>
      <c r="F199" s="255" t="s">
        <v>361</v>
      </c>
      <c r="G199" s="256" t="s">
        <v>341</v>
      </c>
      <c r="H199" s="257">
        <v>4</v>
      </c>
      <c r="I199" s="258"/>
      <c r="J199" s="259">
        <f>ROUND(I199*H199,2)</f>
        <v>0</v>
      </c>
      <c r="K199" s="260"/>
      <c r="L199" s="261"/>
      <c r="M199" s="262" t="s">
        <v>1</v>
      </c>
      <c r="N199" s="263" t="s">
        <v>41</v>
      </c>
      <c r="O199" s="88"/>
      <c r="P199" s="249">
        <f>O199*H199</f>
        <v>0</v>
      </c>
      <c r="Q199" s="249">
        <v>0</v>
      </c>
      <c r="R199" s="249">
        <f>Q199*H199</f>
        <v>0</v>
      </c>
      <c r="S199" s="249">
        <v>0</v>
      </c>
      <c r="T199" s="250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51" t="s">
        <v>309</v>
      </c>
      <c r="AT199" s="251" t="s">
        <v>181</v>
      </c>
      <c r="AU199" s="251" t="s">
        <v>85</v>
      </c>
      <c r="AY199" s="14" t="s">
        <v>172</v>
      </c>
      <c r="BE199" s="252">
        <f>IF(N199="základní",J199,0)</f>
        <v>0</v>
      </c>
      <c r="BF199" s="252">
        <f>IF(N199="snížená",J199,0)</f>
        <v>0</v>
      </c>
      <c r="BG199" s="252">
        <f>IF(N199="zákl. přenesená",J199,0)</f>
        <v>0</v>
      </c>
      <c r="BH199" s="252">
        <f>IF(N199="sníž. přenesená",J199,0)</f>
        <v>0</v>
      </c>
      <c r="BI199" s="252">
        <f>IF(N199="nulová",J199,0)</f>
        <v>0</v>
      </c>
      <c r="BJ199" s="14" t="s">
        <v>83</v>
      </c>
      <c r="BK199" s="252">
        <f>ROUND(I199*H199,2)</f>
        <v>0</v>
      </c>
      <c r="BL199" s="14" t="s">
        <v>214</v>
      </c>
      <c r="BM199" s="251" t="s">
        <v>1136</v>
      </c>
    </row>
    <row r="200" s="2" customFormat="1" ht="16.5" customHeight="1">
      <c r="A200" s="35"/>
      <c r="B200" s="36"/>
      <c r="C200" s="253" t="s">
        <v>351</v>
      </c>
      <c r="D200" s="253" t="s">
        <v>181</v>
      </c>
      <c r="E200" s="254" t="s">
        <v>1137</v>
      </c>
      <c r="F200" s="255" t="s">
        <v>1138</v>
      </c>
      <c r="G200" s="256" t="s">
        <v>341</v>
      </c>
      <c r="H200" s="257">
        <v>2</v>
      </c>
      <c r="I200" s="258"/>
      <c r="J200" s="259">
        <f>ROUND(I200*H200,2)</f>
        <v>0</v>
      </c>
      <c r="K200" s="260"/>
      <c r="L200" s="261"/>
      <c r="M200" s="262" t="s">
        <v>1</v>
      </c>
      <c r="N200" s="263" t="s">
        <v>41</v>
      </c>
      <c r="O200" s="88"/>
      <c r="P200" s="249">
        <f>O200*H200</f>
        <v>0</v>
      </c>
      <c r="Q200" s="249">
        <v>0</v>
      </c>
      <c r="R200" s="249">
        <f>Q200*H200</f>
        <v>0</v>
      </c>
      <c r="S200" s="249">
        <v>0</v>
      </c>
      <c r="T200" s="250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51" t="s">
        <v>309</v>
      </c>
      <c r="AT200" s="251" t="s">
        <v>181</v>
      </c>
      <c r="AU200" s="251" t="s">
        <v>85</v>
      </c>
      <c r="AY200" s="14" t="s">
        <v>172</v>
      </c>
      <c r="BE200" s="252">
        <f>IF(N200="základní",J200,0)</f>
        <v>0</v>
      </c>
      <c r="BF200" s="252">
        <f>IF(N200="snížená",J200,0)</f>
        <v>0</v>
      </c>
      <c r="BG200" s="252">
        <f>IF(N200="zákl. přenesená",J200,0)</f>
        <v>0</v>
      </c>
      <c r="BH200" s="252">
        <f>IF(N200="sníž. přenesená",J200,0)</f>
        <v>0</v>
      </c>
      <c r="BI200" s="252">
        <f>IF(N200="nulová",J200,0)</f>
        <v>0</v>
      </c>
      <c r="BJ200" s="14" t="s">
        <v>83</v>
      </c>
      <c r="BK200" s="252">
        <f>ROUND(I200*H200,2)</f>
        <v>0</v>
      </c>
      <c r="BL200" s="14" t="s">
        <v>214</v>
      </c>
      <c r="BM200" s="251" t="s">
        <v>1139</v>
      </c>
    </row>
    <row r="201" s="2" customFormat="1" ht="16.5" customHeight="1">
      <c r="A201" s="35"/>
      <c r="B201" s="36"/>
      <c r="C201" s="253" t="s">
        <v>355</v>
      </c>
      <c r="D201" s="253" t="s">
        <v>181</v>
      </c>
      <c r="E201" s="254" t="s">
        <v>1140</v>
      </c>
      <c r="F201" s="255" t="s">
        <v>1141</v>
      </c>
      <c r="G201" s="256" t="s">
        <v>341</v>
      </c>
      <c r="H201" s="257">
        <v>4</v>
      </c>
      <c r="I201" s="258"/>
      <c r="J201" s="259">
        <f>ROUND(I201*H201,2)</f>
        <v>0</v>
      </c>
      <c r="K201" s="260"/>
      <c r="L201" s="261"/>
      <c r="M201" s="262" t="s">
        <v>1</v>
      </c>
      <c r="N201" s="263" t="s">
        <v>41</v>
      </c>
      <c r="O201" s="88"/>
      <c r="P201" s="249">
        <f>O201*H201</f>
        <v>0</v>
      </c>
      <c r="Q201" s="249">
        <v>0</v>
      </c>
      <c r="R201" s="249">
        <f>Q201*H201</f>
        <v>0</v>
      </c>
      <c r="S201" s="249">
        <v>0</v>
      </c>
      <c r="T201" s="250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51" t="s">
        <v>309</v>
      </c>
      <c r="AT201" s="251" t="s">
        <v>181</v>
      </c>
      <c r="AU201" s="251" t="s">
        <v>85</v>
      </c>
      <c r="AY201" s="14" t="s">
        <v>172</v>
      </c>
      <c r="BE201" s="252">
        <f>IF(N201="základní",J201,0)</f>
        <v>0</v>
      </c>
      <c r="BF201" s="252">
        <f>IF(N201="snížená",J201,0)</f>
        <v>0</v>
      </c>
      <c r="BG201" s="252">
        <f>IF(N201="zákl. přenesená",J201,0)</f>
        <v>0</v>
      </c>
      <c r="BH201" s="252">
        <f>IF(N201="sníž. přenesená",J201,0)</f>
        <v>0</v>
      </c>
      <c r="BI201" s="252">
        <f>IF(N201="nulová",J201,0)</f>
        <v>0</v>
      </c>
      <c r="BJ201" s="14" t="s">
        <v>83</v>
      </c>
      <c r="BK201" s="252">
        <f>ROUND(I201*H201,2)</f>
        <v>0</v>
      </c>
      <c r="BL201" s="14" t="s">
        <v>214</v>
      </c>
      <c r="BM201" s="251" t="s">
        <v>1142</v>
      </c>
    </row>
    <row r="202" s="2" customFormat="1" ht="16.5" customHeight="1">
      <c r="A202" s="35"/>
      <c r="B202" s="36"/>
      <c r="C202" s="253" t="s">
        <v>359</v>
      </c>
      <c r="D202" s="253" t="s">
        <v>181</v>
      </c>
      <c r="E202" s="254" t="s">
        <v>1143</v>
      </c>
      <c r="F202" s="255" t="s">
        <v>1144</v>
      </c>
      <c r="G202" s="256" t="s">
        <v>341</v>
      </c>
      <c r="H202" s="257">
        <v>1</v>
      </c>
      <c r="I202" s="258"/>
      <c r="J202" s="259">
        <f>ROUND(I202*H202,2)</f>
        <v>0</v>
      </c>
      <c r="K202" s="260"/>
      <c r="L202" s="261"/>
      <c r="M202" s="262" t="s">
        <v>1</v>
      </c>
      <c r="N202" s="263" t="s">
        <v>41</v>
      </c>
      <c r="O202" s="88"/>
      <c r="P202" s="249">
        <f>O202*H202</f>
        <v>0</v>
      </c>
      <c r="Q202" s="249">
        <v>0</v>
      </c>
      <c r="R202" s="249">
        <f>Q202*H202</f>
        <v>0</v>
      </c>
      <c r="S202" s="249">
        <v>0</v>
      </c>
      <c r="T202" s="250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51" t="s">
        <v>309</v>
      </c>
      <c r="AT202" s="251" t="s">
        <v>181</v>
      </c>
      <c r="AU202" s="251" t="s">
        <v>85</v>
      </c>
      <c r="AY202" s="14" t="s">
        <v>172</v>
      </c>
      <c r="BE202" s="252">
        <f>IF(N202="základní",J202,0)</f>
        <v>0</v>
      </c>
      <c r="BF202" s="252">
        <f>IF(N202="snížená",J202,0)</f>
        <v>0</v>
      </c>
      <c r="BG202" s="252">
        <f>IF(N202="zákl. přenesená",J202,0)</f>
        <v>0</v>
      </c>
      <c r="BH202" s="252">
        <f>IF(N202="sníž. přenesená",J202,0)</f>
        <v>0</v>
      </c>
      <c r="BI202" s="252">
        <f>IF(N202="nulová",J202,0)</f>
        <v>0</v>
      </c>
      <c r="BJ202" s="14" t="s">
        <v>83</v>
      </c>
      <c r="BK202" s="252">
        <f>ROUND(I202*H202,2)</f>
        <v>0</v>
      </c>
      <c r="BL202" s="14" t="s">
        <v>214</v>
      </c>
      <c r="BM202" s="251" t="s">
        <v>1145</v>
      </c>
    </row>
    <row r="203" s="2" customFormat="1" ht="16.5" customHeight="1">
      <c r="A203" s="35"/>
      <c r="B203" s="36"/>
      <c r="C203" s="253" t="s">
        <v>363</v>
      </c>
      <c r="D203" s="253" t="s">
        <v>181</v>
      </c>
      <c r="E203" s="254" t="s">
        <v>1146</v>
      </c>
      <c r="F203" s="255" t="s">
        <v>1147</v>
      </c>
      <c r="G203" s="256" t="s">
        <v>341</v>
      </c>
      <c r="H203" s="257">
        <v>1</v>
      </c>
      <c r="I203" s="258"/>
      <c r="J203" s="259">
        <f>ROUND(I203*H203,2)</f>
        <v>0</v>
      </c>
      <c r="K203" s="260"/>
      <c r="L203" s="261"/>
      <c r="M203" s="262" t="s">
        <v>1</v>
      </c>
      <c r="N203" s="263" t="s">
        <v>41</v>
      </c>
      <c r="O203" s="88"/>
      <c r="P203" s="249">
        <f>O203*H203</f>
        <v>0</v>
      </c>
      <c r="Q203" s="249">
        <v>0</v>
      </c>
      <c r="R203" s="249">
        <f>Q203*H203</f>
        <v>0</v>
      </c>
      <c r="S203" s="249">
        <v>0</v>
      </c>
      <c r="T203" s="250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51" t="s">
        <v>309</v>
      </c>
      <c r="AT203" s="251" t="s">
        <v>181</v>
      </c>
      <c r="AU203" s="251" t="s">
        <v>85</v>
      </c>
      <c r="AY203" s="14" t="s">
        <v>172</v>
      </c>
      <c r="BE203" s="252">
        <f>IF(N203="základní",J203,0)</f>
        <v>0</v>
      </c>
      <c r="BF203" s="252">
        <f>IF(N203="snížená",J203,0)</f>
        <v>0</v>
      </c>
      <c r="BG203" s="252">
        <f>IF(N203="zákl. přenesená",J203,0)</f>
        <v>0</v>
      </c>
      <c r="BH203" s="252">
        <f>IF(N203="sníž. přenesená",J203,0)</f>
        <v>0</v>
      </c>
      <c r="BI203" s="252">
        <f>IF(N203="nulová",J203,0)</f>
        <v>0</v>
      </c>
      <c r="BJ203" s="14" t="s">
        <v>83</v>
      </c>
      <c r="BK203" s="252">
        <f>ROUND(I203*H203,2)</f>
        <v>0</v>
      </c>
      <c r="BL203" s="14" t="s">
        <v>214</v>
      </c>
      <c r="BM203" s="251" t="s">
        <v>1148</v>
      </c>
    </row>
    <row r="204" s="2" customFormat="1" ht="16.5" customHeight="1">
      <c r="A204" s="35"/>
      <c r="B204" s="36"/>
      <c r="C204" s="253" t="s">
        <v>367</v>
      </c>
      <c r="D204" s="253" t="s">
        <v>181</v>
      </c>
      <c r="E204" s="254" t="s">
        <v>1149</v>
      </c>
      <c r="F204" s="255" t="s">
        <v>381</v>
      </c>
      <c r="G204" s="256" t="s">
        <v>341</v>
      </c>
      <c r="H204" s="257">
        <v>1</v>
      </c>
      <c r="I204" s="258"/>
      <c r="J204" s="259">
        <f>ROUND(I204*H204,2)</f>
        <v>0</v>
      </c>
      <c r="K204" s="260"/>
      <c r="L204" s="261"/>
      <c r="M204" s="262" t="s">
        <v>1</v>
      </c>
      <c r="N204" s="263" t="s">
        <v>41</v>
      </c>
      <c r="O204" s="88"/>
      <c r="P204" s="249">
        <f>O204*H204</f>
        <v>0</v>
      </c>
      <c r="Q204" s="249">
        <v>0</v>
      </c>
      <c r="R204" s="249">
        <f>Q204*H204</f>
        <v>0</v>
      </c>
      <c r="S204" s="249">
        <v>0</v>
      </c>
      <c r="T204" s="250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51" t="s">
        <v>309</v>
      </c>
      <c r="AT204" s="251" t="s">
        <v>181</v>
      </c>
      <c r="AU204" s="251" t="s">
        <v>85</v>
      </c>
      <c r="AY204" s="14" t="s">
        <v>172</v>
      </c>
      <c r="BE204" s="252">
        <f>IF(N204="základní",J204,0)</f>
        <v>0</v>
      </c>
      <c r="BF204" s="252">
        <f>IF(N204="snížená",J204,0)</f>
        <v>0</v>
      </c>
      <c r="BG204" s="252">
        <f>IF(N204="zákl. přenesená",J204,0)</f>
        <v>0</v>
      </c>
      <c r="BH204" s="252">
        <f>IF(N204="sníž. přenesená",J204,0)</f>
        <v>0</v>
      </c>
      <c r="BI204" s="252">
        <f>IF(N204="nulová",J204,0)</f>
        <v>0</v>
      </c>
      <c r="BJ204" s="14" t="s">
        <v>83</v>
      </c>
      <c r="BK204" s="252">
        <f>ROUND(I204*H204,2)</f>
        <v>0</v>
      </c>
      <c r="BL204" s="14" t="s">
        <v>214</v>
      </c>
      <c r="BM204" s="251" t="s">
        <v>1150</v>
      </c>
    </row>
    <row r="205" s="2" customFormat="1" ht="16.5" customHeight="1">
      <c r="A205" s="35"/>
      <c r="B205" s="36"/>
      <c r="C205" s="253" t="s">
        <v>371</v>
      </c>
      <c r="D205" s="253" t="s">
        <v>181</v>
      </c>
      <c r="E205" s="254" t="s">
        <v>1151</v>
      </c>
      <c r="F205" s="255" t="s">
        <v>1152</v>
      </c>
      <c r="G205" s="256" t="s">
        <v>341</v>
      </c>
      <c r="H205" s="257">
        <v>1</v>
      </c>
      <c r="I205" s="258"/>
      <c r="J205" s="259">
        <f>ROUND(I205*H205,2)</f>
        <v>0</v>
      </c>
      <c r="K205" s="260"/>
      <c r="L205" s="261"/>
      <c r="M205" s="262" t="s">
        <v>1</v>
      </c>
      <c r="N205" s="263" t="s">
        <v>41</v>
      </c>
      <c r="O205" s="88"/>
      <c r="P205" s="249">
        <f>O205*H205</f>
        <v>0</v>
      </c>
      <c r="Q205" s="249">
        <v>0</v>
      </c>
      <c r="R205" s="249">
        <f>Q205*H205</f>
        <v>0</v>
      </c>
      <c r="S205" s="249">
        <v>0</v>
      </c>
      <c r="T205" s="250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51" t="s">
        <v>309</v>
      </c>
      <c r="AT205" s="251" t="s">
        <v>181</v>
      </c>
      <c r="AU205" s="251" t="s">
        <v>85</v>
      </c>
      <c r="AY205" s="14" t="s">
        <v>172</v>
      </c>
      <c r="BE205" s="252">
        <f>IF(N205="základní",J205,0)</f>
        <v>0</v>
      </c>
      <c r="BF205" s="252">
        <f>IF(N205="snížená",J205,0)</f>
        <v>0</v>
      </c>
      <c r="BG205" s="252">
        <f>IF(N205="zákl. přenesená",J205,0)</f>
        <v>0</v>
      </c>
      <c r="BH205" s="252">
        <f>IF(N205="sníž. přenesená",J205,0)</f>
        <v>0</v>
      </c>
      <c r="BI205" s="252">
        <f>IF(N205="nulová",J205,0)</f>
        <v>0</v>
      </c>
      <c r="BJ205" s="14" t="s">
        <v>83</v>
      </c>
      <c r="BK205" s="252">
        <f>ROUND(I205*H205,2)</f>
        <v>0</v>
      </c>
      <c r="BL205" s="14" t="s">
        <v>214</v>
      </c>
      <c r="BM205" s="251" t="s">
        <v>1153</v>
      </c>
    </row>
    <row r="206" s="2" customFormat="1" ht="16.5" customHeight="1">
      <c r="A206" s="35"/>
      <c r="B206" s="36"/>
      <c r="C206" s="253" t="s">
        <v>375</v>
      </c>
      <c r="D206" s="253" t="s">
        <v>181</v>
      </c>
      <c r="E206" s="254" t="s">
        <v>1154</v>
      </c>
      <c r="F206" s="255" t="s">
        <v>1155</v>
      </c>
      <c r="G206" s="256" t="s">
        <v>341</v>
      </c>
      <c r="H206" s="257">
        <v>2</v>
      </c>
      <c r="I206" s="258"/>
      <c r="J206" s="259">
        <f>ROUND(I206*H206,2)</f>
        <v>0</v>
      </c>
      <c r="K206" s="260"/>
      <c r="L206" s="261"/>
      <c r="M206" s="262" t="s">
        <v>1</v>
      </c>
      <c r="N206" s="263" t="s">
        <v>41</v>
      </c>
      <c r="O206" s="88"/>
      <c r="P206" s="249">
        <f>O206*H206</f>
        <v>0</v>
      </c>
      <c r="Q206" s="249">
        <v>0</v>
      </c>
      <c r="R206" s="249">
        <f>Q206*H206</f>
        <v>0</v>
      </c>
      <c r="S206" s="249">
        <v>0</v>
      </c>
      <c r="T206" s="250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51" t="s">
        <v>309</v>
      </c>
      <c r="AT206" s="251" t="s">
        <v>181</v>
      </c>
      <c r="AU206" s="251" t="s">
        <v>85</v>
      </c>
      <c r="AY206" s="14" t="s">
        <v>172</v>
      </c>
      <c r="BE206" s="252">
        <f>IF(N206="základní",J206,0)</f>
        <v>0</v>
      </c>
      <c r="BF206" s="252">
        <f>IF(N206="snížená",J206,0)</f>
        <v>0</v>
      </c>
      <c r="BG206" s="252">
        <f>IF(N206="zákl. přenesená",J206,0)</f>
        <v>0</v>
      </c>
      <c r="BH206" s="252">
        <f>IF(N206="sníž. přenesená",J206,0)</f>
        <v>0</v>
      </c>
      <c r="BI206" s="252">
        <f>IF(N206="nulová",J206,0)</f>
        <v>0</v>
      </c>
      <c r="BJ206" s="14" t="s">
        <v>83</v>
      </c>
      <c r="BK206" s="252">
        <f>ROUND(I206*H206,2)</f>
        <v>0</v>
      </c>
      <c r="BL206" s="14" t="s">
        <v>214</v>
      </c>
      <c r="BM206" s="251" t="s">
        <v>1156</v>
      </c>
    </row>
    <row r="207" s="2" customFormat="1" ht="16.5" customHeight="1">
      <c r="A207" s="35"/>
      <c r="B207" s="36"/>
      <c r="C207" s="253" t="s">
        <v>379</v>
      </c>
      <c r="D207" s="253" t="s">
        <v>181</v>
      </c>
      <c r="E207" s="254" t="s">
        <v>1157</v>
      </c>
      <c r="F207" s="255" t="s">
        <v>1158</v>
      </c>
      <c r="G207" s="256" t="s">
        <v>341</v>
      </c>
      <c r="H207" s="257">
        <v>1</v>
      </c>
      <c r="I207" s="258"/>
      <c r="J207" s="259">
        <f>ROUND(I207*H207,2)</f>
        <v>0</v>
      </c>
      <c r="K207" s="260"/>
      <c r="L207" s="261"/>
      <c r="M207" s="262" t="s">
        <v>1</v>
      </c>
      <c r="N207" s="263" t="s">
        <v>41</v>
      </c>
      <c r="O207" s="88"/>
      <c r="P207" s="249">
        <f>O207*H207</f>
        <v>0</v>
      </c>
      <c r="Q207" s="249">
        <v>0</v>
      </c>
      <c r="R207" s="249">
        <f>Q207*H207</f>
        <v>0</v>
      </c>
      <c r="S207" s="249">
        <v>0</v>
      </c>
      <c r="T207" s="250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51" t="s">
        <v>309</v>
      </c>
      <c r="AT207" s="251" t="s">
        <v>181</v>
      </c>
      <c r="AU207" s="251" t="s">
        <v>85</v>
      </c>
      <c r="AY207" s="14" t="s">
        <v>172</v>
      </c>
      <c r="BE207" s="252">
        <f>IF(N207="základní",J207,0)</f>
        <v>0</v>
      </c>
      <c r="BF207" s="252">
        <f>IF(N207="snížená",J207,0)</f>
        <v>0</v>
      </c>
      <c r="BG207" s="252">
        <f>IF(N207="zákl. přenesená",J207,0)</f>
        <v>0</v>
      </c>
      <c r="BH207" s="252">
        <f>IF(N207="sníž. přenesená",J207,0)</f>
        <v>0</v>
      </c>
      <c r="BI207" s="252">
        <f>IF(N207="nulová",J207,0)</f>
        <v>0</v>
      </c>
      <c r="BJ207" s="14" t="s">
        <v>83</v>
      </c>
      <c r="BK207" s="252">
        <f>ROUND(I207*H207,2)</f>
        <v>0</v>
      </c>
      <c r="BL207" s="14" t="s">
        <v>214</v>
      </c>
      <c r="BM207" s="251" t="s">
        <v>1159</v>
      </c>
    </row>
    <row r="208" s="2" customFormat="1" ht="16.5" customHeight="1">
      <c r="A208" s="35"/>
      <c r="B208" s="36"/>
      <c r="C208" s="239" t="s">
        <v>383</v>
      </c>
      <c r="D208" s="239" t="s">
        <v>175</v>
      </c>
      <c r="E208" s="240" t="s">
        <v>388</v>
      </c>
      <c r="F208" s="241" t="s">
        <v>389</v>
      </c>
      <c r="G208" s="242" t="s">
        <v>336</v>
      </c>
      <c r="H208" s="243">
        <v>16</v>
      </c>
      <c r="I208" s="244"/>
      <c r="J208" s="245">
        <f>ROUND(I208*H208,2)</f>
        <v>0</v>
      </c>
      <c r="K208" s="246"/>
      <c r="L208" s="41"/>
      <c r="M208" s="247" t="s">
        <v>1</v>
      </c>
      <c r="N208" s="248" t="s">
        <v>41</v>
      </c>
      <c r="O208" s="88"/>
      <c r="P208" s="249">
        <f>O208*H208</f>
        <v>0</v>
      </c>
      <c r="Q208" s="249">
        <v>0</v>
      </c>
      <c r="R208" s="249">
        <f>Q208*H208</f>
        <v>0</v>
      </c>
      <c r="S208" s="249">
        <v>0</v>
      </c>
      <c r="T208" s="250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51" t="s">
        <v>214</v>
      </c>
      <c r="AT208" s="251" t="s">
        <v>175</v>
      </c>
      <c r="AU208" s="251" t="s">
        <v>85</v>
      </c>
      <c r="AY208" s="14" t="s">
        <v>172</v>
      </c>
      <c r="BE208" s="252">
        <f>IF(N208="základní",J208,0)</f>
        <v>0</v>
      </c>
      <c r="BF208" s="252">
        <f>IF(N208="snížená",J208,0)</f>
        <v>0</v>
      </c>
      <c r="BG208" s="252">
        <f>IF(N208="zákl. přenesená",J208,0)</f>
        <v>0</v>
      </c>
      <c r="BH208" s="252">
        <f>IF(N208="sníž. přenesená",J208,0)</f>
        <v>0</v>
      </c>
      <c r="BI208" s="252">
        <f>IF(N208="nulová",J208,0)</f>
        <v>0</v>
      </c>
      <c r="BJ208" s="14" t="s">
        <v>83</v>
      </c>
      <c r="BK208" s="252">
        <f>ROUND(I208*H208,2)</f>
        <v>0</v>
      </c>
      <c r="BL208" s="14" t="s">
        <v>214</v>
      </c>
      <c r="BM208" s="251" t="s">
        <v>1160</v>
      </c>
    </row>
    <row r="209" s="2" customFormat="1" ht="21.75" customHeight="1">
      <c r="A209" s="35"/>
      <c r="B209" s="36"/>
      <c r="C209" s="239" t="s">
        <v>387</v>
      </c>
      <c r="D209" s="239" t="s">
        <v>175</v>
      </c>
      <c r="E209" s="240" t="s">
        <v>392</v>
      </c>
      <c r="F209" s="241" t="s">
        <v>393</v>
      </c>
      <c r="G209" s="242" t="s">
        <v>227</v>
      </c>
      <c r="H209" s="264"/>
      <c r="I209" s="244"/>
      <c r="J209" s="245">
        <f>ROUND(I209*H209,2)</f>
        <v>0</v>
      </c>
      <c r="K209" s="246"/>
      <c r="L209" s="41"/>
      <c r="M209" s="247" t="s">
        <v>1</v>
      </c>
      <c r="N209" s="248" t="s">
        <v>41</v>
      </c>
      <c r="O209" s="88"/>
      <c r="P209" s="249">
        <f>O209*H209</f>
        <v>0</v>
      </c>
      <c r="Q209" s="249">
        <v>0</v>
      </c>
      <c r="R209" s="249">
        <f>Q209*H209</f>
        <v>0</v>
      </c>
      <c r="S209" s="249">
        <v>0</v>
      </c>
      <c r="T209" s="250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51" t="s">
        <v>214</v>
      </c>
      <c r="AT209" s="251" t="s">
        <v>175</v>
      </c>
      <c r="AU209" s="251" t="s">
        <v>85</v>
      </c>
      <c r="AY209" s="14" t="s">
        <v>172</v>
      </c>
      <c r="BE209" s="252">
        <f>IF(N209="základní",J209,0)</f>
        <v>0</v>
      </c>
      <c r="BF209" s="252">
        <f>IF(N209="snížená",J209,0)</f>
        <v>0</v>
      </c>
      <c r="BG209" s="252">
        <f>IF(N209="zákl. přenesená",J209,0)</f>
        <v>0</v>
      </c>
      <c r="BH209" s="252">
        <f>IF(N209="sníž. přenesená",J209,0)</f>
        <v>0</v>
      </c>
      <c r="BI209" s="252">
        <f>IF(N209="nulová",J209,0)</f>
        <v>0</v>
      </c>
      <c r="BJ209" s="14" t="s">
        <v>83</v>
      </c>
      <c r="BK209" s="252">
        <f>ROUND(I209*H209,2)</f>
        <v>0</v>
      </c>
      <c r="BL209" s="14" t="s">
        <v>214</v>
      </c>
      <c r="BM209" s="251" t="s">
        <v>394</v>
      </c>
    </row>
    <row r="210" s="2" customFormat="1" ht="24.15" customHeight="1">
      <c r="A210" s="35"/>
      <c r="B210" s="36"/>
      <c r="C210" s="239" t="s">
        <v>391</v>
      </c>
      <c r="D210" s="239" t="s">
        <v>175</v>
      </c>
      <c r="E210" s="240" t="s">
        <v>396</v>
      </c>
      <c r="F210" s="241" t="s">
        <v>397</v>
      </c>
      <c r="G210" s="242" t="s">
        <v>227</v>
      </c>
      <c r="H210" s="264"/>
      <c r="I210" s="244"/>
      <c r="J210" s="245">
        <f>ROUND(I210*H210,2)</f>
        <v>0</v>
      </c>
      <c r="K210" s="246"/>
      <c r="L210" s="41"/>
      <c r="M210" s="247" t="s">
        <v>1</v>
      </c>
      <c r="N210" s="248" t="s">
        <v>41</v>
      </c>
      <c r="O210" s="88"/>
      <c r="P210" s="249">
        <f>O210*H210</f>
        <v>0</v>
      </c>
      <c r="Q210" s="249">
        <v>0</v>
      </c>
      <c r="R210" s="249">
        <f>Q210*H210</f>
        <v>0</v>
      </c>
      <c r="S210" s="249">
        <v>0</v>
      </c>
      <c r="T210" s="250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51" t="s">
        <v>214</v>
      </c>
      <c r="AT210" s="251" t="s">
        <v>175</v>
      </c>
      <c r="AU210" s="251" t="s">
        <v>85</v>
      </c>
      <c r="AY210" s="14" t="s">
        <v>172</v>
      </c>
      <c r="BE210" s="252">
        <f>IF(N210="základní",J210,0)</f>
        <v>0</v>
      </c>
      <c r="BF210" s="252">
        <f>IF(N210="snížená",J210,0)</f>
        <v>0</v>
      </c>
      <c r="BG210" s="252">
        <f>IF(N210="zákl. přenesená",J210,0)</f>
        <v>0</v>
      </c>
      <c r="BH210" s="252">
        <f>IF(N210="sníž. přenesená",J210,0)</f>
        <v>0</v>
      </c>
      <c r="BI210" s="252">
        <f>IF(N210="nulová",J210,0)</f>
        <v>0</v>
      </c>
      <c r="BJ210" s="14" t="s">
        <v>83</v>
      </c>
      <c r="BK210" s="252">
        <f>ROUND(I210*H210,2)</f>
        <v>0</v>
      </c>
      <c r="BL210" s="14" t="s">
        <v>214</v>
      </c>
      <c r="BM210" s="251" t="s">
        <v>398</v>
      </c>
    </row>
    <row r="211" s="12" customFormat="1" ht="22.8" customHeight="1">
      <c r="A211" s="12"/>
      <c r="B211" s="223"/>
      <c r="C211" s="224"/>
      <c r="D211" s="225" t="s">
        <v>75</v>
      </c>
      <c r="E211" s="237" t="s">
        <v>399</v>
      </c>
      <c r="F211" s="237" t="s">
        <v>400</v>
      </c>
      <c r="G211" s="224"/>
      <c r="H211" s="224"/>
      <c r="I211" s="227"/>
      <c r="J211" s="238">
        <f>BK211</f>
        <v>0</v>
      </c>
      <c r="K211" s="224"/>
      <c r="L211" s="229"/>
      <c r="M211" s="230"/>
      <c r="N211" s="231"/>
      <c r="O211" s="231"/>
      <c r="P211" s="232">
        <f>SUM(P212:P216)</f>
        <v>0</v>
      </c>
      <c r="Q211" s="231"/>
      <c r="R211" s="232">
        <f>SUM(R212:R216)</f>
        <v>0.021399999999999999</v>
      </c>
      <c r="S211" s="231"/>
      <c r="T211" s="233">
        <f>SUM(T212:T216)</f>
        <v>0.02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234" t="s">
        <v>85</v>
      </c>
      <c r="AT211" s="235" t="s">
        <v>75</v>
      </c>
      <c r="AU211" s="235" t="s">
        <v>83</v>
      </c>
      <c r="AY211" s="234" t="s">
        <v>172</v>
      </c>
      <c r="BK211" s="236">
        <f>SUM(BK212:BK216)</f>
        <v>0</v>
      </c>
    </row>
    <row r="212" s="2" customFormat="1" ht="21.75" customHeight="1">
      <c r="A212" s="35"/>
      <c r="B212" s="36"/>
      <c r="C212" s="239" t="s">
        <v>395</v>
      </c>
      <c r="D212" s="239" t="s">
        <v>175</v>
      </c>
      <c r="E212" s="240" t="s">
        <v>402</v>
      </c>
      <c r="F212" s="241" t="s">
        <v>403</v>
      </c>
      <c r="G212" s="242" t="s">
        <v>404</v>
      </c>
      <c r="H212" s="243">
        <v>20</v>
      </c>
      <c r="I212" s="244"/>
      <c r="J212" s="245">
        <f>ROUND(I212*H212,2)</f>
        <v>0</v>
      </c>
      <c r="K212" s="246"/>
      <c r="L212" s="41"/>
      <c r="M212" s="247" t="s">
        <v>1</v>
      </c>
      <c r="N212" s="248" t="s">
        <v>41</v>
      </c>
      <c r="O212" s="88"/>
      <c r="P212" s="249">
        <f>O212*H212</f>
        <v>0</v>
      </c>
      <c r="Q212" s="249">
        <v>6.9999999999999994E-05</v>
      </c>
      <c r="R212" s="249">
        <f>Q212*H212</f>
        <v>0.0013999999999999998</v>
      </c>
      <c r="S212" s="249">
        <v>0</v>
      </c>
      <c r="T212" s="250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51" t="s">
        <v>214</v>
      </c>
      <c r="AT212" s="251" t="s">
        <v>175</v>
      </c>
      <c r="AU212" s="251" t="s">
        <v>85</v>
      </c>
      <c r="AY212" s="14" t="s">
        <v>172</v>
      </c>
      <c r="BE212" s="252">
        <f>IF(N212="základní",J212,0)</f>
        <v>0</v>
      </c>
      <c r="BF212" s="252">
        <f>IF(N212="snížená",J212,0)</f>
        <v>0</v>
      </c>
      <c r="BG212" s="252">
        <f>IF(N212="zákl. přenesená",J212,0)</f>
        <v>0</v>
      </c>
      <c r="BH212" s="252">
        <f>IF(N212="sníž. přenesená",J212,0)</f>
        <v>0</v>
      </c>
      <c r="BI212" s="252">
        <f>IF(N212="nulová",J212,0)</f>
        <v>0</v>
      </c>
      <c r="BJ212" s="14" t="s">
        <v>83</v>
      </c>
      <c r="BK212" s="252">
        <f>ROUND(I212*H212,2)</f>
        <v>0</v>
      </c>
      <c r="BL212" s="14" t="s">
        <v>214</v>
      </c>
      <c r="BM212" s="251" t="s">
        <v>405</v>
      </c>
    </row>
    <row r="213" s="2" customFormat="1" ht="24.15" customHeight="1">
      <c r="A213" s="35"/>
      <c r="B213" s="36"/>
      <c r="C213" s="253" t="s">
        <v>401</v>
      </c>
      <c r="D213" s="253" t="s">
        <v>181</v>
      </c>
      <c r="E213" s="254" t="s">
        <v>407</v>
      </c>
      <c r="F213" s="255" t="s">
        <v>408</v>
      </c>
      <c r="G213" s="256" t="s">
        <v>191</v>
      </c>
      <c r="H213" s="257">
        <v>0.02</v>
      </c>
      <c r="I213" s="258"/>
      <c r="J213" s="259">
        <f>ROUND(I213*H213,2)</f>
        <v>0</v>
      </c>
      <c r="K213" s="260"/>
      <c r="L213" s="261"/>
      <c r="M213" s="262" t="s">
        <v>1</v>
      </c>
      <c r="N213" s="263" t="s">
        <v>41</v>
      </c>
      <c r="O213" s="88"/>
      <c r="P213" s="249">
        <f>O213*H213</f>
        <v>0</v>
      </c>
      <c r="Q213" s="249">
        <v>1</v>
      </c>
      <c r="R213" s="249">
        <f>Q213*H213</f>
        <v>0.02</v>
      </c>
      <c r="S213" s="249">
        <v>0</v>
      </c>
      <c r="T213" s="250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51" t="s">
        <v>309</v>
      </c>
      <c r="AT213" s="251" t="s">
        <v>181</v>
      </c>
      <c r="AU213" s="251" t="s">
        <v>85</v>
      </c>
      <c r="AY213" s="14" t="s">
        <v>172</v>
      </c>
      <c r="BE213" s="252">
        <f>IF(N213="základní",J213,0)</f>
        <v>0</v>
      </c>
      <c r="BF213" s="252">
        <f>IF(N213="snížená",J213,0)</f>
        <v>0</v>
      </c>
      <c r="BG213" s="252">
        <f>IF(N213="zákl. přenesená",J213,0)</f>
        <v>0</v>
      </c>
      <c r="BH213" s="252">
        <f>IF(N213="sníž. přenesená",J213,0)</f>
        <v>0</v>
      </c>
      <c r="BI213" s="252">
        <f>IF(N213="nulová",J213,0)</f>
        <v>0</v>
      </c>
      <c r="BJ213" s="14" t="s">
        <v>83</v>
      </c>
      <c r="BK213" s="252">
        <f>ROUND(I213*H213,2)</f>
        <v>0</v>
      </c>
      <c r="BL213" s="14" t="s">
        <v>214</v>
      </c>
      <c r="BM213" s="251" t="s">
        <v>409</v>
      </c>
    </row>
    <row r="214" s="2" customFormat="1" ht="24.15" customHeight="1">
      <c r="A214" s="35"/>
      <c r="B214" s="36"/>
      <c r="C214" s="239" t="s">
        <v>406</v>
      </c>
      <c r="D214" s="239" t="s">
        <v>175</v>
      </c>
      <c r="E214" s="240" t="s">
        <v>411</v>
      </c>
      <c r="F214" s="241" t="s">
        <v>412</v>
      </c>
      <c r="G214" s="242" t="s">
        <v>404</v>
      </c>
      <c r="H214" s="243">
        <v>20</v>
      </c>
      <c r="I214" s="244"/>
      <c r="J214" s="245">
        <f>ROUND(I214*H214,2)</f>
        <v>0</v>
      </c>
      <c r="K214" s="246"/>
      <c r="L214" s="41"/>
      <c r="M214" s="247" t="s">
        <v>1</v>
      </c>
      <c r="N214" s="248" t="s">
        <v>41</v>
      </c>
      <c r="O214" s="88"/>
      <c r="P214" s="249">
        <f>O214*H214</f>
        <v>0</v>
      </c>
      <c r="Q214" s="249">
        <v>0</v>
      </c>
      <c r="R214" s="249">
        <f>Q214*H214</f>
        <v>0</v>
      </c>
      <c r="S214" s="249">
        <v>0.001</v>
      </c>
      <c r="T214" s="250">
        <f>S214*H214</f>
        <v>0.02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51" t="s">
        <v>214</v>
      </c>
      <c r="AT214" s="251" t="s">
        <v>175</v>
      </c>
      <c r="AU214" s="251" t="s">
        <v>85</v>
      </c>
      <c r="AY214" s="14" t="s">
        <v>172</v>
      </c>
      <c r="BE214" s="252">
        <f>IF(N214="základní",J214,0)</f>
        <v>0</v>
      </c>
      <c r="BF214" s="252">
        <f>IF(N214="snížená",J214,0)</f>
        <v>0</v>
      </c>
      <c r="BG214" s="252">
        <f>IF(N214="zákl. přenesená",J214,0)</f>
        <v>0</v>
      </c>
      <c r="BH214" s="252">
        <f>IF(N214="sníž. přenesená",J214,0)</f>
        <v>0</v>
      </c>
      <c r="BI214" s="252">
        <f>IF(N214="nulová",J214,0)</f>
        <v>0</v>
      </c>
      <c r="BJ214" s="14" t="s">
        <v>83</v>
      </c>
      <c r="BK214" s="252">
        <f>ROUND(I214*H214,2)</f>
        <v>0</v>
      </c>
      <c r="BL214" s="14" t="s">
        <v>214</v>
      </c>
      <c r="BM214" s="251" t="s">
        <v>413</v>
      </c>
    </row>
    <row r="215" s="2" customFormat="1" ht="24.15" customHeight="1">
      <c r="A215" s="35"/>
      <c r="B215" s="36"/>
      <c r="C215" s="239" t="s">
        <v>410</v>
      </c>
      <c r="D215" s="239" t="s">
        <v>175</v>
      </c>
      <c r="E215" s="240" t="s">
        <v>415</v>
      </c>
      <c r="F215" s="241" t="s">
        <v>416</v>
      </c>
      <c r="G215" s="242" t="s">
        <v>227</v>
      </c>
      <c r="H215" s="264"/>
      <c r="I215" s="244"/>
      <c r="J215" s="245">
        <f>ROUND(I215*H215,2)</f>
        <v>0</v>
      </c>
      <c r="K215" s="246"/>
      <c r="L215" s="41"/>
      <c r="M215" s="247" t="s">
        <v>1</v>
      </c>
      <c r="N215" s="248" t="s">
        <v>41</v>
      </c>
      <c r="O215" s="88"/>
      <c r="P215" s="249">
        <f>O215*H215</f>
        <v>0</v>
      </c>
      <c r="Q215" s="249">
        <v>0</v>
      </c>
      <c r="R215" s="249">
        <f>Q215*H215</f>
        <v>0</v>
      </c>
      <c r="S215" s="249">
        <v>0</v>
      </c>
      <c r="T215" s="250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51" t="s">
        <v>214</v>
      </c>
      <c r="AT215" s="251" t="s">
        <v>175</v>
      </c>
      <c r="AU215" s="251" t="s">
        <v>85</v>
      </c>
      <c r="AY215" s="14" t="s">
        <v>172</v>
      </c>
      <c r="BE215" s="252">
        <f>IF(N215="základní",J215,0)</f>
        <v>0</v>
      </c>
      <c r="BF215" s="252">
        <f>IF(N215="snížená",J215,0)</f>
        <v>0</v>
      </c>
      <c r="BG215" s="252">
        <f>IF(N215="zákl. přenesená",J215,0)</f>
        <v>0</v>
      </c>
      <c r="BH215" s="252">
        <f>IF(N215="sníž. přenesená",J215,0)</f>
        <v>0</v>
      </c>
      <c r="BI215" s="252">
        <f>IF(N215="nulová",J215,0)</f>
        <v>0</v>
      </c>
      <c r="BJ215" s="14" t="s">
        <v>83</v>
      </c>
      <c r="BK215" s="252">
        <f>ROUND(I215*H215,2)</f>
        <v>0</v>
      </c>
      <c r="BL215" s="14" t="s">
        <v>214</v>
      </c>
      <c r="BM215" s="251" t="s">
        <v>417</v>
      </c>
    </row>
    <row r="216" s="2" customFormat="1" ht="24.15" customHeight="1">
      <c r="A216" s="35"/>
      <c r="B216" s="36"/>
      <c r="C216" s="239" t="s">
        <v>414</v>
      </c>
      <c r="D216" s="239" t="s">
        <v>175</v>
      </c>
      <c r="E216" s="240" t="s">
        <v>419</v>
      </c>
      <c r="F216" s="241" t="s">
        <v>420</v>
      </c>
      <c r="G216" s="242" t="s">
        <v>227</v>
      </c>
      <c r="H216" s="264"/>
      <c r="I216" s="244"/>
      <c r="J216" s="245">
        <f>ROUND(I216*H216,2)</f>
        <v>0</v>
      </c>
      <c r="K216" s="246"/>
      <c r="L216" s="41"/>
      <c r="M216" s="247" t="s">
        <v>1</v>
      </c>
      <c r="N216" s="248" t="s">
        <v>41</v>
      </c>
      <c r="O216" s="88"/>
      <c r="P216" s="249">
        <f>O216*H216</f>
        <v>0</v>
      </c>
      <c r="Q216" s="249">
        <v>0</v>
      </c>
      <c r="R216" s="249">
        <f>Q216*H216</f>
        <v>0</v>
      </c>
      <c r="S216" s="249">
        <v>0</v>
      </c>
      <c r="T216" s="250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51" t="s">
        <v>214</v>
      </c>
      <c r="AT216" s="251" t="s">
        <v>175</v>
      </c>
      <c r="AU216" s="251" t="s">
        <v>85</v>
      </c>
      <c r="AY216" s="14" t="s">
        <v>172</v>
      </c>
      <c r="BE216" s="252">
        <f>IF(N216="základní",J216,0)</f>
        <v>0</v>
      </c>
      <c r="BF216" s="252">
        <f>IF(N216="snížená",J216,0)</f>
        <v>0</v>
      </c>
      <c r="BG216" s="252">
        <f>IF(N216="zákl. přenesená",J216,0)</f>
        <v>0</v>
      </c>
      <c r="BH216" s="252">
        <f>IF(N216="sníž. přenesená",J216,0)</f>
        <v>0</v>
      </c>
      <c r="BI216" s="252">
        <f>IF(N216="nulová",J216,0)</f>
        <v>0</v>
      </c>
      <c r="BJ216" s="14" t="s">
        <v>83</v>
      </c>
      <c r="BK216" s="252">
        <f>ROUND(I216*H216,2)</f>
        <v>0</v>
      </c>
      <c r="BL216" s="14" t="s">
        <v>214</v>
      </c>
      <c r="BM216" s="251" t="s">
        <v>421</v>
      </c>
    </row>
    <row r="217" s="12" customFormat="1" ht="22.8" customHeight="1">
      <c r="A217" s="12"/>
      <c r="B217" s="223"/>
      <c r="C217" s="224"/>
      <c r="D217" s="225" t="s">
        <v>75</v>
      </c>
      <c r="E217" s="237" t="s">
        <v>422</v>
      </c>
      <c r="F217" s="237" t="s">
        <v>423</v>
      </c>
      <c r="G217" s="224"/>
      <c r="H217" s="224"/>
      <c r="I217" s="227"/>
      <c r="J217" s="238">
        <f>BK217</f>
        <v>0</v>
      </c>
      <c r="K217" s="224"/>
      <c r="L217" s="229"/>
      <c r="M217" s="230"/>
      <c r="N217" s="231"/>
      <c r="O217" s="231"/>
      <c r="P217" s="232">
        <f>SUM(P218:P228)</f>
        <v>0</v>
      </c>
      <c r="Q217" s="231"/>
      <c r="R217" s="232">
        <f>SUM(R218:R228)</f>
        <v>0.0017900000000000004</v>
      </c>
      <c r="S217" s="231"/>
      <c r="T217" s="233">
        <f>SUM(T218:T228)</f>
        <v>0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R217" s="234" t="s">
        <v>85</v>
      </c>
      <c r="AT217" s="235" t="s">
        <v>75</v>
      </c>
      <c r="AU217" s="235" t="s">
        <v>83</v>
      </c>
      <c r="AY217" s="234" t="s">
        <v>172</v>
      </c>
      <c r="BK217" s="236">
        <f>SUM(BK218:BK228)</f>
        <v>0</v>
      </c>
    </row>
    <row r="218" s="2" customFormat="1" ht="24.15" customHeight="1">
      <c r="A218" s="35"/>
      <c r="B218" s="36"/>
      <c r="C218" s="239" t="s">
        <v>418</v>
      </c>
      <c r="D218" s="239" t="s">
        <v>175</v>
      </c>
      <c r="E218" s="240" t="s">
        <v>425</v>
      </c>
      <c r="F218" s="241" t="s">
        <v>426</v>
      </c>
      <c r="G218" s="242" t="s">
        <v>427</v>
      </c>
      <c r="H218" s="243">
        <v>1</v>
      </c>
      <c r="I218" s="244"/>
      <c r="J218" s="245">
        <f>ROUND(I218*H218,2)</f>
        <v>0</v>
      </c>
      <c r="K218" s="246"/>
      <c r="L218" s="41"/>
      <c r="M218" s="247" t="s">
        <v>1</v>
      </c>
      <c r="N218" s="248" t="s">
        <v>41</v>
      </c>
      <c r="O218" s="88"/>
      <c r="P218" s="249">
        <f>O218*H218</f>
        <v>0</v>
      </c>
      <c r="Q218" s="249">
        <v>8.0000000000000007E-05</v>
      </c>
      <c r="R218" s="249">
        <f>Q218*H218</f>
        <v>8.0000000000000007E-05</v>
      </c>
      <c r="S218" s="249">
        <v>0</v>
      </c>
      <c r="T218" s="250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51" t="s">
        <v>214</v>
      </c>
      <c r="AT218" s="251" t="s">
        <v>175</v>
      </c>
      <c r="AU218" s="251" t="s">
        <v>85</v>
      </c>
      <c r="AY218" s="14" t="s">
        <v>172</v>
      </c>
      <c r="BE218" s="252">
        <f>IF(N218="základní",J218,0)</f>
        <v>0</v>
      </c>
      <c r="BF218" s="252">
        <f>IF(N218="snížená",J218,0)</f>
        <v>0</v>
      </c>
      <c r="BG218" s="252">
        <f>IF(N218="zákl. přenesená",J218,0)</f>
        <v>0</v>
      </c>
      <c r="BH218" s="252">
        <f>IF(N218="sníž. přenesená",J218,0)</f>
        <v>0</v>
      </c>
      <c r="BI218" s="252">
        <f>IF(N218="nulová",J218,0)</f>
        <v>0</v>
      </c>
      <c r="BJ218" s="14" t="s">
        <v>83</v>
      </c>
      <c r="BK218" s="252">
        <f>ROUND(I218*H218,2)</f>
        <v>0</v>
      </c>
      <c r="BL218" s="14" t="s">
        <v>214</v>
      </c>
      <c r="BM218" s="251" t="s">
        <v>428</v>
      </c>
    </row>
    <row r="219" s="2" customFormat="1" ht="24.15" customHeight="1">
      <c r="A219" s="35"/>
      <c r="B219" s="36"/>
      <c r="C219" s="239" t="s">
        <v>424</v>
      </c>
      <c r="D219" s="239" t="s">
        <v>175</v>
      </c>
      <c r="E219" s="240" t="s">
        <v>430</v>
      </c>
      <c r="F219" s="241" t="s">
        <v>431</v>
      </c>
      <c r="G219" s="242" t="s">
        <v>427</v>
      </c>
      <c r="H219" s="243">
        <v>1</v>
      </c>
      <c r="I219" s="244"/>
      <c r="J219" s="245">
        <f>ROUND(I219*H219,2)</f>
        <v>0</v>
      </c>
      <c r="K219" s="246"/>
      <c r="L219" s="41"/>
      <c r="M219" s="247" t="s">
        <v>1</v>
      </c>
      <c r="N219" s="248" t="s">
        <v>41</v>
      </c>
      <c r="O219" s="88"/>
      <c r="P219" s="249">
        <f>O219*H219</f>
        <v>0</v>
      </c>
      <c r="Q219" s="249">
        <v>0.00013999999999999999</v>
      </c>
      <c r="R219" s="249">
        <f>Q219*H219</f>
        <v>0.00013999999999999999</v>
      </c>
      <c r="S219" s="249">
        <v>0</v>
      </c>
      <c r="T219" s="250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51" t="s">
        <v>214</v>
      </c>
      <c r="AT219" s="251" t="s">
        <v>175</v>
      </c>
      <c r="AU219" s="251" t="s">
        <v>85</v>
      </c>
      <c r="AY219" s="14" t="s">
        <v>172</v>
      </c>
      <c r="BE219" s="252">
        <f>IF(N219="základní",J219,0)</f>
        <v>0</v>
      </c>
      <c r="BF219" s="252">
        <f>IF(N219="snížená",J219,0)</f>
        <v>0</v>
      </c>
      <c r="BG219" s="252">
        <f>IF(N219="zákl. přenesená",J219,0)</f>
        <v>0</v>
      </c>
      <c r="BH219" s="252">
        <f>IF(N219="sníž. přenesená",J219,0)</f>
        <v>0</v>
      </c>
      <c r="BI219" s="252">
        <f>IF(N219="nulová",J219,0)</f>
        <v>0</v>
      </c>
      <c r="BJ219" s="14" t="s">
        <v>83</v>
      </c>
      <c r="BK219" s="252">
        <f>ROUND(I219*H219,2)</f>
        <v>0</v>
      </c>
      <c r="BL219" s="14" t="s">
        <v>214</v>
      </c>
      <c r="BM219" s="251" t="s">
        <v>432</v>
      </c>
    </row>
    <row r="220" s="2" customFormat="1" ht="24.15" customHeight="1">
      <c r="A220" s="35"/>
      <c r="B220" s="36"/>
      <c r="C220" s="239" t="s">
        <v>429</v>
      </c>
      <c r="D220" s="239" t="s">
        <v>175</v>
      </c>
      <c r="E220" s="240" t="s">
        <v>434</v>
      </c>
      <c r="F220" s="241" t="s">
        <v>435</v>
      </c>
      <c r="G220" s="242" t="s">
        <v>427</v>
      </c>
      <c r="H220" s="243">
        <v>1</v>
      </c>
      <c r="I220" s="244"/>
      <c r="J220" s="245">
        <f>ROUND(I220*H220,2)</f>
        <v>0</v>
      </c>
      <c r="K220" s="246"/>
      <c r="L220" s="41"/>
      <c r="M220" s="247" t="s">
        <v>1</v>
      </c>
      <c r="N220" s="248" t="s">
        <v>41</v>
      </c>
      <c r="O220" s="88"/>
      <c r="P220" s="249">
        <f>O220*H220</f>
        <v>0</v>
      </c>
      <c r="Q220" s="249">
        <v>0.00012</v>
      </c>
      <c r="R220" s="249">
        <f>Q220*H220</f>
        <v>0.00012</v>
      </c>
      <c r="S220" s="249">
        <v>0</v>
      </c>
      <c r="T220" s="250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51" t="s">
        <v>214</v>
      </c>
      <c r="AT220" s="251" t="s">
        <v>175</v>
      </c>
      <c r="AU220" s="251" t="s">
        <v>85</v>
      </c>
      <c r="AY220" s="14" t="s">
        <v>172</v>
      </c>
      <c r="BE220" s="252">
        <f>IF(N220="základní",J220,0)</f>
        <v>0</v>
      </c>
      <c r="BF220" s="252">
        <f>IF(N220="snížená",J220,0)</f>
        <v>0</v>
      </c>
      <c r="BG220" s="252">
        <f>IF(N220="zákl. přenesená",J220,0)</f>
        <v>0</v>
      </c>
      <c r="BH220" s="252">
        <f>IF(N220="sníž. přenesená",J220,0)</f>
        <v>0</v>
      </c>
      <c r="BI220" s="252">
        <f>IF(N220="nulová",J220,0)</f>
        <v>0</v>
      </c>
      <c r="BJ220" s="14" t="s">
        <v>83</v>
      </c>
      <c r="BK220" s="252">
        <f>ROUND(I220*H220,2)</f>
        <v>0</v>
      </c>
      <c r="BL220" s="14" t="s">
        <v>214</v>
      </c>
      <c r="BM220" s="251" t="s">
        <v>436</v>
      </c>
    </row>
    <row r="221" s="2" customFormat="1" ht="24.15" customHeight="1">
      <c r="A221" s="35"/>
      <c r="B221" s="36"/>
      <c r="C221" s="239" t="s">
        <v>433</v>
      </c>
      <c r="D221" s="239" t="s">
        <v>175</v>
      </c>
      <c r="E221" s="240" t="s">
        <v>438</v>
      </c>
      <c r="F221" s="241" t="s">
        <v>439</v>
      </c>
      <c r="G221" s="242" t="s">
        <v>213</v>
      </c>
      <c r="H221" s="243">
        <v>5</v>
      </c>
      <c r="I221" s="244"/>
      <c r="J221" s="245">
        <f>ROUND(I221*H221,2)</f>
        <v>0</v>
      </c>
      <c r="K221" s="246"/>
      <c r="L221" s="41"/>
      <c r="M221" s="247" t="s">
        <v>1</v>
      </c>
      <c r="N221" s="248" t="s">
        <v>41</v>
      </c>
      <c r="O221" s="88"/>
      <c r="P221" s="249">
        <f>O221*H221</f>
        <v>0</v>
      </c>
      <c r="Q221" s="249">
        <v>2.0000000000000002E-05</v>
      </c>
      <c r="R221" s="249">
        <f>Q221*H221</f>
        <v>0.00010000000000000001</v>
      </c>
      <c r="S221" s="249">
        <v>0</v>
      </c>
      <c r="T221" s="250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51" t="s">
        <v>214</v>
      </c>
      <c r="AT221" s="251" t="s">
        <v>175</v>
      </c>
      <c r="AU221" s="251" t="s">
        <v>85</v>
      </c>
      <c r="AY221" s="14" t="s">
        <v>172</v>
      </c>
      <c r="BE221" s="252">
        <f>IF(N221="základní",J221,0)</f>
        <v>0</v>
      </c>
      <c r="BF221" s="252">
        <f>IF(N221="snížená",J221,0)</f>
        <v>0</v>
      </c>
      <c r="BG221" s="252">
        <f>IF(N221="zákl. přenesená",J221,0)</f>
        <v>0</v>
      </c>
      <c r="BH221" s="252">
        <f>IF(N221="sníž. přenesená",J221,0)</f>
        <v>0</v>
      </c>
      <c r="BI221" s="252">
        <f>IF(N221="nulová",J221,0)</f>
        <v>0</v>
      </c>
      <c r="BJ221" s="14" t="s">
        <v>83</v>
      </c>
      <c r="BK221" s="252">
        <f>ROUND(I221*H221,2)</f>
        <v>0</v>
      </c>
      <c r="BL221" s="14" t="s">
        <v>214</v>
      </c>
      <c r="BM221" s="251" t="s">
        <v>440</v>
      </c>
    </row>
    <row r="222" s="2" customFormat="1" ht="24.15" customHeight="1">
      <c r="A222" s="35"/>
      <c r="B222" s="36"/>
      <c r="C222" s="239" t="s">
        <v>437</v>
      </c>
      <c r="D222" s="239" t="s">
        <v>175</v>
      </c>
      <c r="E222" s="240" t="s">
        <v>983</v>
      </c>
      <c r="F222" s="241" t="s">
        <v>984</v>
      </c>
      <c r="G222" s="242" t="s">
        <v>213</v>
      </c>
      <c r="H222" s="243">
        <v>7</v>
      </c>
      <c r="I222" s="244"/>
      <c r="J222" s="245">
        <f>ROUND(I222*H222,2)</f>
        <v>0</v>
      </c>
      <c r="K222" s="246"/>
      <c r="L222" s="41"/>
      <c r="M222" s="247" t="s">
        <v>1</v>
      </c>
      <c r="N222" s="248" t="s">
        <v>41</v>
      </c>
      <c r="O222" s="88"/>
      <c r="P222" s="249">
        <f>O222*H222</f>
        <v>0</v>
      </c>
      <c r="Q222" s="249">
        <v>3.0000000000000001E-05</v>
      </c>
      <c r="R222" s="249">
        <f>Q222*H222</f>
        <v>0.00021000000000000001</v>
      </c>
      <c r="S222" s="249">
        <v>0</v>
      </c>
      <c r="T222" s="250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51" t="s">
        <v>214</v>
      </c>
      <c r="AT222" s="251" t="s">
        <v>175</v>
      </c>
      <c r="AU222" s="251" t="s">
        <v>85</v>
      </c>
      <c r="AY222" s="14" t="s">
        <v>172</v>
      </c>
      <c r="BE222" s="252">
        <f>IF(N222="základní",J222,0)</f>
        <v>0</v>
      </c>
      <c r="BF222" s="252">
        <f>IF(N222="snížená",J222,0)</f>
        <v>0</v>
      </c>
      <c r="BG222" s="252">
        <f>IF(N222="zákl. přenesená",J222,0)</f>
        <v>0</v>
      </c>
      <c r="BH222" s="252">
        <f>IF(N222="sníž. přenesená",J222,0)</f>
        <v>0</v>
      </c>
      <c r="BI222" s="252">
        <f>IF(N222="nulová",J222,0)</f>
        <v>0</v>
      </c>
      <c r="BJ222" s="14" t="s">
        <v>83</v>
      </c>
      <c r="BK222" s="252">
        <f>ROUND(I222*H222,2)</f>
        <v>0</v>
      </c>
      <c r="BL222" s="14" t="s">
        <v>214</v>
      </c>
      <c r="BM222" s="251" t="s">
        <v>1161</v>
      </c>
    </row>
    <row r="223" s="2" customFormat="1" ht="24.15" customHeight="1">
      <c r="A223" s="35"/>
      <c r="B223" s="36"/>
      <c r="C223" s="239" t="s">
        <v>441</v>
      </c>
      <c r="D223" s="239" t="s">
        <v>175</v>
      </c>
      <c r="E223" s="240" t="s">
        <v>442</v>
      </c>
      <c r="F223" s="241" t="s">
        <v>443</v>
      </c>
      <c r="G223" s="242" t="s">
        <v>213</v>
      </c>
      <c r="H223" s="243">
        <v>5</v>
      </c>
      <c r="I223" s="244"/>
      <c r="J223" s="245">
        <f>ROUND(I223*H223,2)</f>
        <v>0</v>
      </c>
      <c r="K223" s="246"/>
      <c r="L223" s="41"/>
      <c r="M223" s="247" t="s">
        <v>1</v>
      </c>
      <c r="N223" s="248" t="s">
        <v>41</v>
      </c>
      <c r="O223" s="88"/>
      <c r="P223" s="249">
        <f>O223*H223</f>
        <v>0</v>
      </c>
      <c r="Q223" s="249">
        <v>2.0000000000000002E-05</v>
      </c>
      <c r="R223" s="249">
        <f>Q223*H223</f>
        <v>0.00010000000000000001</v>
      </c>
      <c r="S223" s="249">
        <v>0</v>
      </c>
      <c r="T223" s="250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51" t="s">
        <v>214</v>
      </c>
      <c r="AT223" s="251" t="s">
        <v>175</v>
      </c>
      <c r="AU223" s="251" t="s">
        <v>85</v>
      </c>
      <c r="AY223" s="14" t="s">
        <v>172</v>
      </c>
      <c r="BE223" s="252">
        <f>IF(N223="základní",J223,0)</f>
        <v>0</v>
      </c>
      <c r="BF223" s="252">
        <f>IF(N223="snížená",J223,0)</f>
        <v>0</v>
      </c>
      <c r="BG223" s="252">
        <f>IF(N223="zákl. přenesená",J223,0)</f>
        <v>0</v>
      </c>
      <c r="BH223" s="252">
        <f>IF(N223="sníž. přenesená",J223,0)</f>
        <v>0</v>
      </c>
      <c r="BI223" s="252">
        <f>IF(N223="nulová",J223,0)</f>
        <v>0</v>
      </c>
      <c r="BJ223" s="14" t="s">
        <v>83</v>
      </c>
      <c r="BK223" s="252">
        <f>ROUND(I223*H223,2)</f>
        <v>0</v>
      </c>
      <c r="BL223" s="14" t="s">
        <v>214</v>
      </c>
      <c r="BM223" s="251" t="s">
        <v>444</v>
      </c>
    </row>
    <row r="224" s="2" customFormat="1" ht="24.15" customHeight="1">
      <c r="A224" s="35"/>
      <c r="B224" s="36"/>
      <c r="C224" s="239" t="s">
        <v>445</v>
      </c>
      <c r="D224" s="239" t="s">
        <v>175</v>
      </c>
      <c r="E224" s="240" t="s">
        <v>989</v>
      </c>
      <c r="F224" s="241" t="s">
        <v>990</v>
      </c>
      <c r="G224" s="242" t="s">
        <v>213</v>
      </c>
      <c r="H224" s="243">
        <v>7</v>
      </c>
      <c r="I224" s="244"/>
      <c r="J224" s="245">
        <f>ROUND(I224*H224,2)</f>
        <v>0</v>
      </c>
      <c r="K224" s="246"/>
      <c r="L224" s="41"/>
      <c r="M224" s="247" t="s">
        <v>1</v>
      </c>
      <c r="N224" s="248" t="s">
        <v>41</v>
      </c>
      <c r="O224" s="88"/>
      <c r="P224" s="249">
        <f>O224*H224</f>
        <v>0</v>
      </c>
      <c r="Q224" s="249">
        <v>4.0000000000000003E-05</v>
      </c>
      <c r="R224" s="249">
        <f>Q224*H224</f>
        <v>0.00028000000000000003</v>
      </c>
      <c r="S224" s="249">
        <v>0</v>
      </c>
      <c r="T224" s="250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51" t="s">
        <v>214</v>
      </c>
      <c r="AT224" s="251" t="s">
        <v>175</v>
      </c>
      <c r="AU224" s="251" t="s">
        <v>85</v>
      </c>
      <c r="AY224" s="14" t="s">
        <v>172</v>
      </c>
      <c r="BE224" s="252">
        <f>IF(N224="základní",J224,0)</f>
        <v>0</v>
      </c>
      <c r="BF224" s="252">
        <f>IF(N224="snížená",J224,0)</f>
        <v>0</v>
      </c>
      <c r="BG224" s="252">
        <f>IF(N224="zákl. přenesená",J224,0)</f>
        <v>0</v>
      </c>
      <c r="BH224" s="252">
        <f>IF(N224="sníž. přenesená",J224,0)</f>
        <v>0</v>
      </c>
      <c r="BI224" s="252">
        <f>IF(N224="nulová",J224,0)</f>
        <v>0</v>
      </c>
      <c r="BJ224" s="14" t="s">
        <v>83</v>
      </c>
      <c r="BK224" s="252">
        <f>ROUND(I224*H224,2)</f>
        <v>0</v>
      </c>
      <c r="BL224" s="14" t="s">
        <v>214</v>
      </c>
      <c r="BM224" s="251" t="s">
        <v>1162</v>
      </c>
    </row>
    <row r="225" s="2" customFormat="1" ht="24.15" customHeight="1">
      <c r="A225" s="35"/>
      <c r="B225" s="36"/>
      <c r="C225" s="239" t="s">
        <v>279</v>
      </c>
      <c r="D225" s="239" t="s">
        <v>175</v>
      </c>
      <c r="E225" s="240" t="s">
        <v>446</v>
      </c>
      <c r="F225" s="241" t="s">
        <v>447</v>
      </c>
      <c r="G225" s="242" t="s">
        <v>213</v>
      </c>
      <c r="H225" s="243">
        <v>5</v>
      </c>
      <c r="I225" s="244"/>
      <c r="J225" s="245">
        <f>ROUND(I225*H225,2)</f>
        <v>0</v>
      </c>
      <c r="K225" s="246"/>
      <c r="L225" s="41"/>
      <c r="M225" s="247" t="s">
        <v>1</v>
      </c>
      <c r="N225" s="248" t="s">
        <v>41</v>
      </c>
      <c r="O225" s="88"/>
      <c r="P225" s="249">
        <f>O225*H225</f>
        <v>0</v>
      </c>
      <c r="Q225" s="249">
        <v>2.0000000000000002E-05</v>
      </c>
      <c r="R225" s="249">
        <f>Q225*H225</f>
        <v>0.00010000000000000001</v>
      </c>
      <c r="S225" s="249">
        <v>0</v>
      </c>
      <c r="T225" s="250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51" t="s">
        <v>214</v>
      </c>
      <c r="AT225" s="251" t="s">
        <v>175</v>
      </c>
      <c r="AU225" s="251" t="s">
        <v>85</v>
      </c>
      <c r="AY225" s="14" t="s">
        <v>172</v>
      </c>
      <c r="BE225" s="252">
        <f>IF(N225="základní",J225,0)</f>
        <v>0</v>
      </c>
      <c r="BF225" s="252">
        <f>IF(N225="snížená",J225,0)</f>
        <v>0</v>
      </c>
      <c r="BG225" s="252">
        <f>IF(N225="zákl. přenesená",J225,0)</f>
        <v>0</v>
      </c>
      <c r="BH225" s="252">
        <f>IF(N225="sníž. přenesená",J225,0)</f>
        <v>0</v>
      </c>
      <c r="BI225" s="252">
        <f>IF(N225="nulová",J225,0)</f>
        <v>0</v>
      </c>
      <c r="BJ225" s="14" t="s">
        <v>83</v>
      </c>
      <c r="BK225" s="252">
        <f>ROUND(I225*H225,2)</f>
        <v>0</v>
      </c>
      <c r="BL225" s="14" t="s">
        <v>214</v>
      </c>
      <c r="BM225" s="251" t="s">
        <v>448</v>
      </c>
    </row>
    <row r="226" s="2" customFormat="1" ht="24.15" customHeight="1">
      <c r="A226" s="35"/>
      <c r="B226" s="36"/>
      <c r="C226" s="239" t="s">
        <v>455</v>
      </c>
      <c r="D226" s="239" t="s">
        <v>175</v>
      </c>
      <c r="E226" s="240" t="s">
        <v>995</v>
      </c>
      <c r="F226" s="241" t="s">
        <v>996</v>
      </c>
      <c r="G226" s="242" t="s">
        <v>213</v>
      </c>
      <c r="H226" s="243">
        <v>7</v>
      </c>
      <c r="I226" s="244"/>
      <c r="J226" s="245">
        <f>ROUND(I226*H226,2)</f>
        <v>0</v>
      </c>
      <c r="K226" s="246"/>
      <c r="L226" s="41"/>
      <c r="M226" s="247" t="s">
        <v>1</v>
      </c>
      <c r="N226" s="248" t="s">
        <v>41</v>
      </c>
      <c r="O226" s="88"/>
      <c r="P226" s="249">
        <f>O226*H226</f>
        <v>0</v>
      </c>
      <c r="Q226" s="249">
        <v>4.0000000000000003E-05</v>
      </c>
      <c r="R226" s="249">
        <f>Q226*H226</f>
        <v>0.00028000000000000003</v>
      </c>
      <c r="S226" s="249">
        <v>0</v>
      </c>
      <c r="T226" s="250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251" t="s">
        <v>214</v>
      </c>
      <c r="AT226" s="251" t="s">
        <v>175</v>
      </c>
      <c r="AU226" s="251" t="s">
        <v>85</v>
      </c>
      <c r="AY226" s="14" t="s">
        <v>172</v>
      </c>
      <c r="BE226" s="252">
        <f>IF(N226="základní",J226,0)</f>
        <v>0</v>
      </c>
      <c r="BF226" s="252">
        <f>IF(N226="snížená",J226,0)</f>
        <v>0</v>
      </c>
      <c r="BG226" s="252">
        <f>IF(N226="zákl. přenesená",J226,0)</f>
        <v>0</v>
      </c>
      <c r="BH226" s="252">
        <f>IF(N226="sníž. přenesená",J226,0)</f>
        <v>0</v>
      </c>
      <c r="BI226" s="252">
        <f>IF(N226="nulová",J226,0)</f>
        <v>0</v>
      </c>
      <c r="BJ226" s="14" t="s">
        <v>83</v>
      </c>
      <c r="BK226" s="252">
        <f>ROUND(I226*H226,2)</f>
        <v>0</v>
      </c>
      <c r="BL226" s="14" t="s">
        <v>214</v>
      </c>
      <c r="BM226" s="251" t="s">
        <v>1163</v>
      </c>
    </row>
    <row r="227" s="2" customFormat="1" ht="24.15" customHeight="1">
      <c r="A227" s="35"/>
      <c r="B227" s="36"/>
      <c r="C227" s="239" t="s">
        <v>459</v>
      </c>
      <c r="D227" s="239" t="s">
        <v>175</v>
      </c>
      <c r="E227" s="240" t="s">
        <v>449</v>
      </c>
      <c r="F227" s="241" t="s">
        <v>450</v>
      </c>
      <c r="G227" s="242" t="s">
        <v>213</v>
      </c>
      <c r="H227" s="243">
        <v>5</v>
      </c>
      <c r="I227" s="244"/>
      <c r="J227" s="245">
        <f>ROUND(I227*H227,2)</f>
        <v>0</v>
      </c>
      <c r="K227" s="246"/>
      <c r="L227" s="41"/>
      <c r="M227" s="247" t="s">
        <v>1</v>
      </c>
      <c r="N227" s="248" t="s">
        <v>41</v>
      </c>
      <c r="O227" s="88"/>
      <c r="P227" s="249">
        <f>O227*H227</f>
        <v>0</v>
      </c>
      <c r="Q227" s="249">
        <v>2.0000000000000002E-05</v>
      </c>
      <c r="R227" s="249">
        <f>Q227*H227</f>
        <v>0.00010000000000000001</v>
      </c>
      <c r="S227" s="249">
        <v>0</v>
      </c>
      <c r="T227" s="250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51" t="s">
        <v>214</v>
      </c>
      <c r="AT227" s="251" t="s">
        <v>175</v>
      </c>
      <c r="AU227" s="251" t="s">
        <v>85</v>
      </c>
      <c r="AY227" s="14" t="s">
        <v>172</v>
      </c>
      <c r="BE227" s="252">
        <f>IF(N227="základní",J227,0)</f>
        <v>0</v>
      </c>
      <c r="BF227" s="252">
        <f>IF(N227="snížená",J227,0)</f>
        <v>0</v>
      </c>
      <c r="BG227" s="252">
        <f>IF(N227="zákl. přenesená",J227,0)</f>
        <v>0</v>
      </c>
      <c r="BH227" s="252">
        <f>IF(N227="sníž. přenesená",J227,0)</f>
        <v>0</v>
      </c>
      <c r="BI227" s="252">
        <f>IF(N227="nulová",J227,0)</f>
        <v>0</v>
      </c>
      <c r="BJ227" s="14" t="s">
        <v>83</v>
      </c>
      <c r="BK227" s="252">
        <f>ROUND(I227*H227,2)</f>
        <v>0</v>
      </c>
      <c r="BL227" s="14" t="s">
        <v>214</v>
      </c>
      <c r="BM227" s="251" t="s">
        <v>451</v>
      </c>
    </row>
    <row r="228" s="2" customFormat="1" ht="24.15" customHeight="1">
      <c r="A228" s="35"/>
      <c r="B228" s="36"/>
      <c r="C228" s="239" t="s">
        <v>463</v>
      </c>
      <c r="D228" s="239" t="s">
        <v>175</v>
      </c>
      <c r="E228" s="240" t="s">
        <v>1001</v>
      </c>
      <c r="F228" s="241" t="s">
        <v>1002</v>
      </c>
      <c r="G228" s="242" t="s">
        <v>213</v>
      </c>
      <c r="H228" s="243">
        <v>7</v>
      </c>
      <c r="I228" s="244"/>
      <c r="J228" s="245">
        <f>ROUND(I228*H228,2)</f>
        <v>0</v>
      </c>
      <c r="K228" s="246"/>
      <c r="L228" s="41"/>
      <c r="M228" s="247" t="s">
        <v>1</v>
      </c>
      <c r="N228" s="248" t="s">
        <v>41</v>
      </c>
      <c r="O228" s="88"/>
      <c r="P228" s="249">
        <f>O228*H228</f>
        <v>0</v>
      </c>
      <c r="Q228" s="249">
        <v>4.0000000000000003E-05</v>
      </c>
      <c r="R228" s="249">
        <f>Q228*H228</f>
        <v>0.00028000000000000003</v>
      </c>
      <c r="S228" s="249">
        <v>0</v>
      </c>
      <c r="T228" s="250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51" t="s">
        <v>214</v>
      </c>
      <c r="AT228" s="251" t="s">
        <v>175</v>
      </c>
      <c r="AU228" s="251" t="s">
        <v>85</v>
      </c>
      <c r="AY228" s="14" t="s">
        <v>172</v>
      </c>
      <c r="BE228" s="252">
        <f>IF(N228="základní",J228,0)</f>
        <v>0</v>
      </c>
      <c r="BF228" s="252">
        <f>IF(N228="snížená",J228,0)</f>
        <v>0</v>
      </c>
      <c r="BG228" s="252">
        <f>IF(N228="zákl. přenesená",J228,0)</f>
        <v>0</v>
      </c>
      <c r="BH228" s="252">
        <f>IF(N228="sníž. přenesená",J228,0)</f>
        <v>0</v>
      </c>
      <c r="BI228" s="252">
        <f>IF(N228="nulová",J228,0)</f>
        <v>0</v>
      </c>
      <c r="BJ228" s="14" t="s">
        <v>83</v>
      </c>
      <c r="BK228" s="252">
        <f>ROUND(I228*H228,2)</f>
        <v>0</v>
      </c>
      <c r="BL228" s="14" t="s">
        <v>214</v>
      </c>
      <c r="BM228" s="251" t="s">
        <v>1164</v>
      </c>
    </row>
    <row r="229" s="12" customFormat="1" ht="25.92" customHeight="1">
      <c r="A229" s="12"/>
      <c r="B229" s="223"/>
      <c r="C229" s="224"/>
      <c r="D229" s="225" t="s">
        <v>75</v>
      </c>
      <c r="E229" s="226" t="s">
        <v>181</v>
      </c>
      <c r="F229" s="226" t="s">
        <v>452</v>
      </c>
      <c r="G229" s="224"/>
      <c r="H229" s="224"/>
      <c r="I229" s="227"/>
      <c r="J229" s="228">
        <f>BK229</f>
        <v>0</v>
      </c>
      <c r="K229" s="224"/>
      <c r="L229" s="229"/>
      <c r="M229" s="230"/>
      <c r="N229" s="231"/>
      <c r="O229" s="231"/>
      <c r="P229" s="232">
        <f>P230</f>
        <v>0</v>
      </c>
      <c r="Q229" s="231"/>
      <c r="R229" s="232">
        <f>R230</f>
        <v>0</v>
      </c>
      <c r="S229" s="231"/>
      <c r="T229" s="233">
        <f>T230</f>
        <v>0</v>
      </c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R229" s="234" t="s">
        <v>188</v>
      </c>
      <c r="AT229" s="235" t="s">
        <v>75</v>
      </c>
      <c r="AU229" s="235" t="s">
        <v>76</v>
      </c>
      <c r="AY229" s="234" t="s">
        <v>172</v>
      </c>
      <c r="BK229" s="236">
        <f>BK230</f>
        <v>0</v>
      </c>
    </row>
    <row r="230" s="12" customFormat="1" ht="22.8" customHeight="1">
      <c r="A230" s="12"/>
      <c r="B230" s="223"/>
      <c r="C230" s="224"/>
      <c r="D230" s="225" t="s">
        <v>75</v>
      </c>
      <c r="E230" s="237" t="s">
        <v>453</v>
      </c>
      <c r="F230" s="237" t="s">
        <v>454</v>
      </c>
      <c r="G230" s="224"/>
      <c r="H230" s="224"/>
      <c r="I230" s="227"/>
      <c r="J230" s="238">
        <f>BK230</f>
        <v>0</v>
      </c>
      <c r="K230" s="224"/>
      <c r="L230" s="229"/>
      <c r="M230" s="230"/>
      <c r="N230" s="231"/>
      <c r="O230" s="231"/>
      <c r="P230" s="232">
        <f>SUM(P231:P238)</f>
        <v>0</v>
      </c>
      <c r="Q230" s="231"/>
      <c r="R230" s="232">
        <f>SUM(R231:R238)</f>
        <v>0</v>
      </c>
      <c r="S230" s="231"/>
      <c r="T230" s="233">
        <f>SUM(T231:T238)</f>
        <v>0</v>
      </c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R230" s="234" t="s">
        <v>188</v>
      </c>
      <c r="AT230" s="235" t="s">
        <v>75</v>
      </c>
      <c r="AU230" s="235" t="s">
        <v>83</v>
      </c>
      <c r="AY230" s="234" t="s">
        <v>172</v>
      </c>
      <c r="BK230" s="236">
        <f>SUM(BK231:BK238)</f>
        <v>0</v>
      </c>
    </row>
    <row r="231" s="2" customFormat="1" ht="24.15" customHeight="1">
      <c r="A231" s="35"/>
      <c r="B231" s="36"/>
      <c r="C231" s="239" t="s">
        <v>467</v>
      </c>
      <c r="D231" s="239" t="s">
        <v>175</v>
      </c>
      <c r="E231" s="240" t="s">
        <v>456</v>
      </c>
      <c r="F231" s="241" t="s">
        <v>457</v>
      </c>
      <c r="G231" s="242" t="s">
        <v>178</v>
      </c>
      <c r="H231" s="243">
        <v>1</v>
      </c>
      <c r="I231" s="244"/>
      <c r="J231" s="245">
        <f>ROUND(I231*H231,2)</f>
        <v>0</v>
      </c>
      <c r="K231" s="246"/>
      <c r="L231" s="41"/>
      <c r="M231" s="247" t="s">
        <v>1</v>
      </c>
      <c r="N231" s="248" t="s">
        <v>41</v>
      </c>
      <c r="O231" s="88"/>
      <c r="P231" s="249">
        <f>O231*H231</f>
        <v>0</v>
      </c>
      <c r="Q231" s="249">
        <v>0</v>
      </c>
      <c r="R231" s="249">
        <f>Q231*H231</f>
        <v>0</v>
      </c>
      <c r="S231" s="249">
        <v>0</v>
      </c>
      <c r="T231" s="250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251" t="s">
        <v>279</v>
      </c>
      <c r="AT231" s="251" t="s">
        <v>175</v>
      </c>
      <c r="AU231" s="251" t="s">
        <v>85</v>
      </c>
      <c r="AY231" s="14" t="s">
        <v>172</v>
      </c>
      <c r="BE231" s="252">
        <f>IF(N231="základní",J231,0)</f>
        <v>0</v>
      </c>
      <c r="BF231" s="252">
        <f>IF(N231="snížená",J231,0)</f>
        <v>0</v>
      </c>
      <c r="BG231" s="252">
        <f>IF(N231="zákl. přenesená",J231,0)</f>
        <v>0</v>
      </c>
      <c r="BH231" s="252">
        <f>IF(N231="sníž. přenesená",J231,0)</f>
        <v>0</v>
      </c>
      <c r="BI231" s="252">
        <f>IF(N231="nulová",J231,0)</f>
        <v>0</v>
      </c>
      <c r="BJ231" s="14" t="s">
        <v>83</v>
      </c>
      <c r="BK231" s="252">
        <f>ROUND(I231*H231,2)</f>
        <v>0</v>
      </c>
      <c r="BL231" s="14" t="s">
        <v>279</v>
      </c>
      <c r="BM231" s="251" t="s">
        <v>1267</v>
      </c>
    </row>
    <row r="232" s="2" customFormat="1" ht="24.15" customHeight="1">
      <c r="A232" s="35"/>
      <c r="B232" s="36"/>
      <c r="C232" s="239" t="s">
        <v>471</v>
      </c>
      <c r="D232" s="239" t="s">
        <v>175</v>
      </c>
      <c r="E232" s="240" t="s">
        <v>460</v>
      </c>
      <c r="F232" s="241" t="s">
        <v>461</v>
      </c>
      <c r="G232" s="242" t="s">
        <v>178</v>
      </c>
      <c r="H232" s="243">
        <v>1</v>
      </c>
      <c r="I232" s="244"/>
      <c r="J232" s="245">
        <f>ROUND(I232*H232,2)</f>
        <v>0</v>
      </c>
      <c r="K232" s="246"/>
      <c r="L232" s="41"/>
      <c r="M232" s="247" t="s">
        <v>1</v>
      </c>
      <c r="N232" s="248" t="s">
        <v>41</v>
      </c>
      <c r="O232" s="88"/>
      <c r="P232" s="249">
        <f>O232*H232</f>
        <v>0</v>
      </c>
      <c r="Q232" s="249">
        <v>0</v>
      </c>
      <c r="R232" s="249">
        <f>Q232*H232</f>
        <v>0</v>
      </c>
      <c r="S232" s="249">
        <v>0</v>
      </c>
      <c r="T232" s="250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51" t="s">
        <v>279</v>
      </c>
      <c r="AT232" s="251" t="s">
        <v>175</v>
      </c>
      <c r="AU232" s="251" t="s">
        <v>85</v>
      </c>
      <c r="AY232" s="14" t="s">
        <v>172</v>
      </c>
      <c r="BE232" s="252">
        <f>IF(N232="základní",J232,0)</f>
        <v>0</v>
      </c>
      <c r="BF232" s="252">
        <f>IF(N232="snížená",J232,0)</f>
        <v>0</v>
      </c>
      <c r="BG232" s="252">
        <f>IF(N232="zákl. přenesená",J232,0)</f>
        <v>0</v>
      </c>
      <c r="BH232" s="252">
        <f>IF(N232="sníž. přenesená",J232,0)</f>
        <v>0</v>
      </c>
      <c r="BI232" s="252">
        <f>IF(N232="nulová",J232,0)</f>
        <v>0</v>
      </c>
      <c r="BJ232" s="14" t="s">
        <v>83</v>
      </c>
      <c r="BK232" s="252">
        <f>ROUND(I232*H232,2)</f>
        <v>0</v>
      </c>
      <c r="BL232" s="14" t="s">
        <v>279</v>
      </c>
      <c r="BM232" s="251" t="s">
        <v>1268</v>
      </c>
    </row>
    <row r="233" s="2" customFormat="1" ht="24.15" customHeight="1">
      <c r="A233" s="35"/>
      <c r="B233" s="36"/>
      <c r="C233" s="239" t="s">
        <v>475</v>
      </c>
      <c r="D233" s="239" t="s">
        <v>175</v>
      </c>
      <c r="E233" s="240" t="s">
        <v>464</v>
      </c>
      <c r="F233" s="241" t="s">
        <v>465</v>
      </c>
      <c r="G233" s="242" t="s">
        <v>178</v>
      </c>
      <c r="H233" s="243">
        <v>1</v>
      </c>
      <c r="I233" s="244"/>
      <c r="J233" s="245">
        <f>ROUND(I233*H233,2)</f>
        <v>0</v>
      </c>
      <c r="K233" s="246"/>
      <c r="L233" s="41"/>
      <c r="M233" s="247" t="s">
        <v>1</v>
      </c>
      <c r="N233" s="248" t="s">
        <v>41</v>
      </c>
      <c r="O233" s="88"/>
      <c r="P233" s="249">
        <f>O233*H233</f>
        <v>0</v>
      </c>
      <c r="Q233" s="249">
        <v>0</v>
      </c>
      <c r="R233" s="249">
        <f>Q233*H233</f>
        <v>0</v>
      </c>
      <c r="S233" s="249">
        <v>0</v>
      </c>
      <c r="T233" s="250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51" t="s">
        <v>279</v>
      </c>
      <c r="AT233" s="251" t="s">
        <v>175</v>
      </c>
      <c r="AU233" s="251" t="s">
        <v>85</v>
      </c>
      <c r="AY233" s="14" t="s">
        <v>172</v>
      </c>
      <c r="BE233" s="252">
        <f>IF(N233="základní",J233,0)</f>
        <v>0</v>
      </c>
      <c r="BF233" s="252">
        <f>IF(N233="snížená",J233,0)</f>
        <v>0</v>
      </c>
      <c r="BG233" s="252">
        <f>IF(N233="zákl. přenesená",J233,0)</f>
        <v>0</v>
      </c>
      <c r="BH233" s="252">
        <f>IF(N233="sníž. přenesená",J233,0)</f>
        <v>0</v>
      </c>
      <c r="BI233" s="252">
        <f>IF(N233="nulová",J233,0)</f>
        <v>0</v>
      </c>
      <c r="BJ233" s="14" t="s">
        <v>83</v>
      </c>
      <c r="BK233" s="252">
        <f>ROUND(I233*H233,2)</f>
        <v>0</v>
      </c>
      <c r="BL233" s="14" t="s">
        <v>279</v>
      </c>
      <c r="BM233" s="251" t="s">
        <v>1269</v>
      </c>
    </row>
    <row r="234" s="2" customFormat="1" ht="24.15" customHeight="1">
      <c r="A234" s="35"/>
      <c r="B234" s="36"/>
      <c r="C234" s="239" t="s">
        <v>479</v>
      </c>
      <c r="D234" s="239" t="s">
        <v>175</v>
      </c>
      <c r="E234" s="240" t="s">
        <v>468</v>
      </c>
      <c r="F234" s="241" t="s">
        <v>469</v>
      </c>
      <c r="G234" s="242" t="s">
        <v>178</v>
      </c>
      <c r="H234" s="243">
        <v>1</v>
      </c>
      <c r="I234" s="244"/>
      <c r="J234" s="245">
        <f>ROUND(I234*H234,2)</f>
        <v>0</v>
      </c>
      <c r="K234" s="246"/>
      <c r="L234" s="41"/>
      <c r="M234" s="247" t="s">
        <v>1</v>
      </c>
      <c r="N234" s="248" t="s">
        <v>41</v>
      </c>
      <c r="O234" s="88"/>
      <c r="P234" s="249">
        <f>O234*H234</f>
        <v>0</v>
      </c>
      <c r="Q234" s="249">
        <v>0</v>
      </c>
      <c r="R234" s="249">
        <f>Q234*H234</f>
        <v>0</v>
      </c>
      <c r="S234" s="249">
        <v>0</v>
      </c>
      <c r="T234" s="250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251" t="s">
        <v>279</v>
      </c>
      <c r="AT234" s="251" t="s">
        <v>175</v>
      </c>
      <c r="AU234" s="251" t="s">
        <v>85</v>
      </c>
      <c r="AY234" s="14" t="s">
        <v>172</v>
      </c>
      <c r="BE234" s="252">
        <f>IF(N234="základní",J234,0)</f>
        <v>0</v>
      </c>
      <c r="BF234" s="252">
        <f>IF(N234="snížená",J234,0)</f>
        <v>0</v>
      </c>
      <c r="BG234" s="252">
        <f>IF(N234="zákl. přenesená",J234,0)</f>
        <v>0</v>
      </c>
      <c r="BH234" s="252">
        <f>IF(N234="sníž. přenesená",J234,0)</f>
        <v>0</v>
      </c>
      <c r="BI234" s="252">
        <f>IF(N234="nulová",J234,0)</f>
        <v>0</v>
      </c>
      <c r="BJ234" s="14" t="s">
        <v>83</v>
      </c>
      <c r="BK234" s="252">
        <f>ROUND(I234*H234,2)</f>
        <v>0</v>
      </c>
      <c r="BL234" s="14" t="s">
        <v>279</v>
      </c>
      <c r="BM234" s="251" t="s">
        <v>1270</v>
      </c>
    </row>
    <row r="235" s="2" customFormat="1" ht="24.15" customHeight="1">
      <c r="A235" s="35"/>
      <c r="B235" s="36"/>
      <c r="C235" s="239" t="s">
        <v>484</v>
      </c>
      <c r="D235" s="239" t="s">
        <v>175</v>
      </c>
      <c r="E235" s="240" t="s">
        <v>472</v>
      </c>
      <c r="F235" s="241" t="s">
        <v>473</v>
      </c>
      <c r="G235" s="242" t="s">
        <v>178</v>
      </c>
      <c r="H235" s="243">
        <v>1</v>
      </c>
      <c r="I235" s="244"/>
      <c r="J235" s="245">
        <f>ROUND(I235*H235,2)</f>
        <v>0</v>
      </c>
      <c r="K235" s="246"/>
      <c r="L235" s="41"/>
      <c r="M235" s="247" t="s">
        <v>1</v>
      </c>
      <c r="N235" s="248" t="s">
        <v>41</v>
      </c>
      <c r="O235" s="88"/>
      <c r="P235" s="249">
        <f>O235*H235</f>
        <v>0</v>
      </c>
      <c r="Q235" s="249">
        <v>0</v>
      </c>
      <c r="R235" s="249">
        <f>Q235*H235</f>
        <v>0</v>
      </c>
      <c r="S235" s="249">
        <v>0</v>
      </c>
      <c r="T235" s="250">
        <f>S235*H235</f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251" t="s">
        <v>279</v>
      </c>
      <c r="AT235" s="251" t="s">
        <v>175</v>
      </c>
      <c r="AU235" s="251" t="s">
        <v>85</v>
      </c>
      <c r="AY235" s="14" t="s">
        <v>172</v>
      </c>
      <c r="BE235" s="252">
        <f>IF(N235="základní",J235,0)</f>
        <v>0</v>
      </c>
      <c r="BF235" s="252">
        <f>IF(N235="snížená",J235,0)</f>
        <v>0</v>
      </c>
      <c r="BG235" s="252">
        <f>IF(N235="zákl. přenesená",J235,0)</f>
        <v>0</v>
      </c>
      <c r="BH235" s="252">
        <f>IF(N235="sníž. přenesená",J235,0)</f>
        <v>0</v>
      </c>
      <c r="BI235" s="252">
        <f>IF(N235="nulová",J235,0)</f>
        <v>0</v>
      </c>
      <c r="BJ235" s="14" t="s">
        <v>83</v>
      </c>
      <c r="BK235" s="252">
        <f>ROUND(I235*H235,2)</f>
        <v>0</v>
      </c>
      <c r="BL235" s="14" t="s">
        <v>279</v>
      </c>
      <c r="BM235" s="251" t="s">
        <v>1271</v>
      </c>
    </row>
    <row r="236" s="2" customFormat="1" ht="24.15" customHeight="1">
      <c r="A236" s="35"/>
      <c r="B236" s="36"/>
      <c r="C236" s="239" t="s">
        <v>492</v>
      </c>
      <c r="D236" s="239" t="s">
        <v>175</v>
      </c>
      <c r="E236" s="240" t="s">
        <v>476</v>
      </c>
      <c r="F236" s="241" t="s">
        <v>477</v>
      </c>
      <c r="G236" s="242" t="s">
        <v>178</v>
      </c>
      <c r="H236" s="243">
        <v>1</v>
      </c>
      <c r="I236" s="244"/>
      <c r="J236" s="245">
        <f>ROUND(I236*H236,2)</f>
        <v>0</v>
      </c>
      <c r="K236" s="246"/>
      <c r="L236" s="41"/>
      <c r="M236" s="247" t="s">
        <v>1</v>
      </c>
      <c r="N236" s="248" t="s">
        <v>41</v>
      </c>
      <c r="O236" s="88"/>
      <c r="P236" s="249">
        <f>O236*H236</f>
        <v>0</v>
      </c>
      <c r="Q236" s="249">
        <v>0</v>
      </c>
      <c r="R236" s="249">
        <f>Q236*H236</f>
        <v>0</v>
      </c>
      <c r="S236" s="249">
        <v>0</v>
      </c>
      <c r="T236" s="250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51" t="s">
        <v>279</v>
      </c>
      <c r="AT236" s="251" t="s">
        <v>175</v>
      </c>
      <c r="AU236" s="251" t="s">
        <v>85</v>
      </c>
      <c r="AY236" s="14" t="s">
        <v>172</v>
      </c>
      <c r="BE236" s="252">
        <f>IF(N236="základní",J236,0)</f>
        <v>0</v>
      </c>
      <c r="BF236" s="252">
        <f>IF(N236="snížená",J236,0)</f>
        <v>0</v>
      </c>
      <c r="BG236" s="252">
        <f>IF(N236="zákl. přenesená",J236,0)</f>
        <v>0</v>
      </c>
      <c r="BH236" s="252">
        <f>IF(N236="sníž. přenesená",J236,0)</f>
        <v>0</v>
      </c>
      <c r="BI236" s="252">
        <f>IF(N236="nulová",J236,0)</f>
        <v>0</v>
      </c>
      <c r="BJ236" s="14" t="s">
        <v>83</v>
      </c>
      <c r="BK236" s="252">
        <f>ROUND(I236*H236,2)</f>
        <v>0</v>
      </c>
      <c r="BL236" s="14" t="s">
        <v>279</v>
      </c>
      <c r="BM236" s="251" t="s">
        <v>1272</v>
      </c>
    </row>
    <row r="237" s="2" customFormat="1" ht="24.15" customHeight="1">
      <c r="A237" s="35"/>
      <c r="B237" s="36"/>
      <c r="C237" s="239" t="s">
        <v>497</v>
      </c>
      <c r="D237" s="239" t="s">
        <v>175</v>
      </c>
      <c r="E237" s="240" t="s">
        <v>480</v>
      </c>
      <c r="F237" s="241" t="s">
        <v>481</v>
      </c>
      <c r="G237" s="242" t="s">
        <v>482</v>
      </c>
      <c r="H237" s="243">
        <v>1</v>
      </c>
      <c r="I237" s="244"/>
      <c r="J237" s="245">
        <f>ROUND(I237*H237,2)</f>
        <v>0</v>
      </c>
      <c r="K237" s="246"/>
      <c r="L237" s="41"/>
      <c r="M237" s="247" t="s">
        <v>1</v>
      </c>
      <c r="N237" s="248" t="s">
        <v>41</v>
      </c>
      <c r="O237" s="88"/>
      <c r="P237" s="249">
        <f>O237*H237</f>
        <v>0</v>
      </c>
      <c r="Q237" s="249">
        <v>0</v>
      </c>
      <c r="R237" s="249">
        <f>Q237*H237</f>
        <v>0</v>
      </c>
      <c r="S237" s="249">
        <v>0</v>
      </c>
      <c r="T237" s="250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251" t="s">
        <v>279</v>
      </c>
      <c r="AT237" s="251" t="s">
        <v>175</v>
      </c>
      <c r="AU237" s="251" t="s">
        <v>85</v>
      </c>
      <c r="AY237" s="14" t="s">
        <v>172</v>
      </c>
      <c r="BE237" s="252">
        <f>IF(N237="základní",J237,0)</f>
        <v>0</v>
      </c>
      <c r="BF237" s="252">
        <f>IF(N237="snížená",J237,0)</f>
        <v>0</v>
      </c>
      <c r="BG237" s="252">
        <f>IF(N237="zákl. přenesená",J237,0)</f>
        <v>0</v>
      </c>
      <c r="BH237" s="252">
        <f>IF(N237="sníž. přenesená",J237,0)</f>
        <v>0</v>
      </c>
      <c r="BI237" s="252">
        <f>IF(N237="nulová",J237,0)</f>
        <v>0</v>
      </c>
      <c r="BJ237" s="14" t="s">
        <v>83</v>
      </c>
      <c r="BK237" s="252">
        <f>ROUND(I237*H237,2)</f>
        <v>0</v>
      </c>
      <c r="BL237" s="14" t="s">
        <v>279</v>
      </c>
      <c r="BM237" s="251" t="s">
        <v>1273</v>
      </c>
    </row>
    <row r="238" s="2" customFormat="1" ht="16.5" customHeight="1">
      <c r="A238" s="35"/>
      <c r="B238" s="36"/>
      <c r="C238" s="253" t="s">
        <v>501</v>
      </c>
      <c r="D238" s="253" t="s">
        <v>181</v>
      </c>
      <c r="E238" s="254" t="s">
        <v>485</v>
      </c>
      <c r="F238" s="255" t="s">
        <v>486</v>
      </c>
      <c r="G238" s="256" t="s">
        <v>487</v>
      </c>
      <c r="H238" s="257">
        <v>1</v>
      </c>
      <c r="I238" s="258"/>
      <c r="J238" s="259">
        <f>ROUND(I238*H238,2)</f>
        <v>0</v>
      </c>
      <c r="K238" s="260"/>
      <c r="L238" s="261"/>
      <c r="M238" s="262" t="s">
        <v>1</v>
      </c>
      <c r="N238" s="263" t="s">
        <v>41</v>
      </c>
      <c r="O238" s="88"/>
      <c r="P238" s="249">
        <f>O238*H238</f>
        <v>0</v>
      </c>
      <c r="Q238" s="249">
        <v>0</v>
      </c>
      <c r="R238" s="249">
        <f>Q238*H238</f>
        <v>0</v>
      </c>
      <c r="S238" s="249">
        <v>0</v>
      </c>
      <c r="T238" s="250">
        <f>S238*H238</f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251" t="s">
        <v>488</v>
      </c>
      <c r="AT238" s="251" t="s">
        <v>181</v>
      </c>
      <c r="AU238" s="251" t="s">
        <v>85</v>
      </c>
      <c r="AY238" s="14" t="s">
        <v>172</v>
      </c>
      <c r="BE238" s="252">
        <f>IF(N238="základní",J238,0)</f>
        <v>0</v>
      </c>
      <c r="BF238" s="252">
        <f>IF(N238="snížená",J238,0)</f>
        <v>0</v>
      </c>
      <c r="BG238" s="252">
        <f>IF(N238="zákl. přenesená",J238,0)</f>
        <v>0</v>
      </c>
      <c r="BH238" s="252">
        <f>IF(N238="sníž. přenesená",J238,0)</f>
        <v>0</v>
      </c>
      <c r="BI238" s="252">
        <f>IF(N238="nulová",J238,0)</f>
        <v>0</v>
      </c>
      <c r="BJ238" s="14" t="s">
        <v>83</v>
      </c>
      <c r="BK238" s="252">
        <f>ROUND(I238*H238,2)</f>
        <v>0</v>
      </c>
      <c r="BL238" s="14" t="s">
        <v>279</v>
      </c>
      <c r="BM238" s="251" t="s">
        <v>1274</v>
      </c>
    </row>
    <row r="239" s="12" customFormat="1" ht="25.92" customHeight="1">
      <c r="A239" s="12"/>
      <c r="B239" s="223"/>
      <c r="C239" s="224"/>
      <c r="D239" s="225" t="s">
        <v>75</v>
      </c>
      <c r="E239" s="226" t="s">
        <v>490</v>
      </c>
      <c r="F239" s="226" t="s">
        <v>491</v>
      </c>
      <c r="G239" s="224"/>
      <c r="H239" s="224"/>
      <c r="I239" s="227"/>
      <c r="J239" s="228">
        <f>BK239</f>
        <v>0</v>
      </c>
      <c r="K239" s="224"/>
      <c r="L239" s="229"/>
      <c r="M239" s="230"/>
      <c r="N239" s="231"/>
      <c r="O239" s="231"/>
      <c r="P239" s="232">
        <f>SUM(P240:P242)</f>
        <v>0</v>
      </c>
      <c r="Q239" s="231"/>
      <c r="R239" s="232">
        <f>SUM(R240:R242)</f>
        <v>0</v>
      </c>
      <c r="S239" s="231"/>
      <c r="T239" s="233">
        <f>SUM(T240:T242)</f>
        <v>0</v>
      </c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R239" s="234" t="s">
        <v>179</v>
      </c>
      <c r="AT239" s="235" t="s">
        <v>75</v>
      </c>
      <c r="AU239" s="235" t="s">
        <v>76</v>
      </c>
      <c r="AY239" s="234" t="s">
        <v>172</v>
      </c>
      <c r="BK239" s="236">
        <f>SUM(BK240:BK242)</f>
        <v>0</v>
      </c>
    </row>
    <row r="240" s="2" customFormat="1" ht="16.5" customHeight="1">
      <c r="A240" s="35"/>
      <c r="B240" s="36"/>
      <c r="C240" s="239" t="s">
        <v>508</v>
      </c>
      <c r="D240" s="239" t="s">
        <v>175</v>
      </c>
      <c r="E240" s="240" t="s">
        <v>493</v>
      </c>
      <c r="F240" s="241" t="s">
        <v>494</v>
      </c>
      <c r="G240" s="242" t="s">
        <v>336</v>
      </c>
      <c r="H240" s="243">
        <v>16</v>
      </c>
      <c r="I240" s="244"/>
      <c r="J240" s="245">
        <f>ROUND(I240*H240,2)</f>
        <v>0</v>
      </c>
      <c r="K240" s="246"/>
      <c r="L240" s="41"/>
      <c r="M240" s="247" t="s">
        <v>1</v>
      </c>
      <c r="N240" s="248" t="s">
        <v>41</v>
      </c>
      <c r="O240" s="88"/>
      <c r="P240" s="249">
        <f>O240*H240</f>
        <v>0</v>
      </c>
      <c r="Q240" s="249">
        <v>0</v>
      </c>
      <c r="R240" s="249">
        <f>Q240*H240</f>
        <v>0</v>
      </c>
      <c r="S240" s="249">
        <v>0</v>
      </c>
      <c r="T240" s="250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51" t="s">
        <v>495</v>
      </c>
      <c r="AT240" s="251" t="s">
        <v>175</v>
      </c>
      <c r="AU240" s="251" t="s">
        <v>83</v>
      </c>
      <c r="AY240" s="14" t="s">
        <v>172</v>
      </c>
      <c r="BE240" s="252">
        <f>IF(N240="základní",J240,0)</f>
        <v>0</v>
      </c>
      <c r="BF240" s="252">
        <f>IF(N240="snížená",J240,0)</f>
        <v>0</v>
      </c>
      <c r="BG240" s="252">
        <f>IF(N240="zákl. přenesená",J240,0)</f>
        <v>0</v>
      </c>
      <c r="BH240" s="252">
        <f>IF(N240="sníž. přenesená",J240,0)</f>
        <v>0</v>
      </c>
      <c r="BI240" s="252">
        <f>IF(N240="nulová",J240,0)</f>
        <v>0</v>
      </c>
      <c r="BJ240" s="14" t="s">
        <v>83</v>
      </c>
      <c r="BK240" s="252">
        <f>ROUND(I240*H240,2)</f>
        <v>0</v>
      </c>
      <c r="BL240" s="14" t="s">
        <v>495</v>
      </c>
      <c r="BM240" s="251" t="s">
        <v>496</v>
      </c>
    </row>
    <row r="241" s="2" customFormat="1" ht="21.75" customHeight="1">
      <c r="A241" s="35"/>
      <c r="B241" s="36"/>
      <c r="C241" s="239" t="s">
        <v>512</v>
      </c>
      <c r="D241" s="239" t="s">
        <v>175</v>
      </c>
      <c r="E241" s="240" t="s">
        <v>498</v>
      </c>
      <c r="F241" s="241" t="s">
        <v>499</v>
      </c>
      <c r="G241" s="242" t="s">
        <v>336</v>
      </c>
      <c r="H241" s="243">
        <v>16</v>
      </c>
      <c r="I241" s="244"/>
      <c r="J241" s="245">
        <f>ROUND(I241*H241,2)</f>
        <v>0</v>
      </c>
      <c r="K241" s="246"/>
      <c r="L241" s="41"/>
      <c r="M241" s="247" t="s">
        <v>1</v>
      </c>
      <c r="N241" s="248" t="s">
        <v>41</v>
      </c>
      <c r="O241" s="88"/>
      <c r="P241" s="249">
        <f>O241*H241</f>
        <v>0</v>
      </c>
      <c r="Q241" s="249">
        <v>0</v>
      </c>
      <c r="R241" s="249">
        <f>Q241*H241</f>
        <v>0</v>
      </c>
      <c r="S241" s="249">
        <v>0</v>
      </c>
      <c r="T241" s="250">
        <f>S241*H241</f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251" t="s">
        <v>495</v>
      </c>
      <c r="AT241" s="251" t="s">
        <v>175</v>
      </c>
      <c r="AU241" s="251" t="s">
        <v>83</v>
      </c>
      <c r="AY241" s="14" t="s">
        <v>172</v>
      </c>
      <c r="BE241" s="252">
        <f>IF(N241="základní",J241,0)</f>
        <v>0</v>
      </c>
      <c r="BF241" s="252">
        <f>IF(N241="snížená",J241,0)</f>
        <v>0</v>
      </c>
      <c r="BG241" s="252">
        <f>IF(N241="zákl. přenesená",J241,0)</f>
        <v>0</v>
      </c>
      <c r="BH241" s="252">
        <f>IF(N241="sníž. přenesená",J241,0)</f>
        <v>0</v>
      </c>
      <c r="BI241" s="252">
        <f>IF(N241="nulová",J241,0)</f>
        <v>0</v>
      </c>
      <c r="BJ241" s="14" t="s">
        <v>83</v>
      </c>
      <c r="BK241" s="252">
        <f>ROUND(I241*H241,2)</f>
        <v>0</v>
      </c>
      <c r="BL241" s="14" t="s">
        <v>495</v>
      </c>
      <c r="BM241" s="251" t="s">
        <v>500</v>
      </c>
    </row>
    <row r="242" s="2" customFormat="1" ht="16.5" customHeight="1">
      <c r="A242" s="35"/>
      <c r="B242" s="36"/>
      <c r="C242" s="253" t="s">
        <v>519</v>
      </c>
      <c r="D242" s="253" t="s">
        <v>181</v>
      </c>
      <c r="E242" s="254" t="s">
        <v>502</v>
      </c>
      <c r="F242" s="255" t="s">
        <v>503</v>
      </c>
      <c r="G242" s="256" t="s">
        <v>504</v>
      </c>
      <c r="H242" s="257">
        <v>1</v>
      </c>
      <c r="I242" s="258"/>
      <c r="J242" s="259">
        <f>ROUND(I242*H242,2)</f>
        <v>0</v>
      </c>
      <c r="K242" s="260"/>
      <c r="L242" s="261"/>
      <c r="M242" s="262" t="s">
        <v>1</v>
      </c>
      <c r="N242" s="263" t="s">
        <v>41</v>
      </c>
      <c r="O242" s="88"/>
      <c r="P242" s="249">
        <f>O242*H242</f>
        <v>0</v>
      </c>
      <c r="Q242" s="249">
        <v>0</v>
      </c>
      <c r="R242" s="249">
        <f>Q242*H242</f>
        <v>0</v>
      </c>
      <c r="S242" s="249">
        <v>0</v>
      </c>
      <c r="T242" s="250">
        <f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251" t="s">
        <v>495</v>
      </c>
      <c r="AT242" s="251" t="s">
        <v>181</v>
      </c>
      <c r="AU242" s="251" t="s">
        <v>83</v>
      </c>
      <c r="AY242" s="14" t="s">
        <v>172</v>
      </c>
      <c r="BE242" s="252">
        <f>IF(N242="základní",J242,0)</f>
        <v>0</v>
      </c>
      <c r="BF242" s="252">
        <f>IF(N242="snížená",J242,0)</f>
        <v>0</v>
      </c>
      <c r="BG242" s="252">
        <f>IF(N242="zákl. přenesená",J242,0)</f>
        <v>0</v>
      </c>
      <c r="BH242" s="252">
        <f>IF(N242="sníž. přenesená",J242,0)</f>
        <v>0</v>
      </c>
      <c r="BI242" s="252">
        <f>IF(N242="nulová",J242,0)</f>
        <v>0</v>
      </c>
      <c r="BJ242" s="14" t="s">
        <v>83</v>
      </c>
      <c r="BK242" s="252">
        <f>ROUND(I242*H242,2)</f>
        <v>0</v>
      </c>
      <c r="BL242" s="14" t="s">
        <v>495</v>
      </c>
      <c r="BM242" s="251" t="s">
        <v>505</v>
      </c>
    </row>
    <row r="243" s="12" customFormat="1" ht="25.92" customHeight="1">
      <c r="A243" s="12"/>
      <c r="B243" s="223"/>
      <c r="C243" s="224"/>
      <c r="D243" s="225" t="s">
        <v>75</v>
      </c>
      <c r="E243" s="226" t="s">
        <v>506</v>
      </c>
      <c r="F243" s="226" t="s">
        <v>507</v>
      </c>
      <c r="G243" s="224"/>
      <c r="H243" s="224"/>
      <c r="I243" s="227"/>
      <c r="J243" s="228">
        <f>BK243</f>
        <v>0</v>
      </c>
      <c r="K243" s="224"/>
      <c r="L243" s="229"/>
      <c r="M243" s="230"/>
      <c r="N243" s="231"/>
      <c r="O243" s="231"/>
      <c r="P243" s="232">
        <f>SUM(P244:P245)</f>
        <v>0</v>
      </c>
      <c r="Q243" s="231"/>
      <c r="R243" s="232">
        <f>SUM(R244:R245)</f>
        <v>0</v>
      </c>
      <c r="S243" s="231"/>
      <c r="T243" s="233">
        <f>SUM(T244:T245)</f>
        <v>0</v>
      </c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R243" s="234" t="s">
        <v>179</v>
      </c>
      <c r="AT243" s="235" t="s">
        <v>75</v>
      </c>
      <c r="AU243" s="235" t="s">
        <v>76</v>
      </c>
      <c r="AY243" s="234" t="s">
        <v>172</v>
      </c>
      <c r="BK243" s="236">
        <f>SUM(BK244:BK245)</f>
        <v>0</v>
      </c>
    </row>
    <row r="244" s="2" customFormat="1" ht="16.5" customHeight="1">
      <c r="A244" s="35"/>
      <c r="B244" s="36"/>
      <c r="C244" s="253" t="s">
        <v>526</v>
      </c>
      <c r="D244" s="253" t="s">
        <v>181</v>
      </c>
      <c r="E244" s="254" t="s">
        <v>509</v>
      </c>
      <c r="F244" s="255" t="s">
        <v>510</v>
      </c>
      <c r="G244" s="256" t="s">
        <v>504</v>
      </c>
      <c r="H244" s="257">
        <v>1</v>
      </c>
      <c r="I244" s="258"/>
      <c r="J244" s="259">
        <f>ROUND(I244*H244,2)</f>
        <v>0</v>
      </c>
      <c r="K244" s="260"/>
      <c r="L244" s="261"/>
      <c r="M244" s="262" t="s">
        <v>1</v>
      </c>
      <c r="N244" s="263" t="s">
        <v>41</v>
      </c>
      <c r="O244" s="88"/>
      <c r="P244" s="249">
        <f>O244*H244</f>
        <v>0</v>
      </c>
      <c r="Q244" s="249">
        <v>0</v>
      </c>
      <c r="R244" s="249">
        <f>Q244*H244</f>
        <v>0</v>
      </c>
      <c r="S244" s="249">
        <v>0</v>
      </c>
      <c r="T244" s="250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251" t="s">
        <v>184</v>
      </c>
      <c r="AT244" s="251" t="s">
        <v>181</v>
      </c>
      <c r="AU244" s="251" t="s">
        <v>83</v>
      </c>
      <c r="AY244" s="14" t="s">
        <v>172</v>
      </c>
      <c r="BE244" s="252">
        <f>IF(N244="základní",J244,0)</f>
        <v>0</v>
      </c>
      <c r="BF244" s="252">
        <f>IF(N244="snížená",J244,0)</f>
        <v>0</v>
      </c>
      <c r="BG244" s="252">
        <f>IF(N244="zákl. přenesená",J244,0)</f>
        <v>0</v>
      </c>
      <c r="BH244" s="252">
        <f>IF(N244="sníž. přenesená",J244,0)</f>
        <v>0</v>
      </c>
      <c r="BI244" s="252">
        <f>IF(N244="nulová",J244,0)</f>
        <v>0</v>
      </c>
      <c r="BJ244" s="14" t="s">
        <v>83</v>
      </c>
      <c r="BK244" s="252">
        <f>ROUND(I244*H244,2)</f>
        <v>0</v>
      </c>
      <c r="BL244" s="14" t="s">
        <v>179</v>
      </c>
      <c r="BM244" s="251" t="s">
        <v>511</v>
      </c>
    </row>
    <row r="245" s="2" customFormat="1" ht="16.5" customHeight="1">
      <c r="A245" s="35"/>
      <c r="B245" s="36"/>
      <c r="C245" s="253" t="s">
        <v>529</v>
      </c>
      <c r="D245" s="253" t="s">
        <v>181</v>
      </c>
      <c r="E245" s="254" t="s">
        <v>513</v>
      </c>
      <c r="F245" s="255" t="s">
        <v>514</v>
      </c>
      <c r="G245" s="256" t="s">
        <v>504</v>
      </c>
      <c r="H245" s="257">
        <v>1</v>
      </c>
      <c r="I245" s="258"/>
      <c r="J245" s="259">
        <f>ROUND(I245*H245,2)</f>
        <v>0</v>
      </c>
      <c r="K245" s="260"/>
      <c r="L245" s="261"/>
      <c r="M245" s="262" t="s">
        <v>1</v>
      </c>
      <c r="N245" s="263" t="s">
        <v>41</v>
      </c>
      <c r="O245" s="88"/>
      <c r="P245" s="249">
        <f>O245*H245</f>
        <v>0</v>
      </c>
      <c r="Q245" s="249">
        <v>0</v>
      </c>
      <c r="R245" s="249">
        <f>Q245*H245</f>
        <v>0</v>
      </c>
      <c r="S245" s="249">
        <v>0</v>
      </c>
      <c r="T245" s="250">
        <f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251" t="s">
        <v>184</v>
      </c>
      <c r="AT245" s="251" t="s">
        <v>181</v>
      </c>
      <c r="AU245" s="251" t="s">
        <v>83</v>
      </c>
      <c r="AY245" s="14" t="s">
        <v>172</v>
      </c>
      <c r="BE245" s="252">
        <f>IF(N245="základní",J245,0)</f>
        <v>0</v>
      </c>
      <c r="BF245" s="252">
        <f>IF(N245="snížená",J245,0)</f>
        <v>0</v>
      </c>
      <c r="BG245" s="252">
        <f>IF(N245="zákl. přenesená",J245,0)</f>
        <v>0</v>
      </c>
      <c r="BH245" s="252">
        <f>IF(N245="sníž. přenesená",J245,0)</f>
        <v>0</v>
      </c>
      <c r="BI245" s="252">
        <f>IF(N245="nulová",J245,0)</f>
        <v>0</v>
      </c>
      <c r="BJ245" s="14" t="s">
        <v>83</v>
      </c>
      <c r="BK245" s="252">
        <f>ROUND(I245*H245,2)</f>
        <v>0</v>
      </c>
      <c r="BL245" s="14" t="s">
        <v>179</v>
      </c>
      <c r="BM245" s="251" t="s">
        <v>515</v>
      </c>
    </row>
    <row r="246" s="12" customFormat="1" ht="25.92" customHeight="1">
      <c r="A246" s="12"/>
      <c r="B246" s="223"/>
      <c r="C246" s="224"/>
      <c r="D246" s="225" t="s">
        <v>75</v>
      </c>
      <c r="E246" s="226" t="s">
        <v>149</v>
      </c>
      <c r="F246" s="226" t="s">
        <v>516</v>
      </c>
      <c r="G246" s="224"/>
      <c r="H246" s="224"/>
      <c r="I246" s="227"/>
      <c r="J246" s="228">
        <f>BK246</f>
        <v>0</v>
      </c>
      <c r="K246" s="224"/>
      <c r="L246" s="229"/>
      <c r="M246" s="230"/>
      <c r="N246" s="231"/>
      <c r="O246" s="231"/>
      <c r="P246" s="232">
        <f>P247+P249+P255+P261+P263+P265</f>
        <v>0</v>
      </c>
      <c r="Q246" s="231"/>
      <c r="R246" s="232">
        <f>R247+R249+R255+R261+R263+R265</f>
        <v>0</v>
      </c>
      <c r="S246" s="231"/>
      <c r="T246" s="233">
        <f>T247+T249+T255+T261+T263+T265</f>
        <v>0</v>
      </c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R246" s="234" t="s">
        <v>196</v>
      </c>
      <c r="AT246" s="235" t="s">
        <v>75</v>
      </c>
      <c r="AU246" s="235" t="s">
        <v>76</v>
      </c>
      <c r="AY246" s="234" t="s">
        <v>172</v>
      </c>
      <c r="BK246" s="236">
        <f>BK247+BK249+BK255+BK261+BK263+BK265</f>
        <v>0</v>
      </c>
    </row>
    <row r="247" s="12" customFormat="1" ht="22.8" customHeight="1">
      <c r="A247" s="12"/>
      <c r="B247" s="223"/>
      <c r="C247" s="224"/>
      <c r="D247" s="225" t="s">
        <v>75</v>
      </c>
      <c r="E247" s="237" t="s">
        <v>517</v>
      </c>
      <c r="F247" s="237" t="s">
        <v>518</v>
      </c>
      <c r="G247" s="224"/>
      <c r="H247" s="224"/>
      <c r="I247" s="227"/>
      <c r="J247" s="238">
        <f>BK247</f>
        <v>0</v>
      </c>
      <c r="K247" s="224"/>
      <c r="L247" s="229"/>
      <c r="M247" s="230"/>
      <c r="N247" s="231"/>
      <c r="O247" s="231"/>
      <c r="P247" s="232">
        <f>P248</f>
        <v>0</v>
      </c>
      <c r="Q247" s="231"/>
      <c r="R247" s="232">
        <f>R248</f>
        <v>0</v>
      </c>
      <c r="S247" s="231"/>
      <c r="T247" s="233">
        <f>T248</f>
        <v>0</v>
      </c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R247" s="234" t="s">
        <v>196</v>
      </c>
      <c r="AT247" s="235" t="s">
        <v>75</v>
      </c>
      <c r="AU247" s="235" t="s">
        <v>83</v>
      </c>
      <c r="AY247" s="234" t="s">
        <v>172</v>
      </c>
      <c r="BK247" s="236">
        <f>BK248</f>
        <v>0</v>
      </c>
    </row>
    <row r="248" s="2" customFormat="1" ht="16.5" customHeight="1">
      <c r="A248" s="35"/>
      <c r="B248" s="36"/>
      <c r="C248" s="239" t="s">
        <v>533</v>
      </c>
      <c r="D248" s="239" t="s">
        <v>175</v>
      </c>
      <c r="E248" s="240" t="s">
        <v>520</v>
      </c>
      <c r="F248" s="241" t="s">
        <v>521</v>
      </c>
      <c r="G248" s="242" t="s">
        <v>504</v>
      </c>
      <c r="H248" s="243">
        <v>1</v>
      </c>
      <c r="I248" s="244"/>
      <c r="J248" s="245">
        <f>ROUND(I248*H248,2)</f>
        <v>0</v>
      </c>
      <c r="K248" s="246"/>
      <c r="L248" s="41"/>
      <c r="M248" s="247" t="s">
        <v>1</v>
      </c>
      <c r="N248" s="248" t="s">
        <v>41</v>
      </c>
      <c r="O248" s="88"/>
      <c r="P248" s="249">
        <f>O248*H248</f>
        <v>0</v>
      </c>
      <c r="Q248" s="249">
        <v>0</v>
      </c>
      <c r="R248" s="249">
        <f>Q248*H248</f>
        <v>0</v>
      </c>
      <c r="S248" s="249">
        <v>0</v>
      </c>
      <c r="T248" s="250">
        <f>S248*H248</f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251" t="s">
        <v>523</v>
      </c>
      <c r="AT248" s="251" t="s">
        <v>175</v>
      </c>
      <c r="AU248" s="251" t="s">
        <v>85</v>
      </c>
      <c r="AY248" s="14" t="s">
        <v>172</v>
      </c>
      <c r="BE248" s="252">
        <f>IF(N248="základní",J248,0)</f>
        <v>0</v>
      </c>
      <c r="BF248" s="252">
        <f>IF(N248="snížená",J248,0)</f>
        <v>0</v>
      </c>
      <c r="BG248" s="252">
        <f>IF(N248="zákl. přenesená",J248,0)</f>
        <v>0</v>
      </c>
      <c r="BH248" s="252">
        <f>IF(N248="sníž. přenesená",J248,0)</f>
        <v>0</v>
      </c>
      <c r="BI248" s="252">
        <f>IF(N248="nulová",J248,0)</f>
        <v>0</v>
      </c>
      <c r="BJ248" s="14" t="s">
        <v>83</v>
      </c>
      <c r="BK248" s="252">
        <f>ROUND(I248*H248,2)</f>
        <v>0</v>
      </c>
      <c r="BL248" s="14" t="s">
        <v>523</v>
      </c>
      <c r="BM248" s="251" t="s">
        <v>1275</v>
      </c>
    </row>
    <row r="249" s="12" customFormat="1" ht="22.8" customHeight="1">
      <c r="A249" s="12"/>
      <c r="B249" s="223"/>
      <c r="C249" s="224"/>
      <c r="D249" s="225" t="s">
        <v>75</v>
      </c>
      <c r="E249" s="237" t="s">
        <v>525</v>
      </c>
      <c r="F249" s="237" t="s">
        <v>148</v>
      </c>
      <c r="G249" s="224"/>
      <c r="H249" s="224"/>
      <c r="I249" s="227"/>
      <c r="J249" s="238">
        <f>BK249</f>
        <v>0</v>
      </c>
      <c r="K249" s="224"/>
      <c r="L249" s="229"/>
      <c r="M249" s="230"/>
      <c r="N249" s="231"/>
      <c r="O249" s="231"/>
      <c r="P249" s="232">
        <f>SUM(P250:P254)</f>
        <v>0</v>
      </c>
      <c r="Q249" s="231"/>
      <c r="R249" s="232">
        <f>SUM(R250:R254)</f>
        <v>0</v>
      </c>
      <c r="S249" s="231"/>
      <c r="T249" s="233">
        <f>SUM(T250:T254)</f>
        <v>0</v>
      </c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R249" s="234" t="s">
        <v>196</v>
      </c>
      <c r="AT249" s="235" t="s">
        <v>75</v>
      </c>
      <c r="AU249" s="235" t="s">
        <v>83</v>
      </c>
      <c r="AY249" s="234" t="s">
        <v>172</v>
      </c>
      <c r="BK249" s="236">
        <f>SUM(BK250:BK254)</f>
        <v>0</v>
      </c>
    </row>
    <row r="250" s="2" customFormat="1" ht="16.5" customHeight="1">
      <c r="A250" s="35"/>
      <c r="B250" s="36"/>
      <c r="C250" s="239" t="s">
        <v>537</v>
      </c>
      <c r="D250" s="239" t="s">
        <v>175</v>
      </c>
      <c r="E250" s="240" t="s">
        <v>527</v>
      </c>
      <c r="F250" s="241" t="s">
        <v>148</v>
      </c>
      <c r="G250" s="242" t="s">
        <v>504</v>
      </c>
      <c r="H250" s="243">
        <v>1</v>
      </c>
      <c r="I250" s="244"/>
      <c r="J250" s="245">
        <f>ROUND(I250*H250,2)</f>
        <v>0</v>
      </c>
      <c r="K250" s="246"/>
      <c r="L250" s="41"/>
      <c r="M250" s="247" t="s">
        <v>1</v>
      </c>
      <c r="N250" s="248" t="s">
        <v>41</v>
      </c>
      <c r="O250" s="88"/>
      <c r="P250" s="249">
        <f>O250*H250</f>
        <v>0</v>
      </c>
      <c r="Q250" s="249">
        <v>0</v>
      </c>
      <c r="R250" s="249">
        <f>Q250*H250</f>
        <v>0</v>
      </c>
      <c r="S250" s="249">
        <v>0</v>
      </c>
      <c r="T250" s="250">
        <f>S250*H250</f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251" t="s">
        <v>523</v>
      </c>
      <c r="AT250" s="251" t="s">
        <v>175</v>
      </c>
      <c r="AU250" s="251" t="s">
        <v>85</v>
      </c>
      <c r="AY250" s="14" t="s">
        <v>172</v>
      </c>
      <c r="BE250" s="252">
        <f>IF(N250="základní",J250,0)</f>
        <v>0</v>
      </c>
      <c r="BF250" s="252">
        <f>IF(N250="snížená",J250,0)</f>
        <v>0</v>
      </c>
      <c r="BG250" s="252">
        <f>IF(N250="zákl. přenesená",J250,0)</f>
        <v>0</v>
      </c>
      <c r="BH250" s="252">
        <f>IF(N250="sníž. přenesená",J250,0)</f>
        <v>0</v>
      </c>
      <c r="BI250" s="252">
        <f>IF(N250="nulová",J250,0)</f>
        <v>0</v>
      </c>
      <c r="BJ250" s="14" t="s">
        <v>83</v>
      </c>
      <c r="BK250" s="252">
        <f>ROUND(I250*H250,2)</f>
        <v>0</v>
      </c>
      <c r="BL250" s="14" t="s">
        <v>523</v>
      </c>
      <c r="BM250" s="251" t="s">
        <v>1276</v>
      </c>
    </row>
    <row r="251" s="2" customFormat="1" ht="16.5" customHeight="1">
      <c r="A251" s="35"/>
      <c r="B251" s="36"/>
      <c r="C251" s="239" t="s">
        <v>541</v>
      </c>
      <c r="D251" s="239" t="s">
        <v>175</v>
      </c>
      <c r="E251" s="240" t="s">
        <v>530</v>
      </c>
      <c r="F251" s="241" t="s">
        <v>531</v>
      </c>
      <c r="G251" s="242" t="s">
        <v>504</v>
      </c>
      <c r="H251" s="243">
        <v>1</v>
      </c>
      <c r="I251" s="244"/>
      <c r="J251" s="245">
        <f>ROUND(I251*H251,2)</f>
        <v>0</v>
      </c>
      <c r="K251" s="246"/>
      <c r="L251" s="41"/>
      <c r="M251" s="247" t="s">
        <v>1</v>
      </c>
      <c r="N251" s="248" t="s">
        <v>41</v>
      </c>
      <c r="O251" s="88"/>
      <c r="P251" s="249">
        <f>O251*H251</f>
        <v>0</v>
      </c>
      <c r="Q251" s="249">
        <v>0</v>
      </c>
      <c r="R251" s="249">
        <f>Q251*H251</f>
        <v>0</v>
      </c>
      <c r="S251" s="249">
        <v>0</v>
      </c>
      <c r="T251" s="250">
        <f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251" t="s">
        <v>523</v>
      </c>
      <c r="AT251" s="251" t="s">
        <v>175</v>
      </c>
      <c r="AU251" s="251" t="s">
        <v>85</v>
      </c>
      <c r="AY251" s="14" t="s">
        <v>172</v>
      </c>
      <c r="BE251" s="252">
        <f>IF(N251="základní",J251,0)</f>
        <v>0</v>
      </c>
      <c r="BF251" s="252">
        <f>IF(N251="snížená",J251,0)</f>
        <v>0</v>
      </c>
      <c r="BG251" s="252">
        <f>IF(N251="zákl. přenesená",J251,0)</f>
        <v>0</v>
      </c>
      <c r="BH251" s="252">
        <f>IF(N251="sníž. přenesená",J251,0)</f>
        <v>0</v>
      </c>
      <c r="BI251" s="252">
        <f>IF(N251="nulová",J251,0)</f>
        <v>0</v>
      </c>
      <c r="BJ251" s="14" t="s">
        <v>83</v>
      </c>
      <c r="BK251" s="252">
        <f>ROUND(I251*H251,2)</f>
        <v>0</v>
      </c>
      <c r="BL251" s="14" t="s">
        <v>523</v>
      </c>
      <c r="BM251" s="251" t="s">
        <v>1277</v>
      </c>
    </row>
    <row r="252" s="2" customFormat="1" ht="16.5" customHeight="1">
      <c r="A252" s="35"/>
      <c r="B252" s="36"/>
      <c r="C252" s="239" t="s">
        <v>547</v>
      </c>
      <c r="D252" s="239" t="s">
        <v>175</v>
      </c>
      <c r="E252" s="240" t="s">
        <v>534</v>
      </c>
      <c r="F252" s="241" t="s">
        <v>535</v>
      </c>
      <c r="G252" s="242" t="s">
        <v>504</v>
      </c>
      <c r="H252" s="243">
        <v>1</v>
      </c>
      <c r="I252" s="244"/>
      <c r="J252" s="245">
        <f>ROUND(I252*H252,2)</f>
        <v>0</v>
      </c>
      <c r="K252" s="246"/>
      <c r="L252" s="41"/>
      <c r="M252" s="247" t="s">
        <v>1</v>
      </c>
      <c r="N252" s="248" t="s">
        <v>41</v>
      </c>
      <c r="O252" s="88"/>
      <c r="P252" s="249">
        <f>O252*H252</f>
        <v>0</v>
      </c>
      <c r="Q252" s="249">
        <v>0</v>
      </c>
      <c r="R252" s="249">
        <f>Q252*H252</f>
        <v>0</v>
      </c>
      <c r="S252" s="249">
        <v>0</v>
      </c>
      <c r="T252" s="250">
        <f>S252*H252</f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251" t="s">
        <v>523</v>
      </c>
      <c r="AT252" s="251" t="s">
        <v>175</v>
      </c>
      <c r="AU252" s="251" t="s">
        <v>85</v>
      </c>
      <c r="AY252" s="14" t="s">
        <v>172</v>
      </c>
      <c r="BE252" s="252">
        <f>IF(N252="základní",J252,0)</f>
        <v>0</v>
      </c>
      <c r="BF252" s="252">
        <f>IF(N252="snížená",J252,0)</f>
        <v>0</v>
      </c>
      <c r="BG252" s="252">
        <f>IF(N252="zákl. přenesená",J252,0)</f>
        <v>0</v>
      </c>
      <c r="BH252" s="252">
        <f>IF(N252="sníž. přenesená",J252,0)</f>
        <v>0</v>
      </c>
      <c r="BI252" s="252">
        <f>IF(N252="nulová",J252,0)</f>
        <v>0</v>
      </c>
      <c r="BJ252" s="14" t="s">
        <v>83</v>
      </c>
      <c r="BK252" s="252">
        <f>ROUND(I252*H252,2)</f>
        <v>0</v>
      </c>
      <c r="BL252" s="14" t="s">
        <v>523</v>
      </c>
      <c r="BM252" s="251" t="s">
        <v>1278</v>
      </c>
    </row>
    <row r="253" s="2" customFormat="1" ht="16.5" customHeight="1">
      <c r="A253" s="35"/>
      <c r="B253" s="36"/>
      <c r="C253" s="239" t="s">
        <v>551</v>
      </c>
      <c r="D253" s="239" t="s">
        <v>175</v>
      </c>
      <c r="E253" s="240" t="s">
        <v>538</v>
      </c>
      <c r="F253" s="241" t="s">
        <v>539</v>
      </c>
      <c r="G253" s="242" t="s">
        <v>504</v>
      </c>
      <c r="H253" s="243">
        <v>1</v>
      </c>
      <c r="I253" s="244"/>
      <c r="J253" s="245">
        <f>ROUND(I253*H253,2)</f>
        <v>0</v>
      </c>
      <c r="K253" s="246"/>
      <c r="L253" s="41"/>
      <c r="M253" s="247" t="s">
        <v>1</v>
      </c>
      <c r="N253" s="248" t="s">
        <v>41</v>
      </c>
      <c r="O253" s="88"/>
      <c r="P253" s="249">
        <f>O253*H253</f>
        <v>0</v>
      </c>
      <c r="Q253" s="249">
        <v>0</v>
      </c>
      <c r="R253" s="249">
        <f>Q253*H253</f>
        <v>0</v>
      </c>
      <c r="S253" s="249">
        <v>0</v>
      </c>
      <c r="T253" s="250">
        <f>S253*H253</f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251" t="s">
        <v>523</v>
      </c>
      <c r="AT253" s="251" t="s">
        <v>175</v>
      </c>
      <c r="AU253" s="251" t="s">
        <v>85</v>
      </c>
      <c r="AY253" s="14" t="s">
        <v>172</v>
      </c>
      <c r="BE253" s="252">
        <f>IF(N253="základní",J253,0)</f>
        <v>0</v>
      </c>
      <c r="BF253" s="252">
        <f>IF(N253="snížená",J253,0)</f>
        <v>0</v>
      </c>
      <c r="BG253" s="252">
        <f>IF(N253="zákl. přenesená",J253,0)</f>
        <v>0</v>
      </c>
      <c r="BH253" s="252">
        <f>IF(N253="sníž. přenesená",J253,0)</f>
        <v>0</v>
      </c>
      <c r="BI253" s="252">
        <f>IF(N253="nulová",J253,0)</f>
        <v>0</v>
      </c>
      <c r="BJ253" s="14" t="s">
        <v>83</v>
      </c>
      <c r="BK253" s="252">
        <f>ROUND(I253*H253,2)</f>
        <v>0</v>
      </c>
      <c r="BL253" s="14" t="s">
        <v>523</v>
      </c>
      <c r="BM253" s="251" t="s">
        <v>1279</v>
      </c>
    </row>
    <row r="254" s="2" customFormat="1" ht="16.5" customHeight="1">
      <c r="A254" s="35"/>
      <c r="B254" s="36"/>
      <c r="C254" s="239" t="s">
        <v>555</v>
      </c>
      <c r="D254" s="239" t="s">
        <v>175</v>
      </c>
      <c r="E254" s="240" t="s">
        <v>542</v>
      </c>
      <c r="F254" s="241" t="s">
        <v>543</v>
      </c>
      <c r="G254" s="242" t="s">
        <v>504</v>
      </c>
      <c r="H254" s="243">
        <v>1</v>
      </c>
      <c r="I254" s="244"/>
      <c r="J254" s="245">
        <f>ROUND(I254*H254,2)</f>
        <v>0</v>
      </c>
      <c r="K254" s="246"/>
      <c r="L254" s="41"/>
      <c r="M254" s="247" t="s">
        <v>1</v>
      </c>
      <c r="N254" s="248" t="s">
        <v>41</v>
      </c>
      <c r="O254" s="88"/>
      <c r="P254" s="249">
        <f>O254*H254</f>
        <v>0</v>
      </c>
      <c r="Q254" s="249">
        <v>0</v>
      </c>
      <c r="R254" s="249">
        <f>Q254*H254</f>
        <v>0</v>
      </c>
      <c r="S254" s="249">
        <v>0</v>
      </c>
      <c r="T254" s="250">
        <f>S254*H254</f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251" t="s">
        <v>523</v>
      </c>
      <c r="AT254" s="251" t="s">
        <v>175</v>
      </c>
      <c r="AU254" s="251" t="s">
        <v>85</v>
      </c>
      <c r="AY254" s="14" t="s">
        <v>172</v>
      </c>
      <c r="BE254" s="252">
        <f>IF(N254="základní",J254,0)</f>
        <v>0</v>
      </c>
      <c r="BF254" s="252">
        <f>IF(N254="snížená",J254,0)</f>
        <v>0</v>
      </c>
      <c r="BG254" s="252">
        <f>IF(N254="zákl. přenesená",J254,0)</f>
        <v>0</v>
      </c>
      <c r="BH254" s="252">
        <f>IF(N254="sníž. přenesená",J254,0)</f>
        <v>0</v>
      </c>
      <c r="BI254" s="252">
        <f>IF(N254="nulová",J254,0)</f>
        <v>0</v>
      </c>
      <c r="BJ254" s="14" t="s">
        <v>83</v>
      </c>
      <c r="BK254" s="252">
        <f>ROUND(I254*H254,2)</f>
        <v>0</v>
      </c>
      <c r="BL254" s="14" t="s">
        <v>523</v>
      </c>
      <c r="BM254" s="251" t="s">
        <v>1280</v>
      </c>
    </row>
    <row r="255" s="12" customFormat="1" ht="22.8" customHeight="1">
      <c r="A255" s="12"/>
      <c r="B255" s="223"/>
      <c r="C255" s="224"/>
      <c r="D255" s="225" t="s">
        <v>75</v>
      </c>
      <c r="E255" s="237" t="s">
        <v>545</v>
      </c>
      <c r="F255" s="237" t="s">
        <v>546</v>
      </c>
      <c r="G255" s="224"/>
      <c r="H255" s="224"/>
      <c r="I255" s="227"/>
      <c r="J255" s="238">
        <f>BK255</f>
        <v>0</v>
      </c>
      <c r="K255" s="224"/>
      <c r="L255" s="229"/>
      <c r="M255" s="230"/>
      <c r="N255" s="231"/>
      <c r="O255" s="231"/>
      <c r="P255" s="232">
        <f>SUM(P256:P260)</f>
        <v>0</v>
      </c>
      <c r="Q255" s="231"/>
      <c r="R255" s="232">
        <f>SUM(R256:R260)</f>
        <v>0</v>
      </c>
      <c r="S255" s="231"/>
      <c r="T255" s="233">
        <f>SUM(T256:T260)</f>
        <v>0</v>
      </c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R255" s="234" t="s">
        <v>196</v>
      </c>
      <c r="AT255" s="235" t="s">
        <v>75</v>
      </c>
      <c r="AU255" s="235" t="s">
        <v>83</v>
      </c>
      <c r="AY255" s="234" t="s">
        <v>172</v>
      </c>
      <c r="BK255" s="236">
        <f>SUM(BK256:BK260)</f>
        <v>0</v>
      </c>
    </row>
    <row r="256" s="2" customFormat="1" ht="16.5" customHeight="1">
      <c r="A256" s="35"/>
      <c r="B256" s="36"/>
      <c r="C256" s="239" t="s">
        <v>558</v>
      </c>
      <c r="D256" s="239" t="s">
        <v>175</v>
      </c>
      <c r="E256" s="240" t="s">
        <v>548</v>
      </c>
      <c r="F256" s="241" t="s">
        <v>549</v>
      </c>
      <c r="G256" s="242" t="s">
        <v>504</v>
      </c>
      <c r="H256" s="243">
        <v>1</v>
      </c>
      <c r="I256" s="244"/>
      <c r="J256" s="245">
        <f>ROUND(I256*H256,2)</f>
        <v>0</v>
      </c>
      <c r="K256" s="246"/>
      <c r="L256" s="41"/>
      <c r="M256" s="247" t="s">
        <v>1</v>
      </c>
      <c r="N256" s="248" t="s">
        <v>41</v>
      </c>
      <c r="O256" s="88"/>
      <c r="P256" s="249">
        <f>O256*H256</f>
        <v>0</v>
      </c>
      <c r="Q256" s="249">
        <v>0</v>
      </c>
      <c r="R256" s="249">
        <f>Q256*H256</f>
        <v>0</v>
      </c>
      <c r="S256" s="249">
        <v>0</v>
      </c>
      <c r="T256" s="250">
        <f>S256*H256</f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251" t="s">
        <v>523</v>
      </c>
      <c r="AT256" s="251" t="s">
        <v>175</v>
      </c>
      <c r="AU256" s="251" t="s">
        <v>85</v>
      </c>
      <c r="AY256" s="14" t="s">
        <v>172</v>
      </c>
      <c r="BE256" s="252">
        <f>IF(N256="základní",J256,0)</f>
        <v>0</v>
      </c>
      <c r="BF256" s="252">
        <f>IF(N256="snížená",J256,0)</f>
        <v>0</v>
      </c>
      <c r="BG256" s="252">
        <f>IF(N256="zákl. přenesená",J256,0)</f>
        <v>0</v>
      </c>
      <c r="BH256" s="252">
        <f>IF(N256="sníž. přenesená",J256,0)</f>
        <v>0</v>
      </c>
      <c r="BI256" s="252">
        <f>IF(N256="nulová",J256,0)</f>
        <v>0</v>
      </c>
      <c r="BJ256" s="14" t="s">
        <v>83</v>
      </c>
      <c r="BK256" s="252">
        <f>ROUND(I256*H256,2)</f>
        <v>0</v>
      </c>
      <c r="BL256" s="14" t="s">
        <v>523</v>
      </c>
      <c r="BM256" s="251" t="s">
        <v>1281</v>
      </c>
    </row>
    <row r="257" s="2" customFormat="1" ht="21.75" customHeight="1">
      <c r="A257" s="35"/>
      <c r="B257" s="36"/>
      <c r="C257" s="239" t="s">
        <v>562</v>
      </c>
      <c r="D257" s="239" t="s">
        <v>175</v>
      </c>
      <c r="E257" s="240" t="s">
        <v>552</v>
      </c>
      <c r="F257" s="241" t="s">
        <v>553</v>
      </c>
      <c r="G257" s="242" t="s">
        <v>504</v>
      </c>
      <c r="H257" s="243">
        <v>1</v>
      </c>
      <c r="I257" s="244"/>
      <c r="J257" s="245">
        <f>ROUND(I257*H257,2)</f>
        <v>0</v>
      </c>
      <c r="K257" s="246"/>
      <c r="L257" s="41"/>
      <c r="M257" s="247" t="s">
        <v>1</v>
      </c>
      <c r="N257" s="248" t="s">
        <v>41</v>
      </c>
      <c r="O257" s="88"/>
      <c r="P257" s="249">
        <f>O257*H257</f>
        <v>0</v>
      </c>
      <c r="Q257" s="249">
        <v>0</v>
      </c>
      <c r="R257" s="249">
        <f>Q257*H257</f>
        <v>0</v>
      </c>
      <c r="S257" s="249">
        <v>0</v>
      </c>
      <c r="T257" s="250">
        <f>S257*H257</f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251" t="s">
        <v>523</v>
      </c>
      <c r="AT257" s="251" t="s">
        <v>175</v>
      </c>
      <c r="AU257" s="251" t="s">
        <v>85</v>
      </c>
      <c r="AY257" s="14" t="s">
        <v>172</v>
      </c>
      <c r="BE257" s="252">
        <f>IF(N257="základní",J257,0)</f>
        <v>0</v>
      </c>
      <c r="BF257" s="252">
        <f>IF(N257="snížená",J257,0)</f>
        <v>0</v>
      </c>
      <c r="BG257" s="252">
        <f>IF(N257="zákl. přenesená",J257,0)</f>
        <v>0</v>
      </c>
      <c r="BH257" s="252">
        <f>IF(N257="sníž. přenesená",J257,0)</f>
        <v>0</v>
      </c>
      <c r="BI257" s="252">
        <f>IF(N257="nulová",J257,0)</f>
        <v>0</v>
      </c>
      <c r="BJ257" s="14" t="s">
        <v>83</v>
      </c>
      <c r="BK257" s="252">
        <f>ROUND(I257*H257,2)</f>
        <v>0</v>
      </c>
      <c r="BL257" s="14" t="s">
        <v>523</v>
      </c>
      <c r="BM257" s="251" t="s">
        <v>1282</v>
      </c>
    </row>
    <row r="258" s="2" customFormat="1" ht="16.5" customHeight="1">
      <c r="A258" s="35"/>
      <c r="B258" s="36"/>
      <c r="C258" s="239" t="s">
        <v>567</v>
      </c>
      <c r="D258" s="239" t="s">
        <v>175</v>
      </c>
      <c r="E258" s="240" t="s">
        <v>556</v>
      </c>
      <c r="F258" s="241" t="s">
        <v>154</v>
      </c>
      <c r="G258" s="242" t="s">
        <v>504</v>
      </c>
      <c r="H258" s="243">
        <v>1</v>
      </c>
      <c r="I258" s="244"/>
      <c r="J258" s="245">
        <f>ROUND(I258*H258,2)</f>
        <v>0</v>
      </c>
      <c r="K258" s="246"/>
      <c r="L258" s="41"/>
      <c r="M258" s="247" t="s">
        <v>1</v>
      </c>
      <c r="N258" s="248" t="s">
        <v>41</v>
      </c>
      <c r="O258" s="88"/>
      <c r="P258" s="249">
        <f>O258*H258</f>
        <v>0</v>
      </c>
      <c r="Q258" s="249">
        <v>0</v>
      </c>
      <c r="R258" s="249">
        <f>Q258*H258</f>
        <v>0</v>
      </c>
      <c r="S258" s="249">
        <v>0</v>
      </c>
      <c r="T258" s="250">
        <f>S258*H258</f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251" t="s">
        <v>523</v>
      </c>
      <c r="AT258" s="251" t="s">
        <v>175</v>
      </c>
      <c r="AU258" s="251" t="s">
        <v>85</v>
      </c>
      <c r="AY258" s="14" t="s">
        <v>172</v>
      </c>
      <c r="BE258" s="252">
        <f>IF(N258="základní",J258,0)</f>
        <v>0</v>
      </c>
      <c r="BF258" s="252">
        <f>IF(N258="snížená",J258,0)</f>
        <v>0</v>
      </c>
      <c r="BG258" s="252">
        <f>IF(N258="zákl. přenesená",J258,0)</f>
        <v>0</v>
      </c>
      <c r="BH258" s="252">
        <f>IF(N258="sníž. přenesená",J258,0)</f>
        <v>0</v>
      </c>
      <c r="BI258" s="252">
        <f>IF(N258="nulová",J258,0)</f>
        <v>0</v>
      </c>
      <c r="BJ258" s="14" t="s">
        <v>83</v>
      </c>
      <c r="BK258" s="252">
        <f>ROUND(I258*H258,2)</f>
        <v>0</v>
      </c>
      <c r="BL258" s="14" t="s">
        <v>523</v>
      </c>
      <c r="BM258" s="251" t="s">
        <v>1283</v>
      </c>
    </row>
    <row r="259" s="2" customFormat="1" ht="16.5" customHeight="1">
      <c r="A259" s="35"/>
      <c r="B259" s="36"/>
      <c r="C259" s="239" t="s">
        <v>572</v>
      </c>
      <c r="D259" s="239" t="s">
        <v>175</v>
      </c>
      <c r="E259" s="240" t="s">
        <v>559</v>
      </c>
      <c r="F259" s="241" t="s">
        <v>560</v>
      </c>
      <c r="G259" s="242" t="s">
        <v>504</v>
      </c>
      <c r="H259" s="243">
        <v>1</v>
      </c>
      <c r="I259" s="244"/>
      <c r="J259" s="245">
        <f>ROUND(I259*H259,2)</f>
        <v>0</v>
      </c>
      <c r="K259" s="246"/>
      <c r="L259" s="41"/>
      <c r="M259" s="247" t="s">
        <v>1</v>
      </c>
      <c r="N259" s="248" t="s">
        <v>41</v>
      </c>
      <c r="O259" s="88"/>
      <c r="P259" s="249">
        <f>O259*H259</f>
        <v>0</v>
      </c>
      <c r="Q259" s="249">
        <v>0</v>
      </c>
      <c r="R259" s="249">
        <f>Q259*H259</f>
        <v>0</v>
      </c>
      <c r="S259" s="249">
        <v>0</v>
      </c>
      <c r="T259" s="250">
        <f>S259*H259</f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251" t="s">
        <v>523</v>
      </c>
      <c r="AT259" s="251" t="s">
        <v>175</v>
      </c>
      <c r="AU259" s="251" t="s">
        <v>85</v>
      </c>
      <c r="AY259" s="14" t="s">
        <v>172</v>
      </c>
      <c r="BE259" s="252">
        <f>IF(N259="základní",J259,0)</f>
        <v>0</v>
      </c>
      <c r="BF259" s="252">
        <f>IF(N259="snížená",J259,0)</f>
        <v>0</v>
      </c>
      <c r="BG259" s="252">
        <f>IF(N259="zákl. přenesená",J259,0)</f>
        <v>0</v>
      </c>
      <c r="BH259" s="252">
        <f>IF(N259="sníž. přenesená",J259,0)</f>
        <v>0</v>
      </c>
      <c r="BI259" s="252">
        <f>IF(N259="nulová",J259,0)</f>
        <v>0</v>
      </c>
      <c r="BJ259" s="14" t="s">
        <v>83</v>
      </c>
      <c r="BK259" s="252">
        <f>ROUND(I259*H259,2)</f>
        <v>0</v>
      </c>
      <c r="BL259" s="14" t="s">
        <v>523</v>
      </c>
      <c r="BM259" s="251" t="s">
        <v>1284</v>
      </c>
    </row>
    <row r="260" s="2" customFormat="1" ht="16.5" customHeight="1">
      <c r="A260" s="35"/>
      <c r="B260" s="36"/>
      <c r="C260" s="239" t="s">
        <v>576</v>
      </c>
      <c r="D260" s="239" t="s">
        <v>175</v>
      </c>
      <c r="E260" s="240" t="s">
        <v>563</v>
      </c>
      <c r="F260" s="241" t="s">
        <v>564</v>
      </c>
      <c r="G260" s="242" t="s">
        <v>504</v>
      </c>
      <c r="H260" s="243">
        <v>1</v>
      </c>
      <c r="I260" s="244"/>
      <c r="J260" s="245">
        <f>ROUND(I260*H260,2)</f>
        <v>0</v>
      </c>
      <c r="K260" s="246"/>
      <c r="L260" s="41"/>
      <c r="M260" s="247" t="s">
        <v>1</v>
      </c>
      <c r="N260" s="248" t="s">
        <v>41</v>
      </c>
      <c r="O260" s="88"/>
      <c r="P260" s="249">
        <f>O260*H260</f>
        <v>0</v>
      </c>
      <c r="Q260" s="249">
        <v>0</v>
      </c>
      <c r="R260" s="249">
        <f>Q260*H260</f>
        <v>0</v>
      </c>
      <c r="S260" s="249">
        <v>0</v>
      </c>
      <c r="T260" s="250">
        <f>S260*H260</f>
        <v>0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251" t="s">
        <v>523</v>
      </c>
      <c r="AT260" s="251" t="s">
        <v>175</v>
      </c>
      <c r="AU260" s="251" t="s">
        <v>85</v>
      </c>
      <c r="AY260" s="14" t="s">
        <v>172</v>
      </c>
      <c r="BE260" s="252">
        <f>IF(N260="základní",J260,0)</f>
        <v>0</v>
      </c>
      <c r="BF260" s="252">
        <f>IF(N260="snížená",J260,0)</f>
        <v>0</v>
      </c>
      <c r="BG260" s="252">
        <f>IF(N260="zákl. přenesená",J260,0)</f>
        <v>0</v>
      </c>
      <c r="BH260" s="252">
        <f>IF(N260="sníž. přenesená",J260,0)</f>
        <v>0</v>
      </c>
      <c r="BI260" s="252">
        <f>IF(N260="nulová",J260,0)</f>
        <v>0</v>
      </c>
      <c r="BJ260" s="14" t="s">
        <v>83</v>
      </c>
      <c r="BK260" s="252">
        <f>ROUND(I260*H260,2)</f>
        <v>0</v>
      </c>
      <c r="BL260" s="14" t="s">
        <v>523</v>
      </c>
      <c r="BM260" s="251" t="s">
        <v>1285</v>
      </c>
    </row>
    <row r="261" s="12" customFormat="1" ht="22.8" customHeight="1">
      <c r="A261" s="12"/>
      <c r="B261" s="223"/>
      <c r="C261" s="224"/>
      <c r="D261" s="225" t="s">
        <v>75</v>
      </c>
      <c r="E261" s="237" t="s">
        <v>566</v>
      </c>
      <c r="F261" s="237" t="s">
        <v>151</v>
      </c>
      <c r="G261" s="224"/>
      <c r="H261" s="224"/>
      <c r="I261" s="227"/>
      <c r="J261" s="238">
        <f>BK261</f>
        <v>0</v>
      </c>
      <c r="K261" s="224"/>
      <c r="L261" s="229"/>
      <c r="M261" s="230"/>
      <c r="N261" s="231"/>
      <c r="O261" s="231"/>
      <c r="P261" s="232">
        <f>P262</f>
        <v>0</v>
      </c>
      <c r="Q261" s="231"/>
      <c r="R261" s="232">
        <f>R262</f>
        <v>0</v>
      </c>
      <c r="S261" s="231"/>
      <c r="T261" s="233">
        <f>T262</f>
        <v>0</v>
      </c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R261" s="234" t="s">
        <v>196</v>
      </c>
      <c r="AT261" s="235" t="s">
        <v>75</v>
      </c>
      <c r="AU261" s="235" t="s">
        <v>83</v>
      </c>
      <c r="AY261" s="234" t="s">
        <v>172</v>
      </c>
      <c r="BK261" s="236">
        <f>BK262</f>
        <v>0</v>
      </c>
    </row>
    <row r="262" s="2" customFormat="1" ht="16.5" customHeight="1">
      <c r="A262" s="35"/>
      <c r="B262" s="36"/>
      <c r="C262" s="239" t="s">
        <v>579</v>
      </c>
      <c r="D262" s="239" t="s">
        <v>175</v>
      </c>
      <c r="E262" s="240" t="s">
        <v>568</v>
      </c>
      <c r="F262" s="241" t="s">
        <v>569</v>
      </c>
      <c r="G262" s="242" t="s">
        <v>504</v>
      </c>
      <c r="H262" s="243">
        <v>1</v>
      </c>
      <c r="I262" s="244"/>
      <c r="J262" s="245">
        <f>ROUND(I262*H262,2)</f>
        <v>0</v>
      </c>
      <c r="K262" s="246"/>
      <c r="L262" s="41"/>
      <c r="M262" s="247" t="s">
        <v>1</v>
      </c>
      <c r="N262" s="248" t="s">
        <v>41</v>
      </c>
      <c r="O262" s="88"/>
      <c r="P262" s="249">
        <f>O262*H262</f>
        <v>0</v>
      </c>
      <c r="Q262" s="249">
        <v>0</v>
      </c>
      <c r="R262" s="249">
        <f>Q262*H262</f>
        <v>0</v>
      </c>
      <c r="S262" s="249">
        <v>0</v>
      </c>
      <c r="T262" s="250">
        <f>S262*H262</f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251" t="s">
        <v>523</v>
      </c>
      <c r="AT262" s="251" t="s">
        <v>175</v>
      </c>
      <c r="AU262" s="251" t="s">
        <v>85</v>
      </c>
      <c r="AY262" s="14" t="s">
        <v>172</v>
      </c>
      <c r="BE262" s="252">
        <f>IF(N262="základní",J262,0)</f>
        <v>0</v>
      </c>
      <c r="BF262" s="252">
        <f>IF(N262="snížená",J262,0)</f>
        <v>0</v>
      </c>
      <c r="BG262" s="252">
        <f>IF(N262="zákl. přenesená",J262,0)</f>
        <v>0</v>
      </c>
      <c r="BH262" s="252">
        <f>IF(N262="sníž. přenesená",J262,0)</f>
        <v>0</v>
      </c>
      <c r="BI262" s="252">
        <f>IF(N262="nulová",J262,0)</f>
        <v>0</v>
      </c>
      <c r="BJ262" s="14" t="s">
        <v>83</v>
      </c>
      <c r="BK262" s="252">
        <f>ROUND(I262*H262,2)</f>
        <v>0</v>
      </c>
      <c r="BL262" s="14" t="s">
        <v>523</v>
      </c>
      <c r="BM262" s="251" t="s">
        <v>1286</v>
      </c>
    </row>
    <row r="263" s="12" customFormat="1" ht="22.8" customHeight="1">
      <c r="A263" s="12"/>
      <c r="B263" s="223"/>
      <c r="C263" s="224"/>
      <c r="D263" s="225" t="s">
        <v>75</v>
      </c>
      <c r="E263" s="237" t="s">
        <v>571</v>
      </c>
      <c r="F263" s="237" t="s">
        <v>152</v>
      </c>
      <c r="G263" s="224"/>
      <c r="H263" s="224"/>
      <c r="I263" s="227"/>
      <c r="J263" s="238">
        <f>BK263</f>
        <v>0</v>
      </c>
      <c r="K263" s="224"/>
      <c r="L263" s="229"/>
      <c r="M263" s="230"/>
      <c r="N263" s="231"/>
      <c r="O263" s="231"/>
      <c r="P263" s="232">
        <f>P264</f>
        <v>0</v>
      </c>
      <c r="Q263" s="231"/>
      <c r="R263" s="232">
        <f>R264</f>
        <v>0</v>
      </c>
      <c r="S263" s="231"/>
      <c r="T263" s="233">
        <f>T264</f>
        <v>0</v>
      </c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R263" s="234" t="s">
        <v>196</v>
      </c>
      <c r="AT263" s="235" t="s">
        <v>75</v>
      </c>
      <c r="AU263" s="235" t="s">
        <v>83</v>
      </c>
      <c r="AY263" s="234" t="s">
        <v>172</v>
      </c>
      <c r="BK263" s="236">
        <f>BK264</f>
        <v>0</v>
      </c>
    </row>
    <row r="264" s="2" customFormat="1" ht="16.5" customHeight="1">
      <c r="A264" s="35"/>
      <c r="B264" s="36"/>
      <c r="C264" s="239" t="s">
        <v>867</v>
      </c>
      <c r="D264" s="239" t="s">
        <v>175</v>
      </c>
      <c r="E264" s="240" t="s">
        <v>573</v>
      </c>
      <c r="F264" s="241" t="s">
        <v>152</v>
      </c>
      <c r="G264" s="242" t="s">
        <v>504</v>
      </c>
      <c r="H264" s="243">
        <v>1</v>
      </c>
      <c r="I264" s="244"/>
      <c r="J264" s="245">
        <f>ROUND(I264*H264,2)</f>
        <v>0</v>
      </c>
      <c r="K264" s="246"/>
      <c r="L264" s="41"/>
      <c r="M264" s="247" t="s">
        <v>1</v>
      </c>
      <c r="N264" s="248" t="s">
        <v>41</v>
      </c>
      <c r="O264" s="88"/>
      <c r="P264" s="249">
        <f>O264*H264</f>
        <v>0</v>
      </c>
      <c r="Q264" s="249">
        <v>0</v>
      </c>
      <c r="R264" s="249">
        <f>Q264*H264</f>
        <v>0</v>
      </c>
      <c r="S264" s="249">
        <v>0</v>
      </c>
      <c r="T264" s="250">
        <f>S264*H264</f>
        <v>0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251" t="s">
        <v>523</v>
      </c>
      <c r="AT264" s="251" t="s">
        <v>175</v>
      </c>
      <c r="AU264" s="251" t="s">
        <v>85</v>
      </c>
      <c r="AY264" s="14" t="s">
        <v>172</v>
      </c>
      <c r="BE264" s="252">
        <f>IF(N264="základní",J264,0)</f>
        <v>0</v>
      </c>
      <c r="BF264" s="252">
        <f>IF(N264="snížená",J264,0)</f>
        <v>0</v>
      </c>
      <c r="BG264" s="252">
        <f>IF(N264="zákl. přenesená",J264,0)</f>
        <v>0</v>
      </c>
      <c r="BH264" s="252">
        <f>IF(N264="sníž. přenesená",J264,0)</f>
        <v>0</v>
      </c>
      <c r="BI264" s="252">
        <f>IF(N264="nulová",J264,0)</f>
        <v>0</v>
      </c>
      <c r="BJ264" s="14" t="s">
        <v>83</v>
      </c>
      <c r="BK264" s="252">
        <f>ROUND(I264*H264,2)</f>
        <v>0</v>
      </c>
      <c r="BL264" s="14" t="s">
        <v>523</v>
      </c>
      <c r="BM264" s="251" t="s">
        <v>1287</v>
      </c>
    </row>
    <row r="265" s="12" customFormat="1" ht="22.8" customHeight="1">
      <c r="A265" s="12"/>
      <c r="B265" s="223"/>
      <c r="C265" s="224"/>
      <c r="D265" s="225" t="s">
        <v>75</v>
      </c>
      <c r="E265" s="237" t="s">
        <v>575</v>
      </c>
      <c r="F265" s="237" t="s">
        <v>120</v>
      </c>
      <c r="G265" s="224"/>
      <c r="H265" s="224"/>
      <c r="I265" s="227"/>
      <c r="J265" s="238">
        <f>BK265</f>
        <v>0</v>
      </c>
      <c r="K265" s="224"/>
      <c r="L265" s="229"/>
      <c r="M265" s="230"/>
      <c r="N265" s="231"/>
      <c r="O265" s="231"/>
      <c r="P265" s="232">
        <f>SUM(P266:P267)</f>
        <v>0</v>
      </c>
      <c r="Q265" s="231"/>
      <c r="R265" s="232">
        <f>SUM(R266:R267)</f>
        <v>0</v>
      </c>
      <c r="S265" s="231"/>
      <c r="T265" s="233">
        <f>SUM(T266:T267)</f>
        <v>0</v>
      </c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R265" s="234" t="s">
        <v>196</v>
      </c>
      <c r="AT265" s="235" t="s">
        <v>75</v>
      </c>
      <c r="AU265" s="235" t="s">
        <v>83</v>
      </c>
      <c r="AY265" s="234" t="s">
        <v>172</v>
      </c>
      <c r="BK265" s="236">
        <f>SUM(BK266:BK267)</f>
        <v>0</v>
      </c>
    </row>
    <row r="266" s="2" customFormat="1" ht="16.5" customHeight="1">
      <c r="A266" s="35"/>
      <c r="B266" s="36"/>
      <c r="C266" s="239" t="s">
        <v>871</v>
      </c>
      <c r="D266" s="239" t="s">
        <v>175</v>
      </c>
      <c r="E266" s="240" t="s">
        <v>577</v>
      </c>
      <c r="F266" s="241" t="s">
        <v>120</v>
      </c>
      <c r="G266" s="242" t="s">
        <v>504</v>
      </c>
      <c r="H266" s="243">
        <v>1</v>
      </c>
      <c r="I266" s="244"/>
      <c r="J266" s="245">
        <f>ROUND(I266*H266,2)</f>
        <v>0</v>
      </c>
      <c r="K266" s="246"/>
      <c r="L266" s="41"/>
      <c r="M266" s="247" t="s">
        <v>1</v>
      </c>
      <c r="N266" s="248" t="s">
        <v>41</v>
      </c>
      <c r="O266" s="88"/>
      <c r="P266" s="249">
        <f>O266*H266</f>
        <v>0</v>
      </c>
      <c r="Q266" s="249">
        <v>0</v>
      </c>
      <c r="R266" s="249">
        <f>Q266*H266</f>
        <v>0</v>
      </c>
      <c r="S266" s="249">
        <v>0</v>
      </c>
      <c r="T266" s="250">
        <f>S266*H266</f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251" t="s">
        <v>523</v>
      </c>
      <c r="AT266" s="251" t="s">
        <v>175</v>
      </c>
      <c r="AU266" s="251" t="s">
        <v>85</v>
      </c>
      <c r="AY266" s="14" t="s">
        <v>172</v>
      </c>
      <c r="BE266" s="252">
        <f>IF(N266="základní",J266,0)</f>
        <v>0</v>
      </c>
      <c r="BF266" s="252">
        <f>IF(N266="snížená",J266,0)</f>
        <v>0</v>
      </c>
      <c r="BG266" s="252">
        <f>IF(N266="zákl. přenesená",J266,0)</f>
        <v>0</v>
      </c>
      <c r="BH266" s="252">
        <f>IF(N266="sníž. přenesená",J266,0)</f>
        <v>0</v>
      </c>
      <c r="BI266" s="252">
        <f>IF(N266="nulová",J266,0)</f>
        <v>0</v>
      </c>
      <c r="BJ266" s="14" t="s">
        <v>83</v>
      </c>
      <c r="BK266" s="252">
        <f>ROUND(I266*H266,2)</f>
        <v>0</v>
      </c>
      <c r="BL266" s="14" t="s">
        <v>523</v>
      </c>
      <c r="BM266" s="251" t="s">
        <v>1288</v>
      </c>
    </row>
    <row r="267" s="2" customFormat="1" ht="16.5" customHeight="1">
      <c r="A267" s="35"/>
      <c r="B267" s="36"/>
      <c r="C267" s="239" t="s">
        <v>873</v>
      </c>
      <c r="D267" s="239" t="s">
        <v>175</v>
      </c>
      <c r="E267" s="240" t="s">
        <v>580</v>
      </c>
      <c r="F267" s="241" t="s">
        <v>581</v>
      </c>
      <c r="G267" s="242" t="s">
        <v>504</v>
      </c>
      <c r="H267" s="243">
        <v>1</v>
      </c>
      <c r="I267" s="244"/>
      <c r="J267" s="245">
        <f>ROUND(I267*H267,2)</f>
        <v>0</v>
      </c>
      <c r="K267" s="246"/>
      <c r="L267" s="41"/>
      <c r="M267" s="265" t="s">
        <v>1</v>
      </c>
      <c r="N267" s="266" t="s">
        <v>41</v>
      </c>
      <c r="O267" s="267"/>
      <c r="P267" s="268">
        <f>O267*H267</f>
        <v>0</v>
      </c>
      <c r="Q267" s="268">
        <v>0</v>
      </c>
      <c r="R267" s="268">
        <f>Q267*H267</f>
        <v>0</v>
      </c>
      <c r="S267" s="268">
        <v>0</v>
      </c>
      <c r="T267" s="269">
        <f>S267*H267</f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251" t="s">
        <v>523</v>
      </c>
      <c r="AT267" s="251" t="s">
        <v>175</v>
      </c>
      <c r="AU267" s="251" t="s">
        <v>85</v>
      </c>
      <c r="AY267" s="14" t="s">
        <v>172</v>
      </c>
      <c r="BE267" s="252">
        <f>IF(N267="základní",J267,0)</f>
        <v>0</v>
      </c>
      <c r="BF267" s="252">
        <f>IF(N267="snížená",J267,0)</f>
        <v>0</v>
      </c>
      <c r="BG267" s="252">
        <f>IF(N267="zákl. přenesená",J267,0)</f>
        <v>0</v>
      </c>
      <c r="BH267" s="252">
        <f>IF(N267="sníž. přenesená",J267,0)</f>
        <v>0</v>
      </c>
      <c r="BI267" s="252">
        <f>IF(N267="nulová",J267,0)</f>
        <v>0</v>
      </c>
      <c r="BJ267" s="14" t="s">
        <v>83</v>
      </c>
      <c r="BK267" s="252">
        <f>ROUND(I267*H267,2)</f>
        <v>0</v>
      </c>
      <c r="BL267" s="14" t="s">
        <v>523</v>
      </c>
      <c r="BM267" s="251" t="s">
        <v>1289</v>
      </c>
    </row>
    <row r="268" s="2" customFormat="1" ht="6.96" customHeight="1">
      <c r="A268" s="35"/>
      <c r="B268" s="63"/>
      <c r="C268" s="64"/>
      <c r="D268" s="64"/>
      <c r="E268" s="64"/>
      <c r="F268" s="64"/>
      <c r="G268" s="64"/>
      <c r="H268" s="64"/>
      <c r="I268" s="64"/>
      <c r="J268" s="64"/>
      <c r="K268" s="64"/>
      <c r="L268" s="41"/>
      <c r="M268" s="35"/>
      <c r="O268" s="35"/>
      <c r="P268" s="35"/>
      <c r="Q268" s="35"/>
      <c r="R268" s="35"/>
      <c r="S268" s="35"/>
      <c r="T268" s="35"/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</row>
  </sheetData>
  <sheetProtection sheet="1" autoFilter="0" formatColumns="0" formatRows="0" objects="1" scenarios="1" spinCount="100000" saltValue="HaSkZWYmg/QmbiKVHC8xRhz8Kory4myS+YAlhBBtCn92Cdn4Cv+Q7J0f62Tv0YsFUp9oMojAF6Bk9BR142TIww==" hashValue="MmCkN1Cwp5SU5Il86NYx/H8nQo/Lx/Xz19nsG0AqE3p1raTuoNCTQsN4QedQkEa/j54h5Ge++k0a2rRmbJ53SQ==" algorithmName="SHA-512" password="CC35"/>
  <autoFilter ref="C150:K267"/>
  <mergeCells count="17">
    <mergeCell ref="E7:H7"/>
    <mergeCell ref="E9:H9"/>
    <mergeCell ref="E11:H11"/>
    <mergeCell ref="E20:H20"/>
    <mergeCell ref="E29:H29"/>
    <mergeCell ref="E85:H85"/>
    <mergeCell ref="E87:H87"/>
    <mergeCell ref="E89:H89"/>
    <mergeCell ref="D123:F123"/>
    <mergeCell ref="D124:F124"/>
    <mergeCell ref="D125:F125"/>
    <mergeCell ref="D126:F126"/>
    <mergeCell ref="D127:F127"/>
    <mergeCell ref="E139:H139"/>
    <mergeCell ref="E141:H141"/>
    <mergeCell ref="E143:H14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103</v>
      </c>
    </row>
    <row r="3" s="1" customFormat="1" ht="6.96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7"/>
      <c r="AT3" s="14" t="s">
        <v>85</v>
      </c>
    </row>
    <row r="4" s="1" customFormat="1" ht="24.96" customHeight="1">
      <c r="B4" s="17"/>
      <c r="D4" s="145" t="s">
        <v>114</v>
      </c>
      <c r="L4" s="17"/>
      <c r="M4" s="146" t="s">
        <v>10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47" t="s">
        <v>16</v>
      </c>
      <c r="L6" s="17"/>
    </row>
    <row r="7" s="1" customFormat="1" ht="26.25" customHeight="1">
      <c r="B7" s="17"/>
      <c r="E7" s="148" t="str">
        <f>'Rekapitulace stavby'!K6</f>
        <v>Rekonstrukce plynových kotelen č.p. 206, 231, 232, 233, 234, Obec Lubenec</v>
      </c>
      <c r="F7" s="147"/>
      <c r="G7" s="147"/>
      <c r="H7" s="147"/>
      <c r="L7" s="17"/>
    </row>
    <row r="8" s="1" customFormat="1" ht="12" customHeight="1">
      <c r="B8" s="17"/>
      <c r="D8" s="147" t="s">
        <v>115</v>
      </c>
      <c r="L8" s="17"/>
    </row>
    <row r="9" s="2" customFormat="1" ht="16.5" customHeight="1">
      <c r="A9" s="35"/>
      <c r="B9" s="41"/>
      <c r="C9" s="35"/>
      <c r="D9" s="35"/>
      <c r="E9" s="148" t="s">
        <v>1262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 ht="12" customHeight="1">
      <c r="A10" s="35"/>
      <c r="B10" s="41"/>
      <c r="C10" s="35"/>
      <c r="D10" s="147" t="s">
        <v>117</v>
      </c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6.5" customHeight="1">
      <c r="A11" s="35"/>
      <c r="B11" s="41"/>
      <c r="C11" s="35"/>
      <c r="D11" s="35"/>
      <c r="E11" s="149" t="s">
        <v>583</v>
      </c>
      <c r="F11" s="35"/>
      <c r="G11" s="35"/>
      <c r="H11" s="35"/>
      <c r="I11" s="35"/>
      <c r="J11" s="35"/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>
      <c r="A12" s="35"/>
      <c r="B12" s="41"/>
      <c r="C12" s="35"/>
      <c r="D12" s="35"/>
      <c r="E12" s="35"/>
      <c r="F12" s="35"/>
      <c r="G12" s="35"/>
      <c r="H12" s="35"/>
      <c r="I12" s="35"/>
      <c r="J12" s="35"/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2" customHeight="1">
      <c r="A13" s="35"/>
      <c r="B13" s="41"/>
      <c r="C13" s="35"/>
      <c r="D13" s="147" t="s">
        <v>18</v>
      </c>
      <c r="E13" s="35"/>
      <c r="F13" s="138" t="s">
        <v>1</v>
      </c>
      <c r="G13" s="35"/>
      <c r="H13" s="35"/>
      <c r="I13" s="147" t="s">
        <v>19</v>
      </c>
      <c r="J13" s="138" t="s">
        <v>1</v>
      </c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47" t="s">
        <v>20</v>
      </c>
      <c r="E14" s="35"/>
      <c r="F14" s="138" t="s">
        <v>21</v>
      </c>
      <c r="G14" s="35"/>
      <c r="H14" s="35"/>
      <c r="I14" s="147" t="s">
        <v>22</v>
      </c>
      <c r="J14" s="150" t="str">
        <f>'Rekapitulace stavby'!AN8</f>
        <v>28. 3. 2023</v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0.8" customHeight="1">
      <c r="A15" s="35"/>
      <c r="B15" s="41"/>
      <c r="C15" s="35"/>
      <c r="D15" s="35"/>
      <c r="E15" s="35"/>
      <c r="F15" s="35"/>
      <c r="G15" s="35"/>
      <c r="H15" s="35"/>
      <c r="I15" s="35"/>
      <c r="J15" s="35"/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2" customHeight="1">
      <c r="A16" s="35"/>
      <c r="B16" s="41"/>
      <c r="C16" s="35"/>
      <c r="D16" s="147" t="s">
        <v>24</v>
      </c>
      <c r="E16" s="35"/>
      <c r="F16" s="35"/>
      <c r="G16" s="35"/>
      <c r="H16" s="35"/>
      <c r="I16" s="147" t="s">
        <v>25</v>
      </c>
      <c r="J16" s="138" t="s">
        <v>1</v>
      </c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8" customHeight="1">
      <c r="A17" s="35"/>
      <c r="B17" s="41"/>
      <c r="C17" s="35"/>
      <c r="D17" s="35"/>
      <c r="E17" s="138" t="s">
        <v>26</v>
      </c>
      <c r="F17" s="35"/>
      <c r="G17" s="35"/>
      <c r="H17" s="35"/>
      <c r="I17" s="147" t="s">
        <v>27</v>
      </c>
      <c r="J17" s="138" t="s">
        <v>1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6.96" customHeight="1">
      <c r="A18" s="35"/>
      <c r="B18" s="41"/>
      <c r="C18" s="35"/>
      <c r="D18" s="35"/>
      <c r="E18" s="35"/>
      <c r="F18" s="35"/>
      <c r="G18" s="35"/>
      <c r="H18" s="35"/>
      <c r="I18" s="35"/>
      <c r="J18" s="35"/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2" customHeight="1">
      <c r="A19" s="35"/>
      <c r="B19" s="41"/>
      <c r="C19" s="35"/>
      <c r="D19" s="147" t="s">
        <v>28</v>
      </c>
      <c r="E19" s="35"/>
      <c r="F19" s="35"/>
      <c r="G19" s="35"/>
      <c r="H19" s="35"/>
      <c r="I19" s="147" t="s">
        <v>25</v>
      </c>
      <c r="J19" s="30" t="str">
        <f>'Rekapitulace stavby'!AN13</f>
        <v>Vyplň údaj</v>
      </c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8" customHeight="1">
      <c r="A20" s="35"/>
      <c r="B20" s="41"/>
      <c r="C20" s="35"/>
      <c r="D20" s="35"/>
      <c r="E20" s="30" t="str">
        <f>'Rekapitulace stavby'!E14</f>
        <v>Vyplň údaj</v>
      </c>
      <c r="F20" s="138"/>
      <c r="G20" s="138"/>
      <c r="H20" s="138"/>
      <c r="I20" s="147" t="s">
        <v>27</v>
      </c>
      <c r="J20" s="30" t="str">
        <f>'Rekapitulace stavby'!AN14</f>
        <v>Vyplň údaj</v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6.96" customHeight="1">
      <c r="A21" s="35"/>
      <c r="B21" s="41"/>
      <c r="C21" s="35"/>
      <c r="D21" s="35"/>
      <c r="E21" s="35"/>
      <c r="F21" s="35"/>
      <c r="G21" s="35"/>
      <c r="H21" s="35"/>
      <c r="I21" s="35"/>
      <c r="J21" s="35"/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2" customHeight="1">
      <c r="A22" s="35"/>
      <c r="B22" s="41"/>
      <c r="C22" s="35"/>
      <c r="D22" s="147" t="s">
        <v>30</v>
      </c>
      <c r="E22" s="35"/>
      <c r="F22" s="35"/>
      <c r="G22" s="35"/>
      <c r="H22" s="35"/>
      <c r="I22" s="147" t="s">
        <v>25</v>
      </c>
      <c r="J22" s="138" t="s">
        <v>1</v>
      </c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8" customHeight="1">
      <c r="A23" s="35"/>
      <c r="B23" s="41"/>
      <c r="C23" s="35"/>
      <c r="D23" s="35"/>
      <c r="E23" s="138" t="s">
        <v>31</v>
      </c>
      <c r="F23" s="35"/>
      <c r="G23" s="35"/>
      <c r="H23" s="35"/>
      <c r="I23" s="147" t="s">
        <v>27</v>
      </c>
      <c r="J23" s="138" t="s">
        <v>1</v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6.96" customHeight="1">
      <c r="A24" s="35"/>
      <c r="B24" s="41"/>
      <c r="C24" s="35"/>
      <c r="D24" s="35"/>
      <c r="E24" s="35"/>
      <c r="F24" s="35"/>
      <c r="G24" s="35"/>
      <c r="H24" s="35"/>
      <c r="I24" s="35"/>
      <c r="J24" s="35"/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12" customHeight="1">
      <c r="A25" s="35"/>
      <c r="B25" s="41"/>
      <c r="C25" s="35"/>
      <c r="D25" s="147" t="s">
        <v>33</v>
      </c>
      <c r="E25" s="35"/>
      <c r="F25" s="35"/>
      <c r="G25" s="35"/>
      <c r="H25" s="35"/>
      <c r="I25" s="147" t="s">
        <v>25</v>
      </c>
      <c r="J25" s="138" t="s">
        <v>1</v>
      </c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8" customHeight="1">
      <c r="A26" s="35"/>
      <c r="B26" s="41"/>
      <c r="C26" s="35"/>
      <c r="D26" s="35"/>
      <c r="E26" s="138" t="s">
        <v>34</v>
      </c>
      <c r="F26" s="35"/>
      <c r="G26" s="35"/>
      <c r="H26" s="35"/>
      <c r="I26" s="147" t="s">
        <v>27</v>
      </c>
      <c r="J26" s="138" t="s">
        <v>1</v>
      </c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6.96" customHeight="1">
      <c r="A27" s="35"/>
      <c r="B27" s="41"/>
      <c r="C27" s="35"/>
      <c r="D27" s="35"/>
      <c r="E27" s="35"/>
      <c r="F27" s="35"/>
      <c r="G27" s="35"/>
      <c r="H27" s="35"/>
      <c r="I27" s="35"/>
      <c r="J27" s="35"/>
      <c r="K27" s="35"/>
      <c r="L27" s="60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12" customHeight="1">
      <c r="A28" s="35"/>
      <c r="B28" s="41"/>
      <c r="C28" s="35"/>
      <c r="D28" s="147" t="s">
        <v>35</v>
      </c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8" customFormat="1" ht="16.5" customHeight="1">
      <c r="A29" s="151"/>
      <c r="B29" s="152"/>
      <c r="C29" s="151"/>
      <c r="D29" s="151"/>
      <c r="E29" s="153" t="s">
        <v>1</v>
      </c>
      <c r="F29" s="153"/>
      <c r="G29" s="153"/>
      <c r="H29" s="153"/>
      <c r="I29" s="151"/>
      <c r="J29" s="151"/>
      <c r="K29" s="151"/>
      <c r="L29" s="154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</row>
    <row r="30" s="2" customFormat="1" ht="6.96" customHeight="1">
      <c r="A30" s="35"/>
      <c r="B30" s="41"/>
      <c r="C30" s="35"/>
      <c r="D30" s="35"/>
      <c r="E30" s="35"/>
      <c r="F30" s="35"/>
      <c r="G30" s="35"/>
      <c r="H30" s="35"/>
      <c r="I30" s="35"/>
      <c r="J30" s="35"/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55"/>
      <c r="E31" s="155"/>
      <c r="F31" s="155"/>
      <c r="G31" s="155"/>
      <c r="H31" s="155"/>
      <c r="I31" s="155"/>
      <c r="J31" s="155"/>
      <c r="K31" s="155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138" t="s">
        <v>119</v>
      </c>
      <c r="E32" s="35"/>
      <c r="F32" s="35"/>
      <c r="G32" s="35"/>
      <c r="H32" s="35"/>
      <c r="I32" s="35"/>
      <c r="J32" s="156">
        <f>J98</f>
        <v>0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41"/>
      <c r="C33" s="35"/>
      <c r="D33" s="157" t="s">
        <v>120</v>
      </c>
      <c r="E33" s="35"/>
      <c r="F33" s="35"/>
      <c r="G33" s="35"/>
      <c r="H33" s="35"/>
      <c r="I33" s="35"/>
      <c r="J33" s="156">
        <f>J123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25.44" customHeight="1">
      <c r="A34" s="35"/>
      <c r="B34" s="41"/>
      <c r="C34" s="35"/>
      <c r="D34" s="158" t="s">
        <v>36</v>
      </c>
      <c r="E34" s="35"/>
      <c r="F34" s="35"/>
      <c r="G34" s="35"/>
      <c r="H34" s="35"/>
      <c r="I34" s="35"/>
      <c r="J34" s="159">
        <f>ROUND(J32 + J33, 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="2" customFormat="1" ht="6.96" customHeight="1">
      <c r="A35" s="35"/>
      <c r="B35" s="41"/>
      <c r="C35" s="35"/>
      <c r="D35" s="155"/>
      <c r="E35" s="155"/>
      <c r="F35" s="155"/>
      <c r="G35" s="155"/>
      <c r="H35" s="155"/>
      <c r="I35" s="155"/>
      <c r="J35" s="155"/>
      <c r="K35" s="15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14.4" customHeight="1">
      <c r="A36" s="35"/>
      <c r="B36" s="41"/>
      <c r="C36" s="35"/>
      <c r="D36" s="35"/>
      <c r="E36" s="35"/>
      <c r="F36" s="160" t="s">
        <v>38</v>
      </c>
      <c r="G36" s="35"/>
      <c r="H36" s="35"/>
      <c r="I36" s="160" t="s">
        <v>37</v>
      </c>
      <c r="J36" s="160" t="s">
        <v>39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="2" customFormat="1" ht="14.4" customHeight="1">
      <c r="A37" s="35"/>
      <c r="B37" s="41"/>
      <c r="C37" s="35"/>
      <c r="D37" s="161" t="s">
        <v>40</v>
      </c>
      <c r="E37" s="147" t="s">
        <v>41</v>
      </c>
      <c r="F37" s="162">
        <f>ROUND((SUM(BE123:BE130) + SUM(BE152:BE361)),  2)</f>
        <v>0</v>
      </c>
      <c r="G37" s="35"/>
      <c r="H37" s="35"/>
      <c r="I37" s="163">
        <v>0.20999999999999999</v>
      </c>
      <c r="J37" s="162">
        <f>ROUND(((SUM(BE123:BE130) + SUM(BE152:BE361))*I37),  2)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14.4" customHeight="1">
      <c r="A38" s="35"/>
      <c r="B38" s="41"/>
      <c r="C38" s="35"/>
      <c r="D38" s="35"/>
      <c r="E38" s="147" t="s">
        <v>42</v>
      </c>
      <c r="F38" s="162">
        <f>ROUND((SUM(BF123:BF130) + SUM(BF152:BF361)),  2)</f>
        <v>0</v>
      </c>
      <c r="G38" s="35"/>
      <c r="H38" s="35"/>
      <c r="I38" s="163">
        <v>0.14999999999999999</v>
      </c>
      <c r="J38" s="162">
        <f>ROUND(((SUM(BF123:BF130) + SUM(BF152:BF361))*I38),  2)</f>
        <v>0</v>
      </c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47" t="s">
        <v>43</v>
      </c>
      <c r="F39" s="162">
        <f>ROUND((SUM(BG123:BG130) + SUM(BG152:BG361)),  2)</f>
        <v>0</v>
      </c>
      <c r="G39" s="35"/>
      <c r="H39" s="35"/>
      <c r="I39" s="163">
        <v>0.20999999999999999</v>
      </c>
      <c r="J39" s="162">
        <f>0</f>
        <v>0</v>
      </c>
      <c r="K39" s="35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hidden="1" s="2" customFormat="1" ht="14.4" customHeight="1">
      <c r="A40" s="35"/>
      <c r="B40" s="41"/>
      <c r="C40" s="35"/>
      <c r="D40" s="35"/>
      <c r="E40" s="147" t="s">
        <v>44</v>
      </c>
      <c r="F40" s="162">
        <f>ROUND((SUM(BH123:BH130) + SUM(BH152:BH361)),  2)</f>
        <v>0</v>
      </c>
      <c r="G40" s="35"/>
      <c r="H40" s="35"/>
      <c r="I40" s="163">
        <v>0.14999999999999999</v>
      </c>
      <c r="J40" s="162">
        <f>0</f>
        <v>0</v>
      </c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idden="1" s="2" customFormat="1" ht="14.4" customHeight="1">
      <c r="A41" s="35"/>
      <c r="B41" s="41"/>
      <c r="C41" s="35"/>
      <c r="D41" s="35"/>
      <c r="E41" s="147" t="s">
        <v>45</v>
      </c>
      <c r="F41" s="162">
        <f>ROUND((SUM(BI123:BI130) + SUM(BI152:BI361)),  2)</f>
        <v>0</v>
      </c>
      <c r="G41" s="35"/>
      <c r="H41" s="35"/>
      <c r="I41" s="163">
        <v>0</v>
      </c>
      <c r="J41" s="162">
        <f>0</f>
        <v>0</v>
      </c>
      <c r="K41" s="35"/>
      <c r="L41" s="60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="2" customFormat="1" ht="6.96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0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="2" customFormat="1" ht="25.44" customHeight="1">
      <c r="A43" s="35"/>
      <c r="B43" s="41"/>
      <c r="C43" s="164"/>
      <c r="D43" s="165" t="s">
        <v>46</v>
      </c>
      <c r="E43" s="166"/>
      <c r="F43" s="166"/>
      <c r="G43" s="167" t="s">
        <v>47</v>
      </c>
      <c r="H43" s="168" t="s">
        <v>48</v>
      </c>
      <c r="I43" s="166"/>
      <c r="J43" s="169">
        <f>SUM(J34:J41)</f>
        <v>0</v>
      </c>
      <c r="K43" s="170"/>
      <c r="L43" s="60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="2" customFormat="1" ht="14.4" customHeight="1">
      <c r="A44" s="35"/>
      <c r="B44" s="41"/>
      <c r="C44" s="35"/>
      <c r="D44" s="35"/>
      <c r="E44" s="35"/>
      <c r="F44" s="35"/>
      <c r="G44" s="35"/>
      <c r="H44" s="35"/>
      <c r="I44" s="35"/>
      <c r="J44" s="35"/>
      <c r="K44" s="35"/>
      <c r="L44" s="60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0"/>
      <c r="D50" s="171" t="s">
        <v>49</v>
      </c>
      <c r="E50" s="172"/>
      <c r="F50" s="172"/>
      <c r="G50" s="171" t="s">
        <v>50</v>
      </c>
      <c r="H50" s="172"/>
      <c r="I50" s="172"/>
      <c r="J50" s="172"/>
      <c r="K50" s="172"/>
      <c r="L50" s="60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73" t="s">
        <v>51</v>
      </c>
      <c r="E61" s="174"/>
      <c r="F61" s="175" t="s">
        <v>52</v>
      </c>
      <c r="G61" s="173" t="s">
        <v>51</v>
      </c>
      <c r="H61" s="174"/>
      <c r="I61" s="174"/>
      <c r="J61" s="176" t="s">
        <v>52</v>
      </c>
      <c r="K61" s="174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71" t="s">
        <v>53</v>
      </c>
      <c r="E65" s="177"/>
      <c r="F65" s="177"/>
      <c r="G65" s="171" t="s">
        <v>54</v>
      </c>
      <c r="H65" s="177"/>
      <c r="I65" s="177"/>
      <c r="J65" s="177"/>
      <c r="K65" s="177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73" t="s">
        <v>51</v>
      </c>
      <c r="E76" s="174"/>
      <c r="F76" s="175" t="s">
        <v>52</v>
      </c>
      <c r="G76" s="173" t="s">
        <v>51</v>
      </c>
      <c r="H76" s="174"/>
      <c r="I76" s="174"/>
      <c r="J76" s="176" t="s">
        <v>52</v>
      </c>
      <c r="K76" s="174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78"/>
      <c r="C77" s="179"/>
      <c r="D77" s="179"/>
      <c r="E77" s="179"/>
      <c r="F77" s="179"/>
      <c r="G77" s="179"/>
      <c r="H77" s="179"/>
      <c r="I77" s="179"/>
      <c r="J77" s="179"/>
      <c r="K77" s="179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0"/>
      <c r="C81" s="181"/>
      <c r="D81" s="181"/>
      <c r="E81" s="181"/>
      <c r="F81" s="181"/>
      <c r="G81" s="181"/>
      <c r="H81" s="181"/>
      <c r="I81" s="181"/>
      <c r="J81" s="181"/>
      <c r="K81" s="181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121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26.25" customHeight="1">
      <c r="A85" s="35"/>
      <c r="B85" s="36"/>
      <c r="C85" s="37"/>
      <c r="D85" s="37"/>
      <c r="E85" s="182" t="str">
        <f>E7</f>
        <v>Rekonstrukce plynových kotelen č.p. 206, 231, 232, 233, 234, Obec Lubenec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1" customFormat="1" ht="12" customHeight="1">
      <c r="B86" s="18"/>
      <c r="C86" s="29" t="s">
        <v>115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2" customFormat="1" ht="16.5" customHeight="1">
      <c r="A87" s="35"/>
      <c r="B87" s="36"/>
      <c r="C87" s="37"/>
      <c r="D87" s="37"/>
      <c r="E87" s="182" t="s">
        <v>1262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12" customHeight="1">
      <c r="A88" s="35"/>
      <c r="B88" s="36"/>
      <c r="C88" s="29" t="s">
        <v>117</v>
      </c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6.5" customHeight="1">
      <c r="A89" s="35"/>
      <c r="B89" s="36"/>
      <c r="C89" s="37"/>
      <c r="D89" s="37"/>
      <c r="E89" s="73" t="str">
        <f>E11</f>
        <v>D1.4.4 - Zařízení pro vytápění staveb</v>
      </c>
      <c r="F89" s="37"/>
      <c r="G89" s="37"/>
      <c r="H89" s="37"/>
      <c r="I89" s="37"/>
      <c r="J89" s="37"/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2" customHeight="1">
      <c r="A91" s="35"/>
      <c r="B91" s="36"/>
      <c r="C91" s="29" t="s">
        <v>20</v>
      </c>
      <c r="D91" s="37"/>
      <c r="E91" s="37"/>
      <c r="F91" s="24" t="str">
        <f>F14</f>
        <v>Lubenec</v>
      </c>
      <c r="G91" s="37"/>
      <c r="H91" s="37"/>
      <c r="I91" s="29" t="s">
        <v>22</v>
      </c>
      <c r="J91" s="76" t="str">
        <f>IF(J14="","",J14)</f>
        <v>28. 3. 2023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6.96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25.65" customHeight="1">
      <c r="A93" s="35"/>
      <c r="B93" s="36"/>
      <c r="C93" s="29" t="s">
        <v>24</v>
      </c>
      <c r="D93" s="37"/>
      <c r="E93" s="37"/>
      <c r="F93" s="24" t="str">
        <f>E17</f>
        <v>Obec Lubenec</v>
      </c>
      <c r="G93" s="37"/>
      <c r="H93" s="37"/>
      <c r="I93" s="29" t="s">
        <v>30</v>
      </c>
      <c r="J93" s="33" t="str">
        <f>E23</f>
        <v>Petr Wagner, Ing. Václav Remuta</v>
      </c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15.15" customHeight="1">
      <c r="A94" s="35"/>
      <c r="B94" s="36"/>
      <c r="C94" s="29" t="s">
        <v>28</v>
      </c>
      <c r="D94" s="37"/>
      <c r="E94" s="37"/>
      <c r="F94" s="24" t="str">
        <f>IF(E20="","",E20)</f>
        <v>Vyplň údaj</v>
      </c>
      <c r="G94" s="37"/>
      <c r="H94" s="37"/>
      <c r="I94" s="29" t="s">
        <v>33</v>
      </c>
      <c r="J94" s="33" t="str">
        <f>E26</f>
        <v>Petr Wagner</v>
      </c>
      <c r="K94" s="37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9.28" customHeight="1">
      <c r="A96" s="35"/>
      <c r="B96" s="36"/>
      <c r="C96" s="183" t="s">
        <v>122</v>
      </c>
      <c r="D96" s="184"/>
      <c r="E96" s="184"/>
      <c r="F96" s="184"/>
      <c r="G96" s="184"/>
      <c r="H96" s="184"/>
      <c r="I96" s="184"/>
      <c r="J96" s="185" t="s">
        <v>123</v>
      </c>
      <c r="K96" s="184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="2" customFormat="1" ht="10.32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0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22.8" customHeight="1">
      <c r="A98" s="35"/>
      <c r="B98" s="36"/>
      <c r="C98" s="186" t="s">
        <v>124</v>
      </c>
      <c r="D98" s="37"/>
      <c r="E98" s="37"/>
      <c r="F98" s="37"/>
      <c r="G98" s="37"/>
      <c r="H98" s="37"/>
      <c r="I98" s="37"/>
      <c r="J98" s="107">
        <f>J152</f>
        <v>0</v>
      </c>
      <c r="K98" s="37"/>
      <c r="L98" s="60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4" t="s">
        <v>125</v>
      </c>
    </row>
    <row r="99" s="9" customFormat="1" ht="24.96" customHeight="1">
      <c r="A99" s="9"/>
      <c r="B99" s="187"/>
      <c r="C99" s="188"/>
      <c r="D99" s="189" t="s">
        <v>126</v>
      </c>
      <c r="E99" s="190"/>
      <c r="F99" s="190"/>
      <c r="G99" s="190"/>
      <c r="H99" s="190"/>
      <c r="I99" s="190"/>
      <c r="J99" s="191">
        <f>J153</f>
        <v>0</v>
      </c>
      <c r="K99" s="188"/>
      <c r="L99" s="192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193"/>
      <c r="C100" s="130"/>
      <c r="D100" s="194" t="s">
        <v>128</v>
      </c>
      <c r="E100" s="195"/>
      <c r="F100" s="195"/>
      <c r="G100" s="195"/>
      <c r="H100" s="195"/>
      <c r="I100" s="195"/>
      <c r="J100" s="196">
        <f>J154</f>
        <v>0</v>
      </c>
      <c r="K100" s="130"/>
      <c r="L100" s="19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9" customFormat="1" ht="24.96" customHeight="1">
      <c r="A101" s="9"/>
      <c r="B101" s="187"/>
      <c r="C101" s="188"/>
      <c r="D101" s="189" t="s">
        <v>129</v>
      </c>
      <c r="E101" s="190"/>
      <c r="F101" s="190"/>
      <c r="G101" s="190"/>
      <c r="H101" s="190"/>
      <c r="I101" s="190"/>
      <c r="J101" s="191">
        <f>J161</f>
        <v>0</v>
      </c>
      <c r="K101" s="188"/>
      <c r="L101" s="192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193"/>
      <c r="C102" s="130"/>
      <c r="D102" s="194" t="s">
        <v>584</v>
      </c>
      <c r="E102" s="195"/>
      <c r="F102" s="195"/>
      <c r="G102" s="195"/>
      <c r="H102" s="195"/>
      <c r="I102" s="195"/>
      <c r="J102" s="196">
        <f>J162</f>
        <v>0</v>
      </c>
      <c r="K102" s="130"/>
      <c r="L102" s="19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93"/>
      <c r="C103" s="130"/>
      <c r="D103" s="194" t="s">
        <v>585</v>
      </c>
      <c r="E103" s="195"/>
      <c r="F103" s="195"/>
      <c r="G103" s="195"/>
      <c r="H103" s="195"/>
      <c r="I103" s="195"/>
      <c r="J103" s="196">
        <f>J180</f>
        <v>0</v>
      </c>
      <c r="K103" s="130"/>
      <c r="L103" s="19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93"/>
      <c r="C104" s="130"/>
      <c r="D104" s="194" t="s">
        <v>586</v>
      </c>
      <c r="E104" s="195"/>
      <c r="F104" s="195"/>
      <c r="G104" s="195"/>
      <c r="H104" s="195"/>
      <c r="I104" s="195"/>
      <c r="J104" s="196">
        <f>J203</f>
        <v>0</v>
      </c>
      <c r="K104" s="130"/>
      <c r="L104" s="197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93"/>
      <c r="C105" s="130"/>
      <c r="D105" s="194" t="s">
        <v>133</v>
      </c>
      <c r="E105" s="195"/>
      <c r="F105" s="195"/>
      <c r="G105" s="195"/>
      <c r="H105" s="195"/>
      <c r="I105" s="195"/>
      <c r="J105" s="196">
        <f>J209</f>
        <v>0</v>
      </c>
      <c r="K105" s="130"/>
      <c r="L105" s="197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93"/>
      <c r="C106" s="130"/>
      <c r="D106" s="194" t="s">
        <v>587</v>
      </c>
      <c r="E106" s="195"/>
      <c r="F106" s="195"/>
      <c r="G106" s="195"/>
      <c r="H106" s="195"/>
      <c r="I106" s="195"/>
      <c r="J106" s="196">
        <f>J216</f>
        <v>0</v>
      </c>
      <c r="K106" s="130"/>
      <c r="L106" s="197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193"/>
      <c r="C107" s="130"/>
      <c r="D107" s="194" t="s">
        <v>588</v>
      </c>
      <c r="E107" s="195"/>
      <c r="F107" s="195"/>
      <c r="G107" s="195"/>
      <c r="H107" s="195"/>
      <c r="I107" s="195"/>
      <c r="J107" s="196">
        <f>J237</f>
        <v>0</v>
      </c>
      <c r="K107" s="130"/>
      <c r="L107" s="197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193"/>
      <c r="C108" s="130"/>
      <c r="D108" s="194" t="s">
        <v>589</v>
      </c>
      <c r="E108" s="195"/>
      <c r="F108" s="195"/>
      <c r="G108" s="195"/>
      <c r="H108" s="195"/>
      <c r="I108" s="195"/>
      <c r="J108" s="196">
        <f>J250</f>
        <v>0</v>
      </c>
      <c r="K108" s="130"/>
      <c r="L108" s="197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10" customFormat="1" ht="19.92" customHeight="1">
      <c r="A109" s="10"/>
      <c r="B109" s="193"/>
      <c r="C109" s="130"/>
      <c r="D109" s="194" t="s">
        <v>590</v>
      </c>
      <c r="E109" s="195"/>
      <c r="F109" s="195"/>
      <c r="G109" s="195"/>
      <c r="H109" s="195"/>
      <c r="I109" s="195"/>
      <c r="J109" s="196">
        <f>J279</f>
        <v>0</v>
      </c>
      <c r="K109" s="130"/>
      <c r="L109" s="197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10" customFormat="1" ht="19.92" customHeight="1">
      <c r="A110" s="10"/>
      <c r="B110" s="193"/>
      <c r="C110" s="130"/>
      <c r="D110" s="194" t="s">
        <v>591</v>
      </c>
      <c r="E110" s="195"/>
      <c r="F110" s="195"/>
      <c r="G110" s="195"/>
      <c r="H110" s="195"/>
      <c r="I110" s="195"/>
      <c r="J110" s="196">
        <f>J286</f>
        <v>0</v>
      </c>
      <c r="K110" s="130"/>
      <c r="L110" s="197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="10" customFormat="1" ht="19.92" customHeight="1">
      <c r="A111" s="10"/>
      <c r="B111" s="193"/>
      <c r="C111" s="130"/>
      <c r="D111" s="194" t="s">
        <v>134</v>
      </c>
      <c r="E111" s="195"/>
      <c r="F111" s="195"/>
      <c r="G111" s="195"/>
      <c r="H111" s="195"/>
      <c r="I111" s="195"/>
      <c r="J111" s="196">
        <f>J299</f>
        <v>0</v>
      </c>
      <c r="K111" s="130"/>
      <c r="L111" s="197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="10" customFormat="1" ht="19.92" customHeight="1">
      <c r="A112" s="10"/>
      <c r="B112" s="193"/>
      <c r="C112" s="130"/>
      <c r="D112" s="194" t="s">
        <v>135</v>
      </c>
      <c r="E112" s="195"/>
      <c r="F112" s="195"/>
      <c r="G112" s="195"/>
      <c r="H112" s="195"/>
      <c r="I112" s="195"/>
      <c r="J112" s="196">
        <f>J308</f>
        <v>0</v>
      </c>
      <c r="K112" s="130"/>
      <c r="L112" s="197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="9" customFormat="1" ht="24.96" customHeight="1">
      <c r="A113" s="9"/>
      <c r="B113" s="187"/>
      <c r="C113" s="188"/>
      <c r="D113" s="189" t="s">
        <v>592</v>
      </c>
      <c r="E113" s="190"/>
      <c r="F113" s="190"/>
      <c r="G113" s="190"/>
      <c r="H113" s="190"/>
      <c r="I113" s="190"/>
      <c r="J113" s="191">
        <f>J321</f>
        <v>0</v>
      </c>
      <c r="K113" s="188"/>
      <c r="L113" s="192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</row>
    <row r="114" s="9" customFormat="1" ht="24.96" customHeight="1">
      <c r="A114" s="9"/>
      <c r="B114" s="187"/>
      <c r="C114" s="188"/>
      <c r="D114" s="189" t="s">
        <v>140</v>
      </c>
      <c r="E114" s="190"/>
      <c r="F114" s="190"/>
      <c r="G114" s="190"/>
      <c r="H114" s="190"/>
      <c r="I114" s="190"/>
      <c r="J114" s="191">
        <f>J338</f>
        <v>0</v>
      </c>
      <c r="K114" s="188"/>
      <c r="L114" s="192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</row>
    <row r="115" s="10" customFormat="1" ht="19.92" customHeight="1">
      <c r="A115" s="10"/>
      <c r="B115" s="193"/>
      <c r="C115" s="130"/>
      <c r="D115" s="194" t="s">
        <v>141</v>
      </c>
      <c r="E115" s="195"/>
      <c r="F115" s="195"/>
      <c r="G115" s="195"/>
      <c r="H115" s="195"/>
      <c r="I115" s="195"/>
      <c r="J115" s="196">
        <f>J339</f>
        <v>0</v>
      </c>
      <c r="K115" s="130"/>
      <c r="L115" s="197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="10" customFormat="1" ht="19.92" customHeight="1">
      <c r="A116" s="10"/>
      <c r="B116" s="193"/>
      <c r="C116" s="130"/>
      <c r="D116" s="194" t="s">
        <v>142</v>
      </c>
      <c r="E116" s="195"/>
      <c r="F116" s="195"/>
      <c r="G116" s="195"/>
      <c r="H116" s="195"/>
      <c r="I116" s="195"/>
      <c r="J116" s="196">
        <f>J343</f>
        <v>0</v>
      </c>
      <c r="K116" s="130"/>
      <c r="L116" s="197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="10" customFormat="1" ht="19.92" customHeight="1">
      <c r="A117" s="10"/>
      <c r="B117" s="193"/>
      <c r="C117" s="130"/>
      <c r="D117" s="194" t="s">
        <v>143</v>
      </c>
      <c r="E117" s="195"/>
      <c r="F117" s="195"/>
      <c r="G117" s="195"/>
      <c r="H117" s="195"/>
      <c r="I117" s="195"/>
      <c r="J117" s="196">
        <f>J349</f>
        <v>0</v>
      </c>
      <c r="K117" s="130"/>
      <c r="L117" s="197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="10" customFormat="1" ht="19.92" customHeight="1">
      <c r="A118" s="10"/>
      <c r="B118" s="193"/>
      <c r="C118" s="130"/>
      <c r="D118" s="194" t="s">
        <v>144</v>
      </c>
      <c r="E118" s="195"/>
      <c r="F118" s="195"/>
      <c r="G118" s="195"/>
      <c r="H118" s="195"/>
      <c r="I118" s="195"/>
      <c r="J118" s="196">
        <f>J355</f>
        <v>0</v>
      </c>
      <c r="K118" s="130"/>
      <c r="L118" s="197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="10" customFormat="1" ht="19.92" customHeight="1">
      <c r="A119" s="10"/>
      <c r="B119" s="193"/>
      <c r="C119" s="130"/>
      <c r="D119" s="194" t="s">
        <v>145</v>
      </c>
      <c r="E119" s="195"/>
      <c r="F119" s="195"/>
      <c r="G119" s="195"/>
      <c r="H119" s="195"/>
      <c r="I119" s="195"/>
      <c r="J119" s="196">
        <f>J357</f>
        <v>0</v>
      </c>
      <c r="K119" s="130"/>
      <c r="L119" s="197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="10" customFormat="1" ht="19.92" customHeight="1">
      <c r="A120" s="10"/>
      <c r="B120" s="193"/>
      <c r="C120" s="130"/>
      <c r="D120" s="194" t="s">
        <v>146</v>
      </c>
      <c r="E120" s="195"/>
      <c r="F120" s="195"/>
      <c r="G120" s="195"/>
      <c r="H120" s="195"/>
      <c r="I120" s="195"/>
      <c r="J120" s="196">
        <f>J359</f>
        <v>0</v>
      </c>
      <c r="K120" s="130"/>
      <c r="L120" s="197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="2" customFormat="1" ht="21.84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6.96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60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29.28" customHeight="1">
      <c r="A123" s="35"/>
      <c r="B123" s="36"/>
      <c r="C123" s="186" t="s">
        <v>147</v>
      </c>
      <c r="D123" s="37"/>
      <c r="E123" s="37"/>
      <c r="F123" s="37"/>
      <c r="G123" s="37"/>
      <c r="H123" s="37"/>
      <c r="I123" s="37"/>
      <c r="J123" s="198">
        <f>ROUND(J124 + J125 + J126 + J127 + J128 + J129,2)</f>
        <v>0</v>
      </c>
      <c r="K123" s="37"/>
      <c r="L123" s="60"/>
      <c r="N123" s="199" t="s">
        <v>40</v>
      </c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18" customHeight="1">
      <c r="A124" s="35"/>
      <c r="B124" s="36"/>
      <c r="C124" s="37"/>
      <c r="D124" s="200" t="s">
        <v>148</v>
      </c>
      <c r="E124" s="201"/>
      <c r="F124" s="201"/>
      <c r="G124" s="37"/>
      <c r="H124" s="37"/>
      <c r="I124" s="37"/>
      <c r="J124" s="202">
        <v>0</v>
      </c>
      <c r="K124" s="37"/>
      <c r="L124" s="203"/>
      <c r="M124" s="204"/>
      <c r="N124" s="205" t="s">
        <v>41</v>
      </c>
      <c r="O124" s="204"/>
      <c r="P124" s="204"/>
      <c r="Q124" s="204"/>
      <c r="R124" s="204"/>
      <c r="S124" s="206"/>
      <c r="T124" s="206"/>
      <c r="U124" s="206"/>
      <c r="V124" s="206"/>
      <c r="W124" s="206"/>
      <c r="X124" s="206"/>
      <c r="Y124" s="206"/>
      <c r="Z124" s="206"/>
      <c r="AA124" s="206"/>
      <c r="AB124" s="206"/>
      <c r="AC124" s="206"/>
      <c r="AD124" s="206"/>
      <c r="AE124" s="206"/>
      <c r="AF124" s="204"/>
      <c r="AG124" s="204"/>
      <c r="AH124" s="204"/>
      <c r="AI124" s="204"/>
      <c r="AJ124" s="204"/>
      <c r="AK124" s="204"/>
      <c r="AL124" s="204"/>
      <c r="AM124" s="204"/>
      <c r="AN124" s="204"/>
      <c r="AO124" s="204"/>
      <c r="AP124" s="204"/>
      <c r="AQ124" s="204"/>
      <c r="AR124" s="204"/>
      <c r="AS124" s="204"/>
      <c r="AT124" s="204"/>
      <c r="AU124" s="204"/>
      <c r="AV124" s="204"/>
      <c r="AW124" s="204"/>
      <c r="AX124" s="204"/>
      <c r="AY124" s="207" t="s">
        <v>149</v>
      </c>
      <c r="AZ124" s="204"/>
      <c r="BA124" s="204"/>
      <c r="BB124" s="204"/>
      <c r="BC124" s="204"/>
      <c r="BD124" s="204"/>
      <c r="BE124" s="208">
        <f>IF(N124="základní",J124,0)</f>
        <v>0</v>
      </c>
      <c r="BF124" s="208">
        <f>IF(N124="snížená",J124,0)</f>
        <v>0</v>
      </c>
      <c r="BG124" s="208">
        <f>IF(N124="zákl. přenesená",J124,0)</f>
        <v>0</v>
      </c>
      <c r="BH124" s="208">
        <f>IF(N124="sníž. přenesená",J124,0)</f>
        <v>0</v>
      </c>
      <c r="BI124" s="208">
        <f>IF(N124="nulová",J124,0)</f>
        <v>0</v>
      </c>
      <c r="BJ124" s="207" t="s">
        <v>83</v>
      </c>
      <c r="BK124" s="204"/>
      <c r="BL124" s="204"/>
      <c r="BM124" s="204"/>
    </row>
    <row r="125" s="2" customFormat="1" ht="18" customHeight="1">
      <c r="A125" s="35"/>
      <c r="B125" s="36"/>
      <c r="C125" s="37"/>
      <c r="D125" s="200" t="s">
        <v>150</v>
      </c>
      <c r="E125" s="201"/>
      <c r="F125" s="201"/>
      <c r="G125" s="37"/>
      <c r="H125" s="37"/>
      <c r="I125" s="37"/>
      <c r="J125" s="202">
        <v>0</v>
      </c>
      <c r="K125" s="37"/>
      <c r="L125" s="203"/>
      <c r="M125" s="204"/>
      <c r="N125" s="205" t="s">
        <v>41</v>
      </c>
      <c r="O125" s="204"/>
      <c r="P125" s="204"/>
      <c r="Q125" s="204"/>
      <c r="R125" s="204"/>
      <c r="S125" s="206"/>
      <c r="T125" s="206"/>
      <c r="U125" s="206"/>
      <c r="V125" s="206"/>
      <c r="W125" s="206"/>
      <c r="X125" s="206"/>
      <c r="Y125" s="206"/>
      <c r="Z125" s="206"/>
      <c r="AA125" s="206"/>
      <c r="AB125" s="206"/>
      <c r="AC125" s="206"/>
      <c r="AD125" s="206"/>
      <c r="AE125" s="206"/>
      <c r="AF125" s="204"/>
      <c r="AG125" s="204"/>
      <c r="AH125" s="204"/>
      <c r="AI125" s="204"/>
      <c r="AJ125" s="204"/>
      <c r="AK125" s="204"/>
      <c r="AL125" s="204"/>
      <c r="AM125" s="204"/>
      <c r="AN125" s="204"/>
      <c r="AO125" s="204"/>
      <c r="AP125" s="204"/>
      <c r="AQ125" s="204"/>
      <c r="AR125" s="204"/>
      <c r="AS125" s="204"/>
      <c r="AT125" s="204"/>
      <c r="AU125" s="204"/>
      <c r="AV125" s="204"/>
      <c r="AW125" s="204"/>
      <c r="AX125" s="204"/>
      <c r="AY125" s="207" t="s">
        <v>149</v>
      </c>
      <c r="AZ125" s="204"/>
      <c r="BA125" s="204"/>
      <c r="BB125" s="204"/>
      <c r="BC125" s="204"/>
      <c r="BD125" s="204"/>
      <c r="BE125" s="208">
        <f>IF(N125="základní",J125,0)</f>
        <v>0</v>
      </c>
      <c r="BF125" s="208">
        <f>IF(N125="snížená",J125,0)</f>
        <v>0</v>
      </c>
      <c r="BG125" s="208">
        <f>IF(N125="zákl. přenesená",J125,0)</f>
        <v>0</v>
      </c>
      <c r="BH125" s="208">
        <f>IF(N125="sníž. přenesená",J125,0)</f>
        <v>0</v>
      </c>
      <c r="BI125" s="208">
        <f>IF(N125="nulová",J125,0)</f>
        <v>0</v>
      </c>
      <c r="BJ125" s="207" t="s">
        <v>83</v>
      </c>
      <c r="BK125" s="204"/>
      <c r="BL125" s="204"/>
      <c r="BM125" s="204"/>
    </row>
    <row r="126" s="2" customFormat="1" ht="18" customHeight="1">
      <c r="A126" s="35"/>
      <c r="B126" s="36"/>
      <c r="C126" s="37"/>
      <c r="D126" s="200" t="s">
        <v>151</v>
      </c>
      <c r="E126" s="201"/>
      <c r="F126" s="201"/>
      <c r="G126" s="37"/>
      <c r="H126" s="37"/>
      <c r="I126" s="37"/>
      <c r="J126" s="202">
        <v>0</v>
      </c>
      <c r="K126" s="37"/>
      <c r="L126" s="203"/>
      <c r="M126" s="204"/>
      <c r="N126" s="205" t="s">
        <v>41</v>
      </c>
      <c r="O126" s="204"/>
      <c r="P126" s="204"/>
      <c r="Q126" s="204"/>
      <c r="R126" s="204"/>
      <c r="S126" s="206"/>
      <c r="T126" s="206"/>
      <c r="U126" s="206"/>
      <c r="V126" s="206"/>
      <c r="W126" s="206"/>
      <c r="X126" s="206"/>
      <c r="Y126" s="206"/>
      <c r="Z126" s="206"/>
      <c r="AA126" s="206"/>
      <c r="AB126" s="206"/>
      <c r="AC126" s="206"/>
      <c r="AD126" s="206"/>
      <c r="AE126" s="206"/>
      <c r="AF126" s="204"/>
      <c r="AG126" s="204"/>
      <c r="AH126" s="204"/>
      <c r="AI126" s="204"/>
      <c r="AJ126" s="204"/>
      <c r="AK126" s="204"/>
      <c r="AL126" s="204"/>
      <c r="AM126" s="204"/>
      <c r="AN126" s="204"/>
      <c r="AO126" s="204"/>
      <c r="AP126" s="204"/>
      <c r="AQ126" s="204"/>
      <c r="AR126" s="204"/>
      <c r="AS126" s="204"/>
      <c r="AT126" s="204"/>
      <c r="AU126" s="204"/>
      <c r="AV126" s="204"/>
      <c r="AW126" s="204"/>
      <c r="AX126" s="204"/>
      <c r="AY126" s="207" t="s">
        <v>149</v>
      </c>
      <c r="AZ126" s="204"/>
      <c r="BA126" s="204"/>
      <c r="BB126" s="204"/>
      <c r="BC126" s="204"/>
      <c r="BD126" s="204"/>
      <c r="BE126" s="208">
        <f>IF(N126="základní",J126,0)</f>
        <v>0</v>
      </c>
      <c r="BF126" s="208">
        <f>IF(N126="snížená",J126,0)</f>
        <v>0</v>
      </c>
      <c r="BG126" s="208">
        <f>IF(N126="zákl. přenesená",J126,0)</f>
        <v>0</v>
      </c>
      <c r="BH126" s="208">
        <f>IF(N126="sníž. přenesená",J126,0)</f>
        <v>0</v>
      </c>
      <c r="BI126" s="208">
        <f>IF(N126="nulová",J126,0)</f>
        <v>0</v>
      </c>
      <c r="BJ126" s="207" t="s">
        <v>83</v>
      </c>
      <c r="BK126" s="204"/>
      <c r="BL126" s="204"/>
      <c r="BM126" s="204"/>
    </row>
    <row r="127" s="2" customFormat="1" ht="18" customHeight="1">
      <c r="A127" s="35"/>
      <c r="B127" s="36"/>
      <c r="C127" s="37"/>
      <c r="D127" s="200" t="s">
        <v>152</v>
      </c>
      <c r="E127" s="201"/>
      <c r="F127" s="201"/>
      <c r="G127" s="37"/>
      <c r="H127" s="37"/>
      <c r="I127" s="37"/>
      <c r="J127" s="202">
        <v>0</v>
      </c>
      <c r="K127" s="37"/>
      <c r="L127" s="203"/>
      <c r="M127" s="204"/>
      <c r="N127" s="205" t="s">
        <v>41</v>
      </c>
      <c r="O127" s="204"/>
      <c r="P127" s="204"/>
      <c r="Q127" s="204"/>
      <c r="R127" s="204"/>
      <c r="S127" s="206"/>
      <c r="T127" s="206"/>
      <c r="U127" s="206"/>
      <c r="V127" s="206"/>
      <c r="W127" s="206"/>
      <c r="X127" s="206"/>
      <c r="Y127" s="206"/>
      <c r="Z127" s="206"/>
      <c r="AA127" s="206"/>
      <c r="AB127" s="206"/>
      <c r="AC127" s="206"/>
      <c r="AD127" s="206"/>
      <c r="AE127" s="206"/>
      <c r="AF127" s="204"/>
      <c r="AG127" s="204"/>
      <c r="AH127" s="204"/>
      <c r="AI127" s="204"/>
      <c r="AJ127" s="204"/>
      <c r="AK127" s="204"/>
      <c r="AL127" s="204"/>
      <c r="AM127" s="204"/>
      <c r="AN127" s="204"/>
      <c r="AO127" s="204"/>
      <c r="AP127" s="204"/>
      <c r="AQ127" s="204"/>
      <c r="AR127" s="204"/>
      <c r="AS127" s="204"/>
      <c r="AT127" s="204"/>
      <c r="AU127" s="204"/>
      <c r="AV127" s="204"/>
      <c r="AW127" s="204"/>
      <c r="AX127" s="204"/>
      <c r="AY127" s="207" t="s">
        <v>149</v>
      </c>
      <c r="AZ127" s="204"/>
      <c r="BA127" s="204"/>
      <c r="BB127" s="204"/>
      <c r="BC127" s="204"/>
      <c r="BD127" s="204"/>
      <c r="BE127" s="208">
        <f>IF(N127="základní",J127,0)</f>
        <v>0</v>
      </c>
      <c r="BF127" s="208">
        <f>IF(N127="snížená",J127,0)</f>
        <v>0</v>
      </c>
      <c r="BG127" s="208">
        <f>IF(N127="zákl. přenesená",J127,0)</f>
        <v>0</v>
      </c>
      <c r="BH127" s="208">
        <f>IF(N127="sníž. přenesená",J127,0)</f>
        <v>0</v>
      </c>
      <c r="BI127" s="208">
        <f>IF(N127="nulová",J127,0)</f>
        <v>0</v>
      </c>
      <c r="BJ127" s="207" t="s">
        <v>83</v>
      </c>
      <c r="BK127" s="204"/>
      <c r="BL127" s="204"/>
      <c r="BM127" s="204"/>
    </row>
    <row r="128" s="2" customFormat="1" ht="18" customHeight="1">
      <c r="A128" s="35"/>
      <c r="B128" s="36"/>
      <c r="C128" s="37"/>
      <c r="D128" s="200" t="s">
        <v>153</v>
      </c>
      <c r="E128" s="201"/>
      <c r="F128" s="201"/>
      <c r="G128" s="37"/>
      <c r="H128" s="37"/>
      <c r="I128" s="37"/>
      <c r="J128" s="202">
        <v>0</v>
      </c>
      <c r="K128" s="37"/>
      <c r="L128" s="203"/>
      <c r="M128" s="204"/>
      <c r="N128" s="205" t="s">
        <v>41</v>
      </c>
      <c r="O128" s="204"/>
      <c r="P128" s="204"/>
      <c r="Q128" s="204"/>
      <c r="R128" s="204"/>
      <c r="S128" s="206"/>
      <c r="T128" s="206"/>
      <c r="U128" s="206"/>
      <c r="V128" s="206"/>
      <c r="W128" s="206"/>
      <c r="X128" s="206"/>
      <c r="Y128" s="206"/>
      <c r="Z128" s="206"/>
      <c r="AA128" s="206"/>
      <c r="AB128" s="206"/>
      <c r="AC128" s="206"/>
      <c r="AD128" s="206"/>
      <c r="AE128" s="206"/>
      <c r="AF128" s="204"/>
      <c r="AG128" s="204"/>
      <c r="AH128" s="204"/>
      <c r="AI128" s="204"/>
      <c r="AJ128" s="204"/>
      <c r="AK128" s="204"/>
      <c r="AL128" s="204"/>
      <c r="AM128" s="204"/>
      <c r="AN128" s="204"/>
      <c r="AO128" s="204"/>
      <c r="AP128" s="204"/>
      <c r="AQ128" s="204"/>
      <c r="AR128" s="204"/>
      <c r="AS128" s="204"/>
      <c r="AT128" s="204"/>
      <c r="AU128" s="204"/>
      <c r="AV128" s="204"/>
      <c r="AW128" s="204"/>
      <c r="AX128" s="204"/>
      <c r="AY128" s="207" t="s">
        <v>149</v>
      </c>
      <c r="AZ128" s="204"/>
      <c r="BA128" s="204"/>
      <c r="BB128" s="204"/>
      <c r="BC128" s="204"/>
      <c r="BD128" s="204"/>
      <c r="BE128" s="208">
        <f>IF(N128="základní",J128,0)</f>
        <v>0</v>
      </c>
      <c r="BF128" s="208">
        <f>IF(N128="snížená",J128,0)</f>
        <v>0</v>
      </c>
      <c r="BG128" s="208">
        <f>IF(N128="zákl. přenesená",J128,0)</f>
        <v>0</v>
      </c>
      <c r="BH128" s="208">
        <f>IF(N128="sníž. přenesená",J128,0)</f>
        <v>0</v>
      </c>
      <c r="BI128" s="208">
        <f>IF(N128="nulová",J128,0)</f>
        <v>0</v>
      </c>
      <c r="BJ128" s="207" t="s">
        <v>83</v>
      </c>
      <c r="BK128" s="204"/>
      <c r="BL128" s="204"/>
      <c r="BM128" s="204"/>
    </row>
    <row r="129" s="2" customFormat="1" ht="18" customHeight="1">
      <c r="A129" s="35"/>
      <c r="B129" s="36"/>
      <c r="C129" s="37"/>
      <c r="D129" s="201" t="s">
        <v>154</v>
      </c>
      <c r="E129" s="37"/>
      <c r="F129" s="37"/>
      <c r="G129" s="37"/>
      <c r="H129" s="37"/>
      <c r="I129" s="37"/>
      <c r="J129" s="202">
        <f>ROUND(J32*T129,2)</f>
        <v>0</v>
      </c>
      <c r="K129" s="37"/>
      <c r="L129" s="203"/>
      <c r="M129" s="204"/>
      <c r="N129" s="205" t="s">
        <v>41</v>
      </c>
      <c r="O129" s="204"/>
      <c r="P129" s="204"/>
      <c r="Q129" s="204"/>
      <c r="R129" s="204"/>
      <c r="S129" s="206"/>
      <c r="T129" s="206"/>
      <c r="U129" s="206"/>
      <c r="V129" s="206"/>
      <c r="W129" s="206"/>
      <c r="X129" s="206"/>
      <c r="Y129" s="206"/>
      <c r="Z129" s="206"/>
      <c r="AA129" s="206"/>
      <c r="AB129" s="206"/>
      <c r="AC129" s="206"/>
      <c r="AD129" s="206"/>
      <c r="AE129" s="206"/>
      <c r="AF129" s="204"/>
      <c r="AG129" s="204"/>
      <c r="AH129" s="204"/>
      <c r="AI129" s="204"/>
      <c r="AJ129" s="204"/>
      <c r="AK129" s="204"/>
      <c r="AL129" s="204"/>
      <c r="AM129" s="204"/>
      <c r="AN129" s="204"/>
      <c r="AO129" s="204"/>
      <c r="AP129" s="204"/>
      <c r="AQ129" s="204"/>
      <c r="AR129" s="204"/>
      <c r="AS129" s="204"/>
      <c r="AT129" s="204"/>
      <c r="AU129" s="204"/>
      <c r="AV129" s="204"/>
      <c r="AW129" s="204"/>
      <c r="AX129" s="204"/>
      <c r="AY129" s="207" t="s">
        <v>155</v>
      </c>
      <c r="AZ129" s="204"/>
      <c r="BA129" s="204"/>
      <c r="BB129" s="204"/>
      <c r="BC129" s="204"/>
      <c r="BD129" s="204"/>
      <c r="BE129" s="208">
        <f>IF(N129="základní",J129,0)</f>
        <v>0</v>
      </c>
      <c r="BF129" s="208">
        <f>IF(N129="snížená",J129,0)</f>
        <v>0</v>
      </c>
      <c r="BG129" s="208">
        <f>IF(N129="zákl. přenesená",J129,0)</f>
        <v>0</v>
      </c>
      <c r="BH129" s="208">
        <f>IF(N129="sníž. přenesená",J129,0)</f>
        <v>0</v>
      </c>
      <c r="BI129" s="208">
        <f>IF(N129="nulová",J129,0)</f>
        <v>0</v>
      </c>
      <c r="BJ129" s="207" t="s">
        <v>83</v>
      </c>
      <c r="BK129" s="204"/>
      <c r="BL129" s="204"/>
      <c r="BM129" s="204"/>
    </row>
    <row r="130" s="2" customFormat="1">
      <c r="A130" s="35"/>
      <c r="B130" s="36"/>
      <c r="C130" s="37"/>
      <c r="D130" s="37"/>
      <c r="E130" s="37"/>
      <c r="F130" s="37"/>
      <c r="G130" s="37"/>
      <c r="H130" s="37"/>
      <c r="I130" s="37"/>
      <c r="J130" s="37"/>
      <c r="K130" s="37"/>
      <c r="L130" s="60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="2" customFormat="1" ht="29.28" customHeight="1">
      <c r="A131" s="35"/>
      <c r="B131" s="36"/>
      <c r="C131" s="209" t="s">
        <v>156</v>
      </c>
      <c r="D131" s="184"/>
      <c r="E131" s="184"/>
      <c r="F131" s="184"/>
      <c r="G131" s="184"/>
      <c r="H131" s="184"/>
      <c r="I131" s="184"/>
      <c r="J131" s="210">
        <f>ROUND(J98+J123,2)</f>
        <v>0</v>
      </c>
      <c r="K131" s="184"/>
      <c r="L131" s="60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="2" customFormat="1" ht="6.96" customHeight="1">
      <c r="A132" s="35"/>
      <c r="B132" s="63"/>
      <c r="C132" s="64"/>
      <c r="D132" s="64"/>
      <c r="E132" s="64"/>
      <c r="F132" s="64"/>
      <c r="G132" s="64"/>
      <c r="H132" s="64"/>
      <c r="I132" s="64"/>
      <c r="J132" s="64"/>
      <c r="K132" s="64"/>
      <c r="L132" s="60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</row>
    <row r="136" s="2" customFormat="1" ht="6.96" customHeight="1">
      <c r="A136" s="35"/>
      <c r="B136" s="65"/>
      <c r="C136" s="66"/>
      <c r="D136" s="66"/>
      <c r="E136" s="66"/>
      <c r="F136" s="66"/>
      <c r="G136" s="66"/>
      <c r="H136" s="66"/>
      <c r="I136" s="66"/>
      <c r="J136" s="66"/>
      <c r="K136" s="66"/>
      <c r="L136" s="60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</row>
    <row r="137" s="2" customFormat="1" ht="24.96" customHeight="1">
      <c r="A137" s="35"/>
      <c r="B137" s="36"/>
      <c r="C137" s="20" t="s">
        <v>157</v>
      </c>
      <c r="D137" s="37"/>
      <c r="E137" s="37"/>
      <c r="F137" s="37"/>
      <c r="G137" s="37"/>
      <c r="H137" s="37"/>
      <c r="I137" s="37"/>
      <c r="J137" s="37"/>
      <c r="K137" s="37"/>
      <c r="L137" s="60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</row>
    <row r="138" s="2" customFormat="1" ht="6.96" customHeight="1">
      <c r="A138" s="35"/>
      <c r="B138" s="36"/>
      <c r="C138" s="37"/>
      <c r="D138" s="37"/>
      <c r="E138" s="37"/>
      <c r="F138" s="37"/>
      <c r="G138" s="37"/>
      <c r="H138" s="37"/>
      <c r="I138" s="37"/>
      <c r="J138" s="37"/>
      <c r="K138" s="37"/>
      <c r="L138" s="60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</row>
    <row r="139" s="2" customFormat="1" ht="12" customHeight="1">
      <c r="A139" s="35"/>
      <c r="B139" s="36"/>
      <c r="C139" s="29" t="s">
        <v>16</v>
      </c>
      <c r="D139" s="37"/>
      <c r="E139" s="37"/>
      <c r="F139" s="37"/>
      <c r="G139" s="37"/>
      <c r="H139" s="37"/>
      <c r="I139" s="37"/>
      <c r="J139" s="37"/>
      <c r="K139" s="37"/>
      <c r="L139" s="60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</row>
    <row r="140" s="2" customFormat="1" ht="26.25" customHeight="1">
      <c r="A140" s="35"/>
      <c r="B140" s="36"/>
      <c r="C140" s="37"/>
      <c r="D140" s="37"/>
      <c r="E140" s="182" t="str">
        <f>E7</f>
        <v>Rekonstrukce plynových kotelen č.p. 206, 231, 232, 233, 234, Obec Lubenec</v>
      </c>
      <c r="F140" s="29"/>
      <c r="G140" s="29"/>
      <c r="H140" s="29"/>
      <c r="I140" s="37"/>
      <c r="J140" s="37"/>
      <c r="K140" s="37"/>
      <c r="L140" s="60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</row>
    <row r="141" s="1" customFormat="1" ht="12" customHeight="1">
      <c r="B141" s="18"/>
      <c r="C141" s="29" t="s">
        <v>115</v>
      </c>
      <c r="D141" s="19"/>
      <c r="E141" s="19"/>
      <c r="F141" s="19"/>
      <c r="G141" s="19"/>
      <c r="H141" s="19"/>
      <c r="I141" s="19"/>
      <c r="J141" s="19"/>
      <c r="K141" s="19"/>
      <c r="L141" s="17"/>
    </row>
    <row r="142" s="2" customFormat="1" ht="16.5" customHeight="1">
      <c r="A142" s="35"/>
      <c r="B142" s="36"/>
      <c r="C142" s="37"/>
      <c r="D142" s="37"/>
      <c r="E142" s="182" t="s">
        <v>1262</v>
      </c>
      <c r="F142" s="37"/>
      <c r="G142" s="37"/>
      <c r="H142" s="37"/>
      <c r="I142" s="37"/>
      <c r="J142" s="37"/>
      <c r="K142" s="37"/>
      <c r="L142" s="60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</row>
    <row r="143" s="2" customFormat="1" ht="12" customHeight="1">
      <c r="A143" s="35"/>
      <c r="B143" s="36"/>
      <c r="C143" s="29" t="s">
        <v>117</v>
      </c>
      <c r="D143" s="37"/>
      <c r="E143" s="37"/>
      <c r="F143" s="37"/>
      <c r="G143" s="37"/>
      <c r="H143" s="37"/>
      <c r="I143" s="37"/>
      <c r="J143" s="37"/>
      <c r="K143" s="37"/>
      <c r="L143" s="60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</row>
    <row r="144" s="2" customFormat="1" ht="16.5" customHeight="1">
      <c r="A144" s="35"/>
      <c r="B144" s="36"/>
      <c r="C144" s="37"/>
      <c r="D144" s="37"/>
      <c r="E144" s="73" t="str">
        <f>E11</f>
        <v>D1.4.4 - Zařízení pro vytápění staveb</v>
      </c>
      <c r="F144" s="37"/>
      <c r="G144" s="37"/>
      <c r="H144" s="37"/>
      <c r="I144" s="37"/>
      <c r="J144" s="37"/>
      <c r="K144" s="37"/>
      <c r="L144" s="60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</row>
    <row r="145" s="2" customFormat="1" ht="6.96" customHeight="1">
      <c r="A145" s="35"/>
      <c r="B145" s="36"/>
      <c r="C145" s="37"/>
      <c r="D145" s="37"/>
      <c r="E145" s="37"/>
      <c r="F145" s="37"/>
      <c r="G145" s="37"/>
      <c r="H145" s="37"/>
      <c r="I145" s="37"/>
      <c r="J145" s="37"/>
      <c r="K145" s="37"/>
      <c r="L145" s="60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</row>
    <row r="146" s="2" customFormat="1" ht="12" customHeight="1">
      <c r="A146" s="35"/>
      <c r="B146" s="36"/>
      <c r="C146" s="29" t="s">
        <v>20</v>
      </c>
      <c r="D146" s="37"/>
      <c r="E146" s="37"/>
      <c r="F146" s="24" t="str">
        <f>F14</f>
        <v>Lubenec</v>
      </c>
      <c r="G146" s="37"/>
      <c r="H146" s="37"/>
      <c r="I146" s="29" t="s">
        <v>22</v>
      </c>
      <c r="J146" s="76" t="str">
        <f>IF(J14="","",J14)</f>
        <v>28. 3. 2023</v>
      </c>
      <c r="K146" s="37"/>
      <c r="L146" s="60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</row>
    <row r="147" s="2" customFormat="1" ht="6.96" customHeight="1">
      <c r="A147" s="35"/>
      <c r="B147" s="36"/>
      <c r="C147" s="37"/>
      <c r="D147" s="37"/>
      <c r="E147" s="37"/>
      <c r="F147" s="37"/>
      <c r="G147" s="37"/>
      <c r="H147" s="37"/>
      <c r="I147" s="37"/>
      <c r="J147" s="37"/>
      <c r="K147" s="37"/>
      <c r="L147" s="60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</row>
    <row r="148" s="2" customFormat="1" ht="25.65" customHeight="1">
      <c r="A148" s="35"/>
      <c r="B148" s="36"/>
      <c r="C148" s="29" t="s">
        <v>24</v>
      </c>
      <c r="D148" s="37"/>
      <c r="E148" s="37"/>
      <c r="F148" s="24" t="str">
        <f>E17</f>
        <v>Obec Lubenec</v>
      </c>
      <c r="G148" s="37"/>
      <c r="H148" s="37"/>
      <c r="I148" s="29" t="s">
        <v>30</v>
      </c>
      <c r="J148" s="33" t="str">
        <f>E23</f>
        <v>Petr Wagner, Ing. Václav Remuta</v>
      </c>
      <c r="K148" s="37"/>
      <c r="L148" s="60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</row>
    <row r="149" s="2" customFormat="1" ht="15.15" customHeight="1">
      <c r="A149" s="35"/>
      <c r="B149" s="36"/>
      <c r="C149" s="29" t="s">
        <v>28</v>
      </c>
      <c r="D149" s="37"/>
      <c r="E149" s="37"/>
      <c r="F149" s="24" t="str">
        <f>IF(E20="","",E20)</f>
        <v>Vyplň údaj</v>
      </c>
      <c r="G149" s="37"/>
      <c r="H149" s="37"/>
      <c r="I149" s="29" t="s">
        <v>33</v>
      </c>
      <c r="J149" s="33" t="str">
        <f>E26</f>
        <v>Petr Wagner</v>
      </c>
      <c r="K149" s="37"/>
      <c r="L149" s="60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</row>
    <row r="150" s="2" customFormat="1" ht="10.32" customHeight="1">
      <c r="A150" s="35"/>
      <c r="B150" s="36"/>
      <c r="C150" s="37"/>
      <c r="D150" s="37"/>
      <c r="E150" s="37"/>
      <c r="F150" s="37"/>
      <c r="G150" s="37"/>
      <c r="H150" s="37"/>
      <c r="I150" s="37"/>
      <c r="J150" s="37"/>
      <c r="K150" s="37"/>
      <c r="L150" s="60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</row>
    <row r="151" s="11" customFormat="1" ht="29.28" customHeight="1">
      <c r="A151" s="211"/>
      <c r="B151" s="212"/>
      <c r="C151" s="213" t="s">
        <v>158</v>
      </c>
      <c r="D151" s="214" t="s">
        <v>61</v>
      </c>
      <c r="E151" s="214" t="s">
        <v>57</v>
      </c>
      <c r="F151" s="214" t="s">
        <v>58</v>
      </c>
      <c r="G151" s="214" t="s">
        <v>159</v>
      </c>
      <c r="H151" s="214" t="s">
        <v>160</v>
      </c>
      <c r="I151" s="214" t="s">
        <v>161</v>
      </c>
      <c r="J151" s="215" t="s">
        <v>123</v>
      </c>
      <c r="K151" s="216" t="s">
        <v>162</v>
      </c>
      <c r="L151" s="217"/>
      <c r="M151" s="97" t="s">
        <v>1</v>
      </c>
      <c r="N151" s="98" t="s">
        <v>40</v>
      </c>
      <c r="O151" s="98" t="s">
        <v>163</v>
      </c>
      <c r="P151" s="98" t="s">
        <v>164</v>
      </c>
      <c r="Q151" s="98" t="s">
        <v>165</v>
      </c>
      <c r="R151" s="98" t="s">
        <v>166</v>
      </c>
      <c r="S151" s="98" t="s">
        <v>167</v>
      </c>
      <c r="T151" s="99" t="s">
        <v>168</v>
      </c>
      <c r="U151" s="211"/>
      <c r="V151" s="211"/>
      <c r="W151" s="211"/>
      <c r="X151" s="211"/>
      <c r="Y151" s="211"/>
      <c r="Z151" s="211"/>
      <c r="AA151" s="211"/>
      <c r="AB151" s="211"/>
      <c r="AC151" s="211"/>
      <c r="AD151" s="211"/>
      <c r="AE151" s="211"/>
    </row>
    <row r="152" s="2" customFormat="1" ht="22.8" customHeight="1">
      <c r="A152" s="35"/>
      <c r="B152" s="36"/>
      <c r="C152" s="104" t="s">
        <v>169</v>
      </c>
      <c r="D152" s="37"/>
      <c r="E152" s="37"/>
      <c r="F152" s="37"/>
      <c r="G152" s="37"/>
      <c r="H152" s="37"/>
      <c r="I152" s="37"/>
      <c r="J152" s="218">
        <f>BK152</f>
        <v>0</v>
      </c>
      <c r="K152" s="37"/>
      <c r="L152" s="41"/>
      <c r="M152" s="100"/>
      <c r="N152" s="219"/>
      <c r="O152" s="101"/>
      <c r="P152" s="220">
        <f>P153+P161+P321+P338</f>
        <v>0</v>
      </c>
      <c r="Q152" s="101"/>
      <c r="R152" s="220">
        <f>R153+R161+R321+R338</f>
        <v>1.3260774612000001</v>
      </c>
      <c r="S152" s="101"/>
      <c r="T152" s="221">
        <f>T153+T161+T321+T338</f>
        <v>2.9424700000000001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T152" s="14" t="s">
        <v>75</v>
      </c>
      <c r="AU152" s="14" t="s">
        <v>125</v>
      </c>
      <c r="BK152" s="222">
        <f>BK153+BK161+BK321+BK338</f>
        <v>0</v>
      </c>
    </row>
    <row r="153" s="12" customFormat="1" ht="25.92" customHeight="1">
      <c r="A153" s="12"/>
      <c r="B153" s="223"/>
      <c r="C153" s="224"/>
      <c r="D153" s="225" t="s">
        <v>75</v>
      </c>
      <c r="E153" s="226" t="s">
        <v>170</v>
      </c>
      <c r="F153" s="226" t="s">
        <v>171</v>
      </c>
      <c r="G153" s="224"/>
      <c r="H153" s="224"/>
      <c r="I153" s="227"/>
      <c r="J153" s="228">
        <f>BK153</f>
        <v>0</v>
      </c>
      <c r="K153" s="224"/>
      <c r="L153" s="229"/>
      <c r="M153" s="230"/>
      <c r="N153" s="231"/>
      <c r="O153" s="231"/>
      <c r="P153" s="232">
        <f>P154</f>
        <v>0</v>
      </c>
      <c r="Q153" s="231"/>
      <c r="R153" s="232">
        <f>R154</f>
        <v>0</v>
      </c>
      <c r="S153" s="231"/>
      <c r="T153" s="233">
        <f>T154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34" t="s">
        <v>83</v>
      </c>
      <c r="AT153" s="235" t="s">
        <v>75</v>
      </c>
      <c r="AU153" s="235" t="s">
        <v>76</v>
      </c>
      <c r="AY153" s="234" t="s">
        <v>172</v>
      </c>
      <c r="BK153" s="236">
        <f>BK154</f>
        <v>0</v>
      </c>
    </row>
    <row r="154" s="12" customFormat="1" ht="22.8" customHeight="1">
      <c r="A154" s="12"/>
      <c r="B154" s="223"/>
      <c r="C154" s="224"/>
      <c r="D154" s="225" t="s">
        <v>75</v>
      </c>
      <c r="E154" s="237" t="s">
        <v>186</v>
      </c>
      <c r="F154" s="237" t="s">
        <v>187</v>
      </c>
      <c r="G154" s="224"/>
      <c r="H154" s="224"/>
      <c r="I154" s="227"/>
      <c r="J154" s="238">
        <f>BK154</f>
        <v>0</v>
      </c>
      <c r="K154" s="224"/>
      <c r="L154" s="229"/>
      <c r="M154" s="230"/>
      <c r="N154" s="231"/>
      <c r="O154" s="231"/>
      <c r="P154" s="232">
        <f>SUM(P155:P160)</f>
        <v>0</v>
      </c>
      <c r="Q154" s="231"/>
      <c r="R154" s="232">
        <f>SUM(R155:R160)</f>
        <v>0</v>
      </c>
      <c r="S154" s="231"/>
      <c r="T154" s="233">
        <f>SUM(T155:T160)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34" t="s">
        <v>83</v>
      </c>
      <c r="AT154" s="235" t="s">
        <v>75</v>
      </c>
      <c r="AU154" s="235" t="s">
        <v>83</v>
      </c>
      <c r="AY154" s="234" t="s">
        <v>172</v>
      </c>
      <c r="BK154" s="236">
        <f>SUM(BK155:BK160)</f>
        <v>0</v>
      </c>
    </row>
    <row r="155" s="2" customFormat="1" ht="33" customHeight="1">
      <c r="A155" s="35"/>
      <c r="B155" s="36"/>
      <c r="C155" s="239" t="s">
        <v>83</v>
      </c>
      <c r="D155" s="239" t="s">
        <v>175</v>
      </c>
      <c r="E155" s="240" t="s">
        <v>189</v>
      </c>
      <c r="F155" s="241" t="s">
        <v>190</v>
      </c>
      <c r="G155" s="242" t="s">
        <v>191</v>
      </c>
      <c r="H155" s="243">
        <v>2.9420000000000002</v>
      </c>
      <c r="I155" s="244"/>
      <c r="J155" s="245">
        <f>ROUND(I155*H155,2)</f>
        <v>0</v>
      </c>
      <c r="K155" s="246"/>
      <c r="L155" s="41"/>
      <c r="M155" s="247" t="s">
        <v>1</v>
      </c>
      <c r="N155" s="248" t="s">
        <v>41</v>
      </c>
      <c r="O155" s="88"/>
      <c r="P155" s="249">
        <f>O155*H155</f>
        <v>0</v>
      </c>
      <c r="Q155" s="249">
        <v>0</v>
      </c>
      <c r="R155" s="249">
        <f>Q155*H155</f>
        <v>0</v>
      </c>
      <c r="S155" s="249">
        <v>0</v>
      </c>
      <c r="T155" s="250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51" t="s">
        <v>179</v>
      </c>
      <c r="AT155" s="251" t="s">
        <v>175</v>
      </c>
      <c r="AU155" s="251" t="s">
        <v>85</v>
      </c>
      <c r="AY155" s="14" t="s">
        <v>172</v>
      </c>
      <c r="BE155" s="252">
        <f>IF(N155="základní",J155,0)</f>
        <v>0</v>
      </c>
      <c r="BF155" s="252">
        <f>IF(N155="snížená",J155,0)</f>
        <v>0</v>
      </c>
      <c r="BG155" s="252">
        <f>IF(N155="zákl. přenesená",J155,0)</f>
        <v>0</v>
      </c>
      <c r="BH155" s="252">
        <f>IF(N155="sníž. přenesená",J155,0)</f>
        <v>0</v>
      </c>
      <c r="BI155" s="252">
        <f>IF(N155="nulová",J155,0)</f>
        <v>0</v>
      </c>
      <c r="BJ155" s="14" t="s">
        <v>83</v>
      </c>
      <c r="BK155" s="252">
        <f>ROUND(I155*H155,2)</f>
        <v>0</v>
      </c>
      <c r="BL155" s="14" t="s">
        <v>179</v>
      </c>
      <c r="BM155" s="251" t="s">
        <v>593</v>
      </c>
    </row>
    <row r="156" s="2" customFormat="1" ht="33" customHeight="1">
      <c r="A156" s="35"/>
      <c r="B156" s="36"/>
      <c r="C156" s="239" t="s">
        <v>85</v>
      </c>
      <c r="D156" s="239" t="s">
        <v>175</v>
      </c>
      <c r="E156" s="240" t="s">
        <v>193</v>
      </c>
      <c r="F156" s="241" t="s">
        <v>194</v>
      </c>
      <c r="G156" s="242" t="s">
        <v>191</v>
      </c>
      <c r="H156" s="243">
        <v>14.710000000000001</v>
      </c>
      <c r="I156" s="244"/>
      <c r="J156" s="245">
        <f>ROUND(I156*H156,2)</f>
        <v>0</v>
      </c>
      <c r="K156" s="246"/>
      <c r="L156" s="41"/>
      <c r="M156" s="247" t="s">
        <v>1</v>
      </c>
      <c r="N156" s="248" t="s">
        <v>41</v>
      </c>
      <c r="O156" s="88"/>
      <c r="P156" s="249">
        <f>O156*H156</f>
        <v>0</v>
      </c>
      <c r="Q156" s="249">
        <v>0</v>
      </c>
      <c r="R156" s="249">
        <f>Q156*H156</f>
        <v>0</v>
      </c>
      <c r="S156" s="249">
        <v>0</v>
      </c>
      <c r="T156" s="250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51" t="s">
        <v>179</v>
      </c>
      <c r="AT156" s="251" t="s">
        <v>175</v>
      </c>
      <c r="AU156" s="251" t="s">
        <v>85</v>
      </c>
      <c r="AY156" s="14" t="s">
        <v>172</v>
      </c>
      <c r="BE156" s="252">
        <f>IF(N156="základní",J156,0)</f>
        <v>0</v>
      </c>
      <c r="BF156" s="252">
        <f>IF(N156="snížená",J156,0)</f>
        <v>0</v>
      </c>
      <c r="BG156" s="252">
        <f>IF(N156="zákl. přenesená",J156,0)</f>
        <v>0</v>
      </c>
      <c r="BH156" s="252">
        <f>IF(N156="sníž. přenesená",J156,0)</f>
        <v>0</v>
      </c>
      <c r="BI156" s="252">
        <f>IF(N156="nulová",J156,0)</f>
        <v>0</v>
      </c>
      <c r="BJ156" s="14" t="s">
        <v>83</v>
      </c>
      <c r="BK156" s="252">
        <f>ROUND(I156*H156,2)</f>
        <v>0</v>
      </c>
      <c r="BL156" s="14" t="s">
        <v>179</v>
      </c>
      <c r="BM156" s="251" t="s">
        <v>594</v>
      </c>
    </row>
    <row r="157" s="2" customFormat="1" ht="16.5" customHeight="1">
      <c r="A157" s="35"/>
      <c r="B157" s="36"/>
      <c r="C157" s="239" t="s">
        <v>188</v>
      </c>
      <c r="D157" s="239" t="s">
        <v>175</v>
      </c>
      <c r="E157" s="240" t="s">
        <v>204</v>
      </c>
      <c r="F157" s="241" t="s">
        <v>205</v>
      </c>
      <c r="G157" s="242" t="s">
        <v>191</v>
      </c>
      <c r="H157" s="243">
        <v>2.9420000000000002</v>
      </c>
      <c r="I157" s="244"/>
      <c r="J157" s="245">
        <f>ROUND(I157*H157,2)</f>
        <v>0</v>
      </c>
      <c r="K157" s="246"/>
      <c r="L157" s="41"/>
      <c r="M157" s="247" t="s">
        <v>1</v>
      </c>
      <c r="N157" s="248" t="s">
        <v>41</v>
      </c>
      <c r="O157" s="88"/>
      <c r="P157" s="249">
        <f>O157*H157</f>
        <v>0</v>
      </c>
      <c r="Q157" s="249">
        <v>0</v>
      </c>
      <c r="R157" s="249">
        <f>Q157*H157</f>
        <v>0</v>
      </c>
      <c r="S157" s="249">
        <v>0</v>
      </c>
      <c r="T157" s="250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51" t="s">
        <v>179</v>
      </c>
      <c r="AT157" s="251" t="s">
        <v>175</v>
      </c>
      <c r="AU157" s="251" t="s">
        <v>85</v>
      </c>
      <c r="AY157" s="14" t="s">
        <v>172</v>
      </c>
      <c r="BE157" s="252">
        <f>IF(N157="základní",J157,0)</f>
        <v>0</v>
      </c>
      <c r="BF157" s="252">
        <f>IF(N157="snížená",J157,0)</f>
        <v>0</v>
      </c>
      <c r="BG157" s="252">
        <f>IF(N157="zákl. přenesená",J157,0)</f>
        <v>0</v>
      </c>
      <c r="BH157" s="252">
        <f>IF(N157="sníž. přenesená",J157,0)</f>
        <v>0</v>
      </c>
      <c r="BI157" s="252">
        <f>IF(N157="nulová",J157,0)</f>
        <v>0</v>
      </c>
      <c r="BJ157" s="14" t="s">
        <v>83</v>
      </c>
      <c r="BK157" s="252">
        <f>ROUND(I157*H157,2)</f>
        <v>0</v>
      </c>
      <c r="BL157" s="14" t="s">
        <v>179</v>
      </c>
      <c r="BM157" s="251" t="s">
        <v>595</v>
      </c>
    </row>
    <row r="158" s="2" customFormat="1" ht="24.15" customHeight="1">
      <c r="A158" s="35"/>
      <c r="B158" s="36"/>
      <c r="C158" s="239" t="s">
        <v>179</v>
      </c>
      <c r="D158" s="239" t="s">
        <v>175</v>
      </c>
      <c r="E158" s="240" t="s">
        <v>197</v>
      </c>
      <c r="F158" s="241" t="s">
        <v>198</v>
      </c>
      <c r="G158" s="242" t="s">
        <v>191</v>
      </c>
      <c r="H158" s="243">
        <v>2.9420000000000002</v>
      </c>
      <c r="I158" s="244"/>
      <c r="J158" s="245">
        <f>ROUND(I158*H158,2)</f>
        <v>0</v>
      </c>
      <c r="K158" s="246"/>
      <c r="L158" s="41"/>
      <c r="M158" s="247" t="s">
        <v>1</v>
      </c>
      <c r="N158" s="248" t="s">
        <v>41</v>
      </c>
      <c r="O158" s="88"/>
      <c r="P158" s="249">
        <f>O158*H158</f>
        <v>0</v>
      </c>
      <c r="Q158" s="249">
        <v>0</v>
      </c>
      <c r="R158" s="249">
        <f>Q158*H158</f>
        <v>0</v>
      </c>
      <c r="S158" s="249">
        <v>0</v>
      </c>
      <c r="T158" s="250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51" t="s">
        <v>179</v>
      </c>
      <c r="AT158" s="251" t="s">
        <v>175</v>
      </c>
      <c r="AU158" s="251" t="s">
        <v>85</v>
      </c>
      <c r="AY158" s="14" t="s">
        <v>172</v>
      </c>
      <c r="BE158" s="252">
        <f>IF(N158="základní",J158,0)</f>
        <v>0</v>
      </c>
      <c r="BF158" s="252">
        <f>IF(N158="snížená",J158,0)</f>
        <v>0</v>
      </c>
      <c r="BG158" s="252">
        <f>IF(N158="zákl. přenesená",J158,0)</f>
        <v>0</v>
      </c>
      <c r="BH158" s="252">
        <f>IF(N158="sníž. přenesená",J158,0)</f>
        <v>0</v>
      </c>
      <c r="BI158" s="252">
        <f>IF(N158="nulová",J158,0)</f>
        <v>0</v>
      </c>
      <c r="BJ158" s="14" t="s">
        <v>83</v>
      </c>
      <c r="BK158" s="252">
        <f>ROUND(I158*H158,2)</f>
        <v>0</v>
      </c>
      <c r="BL158" s="14" t="s">
        <v>179</v>
      </c>
      <c r="BM158" s="251" t="s">
        <v>596</v>
      </c>
    </row>
    <row r="159" s="2" customFormat="1" ht="24.15" customHeight="1">
      <c r="A159" s="35"/>
      <c r="B159" s="36"/>
      <c r="C159" s="239" t="s">
        <v>196</v>
      </c>
      <c r="D159" s="239" t="s">
        <v>175</v>
      </c>
      <c r="E159" s="240" t="s">
        <v>200</v>
      </c>
      <c r="F159" s="241" t="s">
        <v>201</v>
      </c>
      <c r="G159" s="242" t="s">
        <v>191</v>
      </c>
      <c r="H159" s="243">
        <v>88.260000000000005</v>
      </c>
      <c r="I159" s="244"/>
      <c r="J159" s="245">
        <f>ROUND(I159*H159,2)</f>
        <v>0</v>
      </c>
      <c r="K159" s="246"/>
      <c r="L159" s="41"/>
      <c r="M159" s="247" t="s">
        <v>1</v>
      </c>
      <c r="N159" s="248" t="s">
        <v>41</v>
      </c>
      <c r="O159" s="88"/>
      <c r="P159" s="249">
        <f>O159*H159</f>
        <v>0</v>
      </c>
      <c r="Q159" s="249">
        <v>0</v>
      </c>
      <c r="R159" s="249">
        <f>Q159*H159</f>
        <v>0</v>
      </c>
      <c r="S159" s="249">
        <v>0</v>
      </c>
      <c r="T159" s="250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51" t="s">
        <v>179</v>
      </c>
      <c r="AT159" s="251" t="s">
        <v>175</v>
      </c>
      <c r="AU159" s="251" t="s">
        <v>85</v>
      </c>
      <c r="AY159" s="14" t="s">
        <v>172</v>
      </c>
      <c r="BE159" s="252">
        <f>IF(N159="základní",J159,0)</f>
        <v>0</v>
      </c>
      <c r="BF159" s="252">
        <f>IF(N159="snížená",J159,0)</f>
        <v>0</v>
      </c>
      <c r="BG159" s="252">
        <f>IF(N159="zákl. přenesená",J159,0)</f>
        <v>0</v>
      </c>
      <c r="BH159" s="252">
        <f>IF(N159="sníž. přenesená",J159,0)</f>
        <v>0</v>
      </c>
      <c r="BI159" s="252">
        <f>IF(N159="nulová",J159,0)</f>
        <v>0</v>
      </c>
      <c r="BJ159" s="14" t="s">
        <v>83</v>
      </c>
      <c r="BK159" s="252">
        <f>ROUND(I159*H159,2)</f>
        <v>0</v>
      </c>
      <c r="BL159" s="14" t="s">
        <v>179</v>
      </c>
      <c r="BM159" s="251" t="s">
        <v>597</v>
      </c>
    </row>
    <row r="160" s="2" customFormat="1" ht="33" customHeight="1">
      <c r="A160" s="35"/>
      <c r="B160" s="36"/>
      <c r="C160" s="239" t="s">
        <v>173</v>
      </c>
      <c r="D160" s="239" t="s">
        <v>175</v>
      </c>
      <c r="E160" s="240" t="s">
        <v>598</v>
      </c>
      <c r="F160" s="241" t="s">
        <v>599</v>
      </c>
      <c r="G160" s="242" t="s">
        <v>191</v>
      </c>
      <c r="H160" s="243">
        <v>0.11799999999999999</v>
      </c>
      <c r="I160" s="244"/>
      <c r="J160" s="245">
        <f>ROUND(I160*H160,2)</f>
        <v>0</v>
      </c>
      <c r="K160" s="246"/>
      <c r="L160" s="41"/>
      <c r="M160" s="247" t="s">
        <v>1</v>
      </c>
      <c r="N160" s="248" t="s">
        <v>41</v>
      </c>
      <c r="O160" s="88"/>
      <c r="P160" s="249">
        <f>O160*H160</f>
        <v>0</v>
      </c>
      <c r="Q160" s="249">
        <v>0</v>
      </c>
      <c r="R160" s="249">
        <f>Q160*H160</f>
        <v>0</v>
      </c>
      <c r="S160" s="249">
        <v>0</v>
      </c>
      <c r="T160" s="250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51" t="s">
        <v>179</v>
      </c>
      <c r="AT160" s="251" t="s">
        <v>175</v>
      </c>
      <c r="AU160" s="251" t="s">
        <v>85</v>
      </c>
      <c r="AY160" s="14" t="s">
        <v>172</v>
      </c>
      <c r="BE160" s="252">
        <f>IF(N160="základní",J160,0)</f>
        <v>0</v>
      </c>
      <c r="BF160" s="252">
        <f>IF(N160="snížená",J160,0)</f>
        <v>0</v>
      </c>
      <c r="BG160" s="252">
        <f>IF(N160="zákl. přenesená",J160,0)</f>
        <v>0</v>
      </c>
      <c r="BH160" s="252">
        <f>IF(N160="sníž. přenesená",J160,0)</f>
        <v>0</v>
      </c>
      <c r="BI160" s="252">
        <f>IF(N160="nulová",J160,0)</f>
        <v>0</v>
      </c>
      <c r="BJ160" s="14" t="s">
        <v>83</v>
      </c>
      <c r="BK160" s="252">
        <f>ROUND(I160*H160,2)</f>
        <v>0</v>
      </c>
      <c r="BL160" s="14" t="s">
        <v>179</v>
      </c>
      <c r="BM160" s="251" t="s">
        <v>600</v>
      </c>
    </row>
    <row r="161" s="12" customFormat="1" ht="25.92" customHeight="1">
      <c r="A161" s="12"/>
      <c r="B161" s="223"/>
      <c r="C161" s="224"/>
      <c r="D161" s="225" t="s">
        <v>75</v>
      </c>
      <c r="E161" s="226" t="s">
        <v>207</v>
      </c>
      <c r="F161" s="226" t="s">
        <v>208</v>
      </c>
      <c r="G161" s="224"/>
      <c r="H161" s="224"/>
      <c r="I161" s="227"/>
      <c r="J161" s="228">
        <f>BK161</f>
        <v>0</v>
      </c>
      <c r="K161" s="224"/>
      <c r="L161" s="229"/>
      <c r="M161" s="230"/>
      <c r="N161" s="231"/>
      <c r="O161" s="231"/>
      <c r="P161" s="232">
        <f>P162+P180+P203+P209+P216+P237+P250+P279+P286+P299+P308</f>
        <v>0</v>
      </c>
      <c r="Q161" s="231"/>
      <c r="R161" s="232">
        <f>R162+R180+R203+R209+R216+R237+R250+R279+R286+R299+R308</f>
        <v>1.3010974612000001</v>
      </c>
      <c r="S161" s="231"/>
      <c r="T161" s="233">
        <f>T162+T180+T203+T209+T216+T237+T250+T279+T286+T299+T308</f>
        <v>2.9424700000000001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34" t="s">
        <v>85</v>
      </c>
      <c r="AT161" s="235" t="s">
        <v>75</v>
      </c>
      <c r="AU161" s="235" t="s">
        <v>76</v>
      </c>
      <c r="AY161" s="234" t="s">
        <v>172</v>
      </c>
      <c r="BK161" s="236">
        <f>BK162+BK180+BK203+BK209+BK216+BK237+BK250+BK279+BK286+BK299+BK308</f>
        <v>0</v>
      </c>
    </row>
    <row r="162" s="12" customFormat="1" ht="22.8" customHeight="1">
      <c r="A162" s="12"/>
      <c r="B162" s="223"/>
      <c r="C162" s="224"/>
      <c r="D162" s="225" t="s">
        <v>75</v>
      </c>
      <c r="E162" s="237" t="s">
        <v>601</v>
      </c>
      <c r="F162" s="237" t="s">
        <v>602</v>
      </c>
      <c r="G162" s="224"/>
      <c r="H162" s="224"/>
      <c r="I162" s="227"/>
      <c r="J162" s="238">
        <f>BK162</f>
        <v>0</v>
      </c>
      <c r="K162" s="224"/>
      <c r="L162" s="229"/>
      <c r="M162" s="230"/>
      <c r="N162" s="231"/>
      <c r="O162" s="231"/>
      <c r="P162" s="232">
        <f>SUM(P163:P179)</f>
        <v>0</v>
      </c>
      <c r="Q162" s="231"/>
      <c r="R162" s="232">
        <f>SUM(R163:R179)</f>
        <v>0.117835285</v>
      </c>
      <c r="S162" s="231"/>
      <c r="T162" s="233">
        <f>SUM(T163:T179)</f>
        <v>0.33726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34" t="s">
        <v>85</v>
      </c>
      <c r="AT162" s="235" t="s">
        <v>75</v>
      </c>
      <c r="AU162" s="235" t="s">
        <v>83</v>
      </c>
      <c r="AY162" s="234" t="s">
        <v>172</v>
      </c>
      <c r="BK162" s="236">
        <f>SUM(BK163:BK179)</f>
        <v>0</v>
      </c>
    </row>
    <row r="163" s="2" customFormat="1" ht="33" customHeight="1">
      <c r="A163" s="35"/>
      <c r="B163" s="36"/>
      <c r="C163" s="239" t="s">
        <v>203</v>
      </c>
      <c r="D163" s="239" t="s">
        <v>175</v>
      </c>
      <c r="E163" s="240" t="s">
        <v>603</v>
      </c>
      <c r="F163" s="241" t="s">
        <v>604</v>
      </c>
      <c r="G163" s="242" t="s">
        <v>213</v>
      </c>
      <c r="H163" s="243">
        <v>13</v>
      </c>
      <c r="I163" s="244"/>
      <c r="J163" s="245">
        <f>ROUND(I163*H163,2)</f>
        <v>0</v>
      </c>
      <c r="K163" s="246"/>
      <c r="L163" s="41"/>
      <c r="M163" s="247" t="s">
        <v>1</v>
      </c>
      <c r="N163" s="248" t="s">
        <v>41</v>
      </c>
      <c r="O163" s="88"/>
      <c r="P163" s="249">
        <f>O163*H163</f>
        <v>0</v>
      </c>
      <c r="Q163" s="249">
        <v>0</v>
      </c>
      <c r="R163" s="249">
        <f>Q163*H163</f>
        <v>0</v>
      </c>
      <c r="S163" s="249">
        <v>0.0055799999999999999</v>
      </c>
      <c r="T163" s="250">
        <f>S163*H163</f>
        <v>0.072539999999999993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51" t="s">
        <v>214</v>
      </c>
      <c r="AT163" s="251" t="s">
        <v>175</v>
      </c>
      <c r="AU163" s="251" t="s">
        <v>85</v>
      </c>
      <c r="AY163" s="14" t="s">
        <v>172</v>
      </c>
      <c r="BE163" s="252">
        <f>IF(N163="základní",J163,0)</f>
        <v>0</v>
      </c>
      <c r="BF163" s="252">
        <f>IF(N163="snížená",J163,0)</f>
        <v>0</v>
      </c>
      <c r="BG163" s="252">
        <f>IF(N163="zákl. přenesená",J163,0)</f>
        <v>0</v>
      </c>
      <c r="BH163" s="252">
        <f>IF(N163="sníž. přenesená",J163,0)</f>
        <v>0</v>
      </c>
      <c r="BI163" s="252">
        <f>IF(N163="nulová",J163,0)</f>
        <v>0</v>
      </c>
      <c r="BJ163" s="14" t="s">
        <v>83</v>
      </c>
      <c r="BK163" s="252">
        <f>ROUND(I163*H163,2)</f>
        <v>0</v>
      </c>
      <c r="BL163" s="14" t="s">
        <v>214</v>
      </c>
      <c r="BM163" s="251" t="s">
        <v>605</v>
      </c>
    </row>
    <row r="164" s="2" customFormat="1" ht="33" customHeight="1">
      <c r="A164" s="35"/>
      <c r="B164" s="36"/>
      <c r="C164" s="239" t="s">
        <v>184</v>
      </c>
      <c r="D164" s="239" t="s">
        <v>175</v>
      </c>
      <c r="E164" s="240" t="s">
        <v>606</v>
      </c>
      <c r="F164" s="241" t="s">
        <v>607</v>
      </c>
      <c r="G164" s="242" t="s">
        <v>213</v>
      </c>
      <c r="H164" s="243">
        <v>12</v>
      </c>
      <c r="I164" s="244"/>
      <c r="J164" s="245">
        <f>ROUND(I164*H164,2)</f>
        <v>0</v>
      </c>
      <c r="K164" s="246"/>
      <c r="L164" s="41"/>
      <c r="M164" s="247" t="s">
        <v>1</v>
      </c>
      <c r="N164" s="248" t="s">
        <v>41</v>
      </c>
      <c r="O164" s="88"/>
      <c r="P164" s="249">
        <f>O164*H164</f>
        <v>0</v>
      </c>
      <c r="Q164" s="249">
        <v>0</v>
      </c>
      <c r="R164" s="249">
        <f>Q164*H164</f>
        <v>0</v>
      </c>
      <c r="S164" s="249">
        <v>0.0076299999999999996</v>
      </c>
      <c r="T164" s="250">
        <f>S164*H164</f>
        <v>0.091560000000000002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51" t="s">
        <v>214</v>
      </c>
      <c r="AT164" s="251" t="s">
        <v>175</v>
      </c>
      <c r="AU164" s="251" t="s">
        <v>85</v>
      </c>
      <c r="AY164" s="14" t="s">
        <v>172</v>
      </c>
      <c r="BE164" s="252">
        <f>IF(N164="základní",J164,0)</f>
        <v>0</v>
      </c>
      <c r="BF164" s="252">
        <f>IF(N164="snížená",J164,0)</f>
        <v>0</v>
      </c>
      <c r="BG164" s="252">
        <f>IF(N164="zákl. přenesená",J164,0)</f>
        <v>0</v>
      </c>
      <c r="BH164" s="252">
        <f>IF(N164="sníž. přenesená",J164,0)</f>
        <v>0</v>
      </c>
      <c r="BI164" s="252">
        <f>IF(N164="nulová",J164,0)</f>
        <v>0</v>
      </c>
      <c r="BJ164" s="14" t="s">
        <v>83</v>
      </c>
      <c r="BK164" s="252">
        <f>ROUND(I164*H164,2)</f>
        <v>0</v>
      </c>
      <c r="BL164" s="14" t="s">
        <v>214</v>
      </c>
      <c r="BM164" s="251" t="s">
        <v>608</v>
      </c>
    </row>
    <row r="165" s="2" customFormat="1" ht="33" customHeight="1">
      <c r="A165" s="35"/>
      <c r="B165" s="36"/>
      <c r="C165" s="239" t="s">
        <v>216</v>
      </c>
      <c r="D165" s="239" t="s">
        <v>175</v>
      </c>
      <c r="E165" s="240" t="s">
        <v>609</v>
      </c>
      <c r="F165" s="241" t="s">
        <v>610</v>
      </c>
      <c r="G165" s="242" t="s">
        <v>213</v>
      </c>
      <c r="H165" s="243">
        <v>13</v>
      </c>
      <c r="I165" s="244"/>
      <c r="J165" s="245">
        <f>ROUND(I165*H165,2)</f>
        <v>0</v>
      </c>
      <c r="K165" s="246"/>
      <c r="L165" s="41"/>
      <c r="M165" s="247" t="s">
        <v>1</v>
      </c>
      <c r="N165" s="248" t="s">
        <v>41</v>
      </c>
      <c r="O165" s="88"/>
      <c r="P165" s="249">
        <f>O165*H165</f>
        <v>0</v>
      </c>
      <c r="Q165" s="249">
        <v>0</v>
      </c>
      <c r="R165" s="249">
        <f>Q165*H165</f>
        <v>0</v>
      </c>
      <c r="S165" s="249">
        <v>0.0057600000000000004</v>
      </c>
      <c r="T165" s="250">
        <f>S165*H165</f>
        <v>0.074880000000000002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51" t="s">
        <v>214</v>
      </c>
      <c r="AT165" s="251" t="s">
        <v>175</v>
      </c>
      <c r="AU165" s="251" t="s">
        <v>85</v>
      </c>
      <c r="AY165" s="14" t="s">
        <v>172</v>
      </c>
      <c r="BE165" s="252">
        <f>IF(N165="základní",J165,0)</f>
        <v>0</v>
      </c>
      <c r="BF165" s="252">
        <f>IF(N165="snížená",J165,0)</f>
        <v>0</v>
      </c>
      <c r="BG165" s="252">
        <f>IF(N165="zákl. přenesená",J165,0)</f>
        <v>0</v>
      </c>
      <c r="BH165" s="252">
        <f>IF(N165="sníž. přenesená",J165,0)</f>
        <v>0</v>
      </c>
      <c r="BI165" s="252">
        <f>IF(N165="nulová",J165,0)</f>
        <v>0</v>
      </c>
      <c r="BJ165" s="14" t="s">
        <v>83</v>
      </c>
      <c r="BK165" s="252">
        <f>ROUND(I165*H165,2)</f>
        <v>0</v>
      </c>
      <c r="BL165" s="14" t="s">
        <v>214</v>
      </c>
      <c r="BM165" s="251" t="s">
        <v>611</v>
      </c>
    </row>
    <row r="166" s="2" customFormat="1" ht="33" customHeight="1">
      <c r="A166" s="35"/>
      <c r="B166" s="36"/>
      <c r="C166" s="239" t="s">
        <v>220</v>
      </c>
      <c r="D166" s="239" t="s">
        <v>175</v>
      </c>
      <c r="E166" s="240" t="s">
        <v>612</v>
      </c>
      <c r="F166" s="241" t="s">
        <v>613</v>
      </c>
      <c r="G166" s="242" t="s">
        <v>213</v>
      </c>
      <c r="H166" s="243">
        <v>12</v>
      </c>
      <c r="I166" s="244"/>
      <c r="J166" s="245">
        <f>ROUND(I166*H166,2)</f>
        <v>0</v>
      </c>
      <c r="K166" s="246"/>
      <c r="L166" s="41"/>
      <c r="M166" s="247" t="s">
        <v>1</v>
      </c>
      <c r="N166" s="248" t="s">
        <v>41</v>
      </c>
      <c r="O166" s="88"/>
      <c r="P166" s="249">
        <f>O166*H166</f>
        <v>0</v>
      </c>
      <c r="Q166" s="249">
        <v>0</v>
      </c>
      <c r="R166" s="249">
        <f>Q166*H166</f>
        <v>0</v>
      </c>
      <c r="S166" s="249">
        <v>0.0081899999999999994</v>
      </c>
      <c r="T166" s="250">
        <f>S166*H166</f>
        <v>0.098279999999999992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51" t="s">
        <v>214</v>
      </c>
      <c r="AT166" s="251" t="s">
        <v>175</v>
      </c>
      <c r="AU166" s="251" t="s">
        <v>85</v>
      </c>
      <c r="AY166" s="14" t="s">
        <v>172</v>
      </c>
      <c r="BE166" s="252">
        <f>IF(N166="základní",J166,0)</f>
        <v>0</v>
      </c>
      <c r="BF166" s="252">
        <f>IF(N166="snížená",J166,0)</f>
        <v>0</v>
      </c>
      <c r="BG166" s="252">
        <f>IF(N166="zákl. přenesená",J166,0)</f>
        <v>0</v>
      </c>
      <c r="BH166" s="252">
        <f>IF(N166="sníž. přenesená",J166,0)</f>
        <v>0</v>
      </c>
      <c r="BI166" s="252">
        <f>IF(N166="nulová",J166,0)</f>
        <v>0</v>
      </c>
      <c r="BJ166" s="14" t="s">
        <v>83</v>
      </c>
      <c r="BK166" s="252">
        <f>ROUND(I166*H166,2)</f>
        <v>0</v>
      </c>
      <c r="BL166" s="14" t="s">
        <v>214</v>
      </c>
      <c r="BM166" s="251" t="s">
        <v>614</v>
      </c>
    </row>
    <row r="167" s="2" customFormat="1" ht="33" customHeight="1">
      <c r="A167" s="35"/>
      <c r="B167" s="36"/>
      <c r="C167" s="239" t="s">
        <v>224</v>
      </c>
      <c r="D167" s="239" t="s">
        <v>175</v>
      </c>
      <c r="E167" s="240" t="s">
        <v>615</v>
      </c>
      <c r="F167" s="241" t="s">
        <v>616</v>
      </c>
      <c r="G167" s="242" t="s">
        <v>213</v>
      </c>
      <c r="H167" s="243">
        <v>13</v>
      </c>
      <c r="I167" s="244"/>
      <c r="J167" s="245">
        <f>ROUND(I167*H167,2)</f>
        <v>0</v>
      </c>
      <c r="K167" s="246"/>
      <c r="L167" s="41"/>
      <c r="M167" s="247" t="s">
        <v>1</v>
      </c>
      <c r="N167" s="248" t="s">
        <v>41</v>
      </c>
      <c r="O167" s="88"/>
      <c r="P167" s="249">
        <f>O167*H167</f>
        <v>0</v>
      </c>
      <c r="Q167" s="249">
        <v>9.3330000000000003E-05</v>
      </c>
      <c r="R167" s="249">
        <f>Q167*H167</f>
        <v>0.0012132900000000001</v>
      </c>
      <c r="S167" s="249">
        <v>0</v>
      </c>
      <c r="T167" s="250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51" t="s">
        <v>214</v>
      </c>
      <c r="AT167" s="251" t="s">
        <v>175</v>
      </c>
      <c r="AU167" s="251" t="s">
        <v>85</v>
      </c>
      <c r="AY167" s="14" t="s">
        <v>172</v>
      </c>
      <c r="BE167" s="252">
        <f>IF(N167="základní",J167,0)</f>
        <v>0</v>
      </c>
      <c r="BF167" s="252">
        <f>IF(N167="snížená",J167,0)</f>
        <v>0</v>
      </c>
      <c r="BG167" s="252">
        <f>IF(N167="zákl. přenesená",J167,0)</f>
        <v>0</v>
      </c>
      <c r="BH167" s="252">
        <f>IF(N167="sníž. přenesená",J167,0)</f>
        <v>0</v>
      </c>
      <c r="BI167" s="252">
        <f>IF(N167="nulová",J167,0)</f>
        <v>0</v>
      </c>
      <c r="BJ167" s="14" t="s">
        <v>83</v>
      </c>
      <c r="BK167" s="252">
        <f>ROUND(I167*H167,2)</f>
        <v>0</v>
      </c>
      <c r="BL167" s="14" t="s">
        <v>214</v>
      </c>
      <c r="BM167" s="251" t="s">
        <v>617</v>
      </c>
    </row>
    <row r="168" s="2" customFormat="1" ht="33" customHeight="1">
      <c r="A168" s="35"/>
      <c r="B168" s="36"/>
      <c r="C168" s="239" t="s">
        <v>229</v>
      </c>
      <c r="D168" s="239" t="s">
        <v>175</v>
      </c>
      <c r="E168" s="240" t="s">
        <v>618</v>
      </c>
      <c r="F168" s="241" t="s">
        <v>619</v>
      </c>
      <c r="G168" s="242" t="s">
        <v>213</v>
      </c>
      <c r="H168" s="243">
        <v>12</v>
      </c>
      <c r="I168" s="244"/>
      <c r="J168" s="245">
        <f>ROUND(I168*H168,2)</f>
        <v>0</v>
      </c>
      <c r="K168" s="246"/>
      <c r="L168" s="41"/>
      <c r="M168" s="247" t="s">
        <v>1</v>
      </c>
      <c r="N168" s="248" t="s">
        <v>41</v>
      </c>
      <c r="O168" s="88"/>
      <c r="P168" s="249">
        <f>O168*H168</f>
        <v>0</v>
      </c>
      <c r="Q168" s="249">
        <v>0.00016794</v>
      </c>
      <c r="R168" s="249">
        <f>Q168*H168</f>
        <v>0.0020152799999999999</v>
      </c>
      <c r="S168" s="249">
        <v>0</v>
      </c>
      <c r="T168" s="250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51" t="s">
        <v>214</v>
      </c>
      <c r="AT168" s="251" t="s">
        <v>175</v>
      </c>
      <c r="AU168" s="251" t="s">
        <v>85</v>
      </c>
      <c r="AY168" s="14" t="s">
        <v>172</v>
      </c>
      <c r="BE168" s="252">
        <f>IF(N168="základní",J168,0)</f>
        <v>0</v>
      </c>
      <c r="BF168" s="252">
        <f>IF(N168="snížená",J168,0)</f>
        <v>0</v>
      </c>
      <c r="BG168" s="252">
        <f>IF(N168="zákl. přenesená",J168,0)</f>
        <v>0</v>
      </c>
      <c r="BH168" s="252">
        <f>IF(N168="sníž. přenesená",J168,0)</f>
        <v>0</v>
      </c>
      <c r="BI168" s="252">
        <f>IF(N168="nulová",J168,0)</f>
        <v>0</v>
      </c>
      <c r="BJ168" s="14" t="s">
        <v>83</v>
      </c>
      <c r="BK168" s="252">
        <f>ROUND(I168*H168,2)</f>
        <v>0</v>
      </c>
      <c r="BL168" s="14" t="s">
        <v>214</v>
      </c>
      <c r="BM168" s="251" t="s">
        <v>620</v>
      </c>
    </row>
    <row r="169" s="2" customFormat="1" ht="33" customHeight="1">
      <c r="A169" s="35"/>
      <c r="B169" s="36"/>
      <c r="C169" s="239" t="s">
        <v>235</v>
      </c>
      <c r="D169" s="239" t="s">
        <v>175</v>
      </c>
      <c r="E169" s="240" t="s">
        <v>621</v>
      </c>
      <c r="F169" s="241" t="s">
        <v>622</v>
      </c>
      <c r="G169" s="242" t="s">
        <v>213</v>
      </c>
      <c r="H169" s="243">
        <v>13</v>
      </c>
      <c r="I169" s="244"/>
      <c r="J169" s="245">
        <f>ROUND(I169*H169,2)</f>
        <v>0</v>
      </c>
      <c r="K169" s="246"/>
      <c r="L169" s="41"/>
      <c r="M169" s="247" t="s">
        <v>1</v>
      </c>
      <c r="N169" s="248" t="s">
        <v>41</v>
      </c>
      <c r="O169" s="88"/>
      <c r="P169" s="249">
        <f>O169*H169</f>
        <v>0</v>
      </c>
      <c r="Q169" s="249">
        <v>0.00013999499999999999</v>
      </c>
      <c r="R169" s="249">
        <f>Q169*H169</f>
        <v>0.001819935</v>
      </c>
      <c r="S169" s="249">
        <v>0</v>
      </c>
      <c r="T169" s="250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51" t="s">
        <v>214</v>
      </c>
      <c r="AT169" s="251" t="s">
        <v>175</v>
      </c>
      <c r="AU169" s="251" t="s">
        <v>85</v>
      </c>
      <c r="AY169" s="14" t="s">
        <v>172</v>
      </c>
      <c r="BE169" s="252">
        <f>IF(N169="základní",J169,0)</f>
        <v>0</v>
      </c>
      <c r="BF169" s="252">
        <f>IF(N169="snížená",J169,0)</f>
        <v>0</v>
      </c>
      <c r="BG169" s="252">
        <f>IF(N169="zákl. přenesená",J169,0)</f>
        <v>0</v>
      </c>
      <c r="BH169" s="252">
        <f>IF(N169="sníž. přenesená",J169,0)</f>
        <v>0</v>
      </c>
      <c r="BI169" s="252">
        <f>IF(N169="nulová",J169,0)</f>
        <v>0</v>
      </c>
      <c r="BJ169" s="14" t="s">
        <v>83</v>
      </c>
      <c r="BK169" s="252">
        <f>ROUND(I169*H169,2)</f>
        <v>0</v>
      </c>
      <c r="BL169" s="14" t="s">
        <v>214</v>
      </c>
      <c r="BM169" s="251" t="s">
        <v>623</v>
      </c>
    </row>
    <row r="170" s="2" customFormat="1" ht="33" customHeight="1">
      <c r="A170" s="35"/>
      <c r="B170" s="36"/>
      <c r="C170" s="239" t="s">
        <v>239</v>
      </c>
      <c r="D170" s="239" t="s">
        <v>175</v>
      </c>
      <c r="E170" s="240" t="s">
        <v>624</v>
      </c>
      <c r="F170" s="241" t="s">
        <v>625</v>
      </c>
      <c r="G170" s="242" t="s">
        <v>213</v>
      </c>
      <c r="H170" s="243">
        <v>12</v>
      </c>
      <c r="I170" s="244"/>
      <c r="J170" s="245">
        <f>ROUND(I170*H170,2)</f>
        <v>0</v>
      </c>
      <c r="K170" s="246"/>
      <c r="L170" s="41"/>
      <c r="M170" s="247" t="s">
        <v>1</v>
      </c>
      <c r="N170" s="248" t="s">
        <v>41</v>
      </c>
      <c r="O170" s="88"/>
      <c r="P170" s="249">
        <f>O170*H170</f>
        <v>0</v>
      </c>
      <c r="Q170" s="249">
        <v>0.00025190999999999999</v>
      </c>
      <c r="R170" s="249">
        <f>Q170*H170</f>
        <v>0.0030229200000000001</v>
      </c>
      <c r="S170" s="249">
        <v>0</v>
      </c>
      <c r="T170" s="250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51" t="s">
        <v>214</v>
      </c>
      <c r="AT170" s="251" t="s">
        <v>175</v>
      </c>
      <c r="AU170" s="251" t="s">
        <v>85</v>
      </c>
      <c r="AY170" s="14" t="s">
        <v>172</v>
      </c>
      <c r="BE170" s="252">
        <f>IF(N170="základní",J170,0)</f>
        <v>0</v>
      </c>
      <c r="BF170" s="252">
        <f>IF(N170="snížená",J170,0)</f>
        <v>0</v>
      </c>
      <c r="BG170" s="252">
        <f>IF(N170="zákl. přenesená",J170,0)</f>
        <v>0</v>
      </c>
      <c r="BH170" s="252">
        <f>IF(N170="sníž. přenesená",J170,0)</f>
        <v>0</v>
      </c>
      <c r="BI170" s="252">
        <f>IF(N170="nulová",J170,0)</f>
        <v>0</v>
      </c>
      <c r="BJ170" s="14" t="s">
        <v>83</v>
      </c>
      <c r="BK170" s="252">
        <f>ROUND(I170*H170,2)</f>
        <v>0</v>
      </c>
      <c r="BL170" s="14" t="s">
        <v>214</v>
      </c>
      <c r="BM170" s="251" t="s">
        <v>626</v>
      </c>
    </row>
    <row r="171" s="2" customFormat="1" ht="24.15" customHeight="1">
      <c r="A171" s="35"/>
      <c r="B171" s="36"/>
      <c r="C171" s="253" t="s">
        <v>8</v>
      </c>
      <c r="D171" s="253" t="s">
        <v>181</v>
      </c>
      <c r="E171" s="254" t="s">
        <v>627</v>
      </c>
      <c r="F171" s="255" t="s">
        <v>628</v>
      </c>
      <c r="G171" s="256" t="s">
        <v>213</v>
      </c>
      <c r="H171" s="257">
        <v>2.2999999999999998</v>
      </c>
      <c r="I171" s="258"/>
      <c r="J171" s="259">
        <f>ROUND(I171*H171,2)</f>
        <v>0</v>
      </c>
      <c r="K171" s="260"/>
      <c r="L171" s="261"/>
      <c r="M171" s="262" t="s">
        <v>1</v>
      </c>
      <c r="N171" s="263" t="s">
        <v>41</v>
      </c>
      <c r="O171" s="88"/>
      <c r="P171" s="249">
        <f>O171*H171</f>
        <v>0</v>
      </c>
      <c r="Q171" s="249">
        <v>0.00032000000000000003</v>
      </c>
      <c r="R171" s="249">
        <f>Q171*H171</f>
        <v>0.000736</v>
      </c>
      <c r="S171" s="249">
        <v>0</v>
      </c>
      <c r="T171" s="250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51" t="s">
        <v>309</v>
      </c>
      <c r="AT171" s="251" t="s">
        <v>181</v>
      </c>
      <c r="AU171" s="251" t="s">
        <v>85</v>
      </c>
      <c r="AY171" s="14" t="s">
        <v>172</v>
      </c>
      <c r="BE171" s="252">
        <f>IF(N171="základní",J171,0)</f>
        <v>0</v>
      </c>
      <c r="BF171" s="252">
        <f>IF(N171="snížená",J171,0)</f>
        <v>0</v>
      </c>
      <c r="BG171" s="252">
        <f>IF(N171="zákl. přenesená",J171,0)</f>
        <v>0</v>
      </c>
      <c r="BH171" s="252">
        <f>IF(N171="sníž. přenesená",J171,0)</f>
        <v>0</v>
      </c>
      <c r="BI171" s="252">
        <f>IF(N171="nulová",J171,0)</f>
        <v>0</v>
      </c>
      <c r="BJ171" s="14" t="s">
        <v>83</v>
      </c>
      <c r="BK171" s="252">
        <f>ROUND(I171*H171,2)</f>
        <v>0</v>
      </c>
      <c r="BL171" s="14" t="s">
        <v>214</v>
      </c>
      <c r="BM171" s="251" t="s">
        <v>629</v>
      </c>
    </row>
    <row r="172" s="2" customFormat="1" ht="24.15" customHeight="1">
      <c r="A172" s="35"/>
      <c r="B172" s="36"/>
      <c r="C172" s="253" t="s">
        <v>214</v>
      </c>
      <c r="D172" s="253" t="s">
        <v>181</v>
      </c>
      <c r="E172" s="254" t="s">
        <v>1188</v>
      </c>
      <c r="F172" s="255" t="s">
        <v>1189</v>
      </c>
      <c r="G172" s="256" t="s">
        <v>213</v>
      </c>
      <c r="H172" s="257">
        <v>27.600000000000001</v>
      </c>
      <c r="I172" s="258"/>
      <c r="J172" s="259">
        <f>ROUND(I172*H172,2)</f>
        <v>0</v>
      </c>
      <c r="K172" s="260"/>
      <c r="L172" s="261"/>
      <c r="M172" s="262" t="s">
        <v>1</v>
      </c>
      <c r="N172" s="263" t="s">
        <v>41</v>
      </c>
      <c r="O172" s="88"/>
      <c r="P172" s="249">
        <f>O172*H172</f>
        <v>0</v>
      </c>
      <c r="Q172" s="249">
        <v>0.00072000000000000005</v>
      </c>
      <c r="R172" s="249">
        <f>Q172*H172</f>
        <v>0.019872000000000001</v>
      </c>
      <c r="S172" s="249">
        <v>0</v>
      </c>
      <c r="T172" s="250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51" t="s">
        <v>309</v>
      </c>
      <c r="AT172" s="251" t="s">
        <v>181</v>
      </c>
      <c r="AU172" s="251" t="s">
        <v>85</v>
      </c>
      <c r="AY172" s="14" t="s">
        <v>172</v>
      </c>
      <c r="BE172" s="252">
        <f>IF(N172="základní",J172,0)</f>
        <v>0</v>
      </c>
      <c r="BF172" s="252">
        <f>IF(N172="snížená",J172,0)</f>
        <v>0</v>
      </c>
      <c r="BG172" s="252">
        <f>IF(N172="zákl. přenesená",J172,0)</f>
        <v>0</v>
      </c>
      <c r="BH172" s="252">
        <f>IF(N172="sníž. přenesená",J172,0)</f>
        <v>0</v>
      </c>
      <c r="BI172" s="252">
        <f>IF(N172="nulová",J172,0)</f>
        <v>0</v>
      </c>
      <c r="BJ172" s="14" t="s">
        <v>83</v>
      </c>
      <c r="BK172" s="252">
        <f>ROUND(I172*H172,2)</f>
        <v>0</v>
      </c>
      <c r="BL172" s="14" t="s">
        <v>214</v>
      </c>
      <c r="BM172" s="251" t="s">
        <v>1190</v>
      </c>
    </row>
    <row r="173" s="2" customFormat="1" ht="24.15" customHeight="1">
      <c r="A173" s="35"/>
      <c r="B173" s="36"/>
      <c r="C173" s="253" t="s">
        <v>249</v>
      </c>
      <c r="D173" s="253" t="s">
        <v>181</v>
      </c>
      <c r="E173" s="254" t="s">
        <v>1191</v>
      </c>
      <c r="F173" s="255" t="s">
        <v>1192</v>
      </c>
      <c r="G173" s="256" t="s">
        <v>213</v>
      </c>
      <c r="H173" s="257">
        <v>16.100000000000001</v>
      </c>
      <c r="I173" s="258"/>
      <c r="J173" s="259">
        <f>ROUND(I173*H173,2)</f>
        <v>0</v>
      </c>
      <c r="K173" s="260"/>
      <c r="L173" s="261"/>
      <c r="M173" s="262" t="s">
        <v>1</v>
      </c>
      <c r="N173" s="263" t="s">
        <v>41</v>
      </c>
      <c r="O173" s="88"/>
      <c r="P173" s="249">
        <f>O173*H173</f>
        <v>0</v>
      </c>
      <c r="Q173" s="249">
        <v>0.00139</v>
      </c>
      <c r="R173" s="249">
        <f>Q173*H173</f>
        <v>0.022379000000000003</v>
      </c>
      <c r="S173" s="249">
        <v>0</v>
      </c>
      <c r="T173" s="250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51" t="s">
        <v>309</v>
      </c>
      <c r="AT173" s="251" t="s">
        <v>181</v>
      </c>
      <c r="AU173" s="251" t="s">
        <v>85</v>
      </c>
      <c r="AY173" s="14" t="s">
        <v>172</v>
      </c>
      <c r="BE173" s="252">
        <f>IF(N173="základní",J173,0)</f>
        <v>0</v>
      </c>
      <c r="BF173" s="252">
        <f>IF(N173="snížená",J173,0)</f>
        <v>0</v>
      </c>
      <c r="BG173" s="252">
        <f>IF(N173="zákl. přenesená",J173,0)</f>
        <v>0</v>
      </c>
      <c r="BH173" s="252">
        <f>IF(N173="sníž. přenesená",J173,0)</f>
        <v>0</v>
      </c>
      <c r="BI173" s="252">
        <f>IF(N173="nulová",J173,0)</f>
        <v>0</v>
      </c>
      <c r="BJ173" s="14" t="s">
        <v>83</v>
      </c>
      <c r="BK173" s="252">
        <f>ROUND(I173*H173,2)</f>
        <v>0</v>
      </c>
      <c r="BL173" s="14" t="s">
        <v>214</v>
      </c>
      <c r="BM173" s="251" t="s">
        <v>1193</v>
      </c>
    </row>
    <row r="174" s="2" customFormat="1" ht="24.15" customHeight="1">
      <c r="A174" s="35"/>
      <c r="B174" s="36"/>
      <c r="C174" s="253" t="s">
        <v>253</v>
      </c>
      <c r="D174" s="253" t="s">
        <v>181</v>
      </c>
      <c r="E174" s="254" t="s">
        <v>630</v>
      </c>
      <c r="F174" s="255" t="s">
        <v>631</v>
      </c>
      <c r="G174" s="256" t="s">
        <v>213</v>
      </c>
      <c r="H174" s="257">
        <v>11.5</v>
      </c>
      <c r="I174" s="258"/>
      <c r="J174" s="259">
        <f>ROUND(I174*H174,2)</f>
        <v>0</v>
      </c>
      <c r="K174" s="260"/>
      <c r="L174" s="261"/>
      <c r="M174" s="262" t="s">
        <v>1</v>
      </c>
      <c r="N174" s="263" t="s">
        <v>41</v>
      </c>
      <c r="O174" s="88"/>
      <c r="P174" s="249">
        <f>O174*H174</f>
        <v>0</v>
      </c>
      <c r="Q174" s="249">
        <v>0.0012099999999999999</v>
      </c>
      <c r="R174" s="249">
        <f>Q174*H174</f>
        <v>0.013914999999999999</v>
      </c>
      <c r="S174" s="249">
        <v>0</v>
      </c>
      <c r="T174" s="250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51" t="s">
        <v>309</v>
      </c>
      <c r="AT174" s="251" t="s">
        <v>181</v>
      </c>
      <c r="AU174" s="251" t="s">
        <v>85</v>
      </c>
      <c r="AY174" s="14" t="s">
        <v>172</v>
      </c>
      <c r="BE174" s="252">
        <f>IF(N174="základní",J174,0)</f>
        <v>0</v>
      </c>
      <c r="BF174" s="252">
        <f>IF(N174="snížená",J174,0)</f>
        <v>0</v>
      </c>
      <c r="BG174" s="252">
        <f>IF(N174="zákl. přenesená",J174,0)</f>
        <v>0</v>
      </c>
      <c r="BH174" s="252">
        <f>IF(N174="sníž. přenesená",J174,0)</f>
        <v>0</v>
      </c>
      <c r="BI174" s="252">
        <f>IF(N174="nulová",J174,0)</f>
        <v>0</v>
      </c>
      <c r="BJ174" s="14" t="s">
        <v>83</v>
      </c>
      <c r="BK174" s="252">
        <f>ROUND(I174*H174,2)</f>
        <v>0</v>
      </c>
      <c r="BL174" s="14" t="s">
        <v>214</v>
      </c>
      <c r="BM174" s="251" t="s">
        <v>632</v>
      </c>
    </row>
    <row r="175" s="2" customFormat="1" ht="24.15" customHeight="1">
      <c r="A175" s="35"/>
      <c r="B175" s="36"/>
      <c r="C175" s="239" t="s">
        <v>257</v>
      </c>
      <c r="D175" s="239" t="s">
        <v>175</v>
      </c>
      <c r="E175" s="240" t="s">
        <v>633</v>
      </c>
      <c r="F175" s="241" t="s">
        <v>634</v>
      </c>
      <c r="G175" s="242" t="s">
        <v>427</v>
      </c>
      <c r="H175" s="243">
        <v>10</v>
      </c>
      <c r="I175" s="244"/>
      <c r="J175" s="245">
        <f>ROUND(I175*H175,2)</f>
        <v>0</v>
      </c>
      <c r="K175" s="246"/>
      <c r="L175" s="41"/>
      <c r="M175" s="247" t="s">
        <v>1</v>
      </c>
      <c r="N175" s="248" t="s">
        <v>41</v>
      </c>
      <c r="O175" s="88"/>
      <c r="P175" s="249">
        <f>O175*H175</f>
        <v>0</v>
      </c>
      <c r="Q175" s="249">
        <v>0.00097368599999999997</v>
      </c>
      <c r="R175" s="249">
        <f>Q175*H175</f>
        <v>0.00973686</v>
      </c>
      <c r="S175" s="249">
        <v>0</v>
      </c>
      <c r="T175" s="250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51" t="s">
        <v>214</v>
      </c>
      <c r="AT175" s="251" t="s">
        <v>175</v>
      </c>
      <c r="AU175" s="251" t="s">
        <v>85</v>
      </c>
      <c r="AY175" s="14" t="s">
        <v>172</v>
      </c>
      <c r="BE175" s="252">
        <f>IF(N175="základní",J175,0)</f>
        <v>0</v>
      </c>
      <c r="BF175" s="252">
        <f>IF(N175="snížená",J175,0)</f>
        <v>0</v>
      </c>
      <c r="BG175" s="252">
        <f>IF(N175="zákl. přenesená",J175,0)</f>
        <v>0</v>
      </c>
      <c r="BH175" s="252">
        <f>IF(N175="sníž. přenesená",J175,0)</f>
        <v>0</v>
      </c>
      <c r="BI175" s="252">
        <f>IF(N175="nulová",J175,0)</f>
        <v>0</v>
      </c>
      <c r="BJ175" s="14" t="s">
        <v>83</v>
      </c>
      <c r="BK175" s="252">
        <f>ROUND(I175*H175,2)</f>
        <v>0</v>
      </c>
      <c r="BL175" s="14" t="s">
        <v>214</v>
      </c>
      <c r="BM175" s="251" t="s">
        <v>635</v>
      </c>
    </row>
    <row r="176" s="2" customFormat="1" ht="24.15" customHeight="1">
      <c r="A176" s="35"/>
      <c r="B176" s="36"/>
      <c r="C176" s="253" t="s">
        <v>261</v>
      </c>
      <c r="D176" s="253" t="s">
        <v>181</v>
      </c>
      <c r="E176" s="254" t="s">
        <v>636</v>
      </c>
      <c r="F176" s="255" t="s">
        <v>637</v>
      </c>
      <c r="G176" s="256" t="s">
        <v>427</v>
      </c>
      <c r="H176" s="257">
        <v>11.5</v>
      </c>
      <c r="I176" s="258"/>
      <c r="J176" s="259">
        <f>ROUND(I176*H176,2)</f>
        <v>0</v>
      </c>
      <c r="K176" s="260"/>
      <c r="L176" s="261"/>
      <c r="M176" s="262" t="s">
        <v>1</v>
      </c>
      <c r="N176" s="263" t="s">
        <v>41</v>
      </c>
      <c r="O176" s="88"/>
      <c r="P176" s="249">
        <f>O176*H176</f>
        <v>0</v>
      </c>
      <c r="Q176" s="249">
        <v>0.0027499999999999998</v>
      </c>
      <c r="R176" s="249">
        <f>Q176*H176</f>
        <v>0.031625</v>
      </c>
      <c r="S176" s="249">
        <v>0</v>
      </c>
      <c r="T176" s="250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51" t="s">
        <v>309</v>
      </c>
      <c r="AT176" s="251" t="s">
        <v>181</v>
      </c>
      <c r="AU176" s="251" t="s">
        <v>85</v>
      </c>
      <c r="AY176" s="14" t="s">
        <v>172</v>
      </c>
      <c r="BE176" s="252">
        <f>IF(N176="základní",J176,0)</f>
        <v>0</v>
      </c>
      <c r="BF176" s="252">
        <f>IF(N176="snížená",J176,0)</f>
        <v>0</v>
      </c>
      <c r="BG176" s="252">
        <f>IF(N176="zákl. přenesená",J176,0)</f>
        <v>0</v>
      </c>
      <c r="BH176" s="252">
        <f>IF(N176="sníž. přenesená",J176,0)</f>
        <v>0</v>
      </c>
      <c r="BI176" s="252">
        <f>IF(N176="nulová",J176,0)</f>
        <v>0</v>
      </c>
      <c r="BJ176" s="14" t="s">
        <v>83</v>
      </c>
      <c r="BK176" s="252">
        <f>ROUND(I176*H176,2)</f>
        <v>0</v>
      </c>
      <c r="BL176" s="14" t="s">
        <v>214</v>
      </c>
      <c r="BM176" s="251" t="s">
        <v>638</v>
      </c>
    </row>
    <row r="177" s="2" customFormat="1" ht="24.15" customHeight="1">
      <c r="A177" s="35"/>
      <c r="B177" s="36"/>
      <c r="C177" s="253" t="s">
        <v>7</v>
      </c>
      <c r="D177" s="253" t="s">
        <v>181</v>
      </c>
      <c r="E177" s="254" t="s">
        <v>639</v>
      </c>
      <c r="F177" s="255" t="s">
        <v>640</v>
      </c>
      <c r="G177" s="256" t="s">
        <v>427</v>
      </c>
      <c r="H177" s="257">
        <v>11.5</v>
      </c>
      <c r="I177" s="258"/>
      <c r="J177" s="259">
        <f>ROUND(I177*H177,2)</f>
        <v>0</v>
      </c>
      <c r="K177" s="260"/>
      <c r="L177" s="261"/>
      <c r="M177" s="262" t="s">
        <v>1</v>
      </c>
      <c r="N177" s="263" t="s">
        <v>41</v>
      </c>
      <c r="O177" s="88"/>
      <c r="P177" s="249">
        <f>O177*H177</f>
        <v>0</v>
      </c>
      <c r="Q177" s="249">
        <v>0.001</v>
      </c>
      <c r="R177" s="249">
        <f>Q177*H177</f>
        <v>0.0115</v>
      </c>
      <c r="S177" s="249">
        <v>0</v>
      </c>
      <c r="T177" s="250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51" t="s">
        <v>309</v>
      </c>
      <c r="AT177" s="251" t="s">
        <v>181</v>
      </c>
      <c r="AU177" s="251" t="s">
        <v>85</v>
      </c>
      <c r="AY177" s="14" t="s">
        <v>172</v>
      </c>
      <c r="BE177" s="252">
        <f>IF(N177="základní",J177,0)</f>
        <v>0</v>
      </c>
      <c r="BF177" s="252">
        <f>IF(N177="snížená",J177,0)</f>
        <v>0</v>
      </c>
      <c r="BG177" s="252">
        <f>IF(N177="zákl. přenesená",J177,0)</f>
        <v>0</v>
      </c>
      <c r="BH177" s="252">
        <f>IF(N177="sníž. přenesená",J177,0)</f>
        <v>0</v>
      </c>
      <c r="BI177" s="252">
        <f>IF(N177="nulová",J177,0)</f>
        <v>0</v>
      </c>
      <c r="BJ177" s="14" t="s">
        <v>83</v>
      </c>
      <c r="BK177" s="252">
        <f>ROUND(I177*H177,2)</f>
        <v>0</v>
      </c>
      <c r="BL177" s="14" t="s">
        <v>214</v>
      </c>
      <c r="BM177" s="251" t="s">
        <v>641</v>
      </c>
    </row>
    <row r="178" s="2" customFormat="1" ht="24.15" customHeight="1">
      <c r="A178" s="35"/>
      <c r="B178" s="36"/>
      <c r="C178" s="239" t="s">
        <v>268</v>
      </c>
      <c r="D178" s="239" t="s">
        <v>175</v>
      </c>
      <c r="E178" s="240" t="s">
        <v>642</v>
      </c>
      <c r="F178" s="241" t="s">
        <v>643</v>
      </c>
      <c r="G178" s="242" t="s">
        <v>227</v>
      </c>
      <c r="H178" s="264"/>
      <c r="I178" s="244"/>
      <c r="J178" s="245">
        <f>ROUND(I178*H178,2)</f>
        <v>0</v>
      </c>
      <c r="K178" s="246"/>
      <c r="L178" s="41"/>
      <c r="M178" s="247" t="s">
        <v>1</v>
      </c>
      <c r="N178" s="248" t="s">
        <v>41</v>
      </c>
      <c r="O178" s="88"/>
      <c r="P178" s="249">
        <f>O178*H178</f>
        <v>0</v>
      </c>
      <c r="Q178" s="249">
        <v>0</v>
      </c>
      <c r="R178" s="249">
        <f>Q178*H178</f>
        <v>0</v>
      </c>
      <c r="S178" s="249">
        <v>0</v>
      </c>
      <c r="T178" s="250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51" t="s">
        <v>214</v>
      </c>
      <c r="AT178" s="251" t="s">
        <v>175</v>
      </c>
      <c r="AU178" s="251" t="s">
        <v>85</v>
      </c>
      <c r="AY178" s="14" t="s">
        <v>172</v>
      </c>
      <c r="BE178" s="252">
        <f>IF(N178="základní",J178,0)</f>
        <v>0</v>
      </c>
      <c r="BF178" s="252">
        <f>IF(N178="snížená",J178,0)</f>
        <v>0</v>
      </c>
      <c r="BG178" s="252">
        <f>IF(N178="zákl. přenesená",J178,0)</f>
        <v>0</v>
      </c>
      <c r="BH178" s="252">
        <f>IF(N178="sníž. přenesená",J178,0)</f>
        <v>0</v>
      </c>
      <c r="BI178" s="252">
        <f>IF(N178="nulová",J178,0)</f>
        <v>0</v>
      </c>
      <c r="BJ178" s="14" t="s">
        <v>83</v>
      </c>
      <c r="BK178" s="252">
        <f>ROUND(I178*H178,2)</f>
        <v>0</v>
      </c>
      <c r="BL178" s="14" t="s">
        <v>214</v>
      </c>
      <c r="BM178" s="251" t="s">
        <v>644</v>
      </c>
    </row>
    <row r="179" s="2" customFormat="1" ht="24.15" customHeight="1">
      <c r="A179" s="35"/>
      <c r="B179" s="36"/>
      <c r="C179" s="239" t="s">
        <v>272</v>
      </c>
      <c r="D179" s="239" t="s">
        <v>175</v>
      </c>
      <c r="E179" s="240" t="s">
        <v>645</v>
      </c>
      <c r="F179" s="241" t="s">
        <v>646</v>
      </c>
      <c r="G179" s="242" t="s">
        <v>227</v>
      </c>
      <c r="H179" s="264"/>
      <c r="I179" s="244"/>
      <c r="J179" s="245">
        <f>ROUND(I179*H179,2)</f>
        <v>0</v>
      </c>
      <c r="K179" s="246"/>
      <c r="L179" s="41"/>
      <c r="M179" s="247" t="s">
        <v>1</v>
      </c>
      <c r="N179" s="248" t="s">
        <v>41</v>
      </c>
      <c r="O179" s="88"/>
      <c r="P179" s="249">
        <f>O179*H179</f>
        <v>0</v>
      </c>
      <c r="Q179" s="249">
        <v>0</v>
      </c>
      <c r="R179" s="249">
        <f>Q179*H179</f>
        <v>0</v>
      </c>
      <c r="S179" s="249">
        <v>0</v>
      </c>
      <c r="T179" s="250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51" t="s">
        <v>214</v>
      </c>
      <c r="AT179" s="251" t="s">
        <v>175</v>
      </c>
      <c r="AU179" s="251" t="s">
        <v>85</v>
      </c>
      <c r="AY179" s="14" t="s">
        <v>172</v>
      </c>
      <c r="BE179" s="252">
        <f>IF(N179="základní",J179,0)</f>
        <v>0</v>
      </c>
      <c r="BF179" s="252">
        <f>IF(N179="snížená",J179,0)</f>
        <v>0</v>
      </c>
      <c r="BG179" s="252">
        <f>IF(N179="zákl. přenesená",J179,0)</f>
        <v>0</v>
      </c>
      <c r="BH179" s="252">
        <f>IF(N179="sníž. přenesená",J179,0)</f>
        <v>0</v>
      </c>
      <c r="BI179" s="252">
        <f>IF(N179="nulová",J179,0)</f>
        <v>0</v>
      </c>
      <c r="BJ179" s="14" t="s">
        <v>83</v>
      </c>
      <c r="BK179" s="252">
        <f>ROUND(I179*H179,2)</f>
        <v>0</v>
      </c>
      <c r="BL179" s="14" t="s">
        <v>214</v>
      </c>
      <c r="BM179" s="251" t="s">
        <v>647</v>
      </c>
    </row>
    <row r="180" s="12" customFormat="1" ht="22.8" customHeight="1">
      <c r="A180" s="12"/>
      <c r="B180" s="223"/>
      <c r="C180" s="224"/>
      <c r="D180" s="225" t="s">
        <v>75</v>
      </c>
      <c r="E180" s="237" t="s">
        <v>648</v>
      </c>
      <c r="F180" s="237" t="s">
        <v>649</v>
      </c>
      <c r="G180" s="224"/>
      <c r="H180" s="224"/>
      <c r="I180" s="227"/>
      <c r="J180" s="238">
        <f>BK180</f>
        <v>0</v>
      </c>
      <c r="K180" s="224"/>
      <c r="L180" s="229"/>
      <c r="M180" s="230"/>
      <c r="N180" s="231"/>
      <c r="O180" s="231"/>
      <c r="P180" s="232">
        <f>SUM(P181:P202)</f>
        <v>0</v>
      </c>
      <c r="Q180" s="231"/>
      <c r="R180" s="232">
        <f>SUM(R181:R202)</f>
        <v>0.053180460000000006</v>
      </c>
      <c r="S180" s="231"/>
      <c r="T180" s="233">
        <f>SUM(T181:T202)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34" t="s">
        <v>85</v>
      </c>
      <c r="AT180" s="235" t="s">
        <v>75</v>
      </c>
      <c r="AU180" s="235" t="s">
        <v>83</v>
      </c>
      <c r="AY180" s="234" t="s">
        <v>172</v>
      </c>
      <c r="BK180" s="236">
        <f>SUM(BK181:BK202)</f>
        <v>0</v>
      </c>
    </row>
    <row r="181" s="2" customFormat="1" ht="21.75" customHeight="1">
      <c r="A181" s="35"/>
      <c r="B181" s="36"/>
      <c r="C181" s="239" t="s">
        <v>276</v>
      </c>
      <c r="D181" s="239" t="s">
        <v>175</v>
      </c>
      <c r="E181" s="240" t="s">
        <v>650</v>
      </c>
      <c r="F181" s="241" t="s">
        <v>651</v>
      </c>
      <c r="G181" s="242" t="s">
        <v>178</v>
      </c>
      <c r="H181" s="243">
        <v>4</v>
      </c>
      <c r="I181" s="244"/>
      <c r="J181" s="245">
        <f>ROUND(I181*H181,2)</f>
        <v>0</v>
      </c>
      <c r="K181" s="246"/>
      <c r="L181" s="41"/>
      <c r="M181" s="247" t="s">
        <v>1</v>
      </c>
      <c r="N181" s="248" t="s">
        <v>41</v>
      </c>
      <c r="O181" s="88"/>
      <c r="P181" s="249">
        <f>O181*H181</f>
        <v>0</v>
      </c>
      <c r="Q181" s="249">
        <v>0</v>
      </c>
      <c r="R181" s="249">
        <f>Q181*H181</f>
        <v>0</v>
      </c>
      <c r="S181" s="249">
        <v>0</v>
      </c>
      <c r="T181" s="250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51" t="s">
        <v>214</v>
      </c>
      <c r="AT181" s="251" t="s">
        <v>175</v>
      </c>
      <c r="AU181" s="251" t="s">
        <v>85</v>
      </c>
      <c r="AY181" s="14" t="s">
        <v>172</v>
      </c>
      <c r="BE181" s="252">
        <f>IF(N181="základní",J181,0)</f>
        <v>0</v>
      </c>
      <c r="BF181" s="252">
        <f>IF(N181="snížená",J181,0)</f>
        <v>0</v>
      </c>
      <c r="BG181" s="252">
        <f>IF(N181="zákl. přenesená",J181,0)</f>
        <v>0</v>
      </c>
      <c r="BH181" s="252">
        <f>IF(N181="sníž. přenesená",J181,0)</f>
        <v>0</v>
      </c>
      <c r="BI181" s="252">
        <f>IF(N181="nulová",J181,0)</f>
        <v>0</v>
      </c>
      <c r="BJ181" s="14" t="s">
        <v>83</v>
      </c>
      <c r="BK181" s="252">
        <f>ROUND(I181*H181,2)</f>
        <v>0</v>
      </c>
      <c r="BL181" s="14" t="s">
        <v>214</v>
      </c>
      <c r="BM181" s="251" t="s">
        <v>652</v>
      </c>
    </row>
    <row r="182" s="2" customFormat="1" ht="24.15" customHeight="1">
      <c r="A182" s="35"/>
      <c r="B182" s="36"/>
      <c r="C182" s="239" t="s">
        <v>281</v>
      </c>
      <c r="D182" s="239" t="s">
        <v>175</v>
      </c>
      <c r="E182" s="240" t="s">
        <v>653</v>
      </c>
      <c r="F182" s="241" t="s">
        <v>654</v>
      </c>
      <c r="G182" s="242" t="s">
        <v>178</v>
      </c>
      <c r="H182" s="243">
        <v>4</v>
      </c>
      <c r="I182" s="244"/>
      <c r="J182" s="245">
        <f>ROUND(I182*H182,2)</f>
        <v>0</v>
      </c>
      <c r="K182" s="246"/>
      <c r="L182" s="41"/>
      <c r="M182" s="247" t="s">
        <v>1</v>
      </c>
      <c r="N182" s="248" t="s">
        <v>41</v>
      </c>
      <c r="O182" s="88"/>
      <c r="P182" s="249">
        <f>O182*H182</f>
        <v>0</v>
      </c>
      <c r="Q182" s="249">
        <v>0</v>
      </c>
      <c r="R182" s="249">
        <f>Q182*H182</f>
        <v>0</v>
      </c>
      <c r="S182" s="249">
        <v>0</v>
      </c>
      <c r="T182" s="250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51" t="s">
        <v>214</v>
      </c>
      <c r="AT182" s="251" t="s">
        <v>175</v>
      </c>
      <c r="AU182" s="251" t="s">
        <v>85</v>
      </c>
      <c r="AY182" s="14" t="s">
        <v>172</v>
      </c>
      <c r="BE182" s="252">
        <f>IF(N182="základní",J182,0)</f>
        <v>0</v>
      </c>
      <c r="BF182" s="252">
        <f>IF(N182="snížená",J182,0)</f>
        <v>0</v>
      </c>
      <c r="BG182" s="252">
        <f>IF(N182="zákl. přenesená",J182,0)</f>
        <v>0</v>
      </c>
      <c r="BH182" s="252">
        <f>IF(N182="sníž. přenesená",J182,0)</f>
        <v>0</v>
      </c>
      <c r="BI182" s="252">
        <f>IF(N182="nulová",J182,0)</f>
        <v>0</v>
      </c>
      <c r="BJ182" s="14" t="s">
        <v>83</v>
      </c>
      <c r="BK182" s="252">
        <f>ROUND(I182*H182,2)</f>
        <v>0</v>
      </c>
      <c r="BL182" s="14" t="s">
        <v>214</v>
      </c>
      <c r="BM182" s="251" t="s">
        <v>655</v>
      </c>
    </row>
    <row r="183" s="2" customFormat="1" ht="24.15" customHeight="1">
      <c r="A183" s="35"/>
      <c r="B183" s="36"/>
      <c r="C183" s="239" t="s">
        <v>285</v>
      </c>
      <c r="D183" s="239" t="s">
        <v>175</v>
      </c>
      <c r="E183" s="240" t="s">
        <v>656</v>
      </c>
      <c r="F183" s="241" t="s">
        <v>657</v>
      </c>
      <c r="G183" s="242" t="s">
        <v>213</v>
      </c>
      <c r="H183" s="243">
        <v>16</v>
      </c>
      <c r="I183" s="244"/>
      <c r="J183" s="245">
        <f>ROUND(I183*H183,2)</f>
        <v>0</v>
      </c>
      <c r="K183" s="246"/>
      <c r="L183" s="41"/>
      <c r="M183" s="247" t="s">
        <v>1</v>
      </c>
      <c r="N183" s="248" t="s">
        <v>41</v>
      </c>
      <c r="O183" s="88"/>
      <c r="P183" s="249">
        <f>O183*H183</f>
        <v>0</v>
      </c>
      <c r="Q183" s="249">
        <v>0.00084230000000000004</v>
      </c>
      <c r="R183" s="249">
        <f>Q183*H183</f>
        <v>0.013476800000000001</v>
      </c>
      <c r="S183" s="249">
        <v>0</v>
      </c>
      <c r="T183" s="250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51" t="s">
        <v>214</v>
      </c>
      <c r="AT183" s="251" t="s">
        <v>175</v>
      </c>
      <c r="AU183" s="251" t="s">
        <v>85</v>
      </c>
      <c r="AY183" s="14" t="s">
        <v>172</v>
      </c>
      <c r="BE183" s="252">
        <f>IF(N183="základní",J183,0)</f>
        <v>0</v>
      </c>
      <c r="BF183" s="252">
        <f>IF(N183="snížená",J183,0)</f>
        <v>0</v>
      </c>
      <c r="BG183" s="252">
        <f>IF(N183="zákl. přenesená",J183,0)</f>
        <v>0</v>
      </c>
      <c r="BH183" s="252">
        <f>IF(N183="sníž. přenesená",J183,0)</f>
        <v>0</v>
      </c>
      <c r="BI183" s="252">
        <f>IF(N183="nulová",J183,0)</f>
        <v>0</v>
      </c>
      <c r="BJ183" s="14" t="s">
        <v>83</v>
      </c>
      <c r="BK183" s="252">
        <f>ROUND(I183*H183,2)</f>
        <v>0</v>
      </c>
      <c r="BL183" s="14" t="s">
        <v>214</v>
      </c>
      <c r="BM183" s="251" t="s">
        <v>658</v>
      </c>
    </row>
    <row r="184" s="2" customFormat="1" ht="24.15" customHeight="1">
      <c r="A184" s="35"/>
      <c r="B184" s="36"/>
      <c r="C184" s="239" t="s">
        <v>289</v>
      </c>
      <c r="D184" s="239" t="s">
        <v>175</v>
      </c>
      <c r="E184" s="240" t="s">
        <v>1290</v>
      </c>
      <c r="F184" s="241" t="s">
        <v>1291</v>
      </c>
      <c r="G184" s="242" t="s">
        <v>213</v>
      </c>
      <c r="H184" s="243">
        <v>2</v>
      </c>
      <c r="I184" s="244"/>
      <c r="J184" s="245">
        <f>ROUND(I184*H184,2)</f>
        <v>0</v>
      </c>
      <c r="K184" s="246"/>
      <c r="L184" s="41"/>
      <c r="M184" s="247" t="s">
        <v>1</v>
      </c>
      <c r="N184" s="248" t="s">
        <v>41</v>
      </c>
      <c r="O184" s="88"/>
      <c r="P184" s="249">
        <f>O184*H184</f>
        <v>0</v>
      </c>
      <c r="Q184" s="249">
        <v>0.0014400000000000001</v>
      </c>
      <c r="R184" s="249">
        <f>Q184*H184</f>
        <v>0.0028800000000000002</v>
      </c>
      <c r="S184" s="249">
        <v>0</v>
      </c>
      <c r="T184" s="250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51" t="s">
        <v>214</v>
      </c>
      <c r="AT184" s="251" t="s">
        <v>175</v>
      </c>
      <c r="AU184" s="251" t="s">
        <v>85</v>
      </c>
      <c r="AY184" s="14" t="s">
        <v>172</v>
      </c>
      <c r="BE184" s="252">
        <f>IF(N184="základní",J184,0)</f>
        <v>0</v>
      </c>
      <c r="BF184" s="252">
        <f>IF(N184="snížená",J184,0)</f>
        <v>0</v>
      </c>
      <c r="BG184" s="252">
        <f>IF(N184="zákl. přenesená",J184,0)</f>
        <v>0</v>
      </c>
      <c r="BH184" s="252">
        <f>IF(N184="sníž. přenesená",J184,0)</f>
        <v>0</v>
      </c>
      <c r="BI184" s="252">
        <f>IF(N184="nulová",J184,0)</f>
        <v>0</v>
      </c>
      <c r="BJ184" s="14" t="s">
        <v>83</v>
      </c>
      <c r="BK184" s="252">
        <f>ROUND(I184*H184,2)</f>
        <v>0</v>
      </c>
      <c r="BL184" s="14" t="s">
        <v>214</v>
      </c>
      <c r="BM184" s="251" t="s">
        <v>1292</v>
      </c>
    </row>
    <row r="185" s="2" customFormat="1" ht="24.15" customHeight="1">
      <c r="A185" s="35"/>
      <c r="B185" s="36"/>
      <c r="C185" s="239" t="s">
        <v>293</v>
      </c>
      <c r="D185" s="239" t="s">
        <v>175</v>
      </c>
      <c r="E185" s="240" t="s">
        <v>1293</v>
      </c>
      <c r="F185" s="241" t="s">
        <v>1294</v>
      </c>
      <c r="G185" s="242" t="s">
        <v>213</v>
      </c>
      <c r="H185" s="243">
        <v>6</v>
      </c>
      <c r="I185" s="244"/>
      <c r="J185" s="245">
        <f>ROUND(I185*H185,2)</f>
        <v>0</v>
      </c>
      <c r="K185" s="246"/>
      <c r="L185" s="41"/>
      <c r="M185" s="247" t="s">
        <v>1</v>
      </c>
      <c r="N185" s="248" t="s">
        <v>41</v>
      </c>
      <c r="O185" s="88"/>
      <c r="P185" s="249">
        <f>O185*H185</f>
        <v>0</v>
      </c>
      <c r="Q185" s="249">
        <v>0.00281</v>
      </c>
      <c r="R185" s="249">
        <f>Q185*H185</f>
        <v>0.01686</v>
      </c>
      <c r="S185" s="249">
        <v>0</v>
      </c>
      <c r="T185" s="250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51" t="s">
        <v>214</v>
      </c>
      <c r="AT185" s="251" t="s">
        <v>175</v>
      </c>
      <c r="AU185" s="251" t="s">
        <v>85</v>
      </c>
      <c r="AY185" s="14" t="s">
        <v>172</v>
      </c>
      <c r="BE185" s="252">
        <f>IF(N185="základní",J185,0)</f>
        <v>0</v>
      </c>
      <c r="BF185" s="252">
        <f>IF(N185="snížená",J185,0)</f>
        <v>0</v>
      </c>
      <c r="BG185" s="252">
        <f>IF(N185="zákl. přenesená",J185,0)</f>
        <v>0</v>
      </c>
      <c r="BH185" s="252">
        <f>IF(N185="sníž. přenesená",J185,0)</f>
        <v>0</v>
      </c>
      <c r="BI185" s="252">
        <f>IF(N185="nulová",J185,0)</f>
        <v>0</v>
      </c>
      <c r="BJ185" s="14" t="s">
        <v>83</v>
      </c>
      <c r="BK185" s="252">
        <f>ROUND(I185*H185,2)</f>
        <v>0</v>
      </c>
      <c r="BL185" s="14" t="s">
        <v>214</v>
      </c>
      <c r="BM185" s="251" t="s">
        <v>1295</v>
      </c>
    </row>
    <row r="186" s="2" customFormat="1" ht="37.8" customHeight="1">
      <c r="A186" s="35"/>
      <c r="B186" s="36"/>
      <c r="C186" s="239" t="s">
        <v>297</v>
      </c>
      <c r="D186" s="239" t="s">
        <v>175</v>
      </c>
      <c r="E186" s="240" t="s">
        <v>659</v>
      </c>
      <c r="F186" s="241" t="s">
        <v>660</v>
      </c>
      <c r="G186" s="242" t="s">
        <v>213</v>
      </c>
      <c r="H186" s="243">
        <v>16</v>
      </c>
      <c r="I186" s="244"/>
      <c r="J186" s="245">
        <f>ROUND(I186*H186,2)</f>
        <v>0</v>
      </c>
      <c r="K186" s="246"/>
      <c r="L186" s="41"/>
      <c r="M186" s="247" t="s">
        <v>1</v>
      </c>
      <c r="N186" s="248" t="s">
        <v>41</v>
      </c>
      <c r="O186" s="88"/>
      <c r="P186" s="249">
        <f>O186*H186</f>
        <v>0</v>
      </c>
      <c r="Q186" s="249">
        <v>4.206E-05</v>
      </c>
      <c r="R186" s="249">
        <f>Q186*H186</f>
        <v>0.00067296000000000001</v>
      </c>
      <c r="S186" s="249">
        <v>0</v>
      </c>
      <c r="T186" s="250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51" t="s">
        <v>214</v>
      </c>
      <c r="AT186" s="251" t="s">
        <v>175</v>
      </c>
      <c r="AU186" s="251" t="s">
        <v>85</v>
      </c>
      <c r="AY186" s="14" t="s">
        <v>172</v>
      </c>
      <c r="BE186" s="252">
        <f>IF(N186="základní",J186,0)</f>
        <v>0</v>
      </c>
      <c r="BF186" s="252">
        <f>IF(N186="snížená",J186,0)</f>
        <v>0</v>
      </c>
      <c r="BG186" s="252">
        <f>IF(N186="zákl. přenesená",J186,0)</f>
        <v>0</v>
      </c>
      <c r="BH186" s="252">
        <f>IF(N186="sníž. přenesená",J186,0)</f>
        <v>0</v>
      </c>
      <c r="BI186" s="252">
        <f>IF(N186="nulová",J186,0)</f>
        <v>0</v>
      </c>
      <c r="BJ186" s="14" t="s">
        <v>83</v>
      </c>
      <c r="BK186" s="252">
        <f>ROUND(I186*H186,2)</f>
        <v>0</v>
      </c>
      <c r="BL186" s="14" t="s">
        <v>214</v>
      </c>
      <c r="BM186" s="251" t="s">
        <v>661</v>
      </c>
    </row>
    <row r="187" s="2" customFormat="1" ht="37.8" customHeight="1">
      <c r="A187" s="35"/>
      <c r="B187" s="36"/>
      <c r="C187" s="239" t="s">
        <v>301</v>
      </c>
      <c r="D187" s="239" t="s">
        <v>175</v>
      </c>
      <c r="E187" s="240" t="s">
        <v>1296</v>
      </c>
      <c r="F187" s="241" t="s">
        <v>1297</v>
      </c>
      <c r="G187" s="242" t="s">
        <v>213</v>
      </c>
      <c r="H187" s="243">
        <v>8</v>
      </c>
      <c r="I187" s="244"/>
      <c r="J187" s="245">
        <f>ROUND(I187*H187,2)</f>
        <v>0</v>
      </c>
      <c r="K187" s="246"/>
      <c r="L187" s="41"/>
      <c r="M187" s="247" t="s">
        <v>1</v>
      </c>
      <c r="N187" s="248" t="s">
        <v>41</v>
      </c>
      <c r="O187" s="88"/>
      <c r="P187" s="249">
        <f>O187*H187</f>
        <v>0</v>
      </c>
      <c r="Q187" s="249">
        <v>0.00024000000000000001</v>
      </c>
      <c r="R187" s="249">
        <f>Q187*H187</f>
        <v>0.0019200000000000001</v>
      </c>
      <c r="S187" s="249">
        <v>0</v>
      </c>
      <c r="T187" s="250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51" t="s">
        <v>214</v>
      </c>
      <c r="AT187" s="251" t="s">
        <v>175</v>
      </c>
      <c r="AU187" s="251" t="s">
        <v>85</v>
      </c>
      <c r="AY187" s="14" t="s">
        <v>172</v>
      </c>
      <c r="BE187" s="252">
        <f>IF(N187="základní",J187,0)</f>
        <v>0</v>
      </c>
      <c r="BF187" s="252">
        <f>IF(N187="snížená",J187,0)</f>
        <v>0</v>
      </c>
      <c r="BG187" s="252">
        <f>IF(N187="zákl. přenesená",J187,0)</f>
        <v>0</v>
      </c>
      <c r="BH187" s="252">
        <f>IF(N187="sníž. přenesená",J187,0)</f>
        <v>0</v>
      </c>
      <c r="BI187" s="252">
        <f>IF(N187="nulová",J187,0)</f>
        <v>0</v>
      </c>
      <c r="BJ187" s="14" t="s">
        <v>83</v>
      </c>
      <c r="BK187" s="252">
        <f>ROUND(I187*H187,2)</f>
        <v>0</v>
      </c>
      <c r="BL187" s="14" t="s">
        <v>214</v>
      </c>
      <c r="BM187" s="251" t="s">
        <v>1298</v>
      </c>
    </row>
    <row r="188" s="2" customFormat="1" ht="24.15" customHeight="1">
      <c r="A188" s="35"/>
      <c r="B188" s="36"/>
      <c r="C188" s="239" t="s">
        <v>305</v>
      </c>
      <c r="D188" s="239" t="s">
        <v>175</v>
      </c>
      <c r="E188" s="240" t="s">
        <v>662</v>
      </c>
      <c r="F188" s="241" t="s">
        <v>663</v>
      </c>
      <c r="G188" s="242" t="s">
        <v>178</v>
      </c>
      <c r="H188" s="243">
        <v>2</v>
      </c>
      <c r="I188" s="244"/>
      <c r="J188" s="245">
        <f>ROUND(I188*H188,2)</f>
        <v>0</v>
      </c>
      <c r="K188" s="246"/>
      <c r="L188" s="41"/>
      <c r="M188" s="247" t="s">
        <v>1</v>
      </c>
      <c r="N188" s="248" t="s">
        <v>41</v>
      </c>
      <c r="O188" s="88"/>
      <c r="P188" s="249">
        <f>O188*H188</f>
        <v>0</v>
      </c>
      <c r="Q188" s="249">
        <v>0</v>
      </c>
      <c r="R188" s="249">
        <f>Q188*H188</f>
        <v>0</v>
      </c>
      <c r="S188" s="249">
        <v>0</v>
      </c>
      <c r="T188" s="250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51" t="s">
        <v>214</v>
      </c>
      <c r="AT188" s="251" t="s">
        <v>175</v>
      </c>
      <c r="AU188" s="251" t="s">
        <v>85</v>
      </c>
      <c r="AY188" s="14" t="s">
        <v>172</v>
      </c>
      <c r="BE188" s="252">
        <f>IF(N188="základní",J188,0)</f>
        <v>0</v>
      </c>
      <c r="BF188" s="252">
        <f>IF(N188="snížená",J188,0)</f>
        <v>0</v>
      </c>
      <c r="BG188" s="252">
        <f>IF(N188="zákl. přenesená",J188,0)</f>
        <v>0</v>
      </c>
      <c r="BH188" s="252">
        <f>IF(N188="sníž. přenesená",J188,0)</f>
        <v>0</v>
      </c>
      <c r="BI188" s="252">
        <f>IF(N188="nulová",J188,0)</f>
        <v>0</v>
      </c>
      <c r="BJ188" s="14" t="s">
        <v>83</v>
      </c>
      <c r="BK188" s="252">
        <f>ROUND(I188*H188,2)</f>
        <v>0</v>
      </c>
      <c r="BL188" s="14" t="s">
        <v>214</v>
      </c>
      <c r="BM188" s="251" t="s">
        <v>664</v>
      </c>
    </row>
    <row r="189" s="2" customFormat="1" ht="24.15" customHeight="1">
      <c r="A189" s="35"/>
      <c r="B189" s="36"/>
      <c r="C189" s="239" t="s">
        <v>309</v>
      </c>
      <c r="D189" s="239" t="s">
        <v>175</v>
      </c>
      <c r="E189" s="240" t="s">
        <v>1299</v>
      </c>
      <c r="F189" s="241" t="s">
        <v>1300</v>
      </c>
      <c r="G189" s="242" t="s">
        <v>178</v>
      </c>
      <c r="H189" s="243">
        <v>1</v>
      </c>
      <c r="I189" s="244"/>
      <c r="J189" s="245">
        <f>ROUND(I189*H189,2)</f>
        <v>0</v>
      </c>
      <c r="K189" s="246"/>
      <c r="L189" s="41"/>
      <c r="M189" s="247" t="s">
        <v>1</v>
      </c>
      <c r="N189" s="248" t="s">
        <v>41</v>
      </c>
      <c r="O189" s="88"/>
      <c r="P189" s="249">
        <f>O189*H189</f>
        <v>0</v>
      </c>
      <c r="Q189" s="249">
        <v>0.00022000000000000001</v>
      </c>
      <c r="R189" s="249">
        <f>Q189*H189</f>
        <v>0.00022000000000000001</v>
      </c>
      <c r="S189" s="249">
        <v>0</v>
      </c>
      <c r="T189" s="250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51" t="s">
        <v>214</v>
      </c>
      <c r="AT189" s="251" t="s">
        <v>175</v>
      </c>
      <c r="AU189" s="251" t="s">
        <v>85</v>
      </c>
      <c r="AY189" s="14" t="s">
        <v>172</v>
      </c>
      <c r="BE189" s="252">
        <f>IF(N189="základní",J189,0)</f>
        <v>0</v>
      </c>
      <c r="BF189" s="252">
        <f>IF(N189="snížená",J189,0)</f>
        <v>0</v>
      </c>
      <c r="BG189" s="252">
        <f>IF(N189="zákl. přenesená",J189,0)</f>
        <v>0</v>
      </c>
      <c r="BH189" s="252">
        <f>IF(N189="sníž. přenesená",J189,0)</f>
        <v>0</v>
      </c>
      <c r="BI189" s="252">
        <f>IF(N189="nulová",J189,0)</f>
        <v>0</v>
      </c>
      <c r="BJ189" s="14" t="s">
        <v>83</v>
      </c>
      <c r="BK189" s="252">
        <f>ROUND(I189*H189,2)</f>
        <v>0</v>
      </c>
      <c r="BL189" s="14" t="s">
        <v>214</v>
      </c>
      <c r="BM189" s="251" t="s">
        <v>1301</v>
      </c>
    </row>
    <row r="190" s="2" customFormat="1" ht="21.75" customHeight="1">
      <c r="A190" s="35"/>
      <c r="B190" s="36"/>
      <c r="C190" s="239" t="s">
        <v>313</v>
      </c>
      <c r="D190" s="239" t="s">
        <v>175</v>
      </c>
      <c r="E190" s="240" t="s">
        <v>665</v>
      </c>
      <c r="F190" s="241" t="s">
        <v>666</v>
      </c>
      <c r="G190" s="242" t="s">
        <v>178</v>
      </c>
      <c r="H190" s="243">
        <v>1</v>
      </c>
      <c r="I190" s="244"/>
      <c r="J190" s="245">
        <f>ROUND(I190*H190,2)</f>
        <v>0</v>
      </c>
      <c r="K190" s="246"/>
      <c r="L190" s="41"/>
      <c r="M190" s="247" t="s">
        <v>1</v>
      </c>
      <c r="N190" s="248" t="s">
        <v>41</v>
      </c>
      <c r="O190" s="88"/>
      <c r="P190" s="249">
        <f>O190*H190</f>
        <v>0</v>
      </c>
      <c r="Q190" s="249">
        <v>0.00011957</v>
      </c>
      <c r="R190" s="249">
        <f>Q190*H190</f>
        <v>0.00011957</v>
      </c>
      <c r="S190" s="249">
        <v>0</v>
      </c>
      <c r="T190" s="250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51" t="s">
        <v>214</v>
      </c>
      <c r="AT190" s="251" t="s">
        <v>175</v>
      </c>
      <c r="AU190" s="251" t="s">
        <v>85</v>
      </c>
      <c r="AY190" s="14" t="s">
        <v>172</v>
      </c>
      <c r="BE190" s="252">
        <f>IF(N190="základní",J190,0)</f>
        <v>0</v>
      </c>
      <c r="BF190" s="252">
        <f>IF(N190="snížená",J190,0)</f>
        <v>0</v>
      </c>
      <c r="BG190" s="252">
        <f>IF(N190="zákl. přenesená",J190,0)</f>
        <v>0</v>
      </c>
      <c r="BH190" s="252">
        <f>IF(N190="sníž. přenesená",J190,0)</f>
        <v>0</v>
      </c>
      <c r="BI190" s="252">
        <f>IF(N190="nulová",J190,0)</f>
        <v>0</v>
      </c>
      <c r="BJ190" s="14" t="s">
        <v>83</v>
      </c>
      <c r="BK190" s="252">
        <f>ROUND(I190*H190,2)</f>
        <v>0</v>
      </c>
      <c r="BL190" s="14" t="s">
        <v>214</v>
      </c>
      <c r="BM190" s="251" t="s">
        <v>667</v>
      </c>
    </row>
    <row r="191" s="2" customFormat="1" ht="24.15" customHeight="1">
      <c r="A191" s="35"/>
      <c r="B191" s="36"/>
      <c r="C191" s="239" t="s">
        <v>317</v>
      </c>
      <c r="D191" s="239" t="s">
        <v>175</v>
      </c>
      <c r="E191" s="240" t="s">
        <v>1302</v>
      </c>
      <c r="F191" s="241" t="s">
        <v>1303</v>
      </c>
      <c r="G191" s="242" t="s">
        <v>178</v>
      </c>
      <c r="H191" s="243">
        <v>1</v>
      </c>
      <c r="I191" s="244"/>
      <c r="J191" s="245">
        <f>ROUND(I191*H191,2)</f>
        <v>0</v>
      </c>
      <c r="K191" s="246"/>
      <c r="L191" s="41"/>
      <c r="M191" s="247" t="s">
        <v>1</v>
      </c>
      <c r="N191" s="248" t="s">
        <v>41</v>
      </c>
      <c r="O191" s="88"/>
      <c r="P191" s="249">
        <f>O191*H191</f>
        <v>0</v>
      </c>
      <c r="Q191" s="249">
        <v>0.00051999999999999995</v>
      </c>
      <c r="R191" s="249">
        <f>Q191*H191</f>
        <v>0.00051999999999999995</v>
      </c>
      <c r="S191" s="249">
        <v>0</v>
      </c>
      <c r="T191" s="250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51" t="s">
        <v>214</v>
      </c>
      <c r="AT191" s="251" t="s">
        <v>175</v>
      </c>
      <c r="AU191" s="251" t="s">
        <v>85</v>
      </c>
      <c r="AY191" s="14" t="s">
        <v>172</v>
      </c>
      <c r="BE191" s="252">
        <f>IF(N191="základní",J191,0)</f>
        <v>0</v>
      </c>
      <c r="BF191" s="252">
        <f>IF(N191="snížená",J191,0)</f>
        <v>0</v>
      </c>
      <c r="BG191" s="252">
        <f>IF(N191="zákl. přenesená",J191,0)</f>
        <v>0</v>
      </c>
      <c r="BH191" s="252">
        <f>IF(N191="sníž. přenesená",J191,0)</f>
        <v>0</v>
      </c>
      <c r="BI191" s="252">
        <f>IF(N191="nulová",J191,0)</f>
        <v>0</v>
      </c>
      <c r="BJ191" s="14" t="s">
        <v>83</v>
      </c>
      <c r="BK191" s="252">
        <f>ROUND(I191*H191,2)</f>
        <v>0</v>
      </c>
      <c r="BL191" s="14" t="s">
        <v>214</v>
      </c>
      <c r="BM191" s="251" t="s">
        <v>1304</v>
      </c>
    </row>
    <row r="192" s="2" customFormat="1" ht="24.15" customHeight="1">
      <c r="A192" s="35"/>
      <c r="B192" s="36"/>
      <c r="C192" s="239" t="s">
        <v>321</v>
      </c>
      <c r="D192" s="239" t="s">
        <v>175</v>
      </c>
      <c r="E192" s="240" t="s">
        <v>1305</v>
      </c>
      <c r="F192" s="241" t="s">
        <v>1306</v>
      </c>
      <c r="G192" s="242" t="s">
        <v>178</v>
      </c>
      <c r="H192" s="243">
        <v>1</v>
      </c>
      <c r="I192" s="244"/>
      <c r="J192" s="245">
        <f>ROUND(I192*H192,2)</f>
        <v>0</v>
      </c>
      <c r="K192" s="246"/>
      <c r="L192" s="41"/>
      <c r="M192" s="247" t="s">
        <v>1</v>
      </c>
      <c r="N192" s="248" t="s">
        <v>41</v>
      </c>
      <c r="O192" s="88"/>
      <c r="P192" s="249">
        <f>O192*H192</f>
        <v>0</v>
      </c>
      <c r="Q192" s="249">
        <v>0.00081999999999999998</v>
      </c>
      <c r="R192" s="249">
        <f>Q192*H192</f>
        <v>0.00081999999999999998</v>
      </c>
      <c r="S192" s="249">
        <v>0</v>
      </c>
      <c r="T192" s="250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51" t="s">
        <v>214</v>
      </c>
      <c r="AT192" s="251" t="s">
        <v>175</v>
      </c>
      <c r="AU192" s="251" t="s">
        <v>85</v>
      </c>
      <c r="AY192" s="14" t="s">
        <v>172</v>
      </c>
      <c r="BE192" s="252">
        <f>IF(N192="základní",J192,0)</f>
        <v>0</v>
      </c>
      <c r="BF192" s="252">
        <f>IF(N192="snížená",J192,0)</f>
        <v>0</v>
      </c>
      <c r="BG192" s="252">
        <f>IF(N192="zákl. přenesená",J192,0)</f>
        <v>0</v>
      </c>
      <c r="BH192" s="252">
        <f>IF(N192="sníž. přenesená",J192,0)</f>
        <v>0</v>
      </c>
      <c r="BI192" s="252">
        <f>IF(N192="nulová",J192,0)</f>
        <v>0</v>
      </c>
      <c r="BJ192" s="14" t="s">
        <v>83</v>
      </c>
      <c r="BK192" s="252">
        <f>ROUND(I192*H192,2)</f>
        <v>0</v>
      </c>
      <c r="BL192" s="14" t="s">
        <v>214</v>
      </c>
      <c r="BM192" s="251" t="s">
        <v>1307</v>
      </c>
    </row>
    <row r="193" s="2" customFormat="1" ht="16.5" customHeight="1">
      <c r="A193" s="35"/>
      <c r="B193" s="36"/>
      <c r="C193" s="239" t="s">
        <v>325</v>
      </c>
      <c r="D193" s="239" t="s">
        <v>175</v>
      </c>
      <c r="E193" s="240" t="s">
        <v>1308</v>
      </c>
      <c r="F193" s="241" t="s">
        <v>1309</v>
      </c>
      <c r="G193" s="242" t="s">
        <v>178</v>
      </c>
      <c r="H193" s="243">
        <v>1</v>
      </c>
      <c r="I193" s="244"/>
      <c r="J193" s="245">
        <f>ROUND(I193*H193,2)</f>
        <v>0</v>
      </c>
      <c r="K193" s="246"/>
      <c r="L193" s="41"/>
      <c r="M193" s="247" t="s">
        <v>1</v>
      </c>
      <c r="N193" s="248" t="s">
        <v>41</v>
      </c>
      <c r="O193" s="88"/>
      <c r="P193" s="249">
        <f>O193*H193</f>
        <v>0</v>
      </c>
      <c r="Q193" s="249">
        <v>0.00076999999999999996</v>
      </c>
      <c r="R193" s="249">
        <f>Q193*H193</f>
        <v>0.00076999999999999996</v>
      </c>
      <c r="S193" s="249">
        <v>0</v>
      </c>
      <c r="T193" s="250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51" t="s">
        <v>214</v>
      </c>
      <c r="AT193" s="251" t="s">
        <v>175</v>
      </c>
      <c r="AU193" s="251" t="s">
        <v>85</v>
      </c>
      <c r="AY193" s="14" t="s">
        <v>172</v>
      </c>
      <c r="BE193" s="252">
        <f>IF(N193="základní",J193,0)</f>
        <v>0</v>
      </c>
      <c r="BF193" s="252">
        <f>IF(N193="snížená",J193,0)</f>
        <v>0</v>
      </c>
      <c r="BG193" s="252">
        <f>IF(N193="zákl. přenesená",J193,0)</f>
        <v>0</v>
      </c>
      <c r="BH193" s="252">
        <f>IF(N193="sníž. přenesená",J193,0)</f>
        <v>0</v>
      </c>
      <c r="BI193" s="252">
        <f>IF(N193="nulová",J193,0)</f>
        <v>0</v>
      </c>
      <c r="BJ193" s="14" t="s">
        <v>83</v>
      </c>
      <c r="BK193" s="252">
        <f>ROUND(I193*H193,2)</f>
        <v>0</v>
      </c>
      <c r="BL193" s="14" t="s">
        <v>214</v>
      </c>
      <c r="BM193" s="251" t="s">
        <v>1310</v>
      </c>
    </row>
    <row r="194" s="2" customFormat="1" ht="21.75" customHeight="1">
      <c r="A194" s="35"/>
      <c r="B194" s="36"/>
      <c r="C194" s="239" t="s">
        <v>333</v>
      </c>
      <c r="D194" s="239" t="s">
        <v>175</v>
      </c>
      <c r="E194" s="240" t="s">
        <v>668</v>
      </c>
      <c r="F194" s="241" t="s">
        <v>669</v>
      </c>
      <c r="G194" s="242" t="s">
        <v>178</v>
      </c>
      <c r="H194" s="243">
        <v>3</v>
      </c>
      <c r="I194" s="244"/>
      <c r="J194" s="245">
        <f>ROUND(I194*H194,2)</f>
        <v>0</v>
      </c>
      <c r="K194" s="246"/>
      <c r="L194" s="41"/>
      <c r="M194" s="247" t="s">
        <v>1</v>
      </c>
      <c r="N194" s="248" t="s">
        <v>41</v>
      </c>
      <c r="O194" s="88"/>
      <c r="P194" s="249">
        <f>O194*H194</f>
        <v>0</v>
      </c>
      <c r="Q194" s="249">
        <v>0.00020956999999999999</v>
      </c>
      <c r="R194" s="249">
        <f>Q194*H194</f>
        <v>0.00062870999999999999</v>
      </c>
      <c r="S194" s="249">
        <v>0</v>
      </c>
      <c r="T194" s="250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51" t="s">
        <v>214</v>
      </c>
      <c r="AT194" s="251" t="s">
        <v>175</v>
      </c>
      <c r="AU194" s="251" t="s">
        <v>85</v>
      </c>
      <c r="AY194" s="14" t="s">
        <v>172</v>
      </c>
      <c r="BE194" s="252">
        <f>IF(N194="základní",J194,0)</f>
        <v>0</v>
      </c>
      <c r="BF194" s="252">
        <f>IF(N194="snížená",J194,0)</f>
        <v>0</v>
      </c>
      <c r="BG194" s="252">
        <f>IF(N194="zákl. přenesená",J194,0)</f>
        <v>0</v>
      </c>
      <c r="BH194" s="252">
        <f>IF(N194="sníž. přenesená",J194,0)</f>
        <v>0</v>
      </c>
      <c r="BI194" s="252">
        <f>IF(N194="nulová",J194,0)</f>
        <v>0</v>
      </c>
      <c r="BJ194" s="14" t="s">
        <v>83</v>
      </c>
      <c r="BK194" s="252">
        <f>ROUND(I194*H194,2)</f>
        <v>0</v>
      </c>
      <c r="BL194" s="14" t="s">
        <v>214</v>
      </c>
      <c r="BM194" s="251" t="s">
        <v>670</v>
      </c>
    </row>
    <row r="195" s="2" customFormat="1" ht="21.75" customHeight="1">
      <c r="A195" s="35"/>
      <c r="B195" s="36"/>
      <c r="C195" s="239" t="s">
        <v>338</v>
      </c>
      <c r="D195" s="239" t="s">
        <v>175</v>
      </c>
      <c r="E195" s="240" t="s">
        <v>1311</v>
      </c>
      <c r="F195" s="241" t="s">
        <v>1312</v>
      </c>
      <c r="G195" s="242" t="s">
        <v>178</v>
      </c>
      <c r="H195" s="243">
        <v>2</v>
      </c>
      <c r="I195" s="244"/>
      <c r="J195" s="245">
        <f>ROUND(I195*H195,2)</f>
        <v>0</v>
      </c>
      <c r="K195" s="246"/>
      <c r="L195" s="41"/>
      <c r="M195" s="247" t="s">
        <v>1</v>
      </c>
      <c r="N195" s="248" t="s">
        <v>41</v>
      </c>
      <c r="O195" s="88"/>
      <c r="P195" s="249">
        <f>O195*H195</f>
        <v>0</v>
      </c>
      <c r="Q195" s="249">
        <v>0.00050000000000000001</v>
      </c>
      <c r="R195" s="249">
        <f>Q195*H195</f>
        <v>0.001</v>
      </c>
      <c r="S195" s="249">
        <v>0</v>
      </c>
      <c r="T195" s="250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51" t="s">
        <v>214</v>
      </c>
      <c r="AT195" s="251" t="s">
        <v>175</v>
      </c>
      <c r="AU195" s="251" t="s">
        <v>85</v>
      </c>
      <c r="AY195" s="14" t="s">
        <v>172</v>
      </c>
      <c r="BE195" s="252">
        <f>IF(N195="základní",J195,0)</f>
        <v>0</v>
      </c>
      <c r="BF195" s="252">
        <f>IF(N195="snížená",J195,0)</f>
        <v>0</v>
      </c>
      <c r="BG195" s="252">
        <f>IF(N195="zákl. přenesená",J195,0)</f>
        <v>0</v>
      </c>
      <c r="BH195" s="252">
        <f>IF(N195="sníž. přenesená",J195,0)</f>
        <v>0</v>
      </c>
      <c r="BI195" s="252">
        <f>IF(N195="nulová",J195,0)</f>
        <v>0</v>
      </c>
      <c r="BJ195" s="14" t="s">
        <v>83</v>
      </c>
      <c r="BK195" s="252">
        <f>ROUND(I195*H195,2)</f>
        <v>0</v>
      </c>
      <c r="BL195" s="14" t="s">
        <v>214</v>
      </c>
      <c r="BM195" s="251" t="s">
        <v>1313</v>
      </c>
    </row>
    <row r="196" s="2" customFormat="1" ht="21.75" customHeight="1">
      <c r="A196" s="35"/>
      <c r="B196" s="36"/>
      <c r="C196" s="239" t="s">
        <v>343</v>
      </c>
      <c r="D196" s="239" t="s">
        <v>175</v>
      </c>
      <c r="E196" s="240" t="s">
        <v>1314</v>
      </c>
      <c r="F196" s="241" t="s">
        <v>1315</v>
      </c>
      <c r="G196" s="242" t="s">
        <v>178</v>
      </c>
      <c r="H196" s="243">
        <v>2</v>
      </c>
      <c r="I196" s="244"/>
      <c r="J196" s="245">
        <f>ROUND(I196*H196,2)</f>
        <v>0</v>
      </c>
      <c r="K196" s="246"/>
      <c r="L196" s="41"/>
      <c r="M196" s="247" t="s">
        <v>1</v>
      </c>
      <c r="N196" s="248" t="s">
        <v>41</v>
      </c>
      <c r="O196" s="88"/>
      <c r="P196" s="249">
        <f>O196*H196</f>
        <v>0</v>
      </c>
      <c r="Q196" s="249">
        <v>0.00069999999999999999</v>
      </c>
      <c r="R196" s="249">
        <f>Q196*H196</f>
        <v>0.0014</v>
      </c>
      <c r="S196" s="249">
        <v>0</v>
      </c>
      <c r="T196" s="250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51" t="s">
        <v>214</v>
      </c>
      <c r="AT196" s="251" t="s">
        <v>175</v>
      </c>
      <c r="AU196" s="251" t="s">
        <v>85</v>
      </c>
      <c r="AY196" s="14" t="s">
        <v>172</v>
      </c>
      <c r="BE196" s="252">
        <f>IF(N196="základní",J196,0)</f>
        <v>0</v>
      </c>
      <c r="BF196" s="252">
        <f>IF(N196="snížená",J196,0)</f>
        <v>0</v>
      </c>
      <c r="BG196" s="252">
        <f>IF(N196="zákl. přenesená",J196,0)</f>
        <v>0</v>
      </c>
      <c r="BH196" s="252">
        <f>IF(N196="sníž. přenesená",J196,0)</f>
        <v>0</v>
      </c>
      <c r="BI196" s="252">
        <f>IF(N196="nulová",J196,0)</f>
        <v>0</v>
      </c>
      <c r="BJ196" s="14" t="s">
        <v>83</v>
      </c>
      <c r="BK196" s="252">
        <f>ROUND(I196*H196,2)</f>
        <v>0</v>
      </c>
      <c r="BL196" s="14" t="s">
        <v>214</v>
      </c>
      <c r="BM196" s="251" t="s">
        <v>1316</v>
      </c>
    </row>
    <row r="197" s="2" customFormat="1" ht="33" customHeight="1">
      <c r="A197" s="35"/>
      <c r="B197" s="36"/>
      <c r="C197" s="239" t="s">
        <v>347</v>
      </c>
      <c r="D197" s="239" t="s">
        <v>175</v>
      </c>
      <c r="E197" s="240" t="s">
        <v>671</v>
      </c>
      <c r="F197" s="241" t="s">
        <v>672</v>
      </c>
      <c r="G197" s="242" t="s">
        <v>178</v>
      </c>
      <c r="H197" s="243">
        <v>1</v>
      </c>
      <c r="I197" s="244"/>
      <c r="J197" s="245">
        <f>ROUND(I197*H197,2)</f>
        <v>0</v>
      </c>
      <c r="K197" s="246"/>
      <c r="L197" s="41"/>
      <c r="M197" s="247" t="s">
        <v>1</v>
      </c>
      <c r="N197" s="248" t="s">
        <v>41</v>
      </c>
      <c r="O197" s="88"/>
      <c r="P197" s="249">
        <f>O197*H197</f>
        <v>0</v>
      </c>
      <c r="Q197" s="249">
        <v>0.00199957</v>
      </c>
      <c r="R197" s="249">
        <f>Q197*H197</f>
        <v>0.00199957</v>
      </c>
      <c r="S197" s="249">
        <v>0</v>
      </c>
      <c r="T197" s="250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51" t="s">
        <v>214</v>
      </c>
      <c r="AT197" s="251" t="s">
        <v>175</v>
      </c>
      <c r="AU197" s="251" t="s">
        <v>85</v>
      </c>
      <c r="AY197" s="14" t="s">
        <v>172</v>
      </c>
      <c r="BE197" s="252">
        <f>IF(N197="základní",J197,0)</f>
        <v>0</v>
      </c>
      <c r="BF197" s="252">
        <f>IF(N197="snížená",J197,0)</f>
        <v>0</v>
      </c>
      <c r="BG197" s="252">
        <f>IF(N197="zákl. přenesená",J197,0)</f>
        <v>0</v>
      </c>
      <c r="BH197" s="252">
        <f>IF(N197="sníž. přenesená",J197,0)</f>
        <v>0</v>
      </c>
      <c r="BI197" s="252">
        <f>IF(N197="nulová",J197,0)</f>
        <v>0</v>
      </c>
      <c r="BJ197" s="14" t="s">
        <v>83</v>
      </c>
      <c r="BK197" s="252">
        <f>ROUND(I197*H197,2)</f>
        <v>0</v>
      </c>
      <c r="BL197" s="14" t="s">
        <v>214</v>
      </c>
      <c r="BM197" s="251" t="s">
        <v>673</v>
      </c>
    </row>
    <row r="198" s="2" customFormat="1" ht="24.15" customHeight="1">
      <c r="A198" s="35"/>
      <c r="B198" s="36"/>
      <c r="C198" s="239" t="s">
        <v>351</v>
      </c>
      <c r="D198" s="239" t="s">
        <v>175</v>
      </c>
      <c r="E198" s="240" t="s">
        <v>674</v>
      </c>
      <c r="F198" s="241" t="s">
        <v>675</v>
      </c>
      <c r="G198" s="242" t="s">
        <v>178</v>
      </c>
      <c r="H198" s="243">
        <v>1</v>
      </c>
      <c r="I198" s="244"/>
      <c r="J198" s="245">
        <f>ROUND(I198*H198,2)</f>
        <v>0</v>
      </c>
      <c r="K198" s="246"/>
      <c r="L198" s="41"/>
      <c r="M198" s="247" t="s">
        <v>1</v>
      </c>
      <c r="N198" s="248" t="s">
        <v>41</v>
      </c>
      <c r="O198" s="88"/>
      <c r="P198" s="249">
        <f>O198*H198</f>
        <v>0</v>
      </c>
      <c r="Q198" s="249">
        <v>0.00014956999999999999</v>
      </c>
      <c r="R198" s="249">
        <f>Q198*H198</f>
        <v>0.00014956999999999999</v>
      </c>
      <c r="S198" s="249">
        <v>0</v>
      </c>
      <c r="T198" s="250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51" t="s">
        <v>214</v>
      </c>
      <c r="AT198" s="251" t="s">
        <v>175</v>
      </c>
      <c r="AU198" s="251" t="s">
        <v>85</v>
      </c>
      <c r="AY198" s="14" t="s">
        <v>172</v>
      </c>
      <c r="BE198" s="252">
        <f>IF(N198="základní",J198,0)</f>
        <v>0</v>
      </c>
      <c r="BF198" s="252">
        <f>IF(N198="snížená",J198,0)</f>
        <v>0</v>
      </c>
      <c r="BG198" s="252">
        <f>IF(N198="zákl. přenesená",J198,0)</f>
        <v>0</v>
      </c>
      <c r="BH198" s="252">
        <f>IF(N198="sníž. přenesená",J198,0)</f>
        <v>0</v>
      </c>
      <c r="BI198" s="252">
        <f>IF(N198="nulová",J198,0)</f>
        <v>0</v>
      </c>
      <c r="BJ198" s="14" t="s">
        <v>83</v>
      </c>
      <c r="BK198" s="252">
        <f>ROUND(I198*H198,2)</f>
        <v>0</v>
      </c>
      <c r="BL198" s="14" t="s">
        <v>214</v>
      </c>
      <c r="BM198" s="251" t="s">
        <v>676</v>
      </c>
    </row>
    <row r="199" s="2" customFormat="1" ht="24.15" customHeight="1">
      <c r="A199" s="35"/>
      <c r="B199" s="36"/>
      <c r="C199" s="239" t="s">
        <v>355</v>
      </c>
      <c r="D199" s="239" t="s">
        <v>175</v>
      </c>
      <c r="E199" s="240" t="s">
        <v>677</v>
      </c>
      <c r="F199" s="241" t="s">
        <v>678</v>
      </c>
      <c r="G199" s="242" t="s">
        <v>213</v>
      </c>
      <c r="H199" s="243">
        <v>24</v>
      </c>
      <c r="I199" s="244"/>
      <c r="J199" s="245">
        <f>ROUND(I199*H199,2)</f>
        <v>0</v>
      </c>
      <c r="K199" s="246"/>
      <c r="L199" s="41"/>
      <c r="M199" s="247" t="s">
        <v>1</v>
      </c>
      <c r="N199" s="248" t="s">
        <v>41</v>
      </c>
      <c r="O199" s="88"/>
      <c r="P199" s="249">
        <f>O199*H199</f>
        <v>0</v>
      </c>
      <c r="Q199" s="249">
        <v>0.00039596999999999999</v>
      </c>
      <c r="R199" s="249">
        <f>Q199*H199</f>
        <v>0.0095032799999999994</v>
      </c>
      <c r="S199" s="249">
        <v>0</v>
      </c>
      <c r="T199" s="250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51" t="s">
        <v>214</v>
      </c>
      <c r="AT199" s="251" t="s">
        <v>175</v>
      </c>
      <c r="AU199" s="251" t="s">
        <v>85</v>
      </c>
      <c r="AY199" s="14" t="s">
        <v>172</v>
      </c>
      <c r="BE199" s="252">
        <f>IF(N199="základní",J199,0)</f>
        <v>0</v>
      </c>
      <c r="BF199" s="252">
        <f>IF(N199="snížená",J199,0)</f>
        <v>0</v>
      </c>
      <c r="BG199" s="252">
        <f>IF(N199="zákl. přenesená",J199,0)</f>
        <v>0</v>
      </c>
      <c r="BH199" s="252">
        <f>IF(N199="sníž. přenesená",J199,0)</f>
        <v>0</v>
      </c>
      <c r="BI199" s="252">
        <f>IF(N199="nulová",J199,0)</f>
        <v>0</v>
      </c>
      <c r="BJ199" s="14" t="s">
        <v>83</v>
      </c>
      <c r="BK199" s="252">
        <f>ROUND(I199*H199,2)</f>
        <v>0</v>
      </c>
      <c r="BL199" s="14" t="s">
        <v>214</v>
      </c>
      <c r="BM199" s="251" t="s">
        <v>679</v>
      </c>
    </row>
    <row r="200" s="2" customFormat="1" ht="21.75" customHeight="1">
      <c r="A200" s="35"/>
      <c r="B200" s="36"/>
      <c r="C200" s="239" t="s">
        <v>359</v>
      </c>
      <c r="D200" s="239" t="s">
        <v>175</v>
      </c>
      <c r="E200" s="240" t="s">
        <v>680</v>
      </c>
      <c r="F200" s="241" t="s">
        <v>681</v>
      </c>
      <c r="G200" s="242" t="s">
        <v>213</v>
      </c>
      <c r="H200" s="243">
        <v>24</v>
      </c>
      <c r="I200" s="244"/>
      <c r="J200" s="245">
        <f>ROUND(I200*H200,2)</f>
        <v>0</v>
      </c>
      <c r="K200" s="246"/>
      <c r="L200" s="41"/>
      <c r="M200" s="247" t="s">
        <v>1</v>
      </c>
      <c r="N200" s="248" t="s">
        <v>41</v>
      </c>
      <c r="O200" s="88"/>
      <c r="P200" s="249">
        <f>O200*H200</f>
        <v>0</v>
      </c>
      <c r="Q200" s="249">
        <v>1.0000000000000001E-05</v>
      </c>
      <c r="R200" s="249">
        <f>Q200*H200</f>
        <v>0.00024000000000000003</v>
      </c>
      <c r="S200" s="249">
        <v>0</v>
      </c>
      <c r="T200" s="250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51" t="s">
        <v>214</v>
      </c>
      <c r="AT200" s="251" t="s">
        <v>175</v>
      </c>
      <c r="AU200" s="251" t="s">
        <v>85</v>
      </c>
      <c r="AY200" s="14" t="s">
        <v>172</v>
      </c>
      <c r="BE200" s="252">
        <f>IF(N200="základní",J200,0)</f>
        <v>0</v>
      </c>
      <c r="BF200" s="252">
        <f>IF(N200="snížená",J200,0)</f>
        <v>0</v>
      </c>
      <c r="BG200" s="252">
        <f>IF(N200="zákl. přenesená",J200,0)</f>
        <v>0</v>
      </c>
      <c r="BH200" s="252">
        <f>IF(N200="sníž. přenesená",J200,0)</f>
        <v>0</v>
      </c>
      <c r="BI200" s="252">
        <f>IF(N200="nulová",J200,0)</f>
        <v>0</v>
      </c>
      <c r="BJ200" s="14" t="s">
        <v>83</v>
      </c>
      <c r="BK200" s="252">
        <f>ROUND(I200*H200,2)</f>
        <v>0</v>
      </c>
      <c r="BL200" s="14" t="s">
        <v>214</v>
      </c>
      <c r="BM200" s="251" t="s">
        <v>682</v>
      </c>
    </row>
    <row r="201" s="2" customFormat="1" ht="24.15" customHeight="1">
      <c r="A201" s="35"/>
      <c r="B201" s="36"/>
      <c r="C201" s="239" t="s">
        <v>363</v>
      </c>
      <c r="D201" s="239" t="s">
        <v>175</v>
      </c>
      <c r="E201" s="240" t="s">
        <v>683</v>
      </c>
      <c r="F201" s="241" t="s">
        <v>684</v>
      </c>
      <c r="G201" s="242" t="s">
        <v>227</v>
      </c>
      <c r="H201" s="264"/>
      <c r="I201" s="244"/>
      <c r="J201" s="245">
        <f>ROUND(I201*H201,2)</f>
        <v>0</v>
      </c>
      <c r="K201" s="246"/>
      <c r="L201" s="41"/>
      <c r="M201" s="247" t="s">
        <v>1</v>
      </c>
      <c r="N201" s="248" t="s">
        <v>41</v>
      </c>
      <c r="O201" s="88"/>
      <c r="P201" s="249">
        <f>O201*H201</f>
        <v>0</v>
      </c>
      <c r="Q201" s="249">
        <v>0</v>
      </c>
      <c r="R201" s="249">
        <f>Q201*H201</f>
        <v>0</v>
      </c>
      <c r="S201" s="249">
        <v>0</v>
      </c>
      <c r="T201" s="250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51" t="s">
        <v>214</v>
      </c>
      <c r="AT201" s="251" t="s">
        <v>175</v>
      </c>
      <c r="AU201" s="251" t="s">
        <v>85</v>
      </c>
      <c r="AY201" s="14" t="s">
        <v>172</v>
      </c>
      <c r="BE201" s="252">
        <f>IF(N201="základní",J201,0)</f>
        <v>0</v>
      </c>
      <c r="BF201" s="252">
        <f>IF(N201="snížená",J201,0)</f>
        <v>0</v>
      </c>
      <c r="BG201" s="252">
        <f>IF(N201="zákl. přenesená",J201,0)</f>
        <v>0</v>
      </c>
      <c r="BH201" s="252">
        <f>IF(N201="sníž. přenesená",J201,0)</f>
        <v>0</v>
      </c>
      <c r="BI201" s="252">
        <f>IF(N201="nulová",J201,0)</f>
        <v>0</v>
      </c>
      <c r="BJ201" s="14" t="s">
        <v>83</v>
      </c>
      <c r="BK201" s="252">
        <f>ROUND(I201*H201,2)</f>
        <v>0</v>
      </c>
      <c r="BL201" s="14" t="s">
        <v>214</v>
      </c>
      <c r="BM201" s="251" t="s">
        <v>685</v>
      </c>
    </row>
    <row r="202" s="2" customFormat="1" ht="24.15" customHeight="1">
      <c r="A202" s="35"/>
      <c r="B202" s="36"/>
      <c r="C202" s="239" t="s">
        <v>367</v>
      </c>
      <c r="D202" s="239" t="s">
        <v>175</v>
      </c>
      <c r="E202" s="240" t="s">
        <v>686</v>
      </c>
      <c r="F202" s="241" t="s">
        <v>687</v>
      </c>
      <c r="G202" s="242" t="s">
        <v>227</v>
      </c>
      <c r="H202" s="264"/>
      <c r="I202" s="244"/>
      <c r="J202" s="245">
        <f>ROUND(I202*H202,2)</f>
        <v>0</v>
      </c>
      <c r="K202" s="246"/>
      <c r="L202" s="41"/>
      <c r="M202" s="247" t="s">
        <v>1</v>
      </c>
      <c r="N202" s="248" t="s">
        <v>41</v>
      </c>
      <c r="O202" s="88"/>
      <c r="P202" s="249">
        <f>O202*H202</f>
        <v>0</v>
      </c>
      <c r="Q202" s="249">
        <v>0</v>
      </c>
      <c r="R202" s="249">
        <f>Q202*H202</f>
        <v>0</v>
      </c>
      <c r="S202" s="249">
        <v>0</v>
      </c>
      <c r="T202" s="250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51" t="s">
        <v>214</v>
      </c>
      <c r="AT202" s="251" t="s">
        <v>175</v>
      </c>
      <c r="AU202" s="251" t="s">
        <v>85</v>
      </c>
      <c r="AY202" s="14" t="s">
        <v>172</v>
      </c>
      <c r="BE202" s="252">
        <f>IF(N202="základní",J202,0)</f>
        <v>0</v>
      </c>
      <c r="BF202" s="252">
        <f>IF(N202="snížená",J202,0)</f>
        <v>0</v>
      </c>
      <c r="BG202" s="252">
        <f>IF(N202="zákl. přenesená",J202,0)</f>
        <v>0</v>
      </c>
      <c r="BH202" s="252">
        <f>IF(N202="sníž. přenesená",J202,0)</f>
        <v>0</v>
      </c>
      <c r="BI202" s="252">
        <f>IF(N202="nulová",J202,0)</f>
        <v>0</v>
      </c>
      <c r="BJ202" s="14" t="s">
        <v>83</v>
      </c>
      <c r="BK202" s="252">
        <f>ROUND(I202*H202,2)</f>
        <v>0</v>
      </c>
      <c r="BL202" s="14" t="s">
        <v>214</v>
      </c>
      <c r="BM202" s="251" t="s">
        <v>688</v>
      </c>
    </row>
    <row r="203" s="12" customFormat="1" ht="22.8" customHeight="1">
      <c r="A203" s="12"/>
      <c r="B203" s="223"/>
      <c r="C203" s="224"/>
      <c r="D203" s="225" t="s">
        <v>75</v>
      </c>
      <c r="E203" s="237" t="s">
        <v>689</v>
      </c>
      <c r="F203" s="237" t="s">
        <v>690</v>
      </c>
      <c r="G203" s="224"/>
      <c r="H203" s="224"/>
      <c r="I203" s="227"/>
      <c r="J203" s="238">
        <f>BK203</f>
        <v>0</v>
      </c>
      <c r="K203" s="224"/>
      <c r="L203" s="229"/>
      <c r="M203" s="230"/>
      <c r="N203" s="231"/>
      <c r="O203" s="231"/>
      <c r="P203" s="232">
        <f>SUM(P204:P208)</f>
        <v>0</v>
      </c>
      <c r="Q203" s="231"/>
      <c r="R203" s="232">
        <f>SUM(R204:R208)</f>
        <v>0.0074995699999999997</v>
      </c>
      <c r="S203" s="231"/>
      <c r="T203" s="233">
        <f>SUM(T204:T208)</f>
        <v>0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234" t="s">
        <v>85</v>
      </c>
      <c r="AT203" s="235" t="s">
        <v>75</v>
      </c>
      <c r="AU203" s="235" t="s">
        <v>83</v>
      </c>
      <c r="AY203" s="234" t="s">
        <v>172</v>
      </c>
      <c r="BK203" s="236">
        <f>SUM(BK204:BK208)</f>
        <v>0</v>
      </c>
    </row>
    <row r="204" s="2" customFormat="1" ht="21.75" customHeight="1">
      <c r="A204" s="35"/>
      <c r="B204" s="36"/>
      <c r="C204" s="239" t="s">
        <v>371</v>
      </c>
      <c r="D204" s="239" t="s">
        <v>175</v>
      </c>
      <c r="E204" s="240" t="s">
        <v>691</v>
      </c>
      <c r="F204" s="241" t="s">
        <v>692</v>
      </c>
      <c r="G204" s="242" t="s">
        <v>178</v>
      </c>
      <c r="H204" s="243">
        <v>1</v>
      </c>
      <c r="I204" s="244"/>
      <c r="J204" s="245">
        <f>ROUND(I204*H204,2)</f>
        <v>0</v>
      </c>
      <c r="K204" s="246"/>
      <c r="L204" s="41"/>
      <c r="M204" s="247" t="s">
        <v>1</v>
      </c>
      <c r="N204" s="248" t="s">
        <v>41</v>
      </c>
      <c r="O204" s="88"/>
      <c r="P204" s="249">
        <f>O204*H204</f>
        <v>0</v>
      </c>
      <c r="Q204" s="249">
        <v>1.9570000000000001E-05</v>
      </c>
      <c r="R204" s="249">
        <f>Q204*H204</f>
        <v>1.9570000000000001E-05</v>
      </c>
      <c r="S204" s="249">
        <v>0</v>
      </c>
      <c r="T204" s="250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51" t="s">
        <v>214</v>
      </c>
      <c r="AT204" s="251" t="s">
        <v>175</v>
      </c>
      <c r="AU204" s="251" t="s">
        <v>85</v>
      </c>
      <c r="AY204" s="14" t="s">
        <v>172</v>
      </c>
      <c r="BE204" s="252">
        <f>IF(N204="základní",J204,0)</f>
        <v>0</v>
      </c>
      <c r="BF204" s="252">
        <f>IF(N204="snížená",J204,0)</f>
        <v>0</v>
      </c>
      <c r="BG204" s="252">
        <f>IF(N204="zákl. přenesená",J204,0)</f>
        <v>0</v>
      </c>
      <c r="BH204" s="252">
        <f>IF(N204="sníž. přenesená",J204,0)</f>
        <v>0</v>
      </c>
      <c r="BI204" s="252">
        <f>IF(N204="nulová",J204,0)</f>
        <v>0</v>
      </c>
      <c r="BJ204" s="14" t="s">
        <v>83</v>
      </c>
      <c r="BK204" s="252">
        <f>ROUND(I204*H204,2)</f>
        <v>0</v>
      </c>
      <c r="BL204" s="14" t="s">
        <v>214</v>
      </c>
      <c r="BM204" s="251" t="s">
        <v>693</v>
      </c>
    </row>
    <row r="205" s="2" customFormat="1" ht="16.5" customHeight="1">
      <c r="A205" s="35"/>
      <c r="B205" s="36"/>
      <c r="C205" s="253" t="s">
        <v>375</v>
      </c>
      <c r="D205" s="253" t="s">
        <v>181</v>
      </c>
      <c r="E205" s="254" t="s">
        <v>694</v>
      </c>
      <c r="F205" s="255" t="s">
        <v>695</v>
      </c>
      <c r="G205" s="256" t="s">
        <v>504</v>
      </c>
      <c r="H205" s="257">
        <v>1</v>
      </c>
      <c r="I205" s="258"/>
      <c r="J205" s="259">
        <f>ROUND(I205*H205,2)</f>
        <v>0</v>
      </c>
      <c r="K205" s="260"/>
      <c r="L205" s="261"/>
      <c r="M205" s="262" t="s">
        <v>1</v>
      </c>
      <c r="N205" s="263" t="s">
        <v>41</v>
      </c>
      <c r="O205" s="88"/>
      <c r="P205" s="249">
        <f>O205*H205</f>
        <v>0</v>
      </c>
      <c r="Q205" s="249">
        <v>0</v>
      </c>
      <c r="R205" s="249">
        <f>Q205*H205</f>
        <v>0</v>
      </c>
      <c r="S205" s="249">
        <v>0</v>
      </c>
      <c r="T205" s="250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51" t="s">
        <v>309</v>
      </c>
      <c r="AT205" s="251" t="s">
        <v>181</v>
      </c>
      <c r="AU205" s="251" t="s">
        <v>85</v>
      </c>
      <c r="AY205" s="14" t="s">
        <v>172</v>
      </c>
      <c r="BE205" s="252">
        <f>IF(N205="základní",J205,0)</f>
        <v>0</v>
      </c>
      <c r="BF205" s="252">
        <f>IF(N205="snížená",J205,0)</f>
        <v>0</v>
      </c>
      <c r="BG205" s="252">
        <f>IF(N205="zákl. přenesená",J205,0)</f>
        <v>0</v>
      </c>
      <c r="BH205" s="252">
        <f>IF(N205="sníž. přenesená",J205,0)</f>
        <v>0</v>
      </c>
      <c r="BI205" s="252">
        <f>IF(N205="nulová",J205,0)</f>
        <v>0</v>
      </c>
      <c r="BJ205" s="14" t="s">
        <v>83</v>
      </c>
      <c r="BK205" s="252">
        <f>ROUND(I205*H205,2)</f>
        <v>0</v>
      </c>
      <c r="BL205" s="14" t="s">
        <v>214</v>
      </c>
      <c r="BM205" s="251" t="s">
        <v>696</v>
      </c>
    </row>
    <row r="206" s="2" customFormat="1" ht="37.8" customHeight="1">
      <c r="A206" s="35"/>
      <c r="B206" s="36"/>
      <c r="C206" s="239" t="s">
        <v>379</v>
      </c>
      <c r="D206" s="239" t="s">
        <v>175</v>
      </c>
      <c r="E206" s="240" t="s">
        <v>1317</v>
      </c>
      <c r="F206" s="241" t="s">
        <v>1318</v>
      </c>
      <c r="G206" s="242" t="s">
        <v>504</v>
      </c>
      <c r="H206" s="243">
        <v>1</v>
      </c>
      <c r="I206" s="244"/>
      <c r="J206" s="245">
        <f>ROUND(I206*H206,2)</f>
        <v>0</v>
      </c>
      <c r="K206" s="246"/>
      <c r="L206" s="41"/>
      <c r="M206" s="247" t="s">
        <v>1</v>
      </c>
      <c r="N206" s="248" t="s">
        <v>41</v>
      </c>
      <c r="O206" s="88"/>
      <c r="P206" s="249">
        <f>O206*H206</f>
        <v>0</v>
      </c>
      <c r="Q206" s="249">
        <v>0.0074799999999999997</v>
      </c>
      <c r="R206" s="249">
        <f>Q206*H206</f>
        <v>0.0074799999999999997</v>
      </c>
      <c r="S206" s="249">
        <v>0</v>
      </c>
      <c r="T206" s="250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51" t="s">
        <v>214</v>
      </c>
      <c r="AT206" s="251" t="s">
        <v>175</v>
      </c>
      <c r="AU206" s="251" t="s">
        <v>85</v>
      </c>
      <c r="AY206" s="14" t="s">
        <v>172</v>
      </c>
      <c r="BE206" s="252">
        <f>IF(N206="základní",J206,0)</f>
        <v>0</v>
      </c>
      <c r="BF206" s="252">
        <f>IF(N206="snížená",J206,0)</f>
        <v>0</v>
      </c>
      <c r="BG206" s="252">
        <f>IF(N206="zákl. přenesená",J206,0)</f>
        <v>0</v>
      </c>
      <c r="BH206" s="252">
        <f>IF(N206="sníž. přenesená",J206,0)</f>
        <v>0</v>
      </c>
      <c r="BI206" s="252">
        <f>IF(N206="nulová",J206,0)</f>
        <v>0</v>
      </c>
      <c r="BJ206" s="14" t="s">
        <v>83</v>
      </c>
      <c r="BK206" s="252">
        <f>ROUND(I206*H206,2)</f>
        <v>0</v>
      </c>
      <c r="BL206" s="14" t="s">
        <v>214</v>
      </c>
      <c r="BM206" s="251" t="s">
        <v>1319</v>
      </c>
    </row>
    <row r="207" s="2" customFormat="1" ht="24.15" customHeight="1">
      <c r="A207" s="35"/>
      <c r="B207" s="36"/>
      <c r="C207" s="239" t="s">
        <v>383</v>
      </c>
      <c r="D207" s="239" t="s">
        <v>175</v>
      </c>
      <c r="E207" s="240" t="s">
        <v>697</v>
      </c>
      <c r="F207" s="241" t="s">
        <v>698</v>
      </c>
      <c r="G207" s="242" t="s">
        <v>227</v>
      </c>
      <c r="H207" s="264"/>
      <c r="I207" s="244"/>
      <c r="J207" s="245">
        <f>ROUND(I207*H207,2)</f>
        <v>0</v>
      </c>
      <c r="K207" s="246"/>
      <c r="L207" s="41"/>
      <c r="M207" s="247" t="s">
        <v>1</v>
      </c>
      <c r="N207" s="248" t="s">
        <v>41</v>
      </c>
      <c r="O207" s="88"/>
      <c r="P207" s="249">
        <f>O207*H207</f>
        <v>0</v>
      </c>
      <c r="Q207" s="249">
        <v>0</v>
      </c>
      <c r="R207" s="249">
        <f>Q207*H207</f>
        <v>0</v>
      </c>
      <c r="S207" s="249">
        <v>0</v>
      </c>
      <c r="T207" s="250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51" t="s">
        <v>214</v>
      </c>
      <c r="AT207" s="251" t="s">
        <v>175</v>
      </c>
      <c r="AU207" s="251" t="s">
        <v>85</v>
      </c>
      <c r="AY207" s="14" t="s">
        <v>172</v>
      </c>
      <c r="BE207" s="252">
        <f>IF(N207="základní",J207,0)</f>
        <v>0</v>
      </c>
      <c r="BF207" s="252">
        <f>IF(N207="snížená",J207,0)</f>
        <v>0</v>
      </c>
      <c r="BG207" s="252">
        <f>IF(N207="zákl. přenesená",J207,0)</f>
        <v>0</v>
      </c>
      <c r="BH207" s="252">
        <f>IF(N207="sníž. přenesená",J207,0)</f>
        <v>0</v>
      </c>
      <c r="BI207" s="252">
        <f>IF(N207="nulová",J207,0)</f>
        <v>0</v>
      </c>
      <c r="BJ207" s="14" t="s">
        <v>83</v>
      </c>
      <c r="BK207" s="252">
        <f>ROUND(I207*H207,2)</f>
        <v>0</v>
      </c>
      <c r="BL207" s="14" t="s">
        <v>214</v>
      </c>
      <c r="BM207" s="251" t="s">
        <v>699</v>
      </c>
    </row>
    <row r="208" s="2" customFormat="1" ht="24.15" customHeight="1">
      <c r="A208" s="35"/>
      <c r="B208" s="36"/>
      <c r="C208" s="239" t="s">
        <v>387</v>
      </c>
      <c r="D208" s="239" t="s">
        <v>175</v>
      </c>
      <c r="E208" s="240" t="s">
        <v>700</v>
      </c>
      <c r="F208" s="241" t="s">
        <v>701</v>
      </c>
      <c r="G208" s="242" t="s">
        <v>227</v>
      </c>
      <c r="H208" s="264"/>
      <c r="I208" s="244"/>
      <c r="J208" s="245">
        <f>ROUND(I208*H208,2)</f>
        <v>0</v>
      </c>
      <c r="K208" s="246"/>
      <c r="L208" s="41"/>
      <c r="M208" s="247" t="s">
        <v>1</v>
      </c>
      <c r="N208" s="248" t="s">
        <v>41</v>
      </c>
      <c r="O208" s="88"/>
      <c r="P208" s="249">
        <f>O208*H208</f>
        <v>0</v>
      </c>
      <c r="Q208" s="249">
        <v>0</v>
      </c>
      <c r="R208" s="249">
        <f>Q208*H208</f>
        <v>0</v>
      </c>
      <c r="S208" s="249">
        <v>0</v>
      </c>
      <c r="T208" s="250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51" t="s">
        <v>214</v>
      </c>
      <c r="AT208" s="251" t="s">
        <v>175</v>
      </c>
      <c r="AU208" s="251" t="s">
        <v>85</v>
      </c>
      <c r="AY208" s="14" t="s">
        <v>172</v>
      </c>
      <c r="BE208" s="252">
        <f>IF(N208="základní",J208,0)</f>
        <v>0</v>
      </c>
      <c r="BF208" s="252">
        <f>IF(N208="snížená",J208,0)</f>
        <v>0</v>
      </c>
      <c r="BG208" s="252">
        <f>IF(N208="zákl. přenesená",J208,0)</f>
        <v>0</v>
      </c>
      <c r="BH208" s="252">
        <f>IF(N208="sníž. přenesená",J208,0)</f>
        <v>0</v>
      </c>
      <c r="BI208" s="252">
        <f>IF(N208="nulová",J208,0)</f>
        <v>0</v>
      </c>
      <c r="BJ208" s="14" t="s">
        <v>83</v>
      </c>
      <c r="BK208" s="252">
        <f>ROUND(I208*H208,2)</f>
        <v>0</v>
      </c>
      <c r="BL208" s="14" t="s">
        <v>214</v>
      </c>
      <c r="BM208" s="251" t="s">
        <v>702</v>
      </c>
    </row>
    <row r="209" s="12" customFormat="1" ht="22.8" customHeight="1">
      <c r="A209" s="12"/>
      <c r="B209" s="223"/>
      <c r="C209" s="224"/>
      <c r="D209" s="225" t="s">
        <v>75</v>
      </c>
      <c r="E209" s="237" t="s">
        <v>331</v>
      </c>
      <c r="F209" s="237" t="s">
        <v>332</v>
      </c>
      <c r="G209" s="224"/>
      <c r="H209" s="224"/>
      <c r="I209" s="227"/>
      <c r="J209" s="238">
        <f>BK209</f>
        <v>0</v>
      </c>
      <c r="K209" s="224"/>
      <c r="L209" s="229"/>
      <c r="M209" s="230"/>
      <c r="N209" s="231"/>
      <c r="O209" s="231"/>
      <c r="P209" s="232">
        <f>SUM(P210:P215)</f>
        <v>0</v>
      </c>
      <c r="Q209" s="231"/>
      <c r="R209" s="232">
        <f>SUM(R210:R215)</f>
        <v>0.029192399999999997</v>
      </c>
      <c r="S209" s="231"/>
      <c r="T209" s="233">
        <f>SUM(T210:T215)</f>
        <v>1.0687500000000001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R209" s="234" t="s">
        <v>85</v>
      </c>
      <c r="AT209" s="235" t="s">
        <v>75</v>
      </c>
      <c r="AU209" s="235" t="s">
        <v>83</v>
      </c>
      <c r="AY209" s="234" t="s">
        <v>172</v>
      </c>
      <c r="BK209" s="236">
        <f>SUM(BK210:BK215)</f>
        <v>0</v>
      </c>
    </row>
    <row r="210" s="2" customFormat="1" ht="24.15" customHeight="1">
      <c r="A210" s="35"/>
      <c r="B210" s="36"/>
      <c r="C210" s="239" t="s">
        <v>391</v>
      </c>
      <c r="D210" s="239" t="s">
        <v>175</v>
      </c>
      <c r="E210" s="240" t="s">
        <v>703</v>
      </c>
      <c r="F210" s="241" t="s">
        <v>704</v>
      </c>
      <c r="G210" s="242" t="s">
        <v>178</v>
      </c>
      <c r="H210" s="243">
        <v>3</v>
      </c>
      <c r="I210" s="244"/>
      <c r="J210" s="245">
        <f>ROUND(I210*H210,2)</f>
        <v>0</v>
      </c>
      <c r="K210" s="246"/>
      <c r="L210" s="41"/>
      <c r="M210" s="247" t="s">
        <v>1</v>
      </c>
      <c r="N210" s="248" t="s">
        <v>41</v>
      </c>
      <c r="O210" s="88"/>
      <c r="P210" s="249">
        <f>O210*H210</f>
        <v>0</v>
      </c>
      <c r="Q210" s="249">
        <v>0.00017255999999999999</v>
      </c>
      <c r="R210" s="249">
        <f>Q210*H210</f>
        <v>0.00051767999999999996</v>
      </c>
      <c r="S210" s="249">
        <v>0.35625000000000001</v>
      </c>
      <c r="T210" s="250">
        <f>S210*H210</f>
        <v>1.0687500000000001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51" t="s">
        <v>214</v>
      </c>
      <c r="AT210" s="251" t="s">
        <v>175</v>
      </c>
      <c r="AU210" s="251" t="s">
        <v>85</v>
      </c>
      <c r="AY210" s="14" t="s">
        <v>172</v>
      </c>
      <c r="BE210" s="252">
        <f>IF(N210="základní",J210,0)</f>
        <v>0</v>
      </c>
      <c r="BF210" s="252">
        <f>IF(N210="snížená",J210,0)</f>
        <v>0</v>
      </c>
      <c r="BG210" s="252">
        <f>IF(N210="zákl. přenesená",J210,0)</f>
        <v>0</v>
      </c>
      <c r="BH210" s="252">
        <f>IF(N210="sníž. přenesená",J210,0)</f>
        <v>0</v>
      </c>
      <c r="BI210" s="252">
        <f>IF(N210="nulová",J210,0)</f>
        <v>0</v>
      </c>
      <c r="BJ210" s="14" t="s">
        <v>83</v>
      </c>
      <c r="BK210" s="252">
        <f>ROUND(I210*H210,2)</f>
        <v>0</v>
      </c>
      <c r="BL210" s="14" t="s">
        <v>214</v>
      </c>
      <c r="BM210" s="251" t="s">
        <v>705</v>
      </c>
    </row>
    <row r="211" s="2" customFormat="1" ht="24.15" customHeight="1">
      <c r="A211" s="35"/>
      <c r="B211" s="36"/>
      <c r="C211" s="239" t="s">
        <v>395</v>
      </c>
      <c r="D211" s="239" t="s">
        <v>175</v>
      </c>
      <c r="E211" s="240" t="s">
        <v>706</v>
      </c>
      <c r="F211" s="241" t="s">
        <v>707</v>
      </c>
      <c r="G211" s="242" t="s">
        <v>178</v>
      </c>
      <c r="H211" s="243">
        <v>3</v>
      </c>
      <c r="I211" s="244"/>
      <c r="J211" s="245">
        <f>ROUND(I211*H211,2)</f>
        <v>0</v>
      </c>
      <c r="K211" s="246"/>
      <c r="L211" s="41"/>
      <c r="M211" s="247" t="s">
        <v>1</v>
      </c>
      <c r="N211" s="248" t="s">
        <v>41</v>
      </c>
      <c r="O211" s="88"/>
      <c r="P211" s="249">
        <f>O211*H211</f>
        <v>0</v>
      </c>
      <c r="Q211" s="249">
        <v>0.0078969999999999995</v>
      </c>
      <c r="R211" s="249">
        <f>Q211*H211</f>
        <v>0.023690999999999997</v>
      </c>
      <c r="S211" s="249">
        <v>0</v>
      </c>
      <c r="T211" s="250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51" t="s">
        <v>214</v>
      </c>
      <c r="AT211" s="251" t="s">
        <v>175</v>
      </c>
      <c r="AU211" s="251" t="s">
        <v>85</v>
      </c>
      <c r="AY211" s="14" t="s">
        <v>172</v>
      </c>
      <c r="BE211" s="252">
        <f>IF(N211="základní",J211,0)</f>
        <v>0</v>
      </c>
      <c r="BF211" s="252">
        <f>IF(N211="snížená",J211,0)</f>
        <v>0</v>
      </c>
      <c r="BG211" s="252">
        <f>IF(N211="zákl. přenesená",J211,0)</f>
        <v>0</v>
      </c>
      <c r="BH211" s="252">
        <f>IF(N211="sníž. přenesená",J211,0)</f>
        <v>0</v>
      </c>
      <c r="BI211" s="252">
        <f>IF(N211="nulová",J211,0)</f>
        <v>0</v>
      </c>
      <c r="BJ211" s="14" t="s">
        <v>83</v>
      </c>
      <c r="BK211" s="252">
        <f>ROUND(I211*H211,2)</f>
        <v>0</v>
      </c>
      <c r="BL211" s="14" t="s">
        <v>214</v>
      </c>
      <c r="BM211" s="251" t="s">
        <v>708</v>
      </c>
    </row>
    <row r="212" s="2" customFormat="1" ht="24.15" customHeight="1">
      <c r="A212" s="35"/>
      <c r="B212" s="36"/>
      <c r="C212" s="239" t="s">
        <v>401</v>
      </c>
      <c r="D212" s="239" t="s">
        <v>175</v>
      </c>
      <c r="E212" s="240" t="s">
        <v>709</v>
      </c>
      <c r="F212" s="241" t="s">
        <v>710</v>
      </c>
      <c r="G212" s="242" t="s">
        <v>504</v>
      </c>
      <c r="H212" s="243">
        <v>2</v>
      </c>
      <c r="I212" s="244"/>
      <c r="J212" s="245">
        <f>ROUND(I212*H212,2)</f>
        <v>0</v>
      </c>
      <c r="K212" s="246"/>
      <c r="L212" s="41"/>
      <c r="M212" s="247" t="s">
        <v>1</v>
      </c>
      <c r="N212" s="248" t="s">
        <v>41</v>
      </c>
      <c r="O212" s="88"/>
      <c r="P212" s="249">
        <f>O212*H212</f>
        <v>0</v>
      </c>
      <c r="Q212" s="249">
        <v>0.0024918599999999998</v>
      </c>
      <c r="R212" s="249">
        <f>Q212*H212</f>
        <v>0.0049837199999999996</v>
      </c>
      <c r="S212" s="249">
        <v>0</v>
      </c>
      <c r="T212" s="250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51" t="s">
        <v>214</v>
      </c>
      <c r="AT212" s="251" t="s">
        <v>175</v>
      </c>
      <c r="AU212" s="251" t="s">
        <v>85</v>
      </c>
      <c r="AY212" s="14" t="s">
        <v>172</v>
      </c>
      <c r="BE212" s="252">
        <f>IF(N212="základní",J212,0)</f>
        <v>0</v>
      </c>
      <c r="BF212" s="252">
        <f>IF(N212="snížená",J212,0)</f>
        <v>0</v>
      </c>
      <c r="BG212" s="252">
        <f>IF(N212="zákl. přenesená",J212,0)</f>
        <v>0</v>
      </c>
      <c r="BH212" s="252">
        <f>IF(N212="sníž. přenesená",J212,0)</f>
        <v>0</v>
      </c>
      <c r="BI212" s="252">
        <f>IF(N212="nulová",J212,0)</f>
        <v>0</v>
      </c>
      <c r="BJ212" s="14" t="s">
        <v>83</v>
      </c>
      <c r="BK212" s="252">
        <f>ROUND(I212*H212,2)</f>
        <v>0</v>
      </c>
      <c r="BL212" s="14" t="s">
        <v>214</v>
      </c>
      <c r="BM212" s="251" t="s">
        <v>711</v>
      </c>
    </row>
    <row r="213" s="2" customFormat="1" ht="24.15" customHeight="1">
      <c r="A213" s="35"/>
      <c r="B213" s="36"/>
      <c r="C213" s="253" t="s">
        <v>406</v>
      </c>
      <c r="D213" s="253" t="s">
        <v>181</v>
      </c>
      <c r="E213" s="254" t="s">
        <v>712</v>
      </c>
      <c r="F213" s="255" t="s">
        <v>713</v>
      </c>
      <c r="G213" s="256" t="s">
        <v>504</v>
      </c>
      <c r="H213" s="257">
        <v>2</v>
      </c>
      <c r="I213" s="258"/>
      <c r="J213" s="259">
        <f>ROUND(I213*H213,2)</f>
        <v>0</v>
      </c>
      <c r="K213" s="260"/>
      <c r="L213" s="261"/>
      <c r="M213" s="262" t="s">
        <v>1</v>
      </c>
      <c r="N213" s="263" t="s">
        <v>41</v>
      </c>
      <c r="O213" s="88"/>
      <c r="P213" s="249">
        <f>O213*H213</f>
        <v>0</v>
      </c>
      <c r="Q213" s="249">
        <v>0</v>
      </c>
      <c r="R213" s="249">
        <f>Q213*H213</f>
        <v>0</v>
      </c>
      <c r="S213" s="249">
        <v>0</v>
      </c>
      <c r="T213" s="250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51" t="s">
        <v>309</v>
      </c>
      <c r="AT213" s="251" t="s">
        <v>181</v>
      </c>
      <c r="AU213" s="251" t="s">
        <v>85</v>
      </c>
      <c r="AY213" s="14" t="s">
        <v>172</v>
      </c>
      <c r="BE213" s="252">
        <f>IF(N213="základní",J213,0)</f>
        <v>0</v>
      </c>
      <c r="BF213" s="252">
        <f>IF(N213="snížená",J213,0)</f>
        <v>0</v>
      </c>
      <c r="BG213" s="252">
        <f>IF(N213="zákl. přenesená",J213,0)</f>
        <v>0</v>
      </c>
      <c r="BH213" s="252">
        <f>IF(N213="sníž. přenesená",J213,0)</f>
        <v>0</v>
      </c>
      <c r="BI213" s="252">
        <f>IF(N213="nulová",J213,0)</f>
        <v>0</v>
      </c>
      <c r="BJ213" s="14" t="s">
        <v>83</v>
      </c>
      <c r="BK213" s="252">
        <f>ROUND(I213*H213,2)</f>
        <v>0</v>
      </c>
      <c r="BL213" s="14" t="s">
        <v>214</v>
      </c>
      <c r="BM213" s="251" t="s">
        <v>714</v>
      </c>
    </row>
    <row r="214" s="2" customFormat="1" ht="21.75" customHeight="1">
      <c r="A214" s="35"/>
      <c r="B214" s="36"/>
      <c r="C214" s="239" t="s">
        <v>410</v>
      </c>
      <c r="D214" s="239" t="s">
        <v>175</v>
      </c>
      <c r="E214" s="240" t="s">
        <v>392</v>
      </c>
      <c r="F214" s="241" t="s">
        <v>393</v>
      </c>
      <c r="G214" s="242" t="s">
        <v>227</v>
      </c>
      <c r="H214" s="264"/>
      <c r="I214" s="244"/>
      <c r="J214" s="245">
        <f>ROUND(I214*H214,2)</f>
        <v>0</v>
      </c>
      <c r="K214" s="246"/>
      <c r="L214" s="41"/>
      <c r="M214" s="247" t="s">
        <v>1</v>
      </c>
      <c r="N214" s="248" t="s">
        <v>41</v>
      </c>
      <c r="O214" s="88"/>
      <c r="P214" s="249">
        <f>O214*H214</f>
        <v>0</v>
      </c>
      <c r="Q214" s="249">
        <v>0</v>
      </c>
      <c r="R214" s="249">
        <f>Q214*H214</f>
        <v>0</v>
      </c>
      <c r="S214" s="249">
        <v>0</v>
      </c>
      <c r="T214" s="250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51" t="s">
        <v>214</v>
      </c>
      <c r="AT214" s="251" t="s">
        <v>175</v>
      </c>
      <c r="AU214" s="251" t="s">
        <v>85</v>
      </c>
      <c r="AY214" s="14" t="s">
        <v>172</v>
      </c>
      <c r="BE214" s="252">
        <f>IF(N214="základní",J214,0)</f>
        <v>0</v>
      </c>
      <c r="BF214" s="252">
        <f>IF(N214="snížená",J214,0)</f>
        <v>0</v>
      </c>
      <c r="BG214" s="252">
        <f>IF(N214="zákl. přenesená",J214,0)</f>
        <v>0</v>
      </c>
      <c r="BH214" s="252">
        <f>IF(N214="sníž. přenesená",J214,0)</f>
        <v>0</v>
      </c>
      <c r="BI214" s="252">
        <f>IF(N214="nulová",J214,0)</f>
        <v>0</v>
      </c>
      <c r="BJ214" s="14" t="s">
        <v>83</v>
      </c>
      <c r="BK214" s="252">
        <f>ROUND(I214*H214,2)</f>
        <v>0</v>
      </c>
      <c r="BL214" s="14" t="s">
        <v>214</v>
      </c>
      <c r="BM214" s="251" t="s">
        <v>715</v>
      </c>
    </row>
    <row r="215" s="2" customFormat="1" ht="24.15" customHeight="1">
      <c r="A215" s="35"/>
      <c r="B215" s="36"/>
      <c r="C215" s="239" t="s">
        <v>414</v>
      </c>
      <c r="D215" s="239" t="s">
        <v>175</v>
      </c>
      <c r="E215" s="240" t="s">
        <v>396</v>
      </c>
      <c r="F215" s="241" t="s">
        <v>397</v>
      </c>
      <c r="G215" s="242" t="s">
        <v>227</v>
      </c>
      <c r="H215" s="264"/>
      <c r="I215" s="244"/>
      <c r="J215" s="245">
        <f>ROUND(I215*H215,2)</f>
        <v>0</v>
      </c>
      <c r="K215" s="246"/>
      <c r="L215" s="41"/>
      <c r="M215" s="247" t="s">
        <v>1</v>
      </c>
      <c r="N215" s="248" t="s">
        <v>41</v>
      </c>
      <c r="O215" s="88"/>
      <c r="P215" s="249">
        <f>O215*H215</f>
        <v>0</v>
      </c>
      <c r="Q215" s="249">
        <v>0</v>
      </c>
      <c r="R215" s="249">
        <f>Q215*H215</f>
        <v>0</v>
      </c>
      <c r="S215" s="249">
        <v>0</v>
      </c>
      <c r="T215" s="250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51" t="s">
        <v>214</v>
      </c>
      <c r="AT215" s="251" t="s">
        <v>175</v>
      </c>
      <c r="AU215" s="251" t="s">
        <v>85</v>
      </c>
      <c r="AY215" s="14" t="s">
        <v>172</v>
      </c>
      <c r="BE215" s="252">
        <f>IF(N215="základní",J215,0)</f>
        <v>0</v>
      </c>
      <c r="BF215" s="252">
        <f>IF(N215="snížená",J215,0)</f>
        <v>0</v>
      </c>
      <c r="BG215" s="252">
        <f>IF(N215="zákl. přenesená",J215,0)</f>
        <v>0</v>
      </c>
      <c r="BH215" s="252">
        <f>IF(N215="sníž. přenesená",J215,0)</f>
        <v>0</v>
      </c>
      <c r="BI215" s="252">
        <f>IF(N215="nulová",J215,0)</f>
        <v>0</v>
      </c>
      <c r="BJ215" s="14" t="s">
        <v>83</v>
      </c>
      <c r="BK215" s="252">
        <f>ROUND(I215*H215,2)</f>
        <v>0</v>
      </c>
      <c r="BL215" s="14" t="s">
        <v>214</v>
      </c>
      <c r="BM215" s="251" t="s">
        <v>716</v>
      </c>
    </row>
    <row r="216" s="12" customFormat="1" ht="22.8" customHeight="1">
      <c r="A216" s="12"/>
      <c r="B216" s="223"/>
      <c r="C216" s="224"/>
      <c r="D216" s="225" t="s">
        <v>75</v>
      </c>
      <c r="E216" s="237" t="s">
        <v>717</v>
      </c>
      <c r="F216" s="237" t="s">
        <v>718</v>
      </c>
      <c r="G216" s="224"/>
      <c r="H216" s="224"/>
      <c r="I216" s="227"/>
      <c r="J216" s="238">
        <f>BK216</f>
        <v>0</v>
      </c>
      <c r="K216" s="224"/>
      <c r="L216" s="229"/>
      <c r="M216" s="230"/>
      <c r="N216" s="231"/>
      <c r="O216" s="231"/>
      <c r="P216" s="232">
        <f>SUM(P217:P236)</f>
        <v>0</v>
      </c>
      <c r="Q216" s="231"/>
      <c r="R216" s="232">
        <f>SUM(R217:R236)</f>
        <v>0.24614728360000004</v>
      </c>
      <c r="S216" s="231"/>
      <c r="T216" s="233">
        <f>SUM(T217:T236)</f>
        <v>0.60436000000000001</v>
      </c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R216" s="234" t="s">
        <v>85</v>
      </c>
      <c r="AT216" s="235" t="s">
        <v>75</v>
      </c>
      <c r="AU216" s="235" t="s">
        <v>83</v>
      </c>
      <c r="AY216" s="234" t="s">
        <v>172</v>
      </c>
      <c r="BK216" s="236">
        <f>SUM(BK217:BK236)</f>
        <v>0</v>
      </c>
    </row>
    <row r="217" s="2" customFormat="1" ht="33" customHeight="1">
      <c r="A217" s="35"/>
      <c r="B217" s="36"/>
      <c r="C217" s="239" t="s">
        <v>418</v>
      </c>
      <c r="D217" s="239" t="s">
        <v>175</v>
      </c>
      <c r="E217" s="240" t="s">
        <v>1320</v>
      </c>
      <c r="F217" s="241" t="s">
        <v>1321</v>
      </c>
      <c r="G217" s="242" t="s">
        <v>504</v>
      </c>
      <c r="H217" s="243">
        <v>1</v>
      </c>
      <c r="I217" s="244"/>
      <c r="J217" s="245">
        <f>ROUND(I217*H217,2)</f>
        <v>0</v>
      </c>
      <c r="K217" s="246"/>
      <c r="L217" s="41"/>
      <c r="M217" s="247" t="s">
        <v>1</v>
      </c>
      <c r="N217" s="248" t="s">
        <v>41</v>
      </c>
      <c r="O217" s="88"/>
      <c r="P217" s="249">
        <f>O217*H217</f>
        <v>0</v>
      </c>
      <c r="Q217" s="249">
        <v>0.15307000000000001</v>
      </c>
      <c r="R217" s="249">
        <f>Q217*H217</f>
        <v>0.15307000000000001</v>
      </c>
      <c r="S217" s="249">
        <v>0</v>
      </c>
      <c r="T217" s="250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51" t="s">
        <v>214</v>
      </c>
      <c r="AT217" s="251" t="s">
        <v>175</v>
      </c>
      <c r="AU217" s="251" t="s">
        <v>85</v>
      </c>
      <c r="AY217" s="14" t="s">
        <v>172</v>
      </c>
      <c r="BE217" s="252">
        <f>IF(N217="základní",J217,0)</f>
        <v>0</v>
      </c>
      <c r="BF217" s="252">
        <f>IF(N217="snížená",J217,0)</f>
        <v>0</v>
      </c>
      <c r="BG217" s="252">
        <f>IF(N217="zákl. přenesená",J217,0)</f>
        <v>0</v>
      </c>
      <c r="BH217" s="252">
        <f>IF(N217="sníž. přenesená",J217,0)</f>
        <v>0</v>
      </c>
      <c r="BI217" s="252">
        <f>IF(N217="nulová",J217,0)</f>
        <v>0</v>
      </c>
      <c r="BJ217" s="14" t="s">
        <v>83</v>
      </c>
      <c r="BK217" s="252">
        <f>ROUND(I217*H217,2)</f>
        <v>0</v>
      </c>
      <c r="BL217" s="14" t="s">
        <v>214</v>
      </c>
      <c r="BM217" s="251" t="s">
        <v>1322</v>
      </c>
    </row>
    <row r="218" s="2" customFormat="1" ht="24.15" customHeight="1">
      <c r="A218" s="35"/>
      <c r="B218" s="36"/>
      <c r="C218" s="239" t="s">
        <v>424</v>
      </c>
      <c r="D218" s="239" t="s">
        <v>175</v>
      </c>
      <c r="E218" s="240" t="s">
        <v>1323</v>
      </c>
      <c r="F218" s="241" t="s">
        <v>1324</v>
      </c>
      <c r="G218" s="242" t="s">
        <v>178</v>
      </c>
      <c r="H218" s="243">
        <v>1</v>
      </c>
      <c r="I218" s="244"/>
      <c r="J218" s="245">
        <f>ROUND(I218*H218,2)</f>
        <v>0</v>
      </c>
      <c r="K218" s="246"/>
      <c r="L218" s="41"/>
      <c r="M218" s="247" t="s">
        <v>1</v>
      </c>
      <c r="N218" s="248" t="s">
        <v>41</v>
      </c>
      <c r="O218" s="88"/>
      <c r="P218" s="249">
        <f>O218*H218</f>
        <v>0</v>
      </c>
      <c r="Q218" s="249">
        <v>0</v>
      </c>
      <c r="R218" s="249">
        <f>Q218*H218</f>
        <v>0</v>
      </c>
      <c r="S218" s="249">
        <v>0.51195999999999997</v>
      </c>
      <c r="T218" s="250">
        <f>S218*H218</f>
        <v>0.51195999999999997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51" t="s">
        <v>214</v>
      </c>
      <c r="AT218" s="251" t="s">
        <v>175</v>
      </c>
      <c r="AU218" s="251" t="s">
        <v>85</v>
      </c>
      <c r="AY218" s="14" t="s">
        <v>172</v>
      </c>
      <c r="BE218" s="252">
        <f>IF(N218="základní",J218,0)</f>
        <v>0</v>
      </c>
      <c r="BF218" s="252">
        <f>IF(N218="snížená",J218,0)</f>
        <v>0</v>
      </c>
      <c r="BG218" s="252">
        <f>IF(N218="zákl. přenesená",J218,0)</f>
        <v>0</v>
      </c>
      <c r="BH218" s="252">
        <f>IF(N218="sníž. přenesená",J218,0)</f>
        <v>0</v>
      </c>
      <c r="BI218" s="252">
        <f>IF(N218="nulová",J218,0)</f>
        <v>0</v>
      </c>
      <c r="BJ218" s="14" t="s">
        <v>83</v>
      </c>
      <c r="BK218" s="252">
        <f>ROUND(I218*H218,2)</f>
        <v>0</v>
      </c>
      <c r="BL218" s="14" t="s">
        <v>214</v>
      </c>
      <c r="BM218" s="251" t="s">
        <v>1325</v>
      </c>
    </row>
    <row r="219" s="2" customFormat="1" ht="21.75" customHeight="1">
      <c r="A219" s="35"/>
      <c r="B219" s="36"/>
      <c r="C219" s="239" t="s">
        <v>429</v>
      </c>
      <c r="D219" s="239" t="s">
        <v>175</v>
      </c>
      <c r="E219" s="240" t="s">
        <v>1326</v>
      </c>
      <c r="F219" s="241" t="s">
        <v>1327</v>
      </c>
      <c r="G219" s="242" t="s">
        <v>178</v>
      </c>
      <c r="H219" s="243">
        <v>1</v>
      </c>
      <c r="I219" s="244"/>
      <c r="J219" s="245">
        <f>ROUND(I219*H219,2)</f>
        <v>0</v>
      </c>
      <c r="K219" s="246"/>
      <c r="L219" s="41"/>
      <c r="M219" s="247" t="s">
        <v>1</v>
      </c>
      <c r="N219" s="248" t="s">
        <v>41</v>
      </c>
      <c r="O219" s="88"/>
      <c r="P219" s="249">
        <f>O219*H219</f>
        <v>0</v>
      </c>
      <c r="Q219" s="249">
        <v>0.0049399999999999999</v>
      </c>
      <c r="R219" s="249">
        <f>Q219*H219</f>
        <v>0.0049399999999999999</v>
      </c>
      <c r="S219" s="249">
        <v>0</v>
      </c>
      <c r="T219" s="250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51" t="s">
        <v>214</v>
      </c>
      <c r="AT219" s="251" t="s">
        <v>175</v>
      </c>
      <c r="AU219" s="251" t="s">
        <v>85</v>
      </c>
      <c r="AY219" s="14" t="s">
        <v>172</v>
      </c>
      <c r="BE219" s="252">
        <f>IF(N219="základní",J219,0)</f>
        <v>0</v>
      </c>
      <c r="BF219" s="252">
        <f>IF(N219="snížená",J219,0)</f>
        <v>0</v>
      </c>
      <c r="BG219" s="252">
        <f>IF(N219="zákl. přenesená",J219,0)</f>
        <v>0</v>
      </c>
      <c r="BH219" s="252">
        <f>IF(N219="sníž. přenesená",J219,0)</f>
        <v>0</v>
      </c>
      <c r="BI219" s="252">
        <f>IF(N219="nulová",J219,0)</f>
        <v>0</v>
      </c>
      <c r="BJ219" s="14" t="s">
        <v>83</v>
      </c>
      <c r="BK219" s="252">
        <f>ROUND(I219*H219,2)</f>
        <v>0</v>
      </c>
      <c r="BL219" s="14" t="s">
        <v>214</v>
      </c>
      <c r="BM219" s="251" t="s">
        <v>1328</v>
      </c>
    </row>
    <row r="220" s="2" customFormat="1" ht="16.5" customHeight="1">
      <c r="A220" s="35"/>
      <c r="B220" s="36"/>
      <c r="C220" s="239" t="s">
        <v>433</v>
      </c>
      <c r="D220" s="239" t="s">
        <v>175</v>
      </c>
      <c r="E220" s="240" t="s">
        <v>1329</v>
      </c>
      <c r="F220" s="241" t="s">
        <v>1330</v>
      </c>
      <c r="G220" s="242" t="s">
        <v>178</v>
      </c>
      <c r="H220" s="243">
        <v>1</v>
      </c>
      <c r="I220" s="244"/>
      <c r="J220" s="245">
        <f>ROUND(I220*H220,2)</f>
        <v>0</v>
      </c>
      <c r="K220" s="246"/>
      <c r="L220" s="41"/>
      <c r="M220" s="247" t="s">
        <v>1</v>
      </c>
      <c r="N220" s="248" t="s">
        <v>41</v>
      </c>
      <c r="O220" s="88"/>
      <c r="P220" s="249">
        <f>O220*H220</f>
        <v>0</v>
      </c>
      <c r="Q220" s="249">
        <v>0</v>
      </c>
      <c r="R220" s="249">
        <f>Q220*H220</f>
        <v>0</v>
      </c>
      <c r="S220" s="249">
        <v>0</v>
      </c>
      <c r="T220" s="250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51" t="s">
        <v>214</v>
      </c>
      <c r="AT220" s="251" t="s">
        <v>175</v>
      </c>
      <c r="AU220" s="251" t="s">
        <v>85</v>
      </c>
      <c r="AY220" s="14" t="s">
        <v>172</v>
      </c>
      <c r="BE220" s="252">
        <f>IF(N220="základní",J220,0)</f>
        <v>0</v>
      </c>
      <c r="BF220" s="252">
        <f>IF(N220="snížená",J220,0)</f>
        <v>0</v>
      </c>
      <c r="BG220" s="252">
        <f>IF(N220="zákl. přenesená",J220,0)</f>
        <v>0</v>
      </c>
      <c r="BH220" s="252">
        <f>IF(N220="sníž. přenesená",J220,0)</f>
        <v>0</v>
      </c>
      <c r="BI220" s="252">
        <f>IF(N220="nulová",J220,0)</f>
        <v>0</v>
      </c>
      <c r="BJ220" s="14" t="s">
        <v>83</v>
      </c>
      <c r="BK220" s="252">
        <f>ROUND(I220*H220,2)</f>
        <v>0</v>
      </c>
      <c r="BL220" s="14" t="s">
        <v>214</v>
      </c>
      <c r="BM220" s="251" t="s">
        <v>1331</v>
      </c>
    </row>
    <row r="221" s="2" customFormat="1" ht="24.15" customHeight="1">
      <c r="A221" s="35"/>
      <c r="B221" s="36"/>
      <c r="C221" s="239" t="s">
        <v>437</v>
      </c>
      <c r="D221" s="239" t="s">
        <v>175</v>
      </c>
      <c r="E221" s="240" t="s">
        <v>1194</v>
      </c>
      <c r="F221" s="241" t="s">
        <v>1195</v>
      </c>
      <c r="G221" s="242" t="s">
        <v>178</v>
      </c>
      <c r="H221" s="243">
        <v>1</v>
      </c>
      <c r="I221" s="244"/>
      <c r="J221" s="245">
        <f>ROUND(I221*H221,2)</f>
        <v>0</v>
      </c>
      <c r="K221" s="246"/>
      <c r="L221" s="41"/>
      <c r="M221" s="247" t="s">
        <v>1</v>
      </c>
      <c r="N221" s="248" t="s">
        <v>41</v>
      </c>
      <c r="O221" s="88"/>
      <c r="P221" s="249">
        <f>O221*H221</f>
        <v>0</v>
      </c>
      <c r="Q221" s="249">
        <v>0</v>
      </c>
      <c r="R221" s="249">
        <f>Q221*H221</f>
        <v>0</v>
      </c>
      <c r="S221" s="249">
        <v>0.022200000000000001</v>
      </c>
      <c r="T221" s="250">
        <f>S221*H221</f>
        <v>0.022200000000000001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51" t="s">
        <v>214</v>
      </c>
      <c r="AT221" s="251" t="s">
        <v>175</v>
      </c>
      <c r="AU221" s="251" t="s">
        <v>85</v>
      </c>
      <c r="AY221" s="14" t="s">
        <v>172</v>
      </c>
      <c r="BE221" s="252">
        <f>IF(N221="základní",J221,0)</f>
        <v>0</v>
      </c>
      <c r="BF221" s="252">
        <f>IF(N221="snížená",J221,0)</f>
        <v>0</v>
      </c>
      <c r="BG221" s="252">
        <f>IF(N221="zákl. přenesená",J221,0)</f>
        <v>0</v>
      </c>
      <c r="BH221" s="252">
        <f>IF(N221="sníž. přenesená",J221,0)</f>
        <v>0</v>
      </c>
      <c r="BI221" s="252">
        <f>IF(N221="nulová",J221,0)</f>
        <v>0</v>
      </c>
      <c r="BJ221" s="14" t="s">
        <v>83</v>
      </c>
      <c r="BK221" s="252">
        <f>ROUND(I221*H221,2)</f>
        <v>0</v>
      </c>
      <c r="BL221" s="14" t="s">
        <v>214</v>
      </c>
      <c r="BM221" s="251" t="s">
        <v>1196</v>
      </c>
    </row>
    <row r="222" s="2" customFormat="1" ht="33" customHeight="1">
      <c r="A222" s="35"/>
      <c r="B222" s="36"/>
      <c r="C222" s="239" t="s">
        <v>441</v>
      </c>
      <c r="D222" s="239" t="s">
        <v>175</v>
      </c>
      <c r="E222" s="240" t="s">
        <v>1197</v>
      </c>
      <c r="F222" s="241" t="s">
        <v>1198</v>
      </c>
      <c r="G222" s="242" t="s">
        <v>178</v>
      </c>
      <c r="H222" s="243">
        <v>1</v>
      </c>
      <c r="I222" s="244"/>
      <c r="J222" s="245">
        <f>ROUND(I222*H222,2)</f>
        <v>0</v>
      </c>
      <c r="K222" s="246"/>
      <c r="L222" s="41"/>
      <c r="M222" s="247" t="s">
        <v>1</v>
      </c>
      <c r="N222" s="248" t="s">
        <v>41</v>
      </c>
      <c r="O222" s="88"/>
      <c r="P222" s="249">
        <f>O222*H222</f>
        <v>0</v>
      </c>
      <c r="Q222" s="249">
        <v>0</v>
      </c>
      <c r="R222" s="249">
        <f>Q222*H222</f>
        <v>0</v>
      </c>
      <c r="S222" s="249">
        <v>0.022200000000000001</v>
      </c>
      <c r="T222" s="250">
        <f>S222*H222</f>
        <v>0.022200000000000001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51" t="s">
        <v>214</v>
      </c>
      <c r="AT222" s="251" t="s">
        <v>175</v>
      </c>
      <c r="AU222" s="251" t="s">
        <v>85</v>
      </c>
      <c r="AY222" s="14" t="s">
        <v>172</v>
      </c>
      <c r="BE222" s="252">
        <f>IF(N222="základní",J222,0)</f>
        <v>0</v>
      </c>
      <c r="BF222" s="252">
        <f>IF(N222="snížená",J222,0)</f>
        <v>0</v>
      </c>
      <c r="BG222" s="252">
        <f>IF(N222="zákl. přenesená",J222,0)</f>
        <v>0</v>
      </c>
      <c r="BH222" s="252">
        <f>IF(N222="sníž. přenesená",J222,0)</f>
        <v>0</v>
      </c>
      <c r="BI222" s="252">
        <f>IF(N222="nulová",J222,0)</f>
        <v>0</v>
      </c>
      <c r="BJ222" s="14" t="s">
        <v>83</v>
      </c>
      <c r="BK222" s="252">
        <f>ROUND(I222*H222,2)</f>
        <v>0</v>
      </c>
      <c r="BL222" s="14" t="s">
        <v>214</v>
      </c>
      <c r="BM222" s="251" t="s">
        <v>1199</v>
      </c>
    </row>
    <row r="223" s="2" customFormat="1" ht="24.15" customHeight="1">
      <c r="A223" s="35"/>
      <c r="B223" s="36"/>
      <c r="C223" s="239" t="s">
        <v>445</v>
      </c>
      <c r="D223" s="239" t="s">
        <v>175</v>
      </c>
      <c r="E223" s="240" t="s">
        <v>1200</v>
      </c>
      <c r="F223" s="241" t="s">
        <v>1201</v>
      </c>
      <c r="G223" s="242" t="s">
        <v>178</v>
      </c>
      <c r="H223" s="243">
        <v>1</v>
      </c>
      <c r="I223" s="244"/>
      <c r="J223" s="245">
        <f>ROUND(I223*H223,2)</f>
        <v>0</v>
      </c>
      <c r="K223" s="246"/>
      <c r="L223" s="41"/>
      <c r="M223" s="247" t="s">
        <v>1</v>
      </c>
      <c r="N223" s="248" t="s">
        <v>41</v>
      </c>
      <c r="O223" s="88"/>
      <c r="P223" s="249">
        <f>O223*H223</f>
        <v>0</v>
      </c>
      <c r="Q223" s="249">
        <v>0</v>
      </c>
      <c r="R223" s="249">
        <f>Q223*H223</f>
        <v>0</v>
      </c>
      <c r="S223" s="249">
        <v>0.048000000000000001</v>
      </c>
      <c r="T223" s="250">
        <f>S223*H223</f>
        <v>0.048000000000000001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51" t="s">
        <v>214</v>
      </c>
      <c r="AT223" s="251" t="s">
        <v>175</v>
      </c>
      <c r="AU223" s="251" t="s">
        <v>85</v>
      </c>
      <c r="AY223" s="14" t="s">
        <v>172</v>
      </c>
      <c r="BE223" s="252">
        <f>IF(N223="základní",J223,0)</f>
        <v>0</v>
      </c>
      <c r="BF223" s="252">
        <f>IF(N223="snížená",J223,0)</f>
        <v>0</v>
      </c>
      <c r="BG223" s="252">
        <f>IF(N223="zákl. přenesená",J223,0)</f>
        <v>0</v>
      </c>
      <c r="BH223" s="252">
        <f>IF(N223="sníž. přenesená",J223,0)</f>
        <v>0</v>
      </c>
      <c r="BI223" s="252">
        <f>IF(N223="nulová",J223,0)</f>
        <v>0</v>
      </c>
      <c r="BJ223" s="14" t="s">
        <v>83</v>
      </c>
      <c r="BK223" s="252">
        <f>ROUND(I223*H223,2)</f>
        <v>0</v>
      </c>
      <c r="BL223" s="14" t="s">
        <v>214</v>
      </c>
      <c r="BM223" s="251" t="s">
        <v>1202</v>
      </c>
    </row>
    <row r="224" s="2" customFormat="1" ht="24.15" customHeight="1">
      <c r="A224" s="35"/>
      <c r="B224" s="36"/>
      <c r="C224" s="239" t="s">
        <v>279</v>
      </c>
      <c r="D224" s="239" t="s">
        <v>175</v>
      </c>
      <c r="E224" s="240" t="s">
        <v>1203</v>
      </c>
      <c r="F224" s="241" t="s">
        <v>1204</v>
      </c>
      <c r="G224" s="242" t="s">
        <v>178</v>
      </c>
      <c r="H224" s="243">
        <v>1</v>
      </c>
      <c r="I224" s="244"/>
      <c r="J224" s="245">
        <f>ROUND(I224*H224,2)</f>
        <v>0</v>
      </c>
      <c r="K224" s="246"/>
      <c r="L224" s="41"/>
      <c r="M224" s="247" t="s">
        <v>1</v>
      </c>
      <c r="N224" s="248" t="s">
        <v>41</v>
      </c>
      <c r="O224" s="88"/>
      <c r="P224" s="249">
        <f>O224*H224</f>
        <v>0</v>
      </c>
      <c r="Q224" s="249">
        <v>0.037510000000000002</v>
      </c>
      <c r="R224" s="249">
        <f>Q224*H224</f>
        <v>0.037510000000000002</v>
      </c>
      <c r="S224" s="249">
        <v>0</v>
      </c>
      <c r="T224" s="250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51" t="s">
        <v>214</v>
      </c>
      <c r="AT224" s="251" t="s">
        <v>175</v>
      </c>
      <c r="AU224" s="251" t="s">
        <v>85</v>
      </c>
      <c r="AY224" s="14" t="s">
        <v>172</v>
      </c>
      <c r="BE224" s="252">
        <f>IF(N224="základní",J224,0)</f>
        <v>0</v>
      </c>
      <c r="BF224" s="252">
        <f>IF(N224="snížená",J224,0)</f>
        <v>0</v>
      </c>
      <c r="BG224" s="252">
        <f>IF(N224="zákl. přenesená",J224,0)</f>
        <v>0</v>
      </c>
      <c r="BH224" s="252">
        <f>IF(N224="sníž. přenesená",J224,0)</f>
        <v>0</v>
      </c>
      <c r="BI224" s="252">
        <f>IF(N224="nulová",J224,0)</f>
        <v>0</v>
      </c>
      <c r="BJ224" s="14" t="s">
        <v>83</v>
      </c>
      <c r="BK224" s="252">
        <f>ROUND(I224*H224,2)</f>
        <v>0</v>
      </c>
      <c r="BL224" s="14" t="s">
        <v>214</v>
      </c>
      <c r="BM224" s="251" t="s">
        <v>1205</v>
      </c>
    </row>
    <row r="225" s="2" customFormat="1" ht="24.15" customHeight="1">
      <c r="A225" s="35"/>
      <c r="B225" s="36"/>
      <c r="C225" s="239" t="s">
        <v>455</v>
      </c>
      <c r="D225" s="239" t="s">
        <v>175</v>
      </c>
      <c r="E225" s="240" t="s">
        <v>731</v>
      </c>
      <c r="F225" s="241" t="s">
        <v>732</v>
      </c>
      <c r="G225" s="242" t="s">
        <v>178</v>
      </c>
      <c r="H225" s="243">
        <v>1</v>
      </c>
      <c r="I225" s="244"/>
      <c r="J225" s="245">
        <f>ROUND(I225*H225,2)</f>
        <v>0</v>
      </c>
      <c r="K225" s="246"/>
      <c r="L225" s="41"/>
      <c r="M225" s="247" t="s">
        <v>1</v>
      </c>
      <c r="N225" s="248" t="s">
        <v>41</v>
      </c>
      <c r="O225" s="88"/>
      <c r="P225" s="249">
        <f>O225*H225</f>
        <v>0</v>
      </c>
      <c r="Q225" s="249">
        <v>0</v>
      </c>
      <c r="R225" s="249">
        <f>Q225*H225</f>
        <v>0</v>
      </c>
      <c r="S225" s="249">
        <v>0</v>
      </c>
      <c r="T225" s="250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51" t="s">
        <v>214</v>
      </c>
      <c r="AT225" s="251" t="s">
        <v>175</v>
      </c>
      <c r="AU225" s="251" t="s">
        <v>85</v>
      </c>
      <c r="AY225" s="14" t="s">
        <v>172</v>
      </c>
      <c r="BE225" s="252">
        <f>IF(N225="základní",J225,0)</f>
        <v>0</v>
      </c>
      <c r="BF225" s="252">
        <f>IF(N225="snížená",J225,0)</f>
        <v>0</v>
      </c>
      <c r="BG225" s="252">
        <f>IF(N225="zákl. přenesená",J225,0)</f>
        <v>0</v>
      </c>
      <c r="BH225" s="252">
        <f>IF(N225="sníž. přenesená",J225,0)</f>
        <v>0</v>
      </c>
      <c r="BI225" s="252">
        <f>IF(N225="nulová",J225,0)</f>
        <v>0</v>
      </c>
      <c r="BJ225" s="14" t="s">
        <v>83</v>
      </c>
      <c r="BK225" s="252">
        <f>ROUND(I225*H225,2)</f>
        <v>0</v>
      </c>
      <c r="BL225" s="14" t="s">
        <v>214</v>
      </c>
      <c r="BM225" s="251" t="s">
        <v>733</v>
      </c>
    </row>
    <row r="226" s="2" customFormat="1" ht="37.8" customHeight="1">
      <c r="A226" s="35"/>
      <c r="B226" s="36"/>
      <c r="C226" s="239" t="s">
        <v>459</v>
      </c>
      <c r="D226" s="239" t="s">
        <v>175</v>
      </c>
      <c r="E226" s="240" t="s">
        <v>1206</v>
      </c>
      <c r="F226" s="241" t="s">
        <v>1207</v>
      </c>
      <c r="G226" s="242" t="s">
        <v>504</v>
      </c>
      <c r="H226" s="243">
        <v>1</v>
      </c>
      <c r="I226" s="244"/>
      <c r="J226" s="245">
        <f>ROUND(I226*H226,2)</f>
        <v>0</v>
      </c>
      <c r="K226" s="246"/>
      <c r="L226" s="41"/>
      <c r="M226" s="247" t="s">
        <v>1</v>
      </c>
      <c r="N226" s="248" t="s">
        <v>41</v>
      </c>
      <c r="O226" s="88"/>
      <c r="P226" s="249">
        <f>O226*H226</f>
        <v>0</v>
      </c>
      <c r="Q226" s="249">
        <v>0.02307</v>
      </c>
      <c r="R226" s="249">
        <f>Q226*H226</f>
        <v>0.02307</v>
      </c>
      <c r="S226" s="249">
        <v>0</v>
      </c>
      <c r="T226" s="250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251" t="s">
        <v>214</v>
      </c>
      <c r="AT226" s="251" t="s">
        <v>175</v>
      </c>
      <c r="AU226" s="251" t="s">
        <v>85</v>
      </c>
      <c r="AY226" s="14" t="s">
        <v>172</v>
      </c>
      <c r="BE226" s="252">
        <f>IF(N226="základní",J226,0)</f>
        <v>0</v>
      </c>
      <c r="BF226" s="252">
        <f>IF(N226="snížená",J226,0)</f>
        <v>0</v>
      </c>
      <c r="BG226" s="252">
        <f>IF(N226="zákl. přenesená",J226,0)</f>
        <v>0</v>
      </c>
      <c r="BH226" s="252">
        <f>IF(N226="sníž. přenesená",J226,0)</f>
        <v>0</v>
      </c>
      <c r="BI226" s="252">
        <f>IF(N226="nulová",J226,0)</f>
        <v>0</v>
      </c>
      <c r="BJ226" s="14" t="s">
        <v>83</v>
      </c>
      <c r="BK226" s="252">
        <f>ROUND(I226*H226,2)</f>
        <v>0</v>
      </c>
      <c r="BL226" s="14" t="s">
        <v>214</v>
      </c>
      <c r="BM226" s="251" t="s">
        <v>1208</v>
      </c>
    </row>
    <row r="227" s="2" customFormat="1" ht="16.5" customHeight="1">
      <c r="A227" s="35"/>
      <c r="B227" s="36"/>
      <c r="C227" s="239" t="s">
        <v>463</v>
      </c>
      <c r="D227" s="239" t="s">
        <v>175</v>
      </c>
      <c r="E227" s="240" t="s">
        <v>737</v>
      </c>
      <c r="F227" s="241" t="s">
        <v>738</v>
      </c>
      <c r="G227" s="242" t="s">
        <v>178</v>
      </c>
      <c r="H227" s="243">
        <v>1</v>
      </c>
      <c r="I227" s="244"/>
      <c r="J227" s="245">
        <f>ROUND(I227*H227,2)</f>
        <v>0</v>
      </c>
      <c r="K227" s="246"/>
      <c r="L227" s="41"/>
      <c r="M227" s="247" t="s">
        <v>1</v>
      </c>
      <c r="N227" s="248" t="s">
        <v>41</v>
      </c>
      <c r="O227" s="88"/>
      <c r="P227" s="249">
        <f>O227*H227</f>
        <v>0</v>
      </c>
      <c r="Q227" s="249">
        <v>9.9850800000000003E-05</v>
      </c>
      <c r="R227" s="249">
        <f>Q227*H227</f>
        <v>9.9850800000000003E-05</v>
      </c>
      <c r="S227" s="249">
        <v>0</v>
      </c>
      <c r="T227" s="250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51" t="s">
        <v>214</v>
      </c>
      <c r="AT227" s="251" t="s">
        <v>175</v>
      </c>
      <c r="AU227" s="251" t="s">
        <v>85</v>
      </c>
      <c r="AY227" s="14" t="s">
        <v>172</v>
      </c>
      <c r="BE227" s="252">
        <f>IF(N227="základní",J227,0)</f>
        <v>0</v>
      </c>
      <c r="BF227" s="252">
        <f>IF(N227="snížená",J227,0)</f>
        <v>0</v>
      </c>
      <c r="BG227" s="252">
        <f>IF(N227="zákl. přenesená",J227,0)</f>
        <v>0</v>
      </c>
      <c r="BH227" s="252">
        <f>IF(N227="sníž. přenesená",J227,0)</f>
        <v>0</v>
      </c>
      <c r="BI227" s="252">
        <f>IF(N227="nulová",J227,0)</f>
        <v>0</v>
      </c>
      <c r="BJ227" s="14" t="s">
        <v>83</v>
      </c>
      <c r="BK227" s="252">
        <f>ROUND(I227*H227,2)</f>
        <v>0</v>
      </c>
      <c r="BL227" s="14" t="s">
        <v>214</v>
      </c>
      <c r="BM227" s="251" t="s">
        <v>739</v>
      </c>
    </row>
    <row r="228" s="2" customFormat="1" ht="16.5" customHeight="1">
      <c r="A228" s="35"/>
      <c r="B228" s="36"/>
      <c r="C228" s="253" t="s">
        <v>467</v>
      </c>
      <c r="D228" s="253" t="s">
        <v>181</v>
      </c>
      <c r="E228" s="254" t="s">
        <v>740</v>
      </c>
      <c r="F228" s="255" t="s">
        <v>741</v>
      </c>
      <c r="G228" s="256" t="s">
        <v>178</v>
      </c>
      <c r="H228" s="257">
        <v>1</v>
      </c>
      <c r="I228" s="258"/>
      <c r="J228" s="259">
        <f>ROUND(I228*H228,2)</f>
        <v>0</v>
      </c>
      <c r="K228" s="260"/>
      <c r="L228" s="261"/>
      <c r="M228" s="262" t="s">
        <v>1</v>
      </c>
      <c r="N228" s="263" t="s">
        <v>41</v>
      </c>
      <c r="O228" s="88"/>
      <c r="P228" s="249">
        <f>O228*H228</f>
        <v>0</v>
      </c>
      <c r="Q228" s="249">
        <v>0.00050000000000000001</v>
      </c>
      <c r="R228" s="249">
        <f>Q228*H228</f>
        <v>0.00050000000000000001</v>
      </c>
      <c r="S228" s="249">
        <v>0</v>
      </c>
      <c r="T228" s="250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51" t="s">
        <v>309</v>
      </c>
      <c r="AT228" s="251" t="s">
        <v>181</v>
      </c>
      <c r="AU228" s="251" t="s">
        <v>85</v>
      </c>
      <c r="AY228" s="14" t="s">
        <v>172</v>
      </c>
      <c r="BE228" s="252">
        <f>IF(N228="základní",J228,0)</f>
        <v>0</v>
      </c>
      <c r="BF228" s="252">
        <f>IF(N228="snížená",J228,0)</f>
        <v>0</v>
      </c>
      <c r="BG228" s="252">
        <f>IF(N228="zákl. přenesená",J228,0)</f>
        <v>0</v>
      </c>
      <c r="BH228" s="252">
        <f>IF(N228="sníž. přenesená",J228,0)</f>
        <v>0</v>
      </c>
      <c r="BI228" s="252">
        <f>IF(N228="nulová",J228,0)</f>
        <v>0</v>
      </c>
      <c r="BJ228" s="14" t="s">
        <v>83</v>
      </c>
      <c r="BK228" s="252">
        <f>ROUND(I228*H228,2)</f>
        <v>0</v>
      </c>
      <c r="BL228" s="14" t="s">
        <v>214</v>
      </c>
      <c r="BM228" s="251" t="s">
        <v>742</v>
      </c>
    </row>
    <row r="229" s="2" customFormat="1" ht="24.15" customHeight="1">
      <c r="A229" s="35"/>
      <c r="B229" s="36"/>
      <c r="C229" s="239" t="s">
        <v>471</v>
      </c>
      <c r="D229" s="239" t="s">
        <v>175</v>
      </c>
      <c r="E229" s="240" t="s">
        <v>749</v>
      </c>
      <c r="F229" s="241" t="s">
        <v>750</v>
      </c>
      <c r="G229" s="242" t="s">
        <v>504</v>
      </c>
      <c r="H229" s="243">
        <v>4</v>
      </c>
      <c r="I229" s="244"/>
      <c r="J229" s="245">
        <f>ROUND(I229*H229,2)</f>
        <v>0</v>
      </c>
      <c r="K229" s="246"/>
      <c r="L229" s="41"/>
      <c r="M229" s="247" t="s">
        <v>1</v>
      </c>
      <c r="N229" s="248" t="s">
        <v>41</v>
      </c>
      <c r="O229" s="88"/>
      <c r="P229" s="249">
        <f>O229*H229</f>
        <v>0</v>
      </c>
      <c r="Q229" s="249">
        <v>0.0006843582</v>
      </c>
      <c r="R229" s="249">
        <f>Q229*H229</f>
        <v>0.0027374328</v>
      </c>
      <c r="S229" s="249">
        <v>0</v>
      </c>
      <c r="T229" s="250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251" t="s">
        <v>214</v>
      </c>
      <c r="AT229" s="251" t="s">
        <v>175</v>
      </c>
      <c r="AU229" s="251" t="s">
        <v>85</v>
      </c>
      <c r="AY229" s="14" t="s">
        <v>172</v>
      </c>
      <c r="BE229" s="252">
        <f>IF(N229="základní",J229,0)</f>
        <v>0</v>
      </c>
      <c r="BF229" s="252">
        <f>IF(N229="snížená",J229,0)</f>
        <v>0</v>
      </c>
      <c r="BG229" s="252">
        <f>IF(N229="zákl. přenesená",J229,0)</f>
        <v>0</v>
      </c>
      <c r="BH229" s="252">
        <f>IF(N229="sníž. přenesená",J229,0)</f>
        <v>0</v>
      </c>
      <c r="BI229" s="252">
        <f>IF(N229="nulová",J229,0)</f>
        <v>0</v>
      </c>
      <c r="BJ229" s="14" t="s">
        <v>83</v>
      </c>
      <c r="BK229" s="252">
        <f>ROUND(I229*H229,2)</f>
        <v>0</v>
      </c>
      <c r="BL229" s="14" t="s">
        <v>214</v>
      </c>
      <c r="BM229" s="251" t="s">
        <v>751</v>
      </c>
    </row>
    <row r="230" s="2" customFormat="1" ht="16.5" customHeight="1">
      <c r="A230" s="35"/>
      <c r="B230" s="36"/>
      <c r="C230" s="253" t="s">
        <v>475</v>
      </c>
      <c r="D230" s="253" t="s">
        <v>181</v>
      </c>
      <c r="E230" s="254" t="s">
        <v>752</v>
      </c>
      <c r="F230" s="255" t="s">
        <v>753</v>
      </c>
      <c r="G230" s="256" t="s">
        <v>178</v>
      </c>
      <c r="H230" s="257">
        <v>2</v>
      </c>
      <c r="I230" s="258"/>
      <c r="J230" s="259">
        <f>ROUND(I230*H230,2)</f>
        <v>0</v>
      </c>
      <c r="K230" s="260"/>
      <c r="L230" s="261"/>
      <c r="M230" s="262" t="s">
        <v>1</v>
      </c>
      <c r="N230" s="263" t="s">
        <v>41</v>
      </c>
      <c r="O230" s="88"/>
      <c r="P230" s="249">
        <f>O230*H230</f>
        <v>0</v>
      </c>
      <c r="Q230" s="249">
        <v>0.0052700000000000004</v>
      </c>
      <c r="R230" s="249">
        <f>Q230*H230</f>
        <v>0.010540000000000001</v>
      </c>
      <c r="S230" s="249">
        <v>0</v>
      </c>
      <c r="T230" s="250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251" t="s">
        <v>309</v>
      </c>
      <c r="AT230" s="251" t="s">
        <v>181</v>
      </c>
      <c r="AU230" s="251" t="s">
        <v>85</v>
      </c>
      <c r="AY230" s="14" t="s">
        <v>172</v>
      </c>
      <c r="BE230" s="252">
        <f>IF(N230="základní",J230,0)</f>
        <v>0</v>
      </c>
      <c r="BF230" s="252">
        <f>IF(N230="snížená",J230,0)</f>
        <v>0</v>
      </c>
      <c r="BG230" s="252">
        <f>IF(N230="zákl. přenesená",J230,0)</f>
        <v>0</v>
      </c>
      <c r="BH230" s="252">
        <f>IF(N230="sníž. přenesená",J230,0)</f>
        <v>0</v>
      </c>
      <c r="BI230" s="252">
        <f>IF(N230="nulová",J230,0)</f>
        <v>0</v>
      </c>
      <c r="BJ230" s="14" t="s">
        <v>83</v>
      </c>
      <c r="BK230" s="252">
        <f>ROUND(I230*H230,2)</f>
        <v>0</v>
      </c>
      <c r="BL230" s="14" t="s">
        <v>214</v>
      </c>
      <c r="BM230" s="251" t="s">
        <v>754</v>
      </c>
    </row>
    <row r="231" s="2" customFormat="1" ht="16.5" customHeight="1">
      <c r="A231" s="35"/>
      <c r="B231" s="36"/>
      <c r="C231" s="253" t="s">
        <v>479</v>
      </c>
      <c r="D231" s="253" t="s">
        <v>181</v>
      </c>
      <c r="E231" s="254" t="s">
        <v>755</v>
      </c>
      <c r="F231" s="255" t="s">
        <v>756</v>
      </c>
      <c r="G231" s="256" t="s">
        <v>178</v>
      </c>
      <c r="H231" s="257">
        <v>1</v>
      </c>
      <c r="I231" s="258"/>
      <c r="J231" s="259">
        <f>ROUND(I231*H231,2)</f>
        <v>0</v>
      </c>
      <c r="K231" s="260"/>
      <c r="L231" s="261"/>
      <c r="M231" s="262" t="s">
        <v>1</v>
      </c>
      <c r="N231" s="263" t="s">
        <v>41</v>
      </c>
      <c r="O231" s="88"/>
      <c r="P231" s="249">
        <f>O231*H231</f>
        <v>0</v>
      </c>
      <c r="Q231" s="249">
        <v>0.0054000000000000003</v>
      </c>
      <c r="R231" s="249">
        <f>Q231*H231</f>
        <v>0.0054000000000000003</v>
      </c>
      <c r="S231" s="249">
        <v>0</v>
      </c>
      <c r="T231" s="250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251" t="s">
        <v>309</v>
      </c>
      <c r="AT231" s="251" t="s">
        <v>181</v>
      </c>
      <c r="AU231" s="251" t="s">
        <v>85</v>
      </c>
      <c r="AY231" s="14" t="s">
        <v>172</v>
      </c>
      <c r="BE231" s="252">
        <f>IF(N231="základní",J231,0)</f>
        <v>0</v>
      </c>
      <c r="BF231" s="252">
        <f>IF(N231="snížená",J231,0)</f>
        <v>0</v>
      </c>
      <c r="BG231" s="252">
        <f>IF(N231="zákl. přenesená",J231,0)</f>
        <v>0</v>
      </c>
      <c r="BH231" s="252">
        <f>IF(N231="sníž. přenesená",J231,0)</f>
        <v>0</v>
      </c>
      <c r="BI231" s="252">
        <f>IF(N231="nulová",J231,0)</f>
        <v>0</v>
      </c>
      <c r="BJ231" s="14" t="s">
        <v>83</v>
      </c>
      <c r="BK231" s="252">
        <f>ROUND(I231*H231,2)</f>
        <v>0</v>
      </c>
      <c r="BL231" s="14" t="s">
        <v>214</v>
      </c>
      <c r="BM231" s="251" t="s">
        <v>757</v>
      </c>
    </row>
    <row r="232" s="2" customFormat="1" ht="16.5" customHeight="1">
      <c r="A232" s="35"/>
      <c r="B232" s="36"/>
      <c r="C232" s="253" t="s">
        <v>484</v>
      </c>
      <c r="D232" s="253" t="s">
        <v>181</v>
      </c>
      <c r="E232" s="254" t="s">
        <v>1209</v>
      </c>
      <c r="F232" s="255" t="s">
        <v>1210</v>
      </c>
      <c r="G232" s="256" t="s">
        <v>178</v>
      </c>
      <c r="H232" s="257">
        <v>1</v>
      </c>
      <c r="I232" s="258"/>
      <c r="J232" s="259">
        <f>ROUND(I232*H232,2)</f>
        <v>0</v>
      </c>
      <c r="K232" s="260"/>
      <c r="L232" s="261"/>
      <c r="M232" s="262" t="s">
        <v>1</v>
      </c>
      <c r="N232" s="263" t="s">
        <v>41</v>
      </c>
      <c r="O232" s="88"/>
      <c r="P232" s="249">
        <f>O232*H232</f>
        <v>0</v>
      </c>
      <c r="Q232" s="249">
        <v>0.0050000000000000001</v>
      </c>
      <c r="R232" s="249">
        <f>Q232*H232</f>
        <v>0.0050000000000000001</v>
      </c>
      <c r="S232" s="249">
        <v>0</v>
      </c>
      <c r="T232" s="250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51" t="s">
        <v>309</v>
      </c>
      <c r="AT232" s="251" t="s">
        <v>181</v>
      </c>
      <c r="AU232" s="251" t="s">
        <v>85</v>
      </c>
      <c r="AY232" s="14" t="s">
        <v>172</v>
      </c>
      <c r="BE232" s="252">
        <f>IF(N232="základní",J232,0)</f>
        <v>0</v>
      </c>
      <c r="BF232" s="252">
        <f>IF(N232="snížená",J232,0)</f>
        <v>0</v>
      </c>
      <c r="BG232" s="252">
        <f>IF(N232="zákl. přenesená",J232,0)</f>
        <v>0</v>
      </c>
      <c r="BH232" s="252">
        <f>IF(N232="sníž. přenesená",J232,0)</f>
        <v>0</v>
      </c>
      <c r="BI232" s="252">
        <f>IF(N232="nulová",J232,0)</f>
        <v>0</v>
      </c>
      <c r="BJ232" s="14" t="s">
        <v>83</v>
      </c>
      <c r="BK232" s="252">
        <f>ROUND(I232*H232,2)</f>
        <v>0</v>
      </c>
      <c r="BL232" s="14" t="s">
        <v>214</v>
      </c>
      <c r="BM232" s="251" t="s">
        <v>1211</v>
      </c>
    </row>
    <row r="233" s="2" customFormat="1" ht="16.5" customHeight="1">
      <c r="A233" s="35"/>
      <c r="B233" s="36"/>
      <c r="C233" s="239" t="s">
        <v>492</v>
      </c>
      <c r="D233" s="239" t="s">
        <v>175</v>
      </c>
      <c r="E233" s="240" t="s">
        <v>743</v>
      </c>
      <c r="F233" s="241" t="s">
        <v>744</v>
      </c>
      <c r="G233" s="242" t="s">
        <v>178</v>
      </c>
      <c r="H233" s="243">
        <v>8</v>
      </c>
      <c r="I233" s="244"/>
      <c r="J233" s="245">
        <f>ROUND(I233*H233,2)</f>
        <v>0</v>
      </c>
      <c r="K233" s="246"/>
      <c r="L233" s="41"/>
      <c r="M233" s="247" t="s">
        <v>1</v>
      </c>
      <c r="N233" s="248" t="s">
        <v>41</v>
      </c>
      <c r="O233" s="88"/>
      <c r="P233" s="249">
        <f>O233*H233</f>
        <v>0</v>
      </c>
      <c r="Q233" s="249">
        <v>0.00013999999999999999</v>
      </c>
      <c r="R233" s="249">
        <f>Q233*H233</f>
        <v>0.0011199999999999999</v>
      </c>
      <c r="S233" s="249">
        <v>0</v>
      </c>
      <c r="T233" s="250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51" t="s">
        <v>214</v>
      </c>
      <c r="AT233" s="251" t="s">
        <v>175</v>
      </c>
      <c r="AU233" s="251" t="s">
        <v>85</v>
      </c>
      <c r="AY233" s="14" t="s">
        <v>172</v>
      </c>
      <c r="BE233" s="252">
        <f>IF(N233="základní",J233,0)</f>
        <v>0</v>
      </c>
      <c r="BF233" s="252">
        <f>IF(N233="snížená",J233,0)</f>
        <v>0</v>
      </c>
      <c r="BG233" s="252">
        <f>IF(N233="zákl. přenesená",J233,0)</f>
        <v>0</v>
      </c>
      <c r="BH233" s="252">
        <f>IF(N233="sníž. přenesená",J233,0)</f>
        <v>0</v>
      </c>
      <c r="BI233" s="252">
        <f>IF(N233="nulová",J233,0)</f>
        <v>0</v>
      </c>
      <c r="BJ233" s="14" t="s">
        <v>83</v>
      </c>
      <c r="BK233" s="252">
        <f>ROUND(I233*H233,2)</f>
        <v>0</v>
      </c>
      <c r="BL233" s="14" t="s">
        <v>214</v>
      </c>
      <c r="BM233" s="251" t="s">
        <v>1332</v>
      </c>
    </row>
    <row r="234" s="2" customFormat="1" ht="24.15" customHeight="1">
      <c r="A234" s="35"/>
      <c r="B234" s="36"/>
      <c r="C234" s="253" t="s">
        <v>497</v>
      </c>
      <c r="D234" s="253" t="s">
        <v>181</v>
      </c>
      <c r="E234" s="254" t="s">
        <v>746</v>
      </c>
      <c r="F234" s="255" t="s">
        <v>747</v>
      </c>
      <c r="G234" s="256" t="s">
        <v>178</v>
      </c>
      <c r="H234" s="257">
        <v>8</v>
      </c>
      <c r="I234" s="258"/>
      <c r="J234" s="259">
        <f>ROUND(I234*H234,2)</f>
        <v>0</v>
      </c>
      <c r="K234" s="260"/>
      <c r="L234" s="261"/>
      <c r="M234" s="262" t="s">
        <v>1</v>
      </c>
      <c r="N234" s="263" t="s">
        <v>41</v>
      </c>
      <c r="O234" s="88"/>
      <c r="P234" s="249">
        <f>O234*H234</f>
        <v>0</v>
      </c>
      <c r="Q234" s="249">
        <v>0.00027</v>
      </c>
      <c r="R234" s="249">
        <f>Q234*H234</f>
        <v>0.00216</v>
      </c>
      <c r="S234" s="249">
        <v>0</v>
      </c>
      <c r="T234" s="250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251" t="s">
        <v>309</v>
      </c>
      <c r="AT234" s="251" t="s">
        <v>181</v>
      </c>
      <c r="AU234" s="251" t="s">
        <v>85</v>
      </c>
      <c r="AY234" s="14" t="s">
        <v>172</v>
      </c>
      <c r="BE234" s="252">
        <f>IF(N234="základní",J234,0)</f>
        <v>0</v>
      </c>
      <c r="BF234" s="252">
        <f>IF(N234="snížená",J234,0)</f>
        <v>0</v>
      </c>
      <c r="BG234" s="252">
        <f>IF(N234="zákl. přenesená",J234,0)</f>
        <v>0</v>
      </c>
      <c r="BH234" s="252">
        <f>IF(N234="sníž. přenesená",J234,0)</f>
        <v>0</v>
      </c>
      <c r="BI234" s="252">
        <f>IF(N234="nulová",J234,0)</f>
        <v>0</v>
      </c>
      <c r="BJ234" s="14" t="s">
        <v>83</v>
      </c>
      <c r="BK234" s="252">
        <f>ROUND(I234*H234,2)</f>
        <v>0</v>
      </c>
      <c r="BL234" s="14" t="s">
        <v>214</v>
      </c>
      <c r="BM234" s="251" t="s">
        <v>1333</v>
      </c>
    </row>
    <row r="235" s="2" customFormat="1" ht="24.15" customHeight="1">
      <c r="A235" s="35"/>
      <c r="B235" s="36"/>
      <c r="C235" s="239" t="s">
        <v>501</v>
      </c>
      <c r="D235" s="239" t="s">
        <v>175</v>
      </c>
      <c r="E235" s="240" t="s">
        <v>761</v>
      </c>
      <c r="F235" s="241" t="s">
        <v>762</v>
      </c>
      <c r="G235" s="242" t="s">
        <v>227</v>
      </c>
      <c r="H235" s="264"/>
      <c r="I235" s="244"/>
      <c r="J235" s="245">
        <f>ROUND(I235*H235,2)</f>
        <v>0</v>
      </c>
      <c r="K235" s="246"/>
      <c r="L235" s="41"/>
      <c r="M235" s="247" t="s">
        <v>1</v>
      </c>
      <c r="N235" s="248" t="s">
        <v>41</v>
      </c>
      <c r="O235" s="88"/>
      <c r="P235" s="249">
        <f>O235*H235</f>
        <v>0</v>
      </c>
      <c r="Q235" s="249">
        <v>0</v>
      </c>
      <c r="R235" s="249">
        <f>Q235*H235</f>
        <v>0</v>
      </c>
      <c r="S235" s="249">
        <v>0</v>
      </c>
      <c r="T235" s="250">
        <f>S235*H235</f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251" t="s">
        <v>214</v>
      </c>
      <c r="AT235" s="251" t="s">
        <v>175</v>
      </c>
      <c r="AU235" s="251" t="s">
        <v>85</v>
      </c>
      <c r="AY235" s="14" t="s">
        <v>172</v>
      </c>
      <c r="BE235" s="252">
        <f>IF(N235="základní",J235,0)</f>
        <v>0</v>
      </c>
      <c r="BF235" s="252">
        <f>IF(N235="snížená",J235,0)</f>
        <v>0</v>
      </c>
      <c r="BG235" s="252">
        <f>IF(N235="zákl. přenesená",J235,0)</f>
        <v>0</v>
      </c>
      <c r="BH235" s="252">
        <f>IF(N235="sníž. přenesená",J235,0)</f>
        <v>0</v>
      </c>
      <c r="BI235" s="252">
        <f>IF(N235="nulová",J235,0)</f>
        <v>0</v>
      </c>
      <c r="BJ235" s="14" t="s">
        <v>83</v>
      </c>
      <c r="BK235" s="252">
        <f>ROUND(I235*H235,2)</f>
        <v>0</v>
      </c>
      <c r="BL235" s="14" t="s">
        <v>214</v>
      </c>
      <c r="BM235" s="251" t="s">
        <v>763</v>
      </c>
    </row>
    <row r="236" s="2" customFormat="1" ht="24.15" customHeight="1">
      <c r="A236" s="35"/>
      <c r="B236" s="36"/>
      <c r="C236" s="239" t="s">
        <v>508</v>
      </c>
      <c r="D236" s="239" t="s">
        <v>175</v>
      </c>
      <c r="E236" s="240" t="s">
        <v>764</v>
      </c>
      <c r="F236" s="241" t="s">
        <v>765</v>
      </c>
      <c r="G236" s="242" t="s">
        <v>227</v>
      </c>
      <c r="H236" s="264"/>
      <c r="I236" s="244"/>
      <c r="J236" s="245">
        <f>ROUND(I236*H236,2)</f>
        <v>0</v>
      </c>
      <c r="K236" s="246"/>
      <c r="L236" s="41"/>
      <c r="M236" s="247" t="s">
        <v>1</v>
      </c>
      <c r="N236" s="248" t="s">
        <v>41</v>
      </c>
      <c r="O236" s="88"/>
      <c r="P236" s="249">
        <f>O236*H236</f>
        <v>0</v>
      </c>
      <c r="Q236" s="249">
        <v>0</v>
      </c>
      <c r="R236" s="249">
        <f>Q236*H236</f>
        <v>0</v>
      </c>
      <c r="S236" s="249">
        <v>0</v>
      </c>
      <c r="T236" s="250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51" t="s">
        <v>214</v>
      </c>
      <c r="AT236" s="251" t="s">
        <v>175</v>
      </c>
      <c r="AU236" s="251" t="s">
        <v>85</v>
      </c>
      <c r="AY236" s="14" t="s">
        <v>172</v>
      </c>
      <c r="BE236" s="252">
        <f>IF(N236="základní",J236,0)</f>
        <v>0</v>
      </c>
      <c r="BF236" s="252">
        <f>IF(N236="snížená",J236,0)</f>
        <v>0</v>
      </c>
      <c r="BG236" s="252">
        <f>IF(N236="zákl. přenesená",J236,0)</f>
        <v>0</v>
      </c>
      <c r="BH236" s="252">
        <f>IF(N236="sníž. přenesená",J236,0)</f>
        <v>0</v>
      </c>
      <c r="BI236" s="252">
        <f>IF(N236="nulová",J236,0)</f>
        <v>0</v>
      </c>
      <c r="BJ236" s="14" t="s">
        <v>83</v>
      </c>
      <c r="BK236" s="252">
        <f>ROUND(I236*H236,2)</f>
        <v>0</v>
      </c>
      <c r="BL236" s="14" t="s">
        <v>214</v>
      </c>
      <c r="BM236" s="251" t="s">
        <v>766</v>
      </c>
    </row>
    <row r="237" s="12" customFormat="1" ht="22.8" customHeight="1">
      <c r="A237" s="12"/>
      <c r="B237" s="223"/>
      <c r="C237" s="224"/>
      <c r="D237" s="225" t="s">
        <v>75</v>
      </c>
      <c r="E237" s="237" t="s">
        <v>767</v>
      </c>
      <c r="F237" s="237" t="s">
        <v>768</v>
      </c>
      <c r="G237" s="224"/>
      <c r="H237" s="224"/>
      <c r="I237" s="227"/>
      <c r="J237" s="238">
        <f>BK237</f>
        <v>0</v>
      </c>
      <c r="K237" s="224"/>
      <c r="L237" s="229"/>
      <c r="M237" s="230"/>
      <c r="N237" s="231"/>
      <c r="O237" s="231"/>
      <c r="P237" s="232">
        <f>SUM(P238:P249)</f>
        <v>0</v>
      </c>
      <c r="Q237" s="231"/>
      <c r="R237" s="232">
        <f>SUM(R238:R249)</f>
        <v>0.2747001240000001</v>
      </c>
      <c r="S237" s="231"/>
      <c r="T237" s="233">
        <f>SUM(T238:T249)</f>
        <v>0.22854000000000002</v>
      </c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R237" s="234" t="s">
        <v>85</v>
      </c>
      <c r="AT237" s="235" t="s">
        <v>75</v>
      </c>
      <c r="AU237" s="235" t="s">
        <v>83</v>
      </c>
      <c r="AY237" s="234" t="s">
        <v>172</v>
      </c>
      <c r="BK237" s="236">
        <f>SUM(BK238:BK249)</f>
        <v>0</v>
      </c>
    </row>
    <row r="238" s="2" customFormat="1" ht="16.5" customHeight="1">
      <c r="A238" s="35"/>
      <c r="B238" s="36"/>
      <c r="C238" s="239" t="s">
        <v>512</v>
      </c>
      <c r="D238" s="239" t="s">
        <v>175</v>
      </c>
      <c r="E238" s="240" t="s">
        <v>769</v>
      </c>
      <c r="F238" s="241" t="s">
        <v>770</v>
      </c>
      <c r="G238" s="242" t="s">
        <v>213</v>
      </c>
      <c r="H238" s="243">
        <v>25</v>
      </c>
      <c r="I238" s="244"/>
      <c r="J238" s="245">
        <f>ROUND(I238*H238,2)</f>
        <v>0</v>
      </c>
      <c r="K238" s="246"/>
      <c r="L238" s="41"/>
      <c r="M238" s="247" t="s">
        <v>1</v>
      </c>
      <c r="N238" s="248" t="s">
        <v>41</v>
      </c>
      <c r="O238" s="88"/>
      <c r="P238" s="249">
        <f>O238*H238</f>
        <v>0</v>
      </c>
      <c r="Q238" s="249">
        <v>3.8000000000000002E-05</v>
      </c>
      <c r="R238" s="249">
        <f>Q238*H238</f>
        <v>0.00095000000000000011</v>
      </c>
      <c r="S238" s="249">
        <v>0.0025400000000000002</v>
      </c>
      <c r="T238" s="250">
        <f>S238*H238</f>
        <v>0.063500000000000001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251" t="s">
        <v>214</v>
      </c>
      <c r="AT238" s="251" t="s">
        <v>175</v>
      </c>
      <c r="AU238" s="251" t="s">
        <v>85</v>
      </c>
      <c r="AY238" s="14" t="s">
        <v>172</v>
      </c>
      <c r="BE238" s="252">
        <f>IF(N238="základní",J238,0)</f>
        <v>0</v>
      </c>
      <c r="BF238" s="252">
        <f>IF(N238="snížená",J238,0)</f>
        <v>0</v>
      </c>
      <c r="BG238" s="252">
        <f>IF(N238="zákl. přenesená",J238,0)</f>
        <v>0</v>
      </c>
      <c r="BH238" s="252">
        <f>IF(N238="sníž. přenesená",J238,0)</f>
        <v>0</v>
      </c>
      <c r="BI238" s="252">
        <f>IF(N238="nulová",J238,0)</f>
        <v>0</v>
      </c>
      <c r="BJ238" s="14" t="s">
        <v>83</v>
      </c>
      <c r="BK238" s="252">
        <f>ROUND(I238*H238,2)</f>
        <v>0</v>
      </c>
      <c r="BL238" s="14" t="s">
        <v>214</v>
      </c>
      <c r="BM238" s="251" t="s">
        <v>771</v>
      </c>
    </row>
    <row r="239" s="2" customFormat="1" ht="24.15" customHeight="1">
      <c r="A239" s="35"/>
      <c r="B239" s="36"/>
      <c r="C239" s="239" t="s">
        <v>519</v>
      </c>
      <c r="D239" s="239" t="s">
        <v>175</v>
      </c>
      <c r="E239" s="240" t="s">
        <v>772</v>
      </c>
      <c r="F239" s="241" t="s">
        <v>773</v>
      </c>
      <c r="G239" s="242" t="s">
        <v>213</v>
      </c>
      <c r="H239" s="243">
        <v>10</v>
      </c>
      <c r="I239" s="244"/>
      <c r="J239" s="245">
        <f>ROUND(I239*H239,2)</f>
        <v>0</v>
      </c>
      <c r="K239" s="246"/>
      <c r="L239" s="41"/>
      <c r="M239" s="247" t="s">
        <v>1</v>
      </c>
      <c r="N239" s="248" t="s">
        <v>41</v>
      </c>
      <c r="O239" s="88"/>
      <c r="P239" s="249">
        <f>O239*H239</f>
        <v>0</v>
      </c>
      <c r="Q239" s="249">
        <v>5.1999999999999997E-05</v>
      </c>
      <c r="R239" s="249">
        <f>Q239*H239</f>
        <v>0.00051999999999999995</v>
      </c>
      <c r="S239" s="249">
        <v>0.0047299999999999998</v>
      </c>
      <c r="T239" s="250">
        <f>S239*H239</f>
        <v>0.047299999999999995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251" t="s">
        <v>214</v>
      </c>
      <c r="AT239" s="251" t="s">
        <v>175</v>
      </c>
      <c r="AU239" s="251" t="s">
        <v>85</v>
      </c>
      <c r="AY239" s="14" t="s">
        <v>172</v>
      </c>
      <c r="BE239" s="252">
        <f>IF(N239="základní",J239,0)</f>
        <v>0</v>
      </c>
      <c r="BF239" s="252">
        <f>IF(N239="snížená",J239,0)</f>
        <v>0</v>
      </c>
      <c r="BG239" s="252">
        <f>IF(N239="zákl. přenesená",J239,0)</f>
        <v>0</v>
      </c>
      <c r="BH239" s="252">
        <f>IF(N239="sníž. přenesená",J239,0)</f>
        <v>0</v>
      </c>
      <c r="BI239" s="252">
        <f>IF(N239="nulová",J239,0)</f>
        <v>0</v>
      </c>
      <c r="BJ239" s="14" t="s">
        <v>83</v>
      </c>
      <c r="BK239" s="252">
        <f>ROUND(I239*H239,2)</f>
        <v>0</v>
      </c>
      <c r="BL239" s="14" t="s">
        <v>214</v>
      </c>
      <c r="BM239" s="251" t="s">
        <v>774</v>
      </c>
    </row>
    <row r="240" s="2" customFormat="1" ht="24.15" customHeight="1">
      <c r="A240" s="35"/>
      <c r="B240" s="36"/>
      <c r="C240" s="239" t="s">
        <v>526</v>
      </c>
      <c r="D240" s="239" t="s">
        <v>175</v>
      </c>
      <c r="E240" s="240" t="s">
        <v>1214</v>
      </c>
      <c r="F240" s="241" t="s">
        <v>1215</v>
      </c>
      <c r="G240" s="242" t="s">
        <v>213</v>
      </c>
      <c r="H240" s="243">
        <v>14</v>
      </c>
      <c r="I240" s="244"/>
      <c r="J240" s="245">
        <f>ROUND(I240*H240,2)</f>
        <v>0</v>
      </c>
      <c r="K240" s="246"/>
      <c r="L240" s="41"/>
      <c r="M240" s="247" t="s">
        <v>1</v>
      </c>
      <c r="N240" s="248" t="s">
        <v>41</v>
      </c>
      <c r="O240" s="88"/>
      <c r="P240" s="249">
        <f>O240*H240</f>
        <v>0</v>
      </c>
      <c r="Q240" s="249">
        <v>6.0000000000000002E-05</v>
      </c>
      <c r="R240" s="249">
        <f>Q240*H240</f>
        <v>0.00084000000000000003</v>
      </c>
      <c r="S240" s="249">
        <v>0.0084100000000000008</v>
      </c>
      <c r="T240" s="250">
        <f>S240*H240</f>
        <v>0.11774000000000001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51" t="s">
        <v>214</v>
      </c>
      <c r="AT240" s="251" t="s">
        <v>175</v>
      </c>
      <c r="AU240" s="251" t="s">
        <v>85</v>
      </c>
      <c r="AY240" s="14" t="s">
        <v>172</v>
      </c>
      <c r="BE240" s="252">
        <f>IF(N240="základní",J240,0)</f>
        <v>0</v>
      </c>
      <c r="BF240" s="252">
        <f>IF(N240="snížená",J240,0)</f>
        <v>0</v>
      </c>
      <c r="BG240" s="252">
        <f>IF(N240="zákl. přenesená",J240,0)</f>
        <v>0</v>
      </c>
      <c r="BH240" s="252">
        <f>IF(N240="sníž. přenesená",J240,0)</f>
        <v>0</v>
      </c>
      <c r="BI240" s="252">
        <f>IF(N240="nulová",J240,0)</f>
        <v>0</v>
      </c>
      <c r="BJ240" s="14" t="s">
        <v>83</v>
      </c>
      <c r="BK240" s="252">
        <f>ROUND(I240*H240,2)</f>
        <v>0</v>
      </c>
      <c r="BL240" s="14" t="s">
        <v>214</v>
      </c>
      <c r="BM240" s="251" t="s">
        <v>1216</v>
      </c>
    </row>
    <row r="241" s="2" customFormat="1" ht="33" customHeight="1">
      <c r="A241" s="35"/>
      <c r="B241" s="36"/>
      <c r="C241" s="239" t="s">
        <v>529</v>
      </c>
      <c r="D241" s="239" t="s">
        <v>175</v>
      </c>
      <c r="E241" s="240" t="s">
        <v>775</v>
      </c>
      <c r="F241" s="241" t="s">
        <v>776</v>
      </c>
      <c r="G241" s="242" t="s">
        <v>213</v>
      </c>
      <c r="H241" s="243">
        <v>1</v>
      </c>
      <c r="I241" s="244"/>
      <c r="J241" s="245">
        <f>ROUND(I241*H241,2)</f>
        <v>0</v>
      </c>
      <c r="K241" s="246"/>
      <c r="L241" s="41"/>
      <c r="M241" s="247" t="s">
        <v>1</v>
      </c>
      <c r="N241" s="248" t="s">
        <v>41</v>
      </c>
      <c r="O241" s="88"/>
      <c r="P241" s="249">
        <f>O241*H241</f>
        <v>0</v>
      </c>
      <c r="Q241" s="249">
        <v>0.0022937679999999998</v>
      </c>
      <c r="R241" s="249">
        <f>Q241*H241</f>
        <v>0.0022937679999999998</v>
      </c>
      <c r="S241" s="249">
        <v>0</v>
      </c>
      <c r="T241" s="250">
        <f>S241*H241</f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251" t="s">
        <v>214</v>
      </c>
      <c r="AT241" s="251" t="s">
        <v>175</v>
      </c>
      <c r="AU241" s="251" t="s">
        <v>85</v>
      </c>
      <c r="AY241" s="14" t="s">
        <v>172</v>
      </c>
      <c r="BE241" s="252">
        <f>IF(N241="základní",J241,0)</f>
        <v>0</v>
      </c>
      <c r="BF241" s="252">
        <f>IF(N241="snížená",J241,0)</f>
        <v>0</v>
      </c>
      <c r="BG241" s="252">
        <f>IF(N241="zákl. přenesená",J241,0)</f>
        <v>0</v>
      </c>
      <c r="BH241" s="252">
        <f>IF(N241="sníž. přenesená",J241,0)</f>
        <v>0</v>
      </c>
      <c r="BI241" s="252">
        <f>IF(N241="nulová",J241,0)</f>
        <v>0</v>
      </c>
      <c r="BJ241" s="14" t="s">
        <v>83</v>
      </c>
      <c r="BK241" s="252">
        <f>ROUND(I241*H241,2)</f>
        <v>0</v>
      </c>
      <c r="BL241" s="14" t="s">
        <v>214</v>
      </c>
      <c r="BM241" s="251" t="s">
        <v>777</v>
      </c>
    </row>
    <row r="242" s="2" customFormat="1" ht="24.15" customHeight="1">
      <c r="A242" s="35"/>
      <c r="B242" s="36"/>
      <c r="C242" s="239" t="s">
        <v>533</v>
      </c>
      <c r="D242" s="239" t="s">
        <v>175</v>
      </c>
      <c r="E242" s="240" t="s">
        <v>778</v>
      </c>
      <c r="F242" s="241" t="s">
        <v>779</v>
      </c>
      <c r="G242" s="242" t="s">
        <v>213</v>
      </c>
      <c r="H242" s="243">
        <v>24</v>
      </c>
      <c r="I242" s="244"/>
      <c r="J242" s="245">
        <f>ROUND(I242*H242,2)</f>
        <v>0</v>
      </c>
      <c r="K242" s="246"/>
      <c r="L242" s="41"/>
      <c r="M242" s="247" t="s">
        <v>1</v>
      </c>
      <c r="N242" s="248" t="s">
        <v>41</v>
      </c>
      <c r="O242" s="88"/>
      <c r="P242" s="249">
        <f>O242*H242</f>
        <v>0</v>
      </c>
      <c r="Q242" s="249">
        <v>0.0041571940000000003</v>
      </c>
      <c r="R242" s="249">
        <f>Q242*H242</f>
        <v>0.099772656000000015</v>
      </c>
      <c r="S242" s="249">
        <v>0</v>
      </c>
      <c r="T242" s="250">
        <f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251" t="s">
        <v>214</v>
      </c>
      <c r="AT242" s="251" t="s">
        <v>175</v>
      </c>
      <c r="AU242" s="251" t="s">
        <v>85</v>
      </c>
      <c r="AY242" s="14" t="s">
        <v>172</v>
      </c>
      <c r="BE242" s="252">
        <f>IF(N242="základní",J242,0)</f>
        <v>0</v>
      </c>
      <c r="BF242" s="252">
        <f>IF(N242="snížená",J242,0)</f>
        <v>0</v>
      </c>
      <c r="BG242" s="252">
        <f>IF(N242="zákl. přenesená",J242,0)</f>
        <v>0</v>
      </c>
      <c r="BH242" s="252">
        <f>IF(N242="sníž. přenesená",J242,0)</f>
        <v>0</v>
      </c>
      <c r="BI242" s="252">
        <f>IF(N242="nulová",J242,0)</f>
        <v>0</v>
      </c>
      <c r="BJ242" s="14" t="s">
        <v>83</v>
      </c>
      <c r="BK242" s="252">
        <f>ROUND(I242*H242,2)</f>
        <v>0</v>
      </c>
      <c r="BL242" s="14" t="s">
        <v>214</v>
      </c>
      <c r="BM242" s="251" t="s">
        <v>780</v>
      </c>
    </row>
    <row r="243" s="2" customFormat="1" ht="24.15" customHeight="1">
      <c r="A243" s="35"/>
      <c r="B243" s="36"/>
      <c r="C243" s="239" t="s">
        <v>537</v>
      </c>
      <c r="D243" s="239" t="s">
        <v>175</v>
      </c>
      <c r="E243" s="240" t="s">
        <v>781</v>
      </c>
      <c r="F243" s="241" t="s">
        <v>782</v>
      </c>
      <c r="G243" s="242" t="s">
        <v>213</v>
      </c>
      <c r="H243" s="243">
        <v>10</v>
      </c>
      <c r="I243" s="244"/>
      <c r="J243" s="245">
        <f>ROUND(I243*H243,2)</f>
        <v>0</v>
      </c>
      <c r="K243" s="246"/>
      <c r="L243" s="41"/>
      <c r="M243" s="247" t="s">
        <v>1</v>
      </c>
      <c r="N243" s="248" t="s">
        <v>41</v>
      </c>
      <c r="O243" s="88"/>
      <c r="P243" s="249">
        <f>O243*H243</f>
        <v>0</v>
      </c>
      <c r="Q243" s="249">
        <v>0.00594437</v>
      </c>
      <c r="R243" s="249">
        <f>Q243*H243</f>
        <v>0.059443700000000002</v>
      </c>
      <c r="S243" s="249">
        <v>0</v>
      </c>
      <c r="T243" s="250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251" t="s">
        <v>214</v>
      </c>
      <c r="AT243" s="251" t="s">
        <v>175</v>
      </c>
      <c r="AU243" s="251" t="s">
        <v>85</v>
      </c>
      <c r="AY243" s="14" t="s">
        <v>172</v>
      </c>
      <c r="BE243" s="252">
        <f>IF(N243="základní",J243,0)</f>
        <v>0</v>
      </c>
      <c r="BF243" s="252">
        <f>IF(N243="snížená",J243,0)</f>
        <v>0</v>
      </c>
      <c r="BG243" s="252">
        <f>IF(N243="zákl. přenesená",J243,0)</f>
        <v>0</v>
      </c>
      <c r="BH243" s="252">
        <f>IF(N243="sníž. přenesená",J243,0)</f>
        <v>0</v>
      </c>
      <c r="BI243" s="252">
        <f>IF(N243="nulová",J243,0)</f>
        <v>0</v>
      </c>
      <c r="BJ243" s="14" t="s">
        <v>83</v>
      </c>
      <c r="BK243" s="252">
        <f>ROUND(I243*H243,2)</f>
        <v>0</v>
      </c>
      <c r="BL243" s="14" t="s">
        <v>214</v>
      </c>
      <c r="BM243" s="251" t="s">
        <v>783</v>
      </c>
    </row>
    <row r="244" s="2" customFormat="1" ht="24.15" customHeight="1">
      <c r="A244" s="35"/>
      <c r="B244" s="36"/>
      <c r="C244" s="239" t="s">
        <v>541</v>
      </c>
      <c r="D244" s="239" t="s">
        <v>175</v>
      </c>
      <c r="E244" s="240" t="s">
        <v>1217</v>
      </c>
      <c r="F244" s="241" t="s">
        <v>1218</v>
      </c>
      <c r="G244" s="242" t="s">
        <v>213</v>
      </c>
      <c r="H244" s="243">
        <v>14</v>
      </c>
      <c r="I244" s="244"/>
      <c r="J244" s="245">
        <f>ROUND(I244*H244,2)</f>
        <v>0</v>
      </c>
      <c r="K244" s="246"/>
      <c r="L244" s="41"/>
      <c r="M244" s="247" t="s">
        <v>1</v>
      </c>
      <c r="N244" s="248" t="s">
        <v>41</v>
      </c>
      <c r="O244" s="88"/>
      <c r="P244" s="249">
        <f>O244*H244</f>
        <v>0</v>
      </c>
      <c r="Q244" s="249">
        <v>0.00792</v>
      </c>
      <c r="R244" s="249">
        <f>Q244*H244</f>
        <v>0.11088000000000001</v>
      </c>
      <c r="S244" s="249">
        <v>0</v>
      </c>
      <c r="T244" s="250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251" t="s">
        <v>214</v>
      </c>
      <c r="AT244" s="251" t="s">
        <v>175</v>
      </c>
      <c r="AU244" s="251" t="s">
        <v>85</v>
      </c>
      <c r="AY244" s="14" t="s">
        <v>172</v>
      </c>
      <c r="BE244" s="252">
        <f>IF(N244="základní",J244,0)</f>
        <v>0</v>
      </c>
      <c r="BF244" s="252">
        <f>IF(N244="snížená",J244,0)</f>
        <v>0</v>
      </c>
      <c r="BG244" s="252">
        <f>IF(N244="zákl. přenesená",J244,0)</f>
        <v>0</v>
      </c>
      <c r="BH244" s="252">
        <f>IF(N244="sníž. přenesená",J244,0)</f>
        <v>0</v>
      </c>
      <c r="BI244" s="252">
        <f>IF(N244="nulová",J244,0)</f>
        <v>0</v>
      </c>
      <c r="BJ244" s="14" t="s">
        <v>83</v>
      </c>
      <c r="BK244" s="252">
        <f>ROUND(I244*H244,2)</f>
        <v>0</v>
      </c>
      <c r="BL244" s="14" t="s">
        <v>214</v>
      </c>
      <c r="BM244" s="251" t="s">
        <v>1219</v>
      </c>
    </row>
    <row r="245" s="2" customFormat="1" ht="21.75" customHeight="1">
      <c r="A245" s="35"/>
      <c r="B245" s="36"/>
      <c r="C245" s="239" t="s">
        <v>547</v>
      </c>
      <c r="D245" s="239" t="s">
        <v>175</v>
      </c>
      <c r="E245" s="240" t="s">
        <v>784</v>
      </c>
      <c r="F245" s="241" t="s">
        <v>785</v>
      </c>
      <c r="G245" s="242" t="s">
        <v>213</v>
      </c>
      <c r="H245" s="243">
        <v>25</v>
      </c>
      <c r="I245" s="244"/>
      <c r="J245" s="245">
        <f>ROUND(I245*H245,2)</f>
        <v>0</v>
      </c>
      <c r="K245" s="246"/>
      <c r="L245" s="41"/>
      <c r="M245" s="247" t="s">
        <v>1</v>
      </c>
      <c r="N245" s="248" t="s">
        <v>41</v>
      </c>
      <c r="O245" s="88"/>
      <c r="P245" s="249">
        <f>O245*H245</f>
        <v>0</v>
      </c>
      <c r="Q245" s="249">
        <v>0</v>
      </c>
      <c r="R245" s="249">
        <f>Q245*H245</f>
        <v>0</v>
      </c>
      <c r="S245" s="249">
        <v>0</v>
      </c>
      <c r="T245" s="250">
        <f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251" t="s">
        <v>214</v>
      </c>
      <c r="AT245" s="251" t="s">
        <v>175</v>
      </c>
      <c r="AU245" s="251" t="s">
        <v>85</v>
      </c>
      <c r="AY245" s="14" t="s">
        <v>172</v>
      </c>
      <c r="BE245" s="252">
        <f>IF(N245="základní",J245,0)</f>
        <v>0</v>
      </c>
      <c r="BF245" s="252">
        <f>IF(N245="snížená",J245,0)</f>
        <v>0</v>
      </c>
      <c r="BG245" s="252">
        <f>IF(N245="zákl. přenesená",J245,0)</f>
        <v>0</v>
      </c>
      <c r="BH245" s="252">
        <f>IF(N245="sníž. přenesená",J245,0)</f>
        <v>0</v>
      </c>
      <c r="BI245" s="252">
        <f>IF(N245="nulová",J245,0)</f>
        <v>0</v>
      </c>
      <c r="BJ245" s="14" t="s">
        <v>83</v>
      </c>
      <c r="BK245" s="252">
        <f>ROUND(I245*H245,2)</f>
        <v>0</v>
      </c>
      <c r="BL245" s="14" t="s">
        <v>214</v>
      </c>
      <c r="BM245" s="251" t="s">
        <v>786</v>
      </c>
    </row>
    <row r="246" s="2" customFormat="1" ht="24.15" customHeight="1">
      <c r="A246" s="35"/>
      <c r="B246" s="36"/>
      <c r="C246" s="239" t="s">
        <v>551</v>
      </c>
      <c r="D246" s="239" t="s">
        <v>175</v>
      </c>
      <c r="E246" s="240" t="s">
        <v>787</v>
      </c>
      <c r="F246" s="241" t="s">
        <v>788</v>
      </c>
      <c r="G246" s="242" t="s">
        <v>213</v>
      </c>
      <c r="H246" s="243">
        <v>10</v>
      </c>
      <c r="I246" s="244"/>
      <c r="J246" s="245">
        <f>ROUND(I246*H246,2)</f>
        <v>0</v>
      </c>
      <c r="K246" s="246"/>
      <c r="L246" s="41"/>
      <c r="M246" s="247" t="s">
        <v>1</v>
      </c>
      <c r="N246" s="248" t="s">
        <v>41</v>
      </c>
      <c r="O246" s="88"/>
      <c r="P246" s="249">
        <f>O246*H246</f>
        <v>0</v>
      </c>
      <c r="Q246" s="249">
        <v>0</v>
      </c>
      <c r="R246" s="249">
        <f>Q246*H246</f>
        <v>0</v>
      </c>
      <c r="S246" s="249">
        <v>0</v>
      </c>
      <c r="T246" s="250">
        <f>S246*H246</f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251" t="s">
        <v>214</v>
      </c>
      <c r="AT246" s="251" t="s">
        <v>175</v>
      </c>
      <c r="AU246" s="251" t="s">
        <v>85</v>
      </c>
      <c r="AY246" s="14" t="s">
        <v>172</v>
      </c>
      <c r="BE246" s="252">
        <f>IF(N246="základní",J246,0)</f>
        <v>0</v>
      </c>
      <c r="BF246" s="252">
        <f>IF(N246="snížená",J246,0)</f>
        <v>0</v>
      </c>
      <c r="BG246" s="252">
        <f>IF(N246="zákl. přenesená",J246,0)</f>
        <v>0</v>
      </c>
      <c r="BH246" s="252">
        <f>IF(N246="sníž. přenesená",J246,0)</f>
        <v>0</v>
      </c>
      <c r="BI246" s="252">
        <f>IF(N246="nulová",J246,0)</f>
        <v>0</v>
      </c>
      <c r="BJ246" s="14" t="s">
        <v>83</v>
      </c>
      <c r="BK246" s="252">
        <f>ROUND(I246*H246,2)</f>
        <v>0</v>
      </c>
      <c r="BL246" s="14" t="s">
        <v>214</v>
      </c>
      <c r="BM246" s="251" t="s">
        <v>789</v>
      </c>
    </row>
    <row r="247" s="2" customFormat="1" ht="24.15" customHeight="1">
      <c r="A247" s="35"/>
      <c r="B247" s="36"/>
      <c r="C247" s="239" t="s">
        <v>555</v>
      </c>
      <c r="D247" s="239" t="s">
        <v>175</v>
      </c>
      <c r="E247" s="240" t="s">
        <v>1220</v>
      </c>
      <c r="F247" s="241" t="s">
        <v>1221</v>
      </c>
      <c r="G247" s="242" t="s">
        <v>213</v>
      </c>
      <c r="H247" s="243">
        <v>14</v>
      </c>
      <c r="I247" s="244"/>
      <c r="J247" s="245">
        <f>ROUND(I247*H247,2)</f>
        <v>0</v>
      </c>
      <c r="K247" s="246"/>
      <c r="L247" s="41"/>
      <c r="M247" s="247" t="s">
        <v>1</v>
      </c>
      <c r="N247" s="248" t="s">
        <v>41</v>
      </c>
      <c r="O247" s="88"/>
      <c r="P247" s="249">
        <f>O247*H247</f>
        <v>0</v>
      </c>
      <c r="Q247" s="249">
        <v>0</v>
      </c>
      <c r="R247" s="249">
        <f>Q247*H247</f>
        <v>0</v>
      </c>
      <c r="S247" s="249">
        <v>0</v>
      </c>
      <c r="T247" s="250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251" t="s">
        <v>214</v>
      </c>
      <c r="AT247" s="251" t="s">
        <v>175</v>
      </c>
      <c r="AU247" s="251" t="s">
        <v>85</v>
      </c>
      <c r="AY247" s="14" t="s">
        <v>172</v>
      </c>
      <c r="BE247" s="252">
        <f>IF(N247="základní",J247,0)</f>
        <v>0</v>
      </c>
      <c r="BF247" s="252">
        <f>IF(N247="snížená",J247,0)</f>
        <v>0</v>
      </c>
      <c r="BG247" s="252">
        <f>IF(N247="zákl. přenesená",J247,0)</f>
        <v>0</v>
      </c>
      <c r="BH247" s="252">
        <f>IF(N247="sníž. přenesená",J247,0)</f>
        <v>0</v>
      </c>
      <c r="BI247" s="252">
        <f>IF(N247="nulová",J247,0)</f>
        <v>0</v>
      </c>
      <c r="BJ247" s="14" t="s">
        <v>83</v>
      </c>
      <c r="BK247" s="252">
        <f>ROUND(I247*H247,2)</f>
        <v>0</v>
      </c>
      <c r="BL247" s="14" t="s">
        <v>214</v>
      </c>
      <c r="BM247" s="251" t="s">
        <v>1222</v>
      </c>
    </row>
    <row r="248" s="2" customFormat="1" ht="24.15" customHeight="1">
      <c r="A248" s="35"/>
      <c r="B248" s="36"/>
      <c r="C248" s="239" t="s">
        <v>558</v>
      </c>
      <c r="D248" s="239" t="s">
        <v>175</v>
      </c>
      <c r="E248" s="240" t="s">
        <v>790</v>
      </c>
      <c r="F248" s="241" t="s">
        <v>791</v>
      </c>
      <c r="G248" s="242" t="s">
        <v>227</v>
      </c>
      <c r="H248" s="264"/>
      <c r="I248" s="244"/>
      <c r="J248" s="245">
        <f>ROUND(I248*H248,2)</f>
        <v>0</v>
      </c>
      <c r="K248" s="246"/>
      <c r="L248" s="41"/>
      <c r="M248" s="247" t="s">
        <v>1</v>
      </c>
      <c r="N248" s="248" t="s">
        <v>41</v>
      </c>
      <c r="O248" s="88"/>
      <c r="P248" s="249">
        <f>O248*H248</f>
        <v>0</v>
      </c>
      <c r="Q248" s="249">
        <v>0</v>
      </c>
      <c r="R248" s="249">
        <f>Q248*H248</f>
        <v>0</v>
      </c>
      <c r="S248" s="249">
        <v>0</v>
      </c>
      <c r="T248" s="250">
        <f>S248*H248</f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251" t="s">
        <v>214</v>
      </c>
      <c r="AT248" s="251" t="s">
        <v>175</v>
      </c>
      <c r="AU248" s="251" t="s">
        <v>85</v>
      </c>
      <c r="AY248" s="14" t="s">
        <v>172</v>
      </c>
      <c r="BE248" s="252">
        <f>IF(N248="základní",J248,0)</f>
        <v>0</v>
      </c>
      <c r="BF248" s="252">
        <f>IF(N248="snížená",J248,0)</f>
        <v>0</v>
      </c>
      <c r="BG248" s="252">
        <f>IF(N248="zákl. přenesená",J248,0)</f>
        <v>0</v>
      </c>
      <c r="BH248" s="252">
        <f>IF(N248="sníž. přenesená",J248,0)</f>
        <v>0</v>
      </c>
      <c r="BI248" s="252">
        <f>IF(N248="nulová",J248,0)</f>
        <v>0</v>
      </c>
      <c r="BJ248" s="14" t="s">
        <v>83</v>
      </c>
      <c r="BK248" s="252">
        <f>ROUND(I248*H248,2)</f>
        <v>0</v>
      </c>
      <c r="BL248" s="14" t="s">
        <v>214</v>
      </c>
      <c r="BM248" s="251" t="s">
        <v>792</v>
      </c>
    </row>
    <row r="249" s="2" customFormat="1" ht="24.15" customHeight="1">
      <c r="A249" s="35"/>
      <c r="B249" s="36"/>
      <c r="C249" s="239" t="s">
        <v>562</v>
      </c>
      <c r="D249" s="239" t="s">
        <v>175</v>
      </c>
      <c r="E249" s="240" t="s">
        <v>793</v>
      </c>
      <c r="F249" s="241" t="s">
        <v>794</v>
      </c>
      <c r="G249" s="242" t="s">
        <v>227</v>
      </c>
      <c r="H249" s="264"/>
      <c r="I249" s="244"/>
      <c r="J249" s="245">
        <f>ROUND(I249*H249,2)</f>
        <v>0</v>
      </c>
      <c r="K249" s="246"/>
      <c r="L249" s="41"/>
      <c r="M249" s="247" t="s">
        <v>1</v>
      </c>
      <c r="N249" s="248" t="s">
        <v>41</v>
      </c>
      <c r="O249" s="88"/>
      <c r="P249" s="249">
        <f>O249*H249</f>
        <v>0</v>
      </c>
      <c r="Q249" s="249">
        <v>0</v>
      </c>
      <c r="R249" s="249">
        <f>Q249*H249</f>
        <v>0</v>
      </c>
      <c r="S249" s="249">
        <v>0</v>
      </c>
      <c r="T249" s="250">
        <f>S249*H249</f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251" t="s">
        <v>214</v>
      </c>
      <c r="AT249" s="251" t="s">
        <v>175</v>
      </c>
      <c r="AU249" s="251" t="s">
        <v>85</v>
      </c>
      <c r="AY249" s="14" t="s">
        <v>172</v>
      </c>
      <c r="BE249" s="252">
        <f>IF(N249="základní",J249,0)</f>
        <v>0</v>
      </c>
      <c r="BF249" s="252">
        <f>IF(N249="snížená",J249,0)</f>
        <v>0</v>
      </c>
      <c r="BG249" s="252">
        <f>IF(N249="zákl. přenesená",J249,0)</f>
        <v>0</v>
      </c>
      <c r="BH249" s="252">
        <f>IF(N249="sníž. přenesená",J249,0)</f>
        <v>0</v>
      </c>
      <c r="BI249" s="252">
        <f>IF(N249="nulová",J249,0)</f>
        <v>0</v>
      </c>
      <c r="BJ249" s="14" t="s">
        <v>83</v>
      </c>
      <c r="BK249" s="252">
        <f>ROUND(I249*H249,2)</f>
        <v>0</v>
      </c>
      <c r="BL249" s="14" t="s">
        <v>214</v>
      </c>
      <c r="BM249" s="251" t="s">
        <v>795</v>
      </c>
    </row>
    <row r="250" s="12" customFormat="1" ht="22.8" customHeight="1">
      <c r="A250" s="12"/>
      <c r="B250" s="223"/>
      <c r="C250" s="224"/>
      <c r="D250" s="225" t="s">
        <v>75</v>
      </c>
      <c r="E250" s="237" t="s">
        <v>796</v>
      </c>
      <c r="F250" s="237" t="s">
        <v>797</v>
      </c>
      <c r="G250" s="224"/>
      <c r="H250" s="224"/>
      <c r="I250" s="227"/>
      <c r="J250" s="238">
        <f>BK250</f>
        <v>0</v>
      </c>
      <c r="K250" s="224"/>
      <c r="L250" s="229"/>
      <c r="M250" s="230"/>
      <c r="N250" s="231"/>
      <c r="O250" s="231"/>
      <c r="P250" s="232">
        <f>SUM(P251:P278)</f>
        <v>0</v>
      </c>
      <c r="Q250" s="231"/>
      <c r="R250" s="232">
        <f>SUM(R251:R278)</f>
        <v>0.14198633860000001</v>
      </c>
      <c r="S250" s="231"/>
      <c r="T250" s="233">
        <f>SUM(T251:T278)</f>
        <v>0.30736000000000002</v>
      </c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R250" s="234" t="s">
        <v>85</v>
      </c>
      <c r="AT250" s="235" t="s">
        <v>75</v>
      </c>
      <c r="AU250" s="235" t="s">
        <v>83</v>
      </c>
      <c r="AY250" s="234" t="s">
        <v>172</v>
      </c>
      <c r="BK250" s="236">
        <f>SUM(BK251:BK278)</f>
        <v>0</v>
      </c>
    </row>
    <row r="251" s="2" customFormat="1" ht="24.15" customHeight="1">
      <c r="A251" s="35"/>
      <c r="B251" s="36"/>
      <c r="C251" s="239" t="s">
        <v>567</v>
      </c>
      <c r="D251" s="239" t="s">
        <v>175</v>
      </c>
      <c r="E251" s="240" t="s">
        <v>1223</v>
      </c>
      <c r="F251" s="241" t="s">
        <v>1224</v>
      </c>
      <c r="G251" s="242" t="s">
        <v>178</v>
      </c>
      <c r="H251" s="243">
        <v>4</v>
      </c>
      <c r="I251" s="244"/>
      <c r="J251" s="245">
        <f>ROUND(I251*H251,2)</f>
        <v>0</v>
      </c>
      <c r="K251" s="246"/>
      <c r="L251" s="41"/>
      <c r="M251" s="247" t="s">
        <v>1</v>
      </c>
      <c r="N251" s="248" t="s">
        <v>41</v>
      </c>
      <c r="O251" s="88"/>
      <c r="P251" s="249">
        <f>O251*H251</f>
        <v>0</v>
      </c>
      <c r="Q251" s="249">
        <v>2.0000000000000002E-05</v>
      </c>
      <c r="R251" s="249">
        <f>Q251*H251</f>
        <v>8.0000000000000007E-05</v>
      </c>
      <c r="S251" s="249">
        <v>0.039</v>
      </c>
      <c r="T251" s="250">
        <f>S251*H251</f>
        <v>0.156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251" t="s">
        <v>214</v>
      </c>
      <c r="AT251" s="251" t="s">
        <v>175</v>
      </c>
      <c r="AU251" s="251" t="s">
        <v>85</v>
      </c>
      <c r="AY251" s="14" t="s">
        <v>172</v>
      </c>
      <c r="BE251" s="252">
        <f>IF(N251="základní",J251,0)</f>
        <v>0</v>
      </c>
      <c r="BF251" s="252">
        <f>IF(N251="snížená",J251,0)</f>
        <v>0</v>
      </c>
      <c r="BG251" s="252">
        <f>IF(N251="zákl. přenesená",J251,0)</f>
        <v>0</v>
      </c>
      <c r="BH251" s="252">
        <f>IF(N251="sníž. přenesená",J251,0)</f>
        <v>0</v>
      </c>
      <c r="BI251" s="252">
        <f>IF(N251="nulová",J251,0)</f>
        <v>0</v>
      </c>
      <c r="BJ251" s="14" t="s">
        <v>83</v>
      </c>
      <c r="BK251" s="252">
        <f>ROUND(I251*H251,2)</f>
        <v>0</v>
      </c>
      <c r="BL251" s="14" t="s">
        <v>214</v>
      </c>
      <c r="BM251" s="251" t="s">
        <v>1225</v>
      </c>
    </row>
    <row r="252" s="2" customFormat="1" ht="24.15" customHeight="1">
      <c r="A252" s="35"/>
      <c r="B252" s="36"/>
      <c r="C252" s="239" t="s">
        <v>572</v>
      </c>
      <c r="D252" s="239" t="s">
        <v>175</v>
      </c>
      <c r="E252" s="240" t="s">
        <v>798</v>
      </c>
      <c r="F252" s="241" t="s">
        <v>799</v>
      </c>
      <c r="G252" s="242" t="s">
        <v>178</v>
      </c>
      <c r="H252" s="243">
        <v>14</v>
      </c>
      <c r="I252" s="244"/>
      <c r="J252" s="245">
        <f>ROUND(I252*H252,2)</f>
        <v>0</v>
      </c>
      <c r="K252" s="246"/>
      <c r="L252" s="41"/>
      <c r="M252" s="247" t="s">
        <v>1</v>
      </c>
      <c r="N252" s="248" t="s">
        <v>41</v>
      </c>
      <c r="O252" s="88"/>
      <c r="P252" s="249">
        <f>O252*H252</f>
        <v>0</v>
      </c>
      <c r="Q252" s="249">
        <v>9.0000000000000006E-05</v>
      </c>
      <c r="R252" s="249">
        <f>Q252*H252</f>
        <v>0.0012600000000000001</v>
      </c>
      <c r="S252" s="249">
        <v>0.00044999999999999999</v>
      </c>
      <c r="T252" s="250">
        <f>S252*H252</f>
        <v>0.0063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251" t="s">
        <v>214</v>
      </c>
      <c r="AT252" s="251" t="s">
        <v>175</v>
      </c>
      <c r="AU252" s="251" t="s">
        <v>85</v>
      </c>
      <c r="AY252" s="14" t="s">
        <v>172</v>
      </c>
      <c r="BE252" s="252">
        <f>IF(N252="základní",J252,0)</f>
        <v>0</v>
      </c>
      <c r="BF252" s="252">
        <f>IF(N252="snížená",J252,0)</f>
        <v>0</v>
      </c>
      <c r="BG252" s="252">
        <f>IF(N252="zákl. přenesená",J252,0)</f>
        <v>0</v>
      </c>
      <c r="BH252" s="252">
        <f>IF(N252="sníž. přenesená",J252,0)</f>
        <v>0</v>
      </c>
      <c r="BI252" s="252">
        <f>IF(N252="nulová",J252,0)</f>
        <v>0</v>
      </c>
      <c r="BJ252" s="14" t="s">
        <v>83</v>
      </c>
      <c r="BK252" s="252">
        <f>ROUND(I252*H252,2)</f>
        <v>0</v>
      </c>
      <c r="BL252" s="14" t="s">
        <v>214</v>
      </c>
      <c r="BM252" s="251" t="s">
        <v>800</v>
      </c>
    </row>
    <row r="253" s="2" customFormat="1" ht="24.15" customHeight="1">
      <c r="A253" s="35"/>
      <c r="B253" s="36"/>
      <c r="C253" s="239" t="s">
        <v>576</v>
      </c>
      <c r="D253" s="239" t="s">
        <v>175</v>
      </c>
      <c r="E253" s="240" t="s">
        <v>801</v>
      </c>
      <c r="F253" s="241" t="s">
        <v>802</v>
      </c>
      <c r="G253" s="242" t="s">
        <v>178</v>
      </c>
      <c r="H253" s="243">
        <v>1</v>
      </c>
      <c r="I253" s="244"/>
      <c r="J253" s="245">
        <f>ROUND(I253*H253,2)</f>
        <v>0</v>
      </c>
      <c r="K253" s="246"/>
      <c r="L253" s="41"/>
      <c r="M253" s="247" t="s">
        <v>1</v>
      </c>
      <c r="N253" s="248" t="s">
        <v>41</v>
      </c>
      <c r="O253" s="88"/>
      <c r="P253" s="249">
        <f>O253*H253</f>
        <v>0</v>
      </c>
      <c r="Q253" s="249">
        <v>0.00012999999999999999</v>
      </c>
      <c r="R253" s="249">
        <f>Q253*H253</f>
        <v>0.00012999999999999999</v>
      </c>
      <c r="S253" s="249">
        <v>0.0011000000000000001</v>
      </c>
      <c r="T253" s="250">
        <f>S253*H253</f>
        <v>0.0011000000000000001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251" t="s">
        <v>214</v>
      </c>
      <c r="AT253" s="251" t="s">
        <v>175</v>
      </c>
      <c r="AU253" s="251" t="s">
        <v>85</v>
      </c>
      <c r="AY253" s="14" t="s">
        <v>172</v>
      </c>
      <c r="BE253" s="252">
        <f>IF(N253="základní",J253,0)</f>
        <v>0</v>
      </c>
      <c r="BF253" s="252">
        <f>IF(N253="snížená",J253,0)</f>
        <v>0</v>
      </c>
      <c r="BG253" s="252">
        <f>IF(N253="zákl. přenesená",J253,0)</f>
        <v>0</v>
      </c>
      <c r="BH253" s="252">
        <f>IF(N253="sníž. přenesená",J253,0)</f>
        <v>0</v>
      </c>
      <c r="BI253" s="252">
        <f>IF(N253="nulová",J253,0)</f>
        <v>0</v>
      </c>
      <c r="BJ253" s="14" t="s">
        <v>83</v>
      </c>
      <c r="BK253" s="252">
        <f>ROUND(I253*H253,2)</f>
        <v>0</v>
      </c>
      <c r="BL253" s="14" t="s">
        <v>214</v>
      </c>
      <c r="BM253" s="251" t="s">
        <v>803</v>
      </c>
    </row>
    <row r="254" s="2" customFormat="1" ht="24.15" customHeight="1">
      <c r="A254" s="35"/>
      <c r="B254" s="36"/>
      <c r="C254" s="239" t="s">
        <v>579</v>
      </c>
      <c r="D254" s="239" t="s">
        <v>175</v>
      </c>
      <c r="E254" s="240" t="s">
        <v>804</v>
      </c>
      <c r="F254" s="241" t="s">
        <v>805</v>
      </c>
      <c r="G254" s="242" t="s">
        <v>178</v>
      </c>
      <c r="H254" s="243">
        <v>30</v>
      </c>
      <c r="I254" s="244"/>
      <c r="J254" s="245">
        <f>ROUND(I254*H254,2)</f>
        <v>0</v>
      </c>
      <c r="K254" s="246"/>
      <c r="L254" s="41"/>
      <c r="M254" s="247" t="s">
        <v>1</v>
      </c>
      <c r="N254" s="248" t="s">
        <v>41</v>
      </c>
      <c r="O254" s="88"/>
      <c r="P254" s="249">
        <f>O254*H254</f>
        <v>0</v>
      </c>
      <c r="Q254" s="249">
        <v>0.00017000000000000001</v>
      </c>
      <c r="R254" s="249">
        <f>Q254*H254</f>
        <v>0.0051000000000000004</v>
      </c>
      <c r="S254" s="249">
        <v>0.0022000000000000001</v>
      </c>
      <c r="T254" s="250">
        <f>S254*H254</f>
        <v>0.066000000000000003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251" t="s">
        <v>214</v>
      </c>
      <c r="AT254" s="251" t="s">
        <v>175</v>
      </c>
      <c r="AU254" s="251" t="s">
        <v>85</v>
      </c>
      <c r="AY254" s="14" t="s">
        <v>172</v>
      </c>
      <c r="BE254" s="252">
        <f>IF(N254="základní",J254,0)</f>
        <v>0</v>
      </c>
      <c r="BF254" s="252">
        <f>IF(N254="snížená",J254,0)</f>
        <v>0</v>
      </c>
      <c r="BG254" s="252">
        <f>IF(N254="zákl. přenesená",J254,0)</f>
        <v>0</v>
      </c>
      <c r="BH254" s="252">
        <f>IF(N254="sníž. přenesená",J254,0)</f>
        <v>0</v>
      </c>
      <c r="BI254" s="252">
        <f>IF(N254="nulová",J254,0)</f>
        <v>0</v>
      </c>
      <c r="BJ254" s="14" t="s">
        <v>83</v>
      </c>
      <c r="BK254" s="252">
        <f>ROUND(I254*H254,2)</f>
        <v>0</v>
      </c>
      <c r="BL254" s="14" t="s">
        <v>214</v>
      </c>
      <c r="BM254" s="251" t="s">
        <v>806</v>
      </c>
    </row>
    <row r="255" s="2" customFormat="1" ht="24.15" customHeight="1">
      <c r="A255" s="35"/>
      <c r="B255" s="36"/>
      <c r="C255" s="239" t="s">
        <v>867</v>
      </c>
      <c r="D255" s="239" t="s">
        <v>175</v>
      </c>
      <c r="E255" s="240" t="s">
        <v>807</v>
      </c>
      <c r="F255" s="241" t="s">
        <v>808</v>
      </c>
      <c r="G255" s="242" t="s">
        <v>178</v>
      </c>
      <c r="H255" s="243">
        <v>20</v>
      </c>
      <c r="I255" s="244"/>
      <c r="J255" s="245">
        <f>ROUND(I255*H255,2)</f>
        <v>0</v>
      </c>
      <c r="K255" s="246"/>
      <c r="L255" s="41"/>
      <c r="M255" s="247" t="s">
        <v>1</v>
      </c>
      <c r="N255" s="248" t="s">
        <v>41</v>
      </c>
      <c r="O255" s="88"/>
      <c r="P255" s="249">
        <f>O255*H255</f>
        <v>0</v>
      </c>
      <c r="Q255" s="249">
        <v>0.00021000000000000001</v>
      </c>
      <c r="R255" s="249">
        <f>Q255*H255</f>
        <v>0.0042000000000000006</v>
      </c>
      <c r="S255" s="249">
        <v>0.0035000000000000001</v>
      </c>
      <c r="T255" s="250">
        <f>S255*H255</f>
        <v>0.070000000000000007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251" t="s">
        <v>214</v>
      </c>
      <c r="AT255" s="251" t="s">
        <v>175</v>
      </c>
      <c r="AU255" s="251" t="s">
        <v>85</v>
      </c>
      <c r="AY255" s="14" t="s">
        <v>172</v>
      </c>
      <c r="BE255" s="252">
        <f>IF(N255="základní",J255,0)</f>
        <v>0</v>
      </c>
      <c r="BF255" s="252">
        <f>IF(N255="snížená",J255,0)</f>
        <v>0</v>
      </c>
      <c r="BG255" s="252">
        <f>IF(N255="zákl. přenesená",J255,0)</f>
        <v>0</v>
      </c>
      <c r="BH255" s="252">
        <f>IF(N255="sníž. přenesená",J255,0)</f>
        <v>0</v>
      </c>
      <c r="BI255" s="252">
        <f>IF(N255="nulová",J255,0)</f>
        <v>0</v>
      </c>
      <c r="BJ255" s="14" t="s">
        <v>83</v>
      </c>
      <c r="BK255" s="252">
        <f>ROUND(I255*H255,2)</f>
        <v>0</v>
      </c>
      <c r="BL255" s="14" t="s">
        <v>214</v>
      </c>
      <c r="BM255" s="251" t="s">
        <v>809</v>
      </c>
    </row>
    <row r="256" s="2" customFormat="1" ht="24.15" customHeight="1">
      <c r="A256" s="35"/>
      <c r="B256" s="36"/>
      <c r="C256" s="239" t="s">
        <v>871</v>
      </c>
      <c r="D256" s="239" t="s">
        <v>175</v>
      </c>
      <c r="E256" s="240" t="s">
        <v>810</v>
      </c>
      <c r="F256" s="241" t="s">
        <v>811</v>
      </c>
      <c r="G256" s="242" t="s">
        <v>178</v>
      </c>
      <c r="H256" s="243">
        <v>2</v>
      </c>
      <c r="I256" s="244"/>
      <c r="J256" s="245">
        <f>ROUND(I256*H256,2)</f>
        <v>0</v>
      </c>
      <c r="K256" s="246"/>
      <c r="L256" s="41"/>
      <c r="M256" s="247" t="s">
        <v>1</v>
      </c>
      <c r="N256" s="248" t="s">
        <v>41</v>
      </c>
      <c r="O256" s="88"/>
      <c r="P256" s="249">
        <f>O256*H256</f>
        <v>0</v>
      </c>
      <c r="Q256" s="249">
        <v>0.00012999999999999999</v>
      </c>
      <c r="R256" s="249">
        <f>Q256*H256</f>
        <v>0.00025999999999999998</v>
      </c>
      <c r="S256" s="249">
        <v>0.00398</v>
      </c>
      <c r="T256" s="250">
        <f>S256*H256</f>
        <v>0.0079600000000000001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251" t="s">
        <v>214</v>
      </c>
      <c r="AT256" s="251" t="s">
        <v>175</v>
      </c>
      <c r="AU256" s="251" t="s">
        <v>85</v>
      </c>
      <c r="AY256" s="14" t="s">
        <v>172</v>
      </c>
      <c r="BE256" s="252">
        <f>IF(N256="základní",J256,0)</f>
        <v>0</v>
      </c>
      <c r="BF256" s="252">
        <f>IF(N256="snížená",J256,0)</f>
        <v>0</v>
      </c>
      <c r="BG256" s="252">
        <f>IF(N256="zákl. přenesená",J256,0)</f>
        <v>0</v>
      </c>
      <c r="BH256" s="252">
        <f>IF(N256="sníž. přenesená",J256,0)</f>
        <v>0</v>
      </c>
      <c r="BI256" s="252">
        <f>IF(N256="nulová",J256,0)</f>
        <v>0</v>
      </c>
      <c r="BJ256" s="14" t="s">
        <v>83</v>
      </c>
      <c r="BK256" s="252">
        <f>ROUND(I256*H256,2)</f>
        <v>0</v>
      </c>
      <c r="BL256" s="14" t="s">
        <v>214</v>
      </c>
      <c r="BM256" s="251" t="s">
        <v>812</v>
      </c>
    </row>
    <row r="257" s="2" customFormat="1" ht="24.15" customHeight="1">
      <c r="A257" s="35"/>
      <c r="B257" s="36"/>
      <c r="C257" s="239" t="s">
        <v>873</v>
      </c>
      <c r="D257" s="239" t="s">
        <v>175</v>
      </c>
      <c r="E257" s="240" t="s">
        <v>1226</v>
      </c>
      <c r="F257" s="241" t="s">
        <v>1227</v>
      </c>
      <c r="G257" s="242" t="s">
        <v>504</v>
      </c>
      <c r="H257" s="243">
        <v>4</v>
      </c>
      <c r="I257" s="244"/>
      <c r="J257" s="245">
        <f>ROUND(I257*H257,2)</f>
        <v>0</v>
      </c>
      <c r="K257" s="246"/>
      <c r="L257" s="41"/>
      <c r="M257" s="247" t="s">
        <v>1</v>
      </c>
      <c r="N257" s="248" t="s">
        <v>41</v>
      </c>
      <c r="O257" s="88"/>
      <c r="P257" s="249">
        <f>O257*H257</f>
        <v>0</v>
      </c>
      <c r="Q257" s="249">
        <v>0.01159</v>
      </c>
      <c r="R257" s="249">
        <f>Q257*H257</f>
        <v>0.046359999999999998</v>
      </c>
      <c r="S257" s="249">
        <v>0</v>
      </c>
      <c r="T257" s="250">
        <f>S257*H257</f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251" t="s">
        <v>214</v>
      </c>
      <c r="AT257" s="251" t="s">
        <v>175</v>
      </c>
      <c r="AU257" s="251" t="s">
        <v>85</v>
      </c>
      <c r="AY257" s="14" t="s">
        <v>172</v>
      </c>
      <c r="BE257" s="252">
        <f>IF(N257="základní",J257,0)</f>
        <v>0</v>
      </c>
      <c r="BF257" s="252">
        <f>IF(N257="snížená",J257,0)</f>
        <v>0</v>
      </c>
      <c r="BG257" s="252">
        <f>IF(N257="zákl. přenesená",J257,0)</f>
        <v>0</v>
      </c>
      <c r="BH257" s="252">
        <f>IF(N257="sníž. přenesená",J257,0)</f>
        <v>0</v>
      </c>
      <c r="BI257" s="252">
        <f>IF(N257="nulová",J257,0)</f>
        <v>0</v>
      </c>
      <c r="BJ257" s="14" t="s">
        <v>83</v>
      </c>
      <c r="BK257" s="252">
        <f>ROUND(I257*H257,2)</f>
        <v>0</v>
      </c>
      <c r="BL257" s="14" t="s">
        <v>214</v>
      </c>
      <c r="BM257" s="251" t="s">
        <v>1228</v>
      </c>
    </row>
    <row r="258" s="2" customFormat="1" ht="24.15" customHeight="1">
      <c r="A258" s="35"/>
      <c r="B258" s="36"/>
      <c r="C258" s="239" t="s">
        <v>875</v>
      </c>
      <c r="D258" s="239" t="s">
        <v>175</v>
      </c>
      <c r="E258" s="240" t="s">
        <v>813</v>
      </c>
      <c r="F258" s="241" t="s">
        <v>814</v>
      </c>
      <c r="G258" s="242" t="s">
        <v>178</v>
      </c>
      <c r="H258" s="243">
        <v>2</v>
      </c>
      <c r="I258" s="244"/>
      <c r="J258" s="245">
        <f>ROUND(I258*H258,2)</f>
        <v>0</v>
      </c>
      <c r="K258" s="246"/>
      <c r="L258" s="41"/>
      <c r="M258" s="247" t="s">
        <v>1</v>
      </c>
      <c r="N258" s="248" t="s">
        <v>41</v>
      </c>
      <c r="O258" s="88"/>
      <c r="P258" s="249">
        <f>O258*H258</f>
        <v>0</v>
      </c>
      <c r="Q258" s="249">
        <v>0.00023931319999999999</v>
      </c>
      <c r="R258" s="249">
        <f>Q258*H258</f>
        <v>0.00047862639999999998</v>
      </c>
      <c r="S258" s="249">
        <v>0</v>
      </c>
      <c r="T258" s="250">
        <f>S258*H258</f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251" t="s">
        <v>214</v>
      </c>
      <c r="AT258" s="251" t="s">
        <v>175</v>
      </c>
      <c r="AU258" s="251" t="s">
        <v>85</v>
      </c>
      <c r="AY258" s="14" t="s">
        <v>172</v>
      </c>
      <c r="BE258" s="252">
        <f>IF(N258="základní",J258,0)</f>
        <v>0</v>
      </c>
      <c r="BF258" s="252">
        <f>IF(N258="snížená",J258,0)</f>
        <v>0</v>
      </c>
      <c r="BG258" s="252">
        <f>IF(N258="zákl. přenesená",J258,0)</f>
        <v>0</v>
      </c>
      <c r="BH258" s="252">
        <f>IF(N258="sníž. přenesená",J258,0)</f>
        <v>0</v>
      </c>
      <c r="BI258" s="252">
        <f>IF(N258="nulová",J258,0)</f>
        <v>0</v>
      </c>
      <c r="BJ258" s="14" t="s">
        <v>83</v>
      </c>
      <c r="BK258" s="252">
        <f>ROUND(I258*H258,2)</f>
        <v>0</v>
      </c>
      <c r="BL258" s="14" t="s">
        <v>214</v>
      </c>
      <c r="BM258" s="251" t="s">
        <v>815</v>
      </c>
    </row>
    <row r="259" s="2" customFormat="1" ht="21.75" customHeight="1">
      <c r="A259" s="35"/>
      <c r="B259" s="36"/>
      <c r="C259" s="239" t="s">
        <v>877</v>
      </c>
      <c r="D259" s="239" t="s">
        <v>175</v>
      </c>
      <c r="E259" s="240" t="s">
        <v>819</v>
      </c>
      <c r="F259" s="241" t="s">
        <v>820</v>
      </c>
      <c r="G259" s="242" t="s">
        <v>178</v>
      </c>
      <c r="H259" s="243">
        <v>3</v>
      </c>
      <c r="I259" s="244"/>
      <c r="J259" s="245">
        <f>ROUND(I259*H259,2)</f>
        <v>0</v>
      </c>
      <c r="K259" s="246"/>
      <c r="L259" s="41"/>
      <c r="M259" s="247" t="s">
        <v>1</v>
      </c>
      <c r="N259" s="248" t="s">
        <v>41</v>
      </c>
      <c r="O259" s="88"/>
      <c r="P259" s="249">
        <f>O259*H259</f>
        <v>0</v>
      </c>
      <c r="Q259" s="249">
        <v>0.00083956999999999999</v>
      </c>
      <c r="R259" s="249">
        <f>Q259*H259</f>
        <v>0.00251871</v>
      </c>
      <c r="S259" s="249">
        <v>0</v>
      </c>
      <c r="T259" s="250">
        <f>S259*H259</f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251" t="s">
        <v>214</v>
      </c>
      <c r="AT259" s="251" t="s">
        <v>175</v>
      </c>
      <c r="AU259" s="251" t="s">
        <v>85</v>
      </c>
      <c r="AY259" s="14" t="s">
        <v>172</v>
      </c>
      <c r="BE259" s="252">
        <f>IF(N259="základní",J259,0)</f>
        <v>0</v>
      </c>
      <c r="BF259" s="252">
        <f>IF(N259="snížená",J259,0)</f>
        <v>0</v>
      </c>
      <c r="BG259" s="252">
        <f>IF(N259="zákl. přenesená",J259,0)</f>
        <v>0</v>
      </c>
      <c r="BH259" s="252">
        <f>IF(N259="sníž. přenesená",J259,0)</f>
        <v>0</v>
      </c>
      <c r="BI259" s="252">
        <f>IF(N259="nulová",J259,0)</f>
        <v>0</v>
      </c>
      <c r="BJ259" s="14" t="s">
        <v>83</v>
      </c>
      <c r="BK259" s="252">
        <f>ROUND(I259*H259,2)</f>
        <v>0</v>
      </c>
      <c r="BL259" s="14" t="s">
        <v>214</v>
      </c>
      <c r="BM259" s="251" t="s">
        <v>821</v>
      </c>
    </row>
    <row r="260" s="2" customFormat="1" ht="21.75" customHeight="1">
      <c r="A260" s="35"/>
      <c r="B260" s="36"/>
      <c r="C260" s="239" t="s">
        <v>879</v>
      </c>
      <c r="D260" s="239" t="s">
        <v>175</v>
      </c>
      <c r="E260" s="240" t="s">
        <v>822</v>
      </c>
      <c r="F260" s="241" t="s">
        <v>823</v>
      </c>
      <c r="G260" s="242" t="s">
        <v>178</v>
      </c>
      <c r="H260" s="243">
        <v>2</v>
      </c>
      <c r="I260" s="244"/>
      <c r="J260" s="245">
        <f>ROUND(I260*H260,2)</f>
        <v>0</v>
      </c>
      <c r="K260" s="246"/>
      <c r="L260" s="41"/>
      <c r="M260" s="247" t="s">
        <v>1</v>
      </c>
      <c r="N260" s="248" t="s">
        <v>41</v>
      </c>
      <c r="O260" s="88"/>
      <c r="P260" s="249">
        <f>O260*H260</f>
        <v>0</v>
      </c>
      <c r="Q260" s="249">
        <v>0.00077957000000000005</v>
      </c>
      <c r="R260" s="249">
        <f>Q260*H260</f>
        <v>0.0015591400000000001</v>
      </c>
      <c r="S260" s="249">
        <v>0</v>
      </c>
      <c r="T260" s="250">
        <f>S260*H260</f>
        <v>0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251" t="s">
        <v>214</v>
      </c>
      <c r="AT260" s="251" t="s">
        <v>175</v>
      </c>
      <c r="AU260" s="251" t="s">
        <v>85</v>
      </c>
      <c r="AY260" s="14" t="s">
        <v>172</v>
      </c>
      <c r="BE260" s="252">
        <f>IF(N260="základní",J260,0)</f>
        <v>0</v>
      </c>
      <c r="BF260" s="252">
        <f>IF(N260="snížená",J260,0)</f>
        <v>0</v>
      </c>
      <c r="BG260" s="252">
        <f>IF(N260="zákl. přenesená",J260,0)</f>
        <v>0</v>
      </c>
      <c r="BH260" s="252">
        <f>IF(N260="sníž. přenesená",J260,0)</f>
        <v>0</v>
      </c>
      <c r="BI260" s="252">
        <f>IF(N260="nulová",J260,0)</f>
        <v>0</v>
      </c>
      <c r="BJ260" s="14" t="s">
        <v>83</v>
      </c>
      <c r="BK260" s="252">
        <f>ROUND(I260*H260,2)</f>
        <v>0</v>
      </c>
      <c r="BL260" s="14" t="s">
        <v>214</v>
      </c>
      <c r="BM260" s="251" t="s">
        <v>824</v>
      </c>
    </row>
    <row r="261" s="2" customFormat="1" ht="24.15" customHeight="1">
      <c r="A261" s="35"/>
      <c r="B261" s="36"/>
      <c r="C261" s="239" t="s">
        <v>883</v>
      </c>
      <c r="D261" s="239" t="s">
        <v>175</v>
      </c>
      <c r="E261" s="240" t="s">
        <v>825</v>
      </c>
      <c r="F261" s="241" t="s">
        <v>826</v>
      </c>
      <c r="G261" s="242" t="s">
        <v>178</v>
      </c>
      <c r="H261" s="243">
        <v>1</v>
      </c>
      <c r="I261" s="244"/>
      <c r="J261" s="245">
        <f>ROUND(I261*H261,2)</f>
        <v>0</v>
      </c>
      <c r="K261" s="246"/>
      <c r="L261" s="41"/>
      <c r="M261" s="247" t="s">
        <v>1</v>
      </c>
      <c r="N261" s="248" t="s">
        <v>41</v>
      </c>
      <c r="O261" s="88"/>
      <c r="P261" s="249">
        <f>O261*H261</f>
        <v>0</v>
      </c>
      <c r="Q261" s="249">
        <v>0.00072957000000000002</v>
      </c>
      <c r="R261" s="249">
        <f>Q261*H261</f>
        <v>0.00072957000000000002</v>
      </c>
      <c r="S261" s="249">
        <v>0</v>
      </c>
      <c r="T261" s="250">
        <f>S261*H261</f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251" t="s">
        <v>214</v>
      </c>
      <c r="AT261" s="251" t="s">
        <v>175</v>
      </c>
      <c r="AU261" s="251" t="s">
        <v>85</v>
      </c>
      <c r="AY261" s="14" t="s">
        <v>172</v>
      </c>
      <c r="BE261" s="252">
        <f>IF(N261="základní",J261,0)</f>
        <v>0</v>
      </c>
      <c r="BF261" s="252">
        <f>IF(N261="snížená",J261,0)</f>
        <v>0</v>
      </c>
      <c r="BG261" s="252">
        <f>IF(N261="zákl. přenesená",J261,0)</f>
        <v>0</v>
      </c>
      <c r="BH261" s="252">
        <f>IF(N261="sníž. přenesená",J261,0)</f>
        <v>0</v>
      </c>
      <c r="BI261" s="252">
        <f>IF(N261="nulová",J261,0)</f>
        <v>0</v>
      </c>
      <c r="BJ261" s="14" t="s">
        <v>83</v>
      </c>
      <c r="BK261" s="252">
        <f>ROUND(I261*H261,2)</f>
        <v>0</v>
      </c>
      <c r="BL261" s="14" t="s">
        <v>214</v>
      </c>
      <c r="BM261" s="251" t="s">
        <v>827</v>
      </c>
    </row>
    <row r="262" s="2" customFormat="1" ht="21.75" customHeight="1">
      <c r="A262" s="35"/>
      <c r="B262" s="36"/>
      <c r="C262" s="239" t="s">
        <v>889</v>
      </c>
      <c r="D262" s="239" t="s">
        <v>175</v>
      </c>
      <c r="E262" s="240" t="s">
        <v>831</v>
      </c>
      <c r="F262" s="241" t="s">
        <v>832</v>
      </c>
      <c r="G262" s="242" t="s">
        <v>178</v>
      </c>
      <c r="H262" s="243">
        <v>14</v>
      </c>
      <c r="I262" s="244"/>
      <c r="J262" s="245">
        <f>ROUND(I262*H262,2)</f>
        <v>0</v>
      </c>
      <c r="K262" s="246"/>
      <c r="L262" s="41"/>
      <c r="M262" s="247" t="s">
        <v>1</v>
      </c>
      <c r="N262" s="248" t="s">
        <v>41</v>
      </c>
      <c r="O262" s="88"/>
      <c r="P262" s="249">
        <f>O262*H262</f>
        <v>0</v>
      </c>
      <c r="Q262" s="249">
        <v>0.00074892169999999996</v>
      </c>
      <c r="R262" s="249">
        <f>Q262*H262</f>
        <v>0.010484903799999999</v>
      </c>
      <c r="S262" s="249">
        <v>0</v>
      </c>
      <c r="T262" s="250">
        <f>S262*H262</f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251" t="s">
        <v>214</v>
      </c>
      <c r="AT262" s="251" t="s">
        <v>175</v>
      </c>
      <c r="AU262" s="251" t="s">
        <v>85</v>
      </c>
      <c r="AY262" s="14" t="s">
        <v>172</v>
      </c>
      <c r="BE262" s="252">
        <f>IF(N262="základní",J262,0)</f>
        <v>0</v>
      </c>
      <c r="BF262" s="252">
        <f>IF(N262="snížená",J262,0)</f>
        <v>0</v>
      </c>
      <c r="BG262" s="252">
        <f>IF(N262="zákl. přenesená",J262,0)</f>
        <v>0</v>
      </c>
      <c r="BH262" s="252">
        <f>IF(N262="sníž. přenesená",J262,0)</f>
        <v>0</v>
      </c>
      <c r="BI262" s="252">
        <f>IF(N262="nulová",J262,0)</f>
        <v>0</v>
      </c>
      <c r="BJ262" s="14" t="s">
        <v>83</v>
      </c>
      <c r="BK262" s="252">
        <f>ROUND(I262*H262,2)</f>
        <v>0</v>
      </c>
      <c r="BL262" s="14" t="s">
        <v>214</v>
      </c>
      <c r="BM262" s="251" t="s">
        <v>833</v>
      </c>
    </row>
    <row r="263" s="2" customFormat="1" ht="21.75" customHeight="1">
      <c r="A263" s="35"/>
      <c r="B263" s="36"/>
      <c r="C263" s="239" t="s">
        <v>893</v>
      </c>
      <c r="D263" s="239" t="s">
        <v>175</v>
      </c>
      <c r="E263" s="240" t="s">
        <v>834</v>
      </c>
      <c r="F263" s="241" t="s">
        <v>835</v>
      </c>
      <c r="G263" s="242" t="s">
        <v>178</v>
      </c>
      <c r="H263" s="243">
        <v>8</v>
      </c>
      <c r="I263" s="244"/>
      <c r="J263" s="245">
        <f>ROUND(I263*H263,2)</f>
        <v>0</v>
      </c>
      <c r="K263" s="246"/>
      <c r="L263" s="41"/>
      <c r="M263" s="247" t="s">
        <v>1</v>
      </c>
      <c r="N263" s="248" t="s">
        <v>41</v>
      </c>
      <c r="O263" s="88"/>
      <c r="P263" s="249">
        <f>O263*H263</f>
        <v>0</v>
      </c>
      <c r="Q263" s="249">
        <v>0.0017976145000000001</v>
      </c>
      <c r="R263" s="249">
        <f>Q263*H263</f>
        <v>0.014380916000000001</v>
      </c>
      <c r="S263" s="249">
        <v>0</v>
      </c>
      <c r="T263" s="250">
        <f>S263*H263</f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251" t="s">
        <v>214</v>
      </c>
      <c r="AT263" s="251" t="s">
        <v>175</v>
      </c>
      <c r="AU263" s="251" t="s">
        <v>85</v>
      </c>
      <c r="AY263" s="14" t="s">
        <v>172</v>
      </c>
      <c r="BE263" s="252">
        <f>IF(N263="základní",J263,0)</f>
        <v>0</v>
      </c>
      <c r="BF263" s="252">
        <f>IF(N263="snížená",J263,0)</f>
        <v>0</v>
      </c>
      <c r="BG263" s="252">
        <f>IF(N263="zákl. přenesená",J263,0)</f>
        <v>0</v>
      </c>
      <c r="BH263" s="252">
        <f>IF(N263="sníž. přenesená",J263,0)</f>
        <v>0</v>
      </c>
      <c r="BI263" s="252">
        <f>IF(N263="nulová",J263,0)</f>
        <v>0</v>
      </c>
      <c r="BJ263" s="14" t="s">
        <v>83</v>
      </c>
      <c r="BK263" s="252">
        <f>ROUND(I263*H263,2)</f>
        <v>0</v>
      </c>
      <c r="BL263" s="14" t="s">
        <v>214</v>
      </c>
      <c r="BM263" s="251" t="s">
        <v>836</v>
      </c>
    </row>
    <row r="264" s="2" customFormat="1" ht="24.15" customHeight="1">
      <c r="A264" s="35"/>
      <c r="B264" s="36"/>
      <c r="C264" s="239" t="s">
        <v>897</v>
      </c>
      <c r="D264" s="239" t="s">
        <v>175</v>
      </c>
      <c r="E264" s="240" t="s">
        <v>837</v>
      </c>
      <c r="F264" s="241" t="s">
        <v>838</v>
      </c>
      <c r="G264" s="242" t="s">
        <v>178</v>
      </c>
      <c r="H264" s="243">
        <v>7</v>
      </c>
      <c r="I264" s="244"/>
      <c r="J264" s="245">
        <f>ROUND(I264*H264,2)</f>
        <v>0</v>
      </c>
      <c r="K264" s="246"/>
      <c r="L264" s="41"/>
      <c r="M264" s="247" t="s">
        <v>1</v>
      </c>
      <c r="N264" s="248" t="s">
        <v>41</v>
      </c>
      <c r="O264" s="88"/>
      <c r="P264" s="249">
        <f>O264*H264</f>
        <v>0</v>
      </c>
      <c r="Q264" s="249">
        <v>0.00021956999999999999</v>
      </c>
      <c r="R264" s="249">
        <f>Q264*H264</f>
        <v>0.0015369899999999998</v>
      </c>
      <c r="S264" s="249">
        <v>0</v>
      </c>
      <c r="T264" s="250">
        <f>S264*H264</f>
        <v>0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251" t="s">
        <v>214</v>
      </c>
      <c r="AT264" s="251" t="s">
        <v>175</v>
      </c>
      <c r="AU264" s="251" t="s">
        <v>85</v>
      </c>
      <c r="AY264" s="14" t="s">
        <v>172</v>
      </c>
      <c r="BE264" s="252">
        <f>IF(N264="základní",J264,0)</f>
        <v>0</v>
      </c>
      <c r="BF264" s="252">
        <f>IF(N264="snížená",J264,0)</f>
        <v>0</v>
      </c>
      <c r="BG264" s="252">
        <f>IF(N264="zákl. přenesená",J264,0)</f>
        <v>0</v>
      </c>
      <c r="BH264" s="252">
        <f>IF(N264="sníž. přenesená",J264,0)</f>
        <v>0</v>
      </c>
      <c r="BI264" s="252">
        <f>IF(N264="nulová",J264,0)</f>
        <v>0</v>
      </c>
      <c r="BJ264" s="14" t="s">
        <v>83</v>
      </c>
      <c r="BK264" s="252">
        <f>ROUND(I264*H264,2)</f>
        <v>0</v>
      </c>
      <c r="BL264" s="14" t="s">
        <v>214</v>
      </c>
      <c r="BM264" s="251" t="s">
        <v>839</v>
      </c>
    </row>
    <row r="265" s="2" customFormat="1" ht="24.15" customHeight="1">
      <c r="A265" s="35"/>
      <c r="B265" s="36"/>
      <c r="C265" s="239" t="s">
        <v>901</v>
      </c>
      <c r="D265" s="239" t="s">
        <v>175</v>
      </c>
      <c r="E265" s="240" t="s">
        <v>1229</v>
      </c>
      <c r="F265" s="241" t="s">
        <v>1230</v>
      </c>
      <c r="G265" s="242" t="s">
        <v>178</v>
      </c>
      <c r="H265" s="243">
        <v>3</v>
      </c>
      <c r="I265" s="244"/>
      <c r="J265" s="245">
        <f>ROUND(I265*H265,2)</f>
        <v>0</v>
      </c>
      <c r="K265" s="246"/>
      <c r="L265" s="41"/>
      <c r="M265" s="247" t="s">
        <v>1</v>
      </c>
      <c r="N265" s="248" t="s">
        <v>41</v>
      </c>
      <c r="O265" s="88"/>
      <c r="P265" s="249">
        <f>O265*H265</f>
        <v>0</v>
      </c>
      <c r="Q265" s="249">
        <v>0.00124</v>
      </c>
      <c r="R265" s="249">
        <f>Q265*H265</f>
        <v>0.0037200000000000002</v>
      </c>
      <c r="S265" s="249">
        <v>0</v>
      </c>
      <c r="T265" s="250">
        <f>S265*H265</f>
        <v>0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251" t="s">
        <v>214</v>
      </c>
      <c r="AT265" s="251" t="s">
        <v>175</v>
      </c>
      <c r="AU265" s="251" t="s">
        <v>85</v>
      </c>
      <c r="AY265" s="14" t="s">
        <v>172</v>
      </c>
      <c r="BE265" s="252">
        <f>IF(N265="základní",J265,0)</f>
        <v>0</v>
      </c>
      <c r="BF265" s="252">
        <f>IF(N265="snížená",J265,0)</f>
        <v>0</v>
      </c>
      <c r="BG265" s="252">
        <f>IF(N265="zákl. přenesená",J265,0)</f>
        <v>0</v>
      </c>
      <c r="BH265" s="252">
        <f>IF(N265="sníž. přenesená",J265,0)</f>
        <v>0</v>
      </c>
      <c r="BI265" s="252">
        <f>IF(N265="nulová",J265,0)</f>
        <v>0</v>
      </c>
      <c r="BJ265" s="14" t="s">
        <v>83</v>
      </c>
      <c r="BK265" s="252">
        <f>ROUND(I265*H265,2)</f>
        <v>0</v>
      </c>
      <c r="BL265" s="14" t="s">
        <v>214</v>
      </c>
      <c r="BM265" s="251" t="s">
        <v>1231</v>
      </c>
    </row>
    <row r="266" s="2" customFormat="1" ht="21.75" customHeight="1">
      <c r="A266" s="35"/>
      <c r="B266" s="36"/>
      <c r="C266" s="239" t="s">
        <v>905</v>
      </c>
      <c r="D266" s="239" t="s">
        <v>175</v>
      </c>
      <c r="E266" s="240" t="s">
        <v>846</v>
      </c>
      <c r="F266" s="241" t="s">
        <v>847</v>
      </c>
      <c r="G266" s="242" t="s">
        <v>178</v>
      </c>
      <c r="H266" s="243">
        <v>2</v>
      </c>
      <c r="I266" s="244"/>
      <c r="J266" s="245">
        <f>ROUND(I266*H266,2)</f>
        <v>0</v>
      </c>
      <c r="K266" s="246"/>
      <c r="L266" s="41"/>
      <c r="M266" s="247" t="s">
        <v>1</v>
      </c>
      <c r="N266" s="248" t="s">
        <v>41</v>
      </c>
      <c r="O266" s="88"/>
      <c r="P266" s="249">
        <f>O266*H266</f>
        <v>0</v>
      </c>
      <c r="Q266" s="249">
        <v>0.00173</v>
      </c>
      <c r="R266" s="249">
        <f>Q266*H266</f>
        <v>0.00346</v>
      </c>
      <c r="S266" s="249">
        <v>0</v>
      </c>
      <c r="T266" s="250">
        <f>S266*H266</f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251" t="s">
        <v>214</v>
      </c>
      <c r="AT266" s="251" t="s">
        <v>175</v>
      </c>
      <c r="AU266" s="251" t="s">
        <v>85</v>
      </c>
      <c r="AY266" s="14" t="s">
        <v>172</v>
      </c>
      <c r="BE266" s="252">
        <f>IF(N266="základní",J266,0)</f>
        <v>0</v>
      </c>
      <c r="BF266" s="252">
        <f>IF(N266="snížená",J266,0)</f>
        <v>0</v>
      </c>
      <c r="BG266" s="252">
        <f>IF(N266="zákl. přenesená",J266,0)</f>
        <v>0</v>
      </c>
      <c r="BH266" s="252">
        <f>IF(N266="sníž. přenesená",J266,0)</f>
        <v>0</v>
      </c>
      <c r="BI266" s="252">
        <f>IF(N266="nulová",J266,0)</f>
        <v>0</v>
      </c>
      <c r="BJ266" s="14" t="s">
        <v>83</v>
      </c>
      <c r="BK266" s="252">
        <f>ROUND(I266*H266,2)</f>
        <v>0</v>
      </c>
      <c r="BL266" s="14" t="s">
        <v>214</v>
      </c>
      <c r="BM266" s="251" t="s">
        <v>848</v>
      </c>
    </row>
    <row r="267" s="2" customFormat="1" ht="24.15" customHeight="1">
      <c r="A267" s="35"/>
      <c r="B267" s="36"/>
      <c r="C267" s="239" t="s">
        <v>909</v>
      </c>
      <c r="D267" s="239" t="s">
        <v>175</v>
      </c>
      <c r="E267" s="240" t="s">
        <v>852</v>
      </c>
      <c r="F267" s="241" t="s">
        <v>853</v>
      </c>
      <c r="G267" s="242" t="s">
        <v>178</v>
      </c>
      <c r="H267" s="243">
        <v>10</v>
      </c>
      <c r="I267" s="244"/>
      <c r="J267" s="245">
        <f>ROUND(I267*H267,2)</f>
        <v>0</v>
      </c>
      <c r="K267" s="246"/>
      <c r="L267" s="41"/>
      <c r="M267" s="247" t="s">
        <v>1</v>
      </c>
      <c r="N267" s="248" t="s">
        <v>41</v>
      </c>
      <c r="O267" s="88"/>
      <c r="P267" s="249">
        <f>O267*H267</f>
        <v>0</v>
      </c>
      <c r="Q267" s="249">
        <v>0.00069957000000000005</v>
      </c>
      <c r="R267" s="249">
        <f>Q267*H267</f>
        <v>0.0069957000000000005</v>
      </c>
      <c r="S267" s="249">
        <v>0</v>
      </c>
      <c r="T267" s="250">
        <f>S267*H267</f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251" t="s">
        <v>214</v>
      </c>
      <c r="AT267" s="251" t="s">
        <v>175</v>
      </c>
      <c r="AU267" s="251" t="s">
        <v>85</v>
      </c>
      <c r="AY267" s="14" t="s">
        <v>172</v>
      </c>
      <c r="BE267" s="252">
        <f>IF(N267="základní",J267,0)</f>
        <v>0</v>
      </c>
      <c r="BF267" s="252">
        <f>IF(N267="snížená",J267,0)</f>
        <v>0</v>
      </c>
      <c r="BG267" s="252">
        <f>IF(N267="zákl. přenesená",J267,0)</f>
        <v>0</v>
      </c>
      <c r="BH267" s="252">
        <f>IF(N267="sníž. přenesená",J267,0)</f>
        <v>0</v>
      </c>
      <c r="BI267" s="252">
        <f>IF(N267="nulová",J267,0)</f>
        <v>0</v>
      </c>
      <c r="BJ267" s="14" t="s">
        <v>83</v>
      </c>
      <c r="BK267" s="252">
        <f>ROUND(I267*H267,2)</f>
        <v>0</v>
      </c>
      <c r="BL267" s="14" t="s">
        <v>214</v>
      </c>
      <c r="BM267" s="251" t="s">
        <v>854</v>
      </c>
    </row>
    <row r="268" s="2" customFormat="1" ht="21.75" customHeight="1">
      <c r="A268" s="35"/>
      <c r="B268" s="36"/>
      <c r="C268" s="239" t="s">
        <v>915</v>
      </c>
      <c r="D268" s="239" t="s">
        <v>175</v>
      </c>
      <c r="E268" s="240" t="s">
        <v>855</v>
      </c>
      <c r="F268" s="241" t="s">
        <v>856</v>
      </c>
      <c r="G268" s="242" t="s">
        <v>178</v>
      </c>
      <c r="H268" s="243">
        <v>8</v>
      </c>
      <c r="I268" s="244"/>
      <c r="J268" s="245">
        <f>ROUND(I268*H268,2)</f>
        <v>0</v>
      </c>
      <c r="K268" s="246"/>
      <c r="L268" s="41"/>
      <c r="M268" s="247" t="s">
        <v>1</v>
      </c>
      <c r="N268" s="248" t="s">
        <v>41</v>
      </c>
      <c r="O268" s="88"/>
      <c r="P268" s="249">
        <f>O268*H268</f>
        <v>0</v>
      </c>
      <c r="Q268" s="249">
        <v>0.00167957</v>
      </c>
      <c r="R268" s="249">
        <f>Q268*H268</f>
        <v>0.01343656</v>
      </c>
      <c r="S268" s="249">
        <v>0</v>
      </c>
      <c r="T268" s="250">
        <f>S268*H268</f>
        <v>0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251" t="s">
        <v>214</v>
      </c>
      <c r="AT268" s="251" t="s">
        <v>175</v>
      </c>
      <c r="AU268" s="251" t="s">
        <v>85</v>
      </c>
      <c r="AY268" s="14" t="s">
        <v>172</v>
      </c>
      <c r="BE268" s="252">
        <f>IF(N268="základní",J268,0)</f>
        <v>0</v>
      </c>
      <c r="BF268" s="252">
        <f>IF(N268="snížená",J268,0)</f>
        <v>0</v>
      </c>
      <c r="BG268" s="252">
        <f>IF(N268="zákl. přenesená",J268,0)</f>
        <v>0</v>
      </c>
      <c r="BH268" s="252">
        <f>IF(N268="sníž. přenesená",J268,0)</f>
        <v>0</v>
      </c>
      <c r="BI268" s="252">
        <f>IF(N268="nulová",J268,0)</f>
        <v>0</v>
      </c>
      <c r="BJ268" s="14" t="s">
        <v>83</v>
      </c>
      <c r="BK268" s="252">
        <f>ROUND(I268*H268,2)</f>
        <v>0</v>
      </c>
      <c r="BL268" s="14" t="s">
        <v>214</v>
      </c>
      <c r="BM268" s="251" t="s">
        <v>857</v>
      </c>
    </row>
    <row r="269" s="2" customFormat="1" ht="37.8" customHeight="1">
      <c r="A269" s="35"/>
      <c r="B269" s="36"/>
      <c r="C269" s="239" t="s">
        <v>919</v>
      </c>
      <c r="D269" s="239" t="s">
        <v>175</v>
      </c>
      <c r="E269" s="240" t="s">
        <v>858</v>
      </c>
      <c r="F269" s="241" t="s">
        <v>859</v>
      </c>
      <c r="G269" s="242" t="s">
        <v>341</v>
      </c>
      <c r="H269" s="243">
        <v>2</v>
      </c>
      <c r="I269" s="244"/>
      <c r="J269" s="245">
        <f>ROUND(I269*H269,2)</f>
        <v>0</v>
      </c>
      <c r="K269" s="246"/>
      <c r="L269" s="41"/>
      <c r="M269" s="247" t="s">
        <v>1</v>
      </c>
      <c r="N269" s="248" t="s">
        <v>41</v>
      </c>
      <c r="O269" s="88"/>
      <c r="P269" s="249">
        <f>O269*H269</f>
        <v>0</v>
      </c>
      <c r="Q269" s="249">
        <v>0.0037736862000000001</v>
      </c>
      <c r="R269" s="249">
        <f>Q269*H269</f>
        <v>0.0075473724000000002</v>
      </c>
      <c r="S269" s="249">
        <v>0</v>
      </c>
      <c r="T269" s="250">
        <f>S269*H269</f>
        <v>0</v>
      </c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R269" s="251" t="s">
        <v>214</v>
      </c>
      <c r="AT269" s="251" t="s">
        <v>175</v>
      </c>
      <c r="AU269" s="251" t="s">
        <v>85</v>
      </c>
      <c r="AY269" s="14" t="s">
        <v>172</v>
      </c>
      <c r="BE269" s="252">
        <f>IF(N269="základní",J269,0)</f>
        <v>0</v>
      </c>
      <c r="BF269" s="252">
        <f>IF(N269="snížená",J269,0)</f>
        <v>0</v>
      </c>
      <c r="BG269" s="252">
        <f>IF(N269="zákl. přenesená",J269,0)</f>
        <v>0</v>
      </c>
      <c r="BH269" s="252">
        <f>IF(N269="sníž. přenesená",J269,0)</f>
        <v>0</v>
      </c>
      <c r="BI269" s="252">
        <f>IF(N269="nulová",J269,0)</f>
        <v>0</v>
      </c>
      <c r="BJ269" s="14" t="s">
        <v>83</v>
      </c>
      <c r="BK269" s="252">
        <f>ROUND(I269*H269,2)</f>
        <v>0</v>
      </c>
      <c r="BL269" s="14" t="s">
        <v>214</v>
      </c>
      <c r="BM269" s="251" t="s">
        <v>860</v>
      </c>
    </row>
    <row r="270" s="2" customFormat="1" ht="24.15" customHeight="1">
      <c r="A270" s="35"/>
      <c r="B270" s="36"/>
      <c r="C270" s="239" t="s">
        <v>924</v>
      </c>
      <c r="D270" s="239" t="s">
        <v>175</v>
      </c>
      <c r="E270" s="240" t="s">
        <v>861</v>
      </c>
      <c r="F270" s="241" t="s">
        <v>862</v>
      </c>
      <c r="G270" s="242" t="s">
        <v>178</v>
      </c>
      <c r="H270" s="243">
        <v>4</v>
      </c>
      <c r="I270" s="244"/>
      <c r="J270" s="245">
        <f>ROUND(I270*H270,2)</f>
        <v>0</v>
      </c>
      <c r="K270" s="246"/>
      <c r="L270" s="41"/>
      <c r="M270" s="247" t="s">
        <v>1</v>
      </c>
      <c r="N270" s="248" t="s">
        <v>41</v>
      </c>
      <c r="O270" s="88"/>
      <c r="P270" s="249">
        <f>O270*H270</f>
        <v>0</v>
      </c>
      <c r="Q270" s="249">
        <v>0.00055756999999999996</v>
      </c>
      <c r="R270" s="249">
        <f>Q270*H270</f>
        <v>0.0022302799999999998</v>
      </c>
      <c r="S270" s="249">
        <v>0</v>
      </c>
      <c r="T270" s="250">
        <f>S270*H270</f>
        <v>0</v>
      </c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R270" s="251" t="s">
        <v>214</v>
      </c>
      <c r="AT270" s="251" t="s">
        <v>175</v>
      </c>
      <c r="AU270" s="251" t="s">
        <v>85</v>
      </c>
      <c r="AY270" s="14" t="s">
        <v>172</v>
      </c>
      <c r="BE270" s="252">
        <f>IF(N270="základní",J270,0)</f>
        <v>0</v>
      </c>
      <c r="BF270" s="252">
        <f>IF(N270="snížená",J270,0)</f>
        <v>0</v>
      </c>
      <c r="BG270" s="252">
        <f>IF(N270="zákl. přenesená",J270,0)</f>
        <v>0</v>
      </c>
      <c r="BH270" s="252">
        <f>IF(N270="sníž. přenesená",J270,0)</f>
        <v>0</v>
      </c>
      <c r="BI270" s="252">
        <f>IF(N270="nulová",J270,0)</f>
        <v>0</v>
      </c>
      <c r="BJ270" s="14" t="s">
        <v>83</v>
      </c>
      <c r="BK270" s="252">
        <f>ROUND(I270*H270,2)</f>
        <v>0</v>
      </c>
      <c r="BL270" s="14" t="s">
        <v>214</v>
      </c>
      <c r="BM270" s="251" t="s">
        <v>863</v>
      </c>
    </row>
    <row r="271" s="2" customFormat="1" ht="16.5" customHeight="1">
      <c r="A271" s="35"/>
      <c r="B271" s="36"/>
      <c r="C271" s="239" t="s">
        <v>928</v>
      </c>
      <c r="D271" s="239" t="s">
        <v>175</v>
      </c>
      <c r="E271" s="240" t="s">
        <v>864</v>
      </c>
      <c r="F271" s="241" t="s">
        <v>865</v>
      </c>
      <c r="G271" s="242" t="s">
        <v>178</v>
      </c>
      <c r="H271" s="243">
        <v>4</v>
      </c>
      <c r="I271" s="244"/>
      <c r="J271" s="245">
        <f>ROUND(I271*H271,2)</f>
        <v>0</v>
      </c>
      <c r="K271" s="246"/>
      <c r="L271" s="41"/>
      <c r="M271" s="247" t="s">
        <v>1</v>
      </c>
      <c r="N271" s="248" t="s">
        <v>41</v>
      </c>
      <c r="O271" s="88"/>
      <c r="P271" s="249">
        <f>O271*H271</f>
        <v>0</v>
      </c>
      <c r="Q271" s="249">
        <v>0.0031199999999999999</v>
      </c>
      <c r="R271" s="249">
        <f>Q271*H271</f>
        <v>0.01248</v>
      </c>
      <c r="S271" s="249">
        <v>0</v>
      </c>
      <c r="T271" s="250">
        <f>S271*H271</f>
        <v>0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251" t="s">
        <v>214</v>
      </c>
      <c r="AT271" s="251" t="s">
        <v>175</v>
      </c>
      <c r="AU271" s="251" t="s">
        <v>85</v>
      </c>
      <c r="AY271" s="14" t="s">
        <v>172</v>
      </c>
      <c r="BE271" s="252">
        <f>IF(N271="základní",J271,0)</f>
        <v>0</v>
      </c>
      <c r="BF271" s="252">
        <f>IF(N271="snížená",J271,0)</f>
        <v>0</v>
      </c>
      <c r="BG271" s="252">
        <f>IF(N271="zákl. přenesená",J271,0)</f>
        <v>0</v>
      </c>
      <c r="BH271" s="252">
        <f>IF(N271="sníž. přenesená",J271,0)</f>
        <v>0</v>
      </c>
      <c r="BI271" s="252">
        <f>IF(N271="nulová",J271,0)</f>
        <v>0</v>
      </c>
      <c r="BJ271" s="14" t="s">
        <v>83</v>
      </c>
      <c r="BK271" s="252">
        <f>ROUND(I271*H271,2)</f>
        <v>0</v>
      </c>
      <c r="BL271" s="14" t="s">
        <v>214</v>
      </c>
      <c r="BM271" s="251" t="s">
        <v>1334</v>
      </c>
    </row>
    <row r="272" s="2" customFormat="1" ht="24.15" customHeight="1">
      <c r="A272" s="35"/>
      <c r="B272" s="36"/>
      <c r="C272" s="239" t="s">
        <v>932</v>
      </c>
      <c r="D272" s="239" t="s">
        <v>175</v>
      </c>
      <c r="E272" s="240" t="s">
        <v>868</v>
      </c>
      <c r="F272" s="241" t="s">
        <v>869</v>
      </c>
      <c r="G272" s="242" t="s">
        <v>178</v>
      </c>
      <c r="H272" s="243">
        <v>1</v>
      </c>
      <c r="I272" s="244"/>
      <c r="J272" s="245">
        <f>ROUND(I272*H272,2)</f>
        <v>0</v>
      </c>
      <c r="K272" s="246"/>
      <c r="L272" s="41"/>
      <c r="M272" s="247" t="s">
        <v>1</v>
      </c>
      <c r="N272" s="248" t="s">
        <v>41</v>
      </c>
      <c r="O272" s="88"/>
      <c r="P272" s="249">
        <f>O272*H272</f>
        <v>0</v>
      </c>
      <c r="Q272" s="249">
        <v>0.0014675700000000001</v>
      </c>
      <c r="R272" s="249">
        <f>Q272*H272</f>
        <v>0.0014675700000000001</v>
      </c>
      <c r="S272" s="249">
        <v>0</v>
      </c>
      <c r="T272" s="250">
        <f>S272*H272</f>
        <v>0</v>
      </c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R272" s="251" t="s">
        <v>214</v>
      </c>
      <c r="AT272" s="251" t="s">
        <v>175</v>
      </c>
      <c r="AU272" s="251" t="s">
        <v>85</v>
      </c>
      <c r="AY272" s="14" t="s">
        <v>172</v>
      </c>
      <c r="BE272" s="252">
        <f>IF(N272="základní",J272,0)</f>
        <v>0</v>
      </c>
      <c r="BF272" s="252">
        <f>IF(N272="snížená",J272,0)</f>
        <v>0</v>
      </c>
      <c r="BG272" s="252">
        <f>IF(N272="zákl. přenesená",J272,0)</f>
        <v>0</v>
      </c>
      <c r="BH272" s="252">
        <f>IF(N272="sníž. přenesená",J272,0)</f>
        <v>0</v>
      </c>
      <c r="BI272" s="252">
        <f>IF(N272="nulová",J272,0)</f>
        <v>0</v>
      </c>
      <c r="BJ272" s="14" t="s">
        <v>83</v>
      </c>
      <c r="BK272" s="252">
        <f>ROUND(I272*H272,2)</f>
        <v>0</v>
      </c>
      <c r="BL272" s="14" t="s">
        <v>214</v>
      </c>
      <c r="BM272" s="251" t="s">
        <v>870</v>
      </c>
    </row>
    <row r="273" s="2" customFormat="1" ht="24.15" customHeight="1">
      <c r="A273" s="35"/>
      <c r="B273" s="36"/>
      <c r="C273" s="239" t="s">
        <v>936</v>
      </c>
      <c r="D273" s="239" t="s">
        <v>175</v>
      </c>
      <c r="E273" s="240" t="s">
        <v>314</v>
      </c>
      <c r="F273" s="241" t="s">
        <v>315</v>
      </c>
      <c r="G273" s="242" t="s">
        <v>178</v>
      </c>
      <c r="H273" s="243">
        <v>1</v>
      </c>
      <c r="I273" s="244"/>
      <c r="J273" s="245">
        <f>ROUND(I273*H273,2)</f>
        <v>0</v>
      </c>
      <c r="K273" s="246"/>
      <c r="L273" s="41"/>
      <c r="M273" s="247" t="s">
        <v>1</v>
      </c>
      <c r="N273" s="248" t="s">
        <v>41</v>
      </c>
      <c r="O273" s="88"/>
      <c r="P273" s="249">
        <f>O273*H273</f>
        <v>0</v>
      </c>
      <c r="Q273" s="249">
        <v>0.00075000000000000002</v>
      </c>
      <c r="R273" s="249">
        <f>Q273*H273</f>
        <v>0.00075000000000000002</v>
      </c>
      <c r="S273" s="249">
        <v>0</v>
      </c>
      <c r="T273" s="250">
        <f>S273*H273</f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251" t="s">
        <v>214</v>
      </c>
      <c r="AT273" s="251" t="s">
        <v>175</v>
      </c>
      <c r="AU273" s="251" t="s">
        <v>85</v>
      </c>
      <c r="AY273" s="14" t="s">
        <v>172</v>
      </c>
      <c r="BE273" s="252">
        <f>IF(N273="základní",J273,0)</f>
        <v>0</v>
      </c>
      <c r="BF273" s="252">
        <f>IF(N273="snížená",J273,0)</f>
        <v>0</v>
      </c>
      <c r="BG273" s="252">
        <f>IF(N273="zákl. přenesená",J273,0)</f>
        <v>0</v>
      </c>
      <c r="BH273" s="252">
        <f>IF(N273="sníž. přenesená",J273,0)</f>
        <v>0</v>
      </c>
      <c r="BI273" s="252">
        <f>IF(N273="nulová",J273,0)</f>
        <v>0</v>
      </c>
      <c r="BJ273" s="14" t="s">
        <v>83</v>
      </c>
      <c r="BK273" s="252">
        <f>ROUND(I273*H273,2)</f>
        <v>0</v>
      </c>
      <c r="BL273" s="14" t="s">
        <v>214</v>
      </c>
      <c r="BM273" s="251" t="s">
        <v>1335</v>
      </c>
    </row>
    <row r="274" s="2" customFormat="1" ht="16.5" customHeight="1">
      <c r="A274" s="35"/>
      <c r="B274" s="36"/>
      <c r="C274" s="239" t="s">
        <v>940</v>
      </c>
      <c r="D274" s="239" t="s">
        <v>175</v>
      </c>
      <c r="E274" s="240" t="s">
        <v>318</v>
      </c>
      <c r="F274" s="241" t="s">
        <v>319</v>
      </c>
      <c r="G274" s="242" t="s">
        <v>178</v>
      </c>
      <c r="H274" s="243">
        <v>1</v>
      </c>
      <c r="I274" s="244"/>
      <c r="J274" s="245">
        <f>ROUND(I274*H274,2)</f>
        <v>0</v>
      </c>
      <c r="K274" s="246"/>
      <c r="L274" s="41"/>
      <c r="M274" s="247" t="s">
        <v>1</v>
      </c>
      <c r="N274" s="248" t="s">
        <v>41</v>
      </c>
      <c r="O274" s="88"/>
      <c r="P274" s="249">
        <f>O274*H274</f>
        <v>0</v>
      </c>
      <c r="Q274" s="249">
        <v>0.00024000000000000001</v>
      </c>
      <c r="R274" s="249">
        <f>Q274*H274</f>
        <v>0.00024000000000000001</v>
      </c>
      <c r="S274" s="249">
        <v>0</v>
      </c>
      <c r="T274" s="250">
        <f>S274*H274</f>
        <v>0</v>
      </c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R274" s="251" t="s">
        <v>214</v>
      </c>
      <c r="AT274" s="251" t="s">
        <v>175</v>
      </c>
      <c r="AU274" s="251" t="s">
        <v>85</v>
      </c>
      <c r="AY274" s="14" t="s">
        <v>172</v>
      </c>
      <c r="BE274" s="252">
        <f>IF(N274="základní",J274,0)</f>
        <v>0</v>
      </c>
      <c r="BF274" s="252">
        <f>IF(N274="snížená",J274,0)</f>
        <v>0</v>
      </c>
      <c r="BG274" s="252">
        <f>IF(N274="zákl. přenesená",J274,0)</f>
        <v>0</v>
      </c>
      <c r="BH274" s="252">
        <f>IF(N274="sníž. přenesená",J274,0)</f>
        <v>0</v>
      </c>
      <c r="BI274" s="252">
        <f>IF(N274="nulová",J274,0)</f>
        <v>0</v>
      </c>
      <c r="BJ274" s="14" t="s">
        <v>83</v>
      </c>
      <c r="BK274" s="252">
        <f>ROUND(I274*H274,2)</f>
        <v>0</v>
      </c>
      <c r="BL274" s="14" t="s">
        <v>214</v>
      </c>
      <c r="BM274" s="251" t="s">
        <v>1336</v>
      </c>
    </row>
    <row r="275" s="2" customFormat="1" ht="16.5" customHeight="1">
      <c r="A275" s="35"/>
      <c r="B275" s="36"/>
      <c r="C275" s="239" t="s">
        <v>944</v>
      </c>
      <c r="D275" s="239" t="s">
        <v>175</v>
      </c>
      <c r="E275" s="240" t="s">
        <v>306</v>
      </c>
      <c r="F275" s="241" t="s">
        <v>307</v>
      </c>
      <c r="G275" s="242" t="s">
        <v>178</v>
      </c>
      <c r="H275" s="243">
        <v>1</v>
      </c>
      <c r="I275" s="244"/>
      <c r="J275" s="245">
        <f>ROUND(I275*H275,2)</f>
        <v>0</v>
      </c>
      <c r="K275" s="246"/>
      <c r="L275" s="41"/>
      <c r="M275" s="247" t="s">
        <v>1</v>
      </c>
      <c r="N275" s="248" t="s">
        <v>41</v>
      </c>
      <c r="O275" s="88"/>
      <c r="P275" s="249">
        <f>O275*H275</f>
        <v>0</v>
      </c>
      <c r="Q275" s="249">
        <v>8.0000000000000007E-05</v>
      </c>
      <c r="R275" s="249">
        <f>Q275*H275</f>
        <v>8.0000000000000007E-05</v>
      </c>
      <c r="S275" s="249">
        <v>0</v>
      </c>
      <c r="T275" s="250">
        <f>S275*H275</f>
        <v>0</v>
      </c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R275" s="251" t="s">
        <v>214</v>
      </c>
      <c r="AT275" s="251" t="s">
        <v>175</v>
      </c>
      <c r="AU275" s="251" t="s">
        <v>85</v>
      </c>
      <c r="AY275" s="14" t="s">
        <v>172</v>
      </c>
      <c r="BE275" s="252">
        <f>IF(N275="základní",J275,0)</f>
        <v>0</v>
      </c>
      <c r="BF275" s="252">
        <f>IF(N275="snížená",J275,0)</f>
        <v>0</v>
      </c>
      <c r="BG275" s="252">
        <f>IF(N275="zákl. přenesená",J275,0)</f>
        <v>0</v>
      </c>
      <c r="BH275" s="252">
        <f>IF(N275="sníž. přenesená",J275,0)</f>
        <v>0</v>
      </c>
      <c r="BI275" s="252">
        <f>IF(N275="nulová",J275,0)</f>
        <v>0</v>
      </c>
      <c r="BJ275" s="14" t="s">
        <v>83</v>
      </c>
      <c r="BK275" s="252">
        <f>ROUND(I275*H275,2)</f>
        <v>0</v>
      </c>
      <c r="BL275" s="14" t="s">
        <v>214</v>
      </c>
      <c r="BM275" s="251" t="s">
        <v>1337</v>
      </c>
    </row>
    <row r="276" s="2" customFormat="1" ht="24.15" customHeight="1">
      <c r="A276" s="35"/>
      <c r="B276" s="36"/>
      <c r="C276" s="253" t="s">
        <v>948</v>
      </c>
      <c r="D276" s="253" t="s">
        <v>181</v>
      </c>
      <c r="E276" s="254" t="s">
        <v>310</v>
      </c>
      <c r="F276" s="255" t="s">
        <v>311</v>
      </c>
      <c r="G276" s="256" t="s">
        <v>178</v>
      </c>
      <c r="H276" s="257">
        <v>1</v>
      </c>
      <c r="I276" s="258"/>
      <c r="J276" s="259">
        <f>ROUND(I276*H276,2)</f>
        <v>0</v>
      </c>
      <c r="K276" s="260"/>
      <c r="L276" s="261"/>
      <c r="M276" s="262" t="s">
        <v>1</v>
      </c>
      <c r="N276" s="263" t="s">
        <v>41</v>
      </c>
      <c r="O276" s="88"/>
      <c r="P276" s="249">
        <f>O276*H276</f>
        <v>0</v>
      </c>
      <c r="Q276" s="249">
        <v>0.00050000000000000001</v>
      </c>
      <c r="R276" s="249">
        <f>Q276*H276</f>
        <v>0.00050000000000000001</v>
      </c>
      <c r="S276" s="249">
        <v>0</v>
      </c>
      <c r="T276" s="250">
        <f>S276*H276</f>
        <v>0</v>
      </c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R276" s="251" t="s">
        <v>309</v>
      </c>
      <c r="AT276" s="251" t="s">
        <v>181</v>
      </c>
      <c r="AU276" s="251" t="s">
        <v>85</v>
      </c>
      <c r="AY276" s="14" t="s">
        <v>172</v>
      </c>
      <c r="BE276" s="252">
        <f>IF(N276="základní",J276,0)</f>
        <v>0</v>
      </c>
      <c r="BF276" s="252">
        <f>IF(N276="snížená",J276,0)</f>
        <v>0</v>
      </c>
      <c r="BG276" s="252">
        <f>IF(N276="zákl. přenesená",J276,0)</f>
        <v>0</v>
      </c>
      <c r="BH276" s="252">
        <f>IF(N276="sníž. přenesená",J276,0)</f>
        <v>0</v>
      </c>
      <c r="BI276" s="252">
        <f>IF(N276="nulová",J276,0)</f>
        <v>0</v>
      </c>
      <c r="BJ276" s="14" t="s">
        <v>83</v>
      </c>
      <c r="BK276" s="252">
        <f>ROUND(I276*H276,2)</f>
        <v>0</v>
      </c>
      <c r="BL276" s="14" t="s">
        <v>214</v>
      </c>
      <c r="BM276" s="251" t="s">
        <v>1338</v>
      </c>
    </row>
    <row r="277" s="2" customFormat="1" ht="24.15" customHeight="1">
      <c r="A277" s="35"/>
      <c r="B277" s="36"/>
      <c r="C277" s="239" t="s">
        <v>952</v>
      </c>
      <c r="D277" s="239" t="s">
        <v>175</v>
      </c>
      <c r="E277" s="240" t="s">
        <v>880</v>
      </c>
      <c r="F277" s="241" t="s">
        <v>881</v>
      </c>
      <c r="G277" s="242" t="s">
        <v>227</v>
      </c>
      <c r="H277" s="264"/>
      <c r="I277" s="244"/>
      <c r="J277" s="245">
        <f>ROUND(I277*H277,2)</f>
        <v>0</v>
      </c>
      <c r="K277" s="246"/>
      <c r="L277" s="41"/>
      <c r="M277" s="247" t="s">
        <v>1</v>
      </c>
      <c r="N277" s="248" t="s">
        <v>41</v>
      </c>
      <c r="O277" s="88"/>
      <c r="P277" s="249">
        <f>O277*H277</f>
        <v>0</v>
      </c>
      <c r="Q277" s="249">
        <v>0</v>
      </c>
      <c r="R277" s="249">
        <f>Q277*H277</f>
        <v>0</v>
      </c>
      <c r="S277" s="249">
        <v>0</v>
      </c>
      <c r="T277" s="250">
        <f>S277*H277</f>
        <v>0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251" t="s">
        <v>214</v>
      </c>
      <c r="AT277" s="251" t="s">
        <v>175</v>
      </c>
      <c r="AU277" s="251" t="s">
        <v>85</v>
      </c>
      <c r="AY277" s="14" t="s">
        <v>172</v>
      </c>
      <c r="BE277" s="252">
        <f>IF(N277="základní",J277,0)</f>
        <v>0</v>
      </c>
      <c r="BF277" s="252">
        <f>IF(N277="snížená",J277,0)</f>
        <v>0</v>
      </c>
      <c r="BG277" s="252">
        <f>IF(N277="zákl. přenesená",J277,0)</f>
        <v>0</v>
      </c>
      <c r="BH277" s="252">
        <f>IF(N277="sníž. přenesená",J277,0)</f>
        <v>0</v>
      </c>
      <c r="BI277" s="252">
        <f>IF(N277="nulová",J277,0)</f>
        <v>0</v>
      </c>
      <c r="BJ277" s="14" t="s">
        <v>83</v>
      </c>
      <c r="BK277" s="252">
        <f>ROUND(I277*H277,2)</f>
        <v>0</v>
      </c>
      <c r="BL277" s="14" t="s">
        <v>214</v>
      </c>
      <c r="BM277" s="251" t="s">
        <v>882</v>
      </c>
    </row>
    <row r="278" s="2" customFormat="1" ht="24.15" customHeight="1">
      <c r="A278" s="35"/>
      <c r="B278" s="36"/>
      <c r="C278" s="239" t="s">
        <v>956</v>
      </c>
      <c r="D278" s="239" t="s">
        <v>175</v>
      </c>
      <c r="E278" s="240" t="s">
        <v>884</v>
      </c>
      <c r="F278" s="241" t="s">
        <v>885</v>
      </c>
      <c r="G278" s="242" t="s">
        <v>227</v>
      </c>
      <c r="H278" s="264"/>
      <c r="I278" s="244"/>
      <c r="J278" s="245">
        <f>ROUND(I278*H278,2)</f>
        <v>0</v>
      </c>
      <c r="K278" s="246"/>
      <c r="L278" s="41"/>
      <c r="M278" s="247" t="s">
        <v>1</v>
      </c>
      <c r="N278" s="248" t="s">
        <v>41</v>
      </c>
      <c r="O278" s="88"/>
      <c r="P278" s="249">
        <f>O278*H278</f>
        <v>0</v>
      </c>
      <c r="Q278" s="249">
        <v>0</v>
      </c>
      <c r="R278" s="249">
        <f>Q278*H278</f>
        <v>0</v>
      </c>
      <c r="S278" s="249">
        <v>0</v>
      </c>
      <c r="T278" s="250">
        <f>S278*H278</f>
        <v>0</v>
      </c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R278" s="251" t="s">
        <v>214</v>
      </c>
      <c r="AT278" s="251" t="s">
        <v>175</v>
      </c>
      <c r="AU278" s="251" t="s">
        <v>85</v>
      </c>
      <c r="AY278" s="14" t="s">
        <v>172</v>
      </c>
      <c r="BE278" s="252">
        <f>IF(N278="základní",J278,0)</f>
        <v>0</v>
      </c>
      <c r="BF278" s="252">
        <f>IF(N278="snížená",J278,0)</f>
        <v>0</v>
      </c>
      <c r="BG278" s="252">
        <f>IF(N278="zákl. přenesená",J278,0)</f>
        <v>0</v>
      </c>
      <c r="BH278" s="252">
        <f>IF(N278="sníž. přenesená",J278,0)</f>
        <v>0</v>
      </c>
      <c r="BI278" s="252">
        <f>IF(N278="nulová",J278,0)</f>
        <v>0</v>
      </c>
      <c r="BJ278" s="14" t="s">
        <v>83</v>
      </c>
      <c r="BK278" s="252">
        <f>ROUND(I278*H278,2)</f>
        <v>0</v>
      </c>
      <c r="BL278" s="14" t="s">
        <v>214</v>
      </c>
      <c r="BM278" s="251" t="s">
        <v>886</v>
      </c>
    </row>
    <row r="279" s="12" customFormat="1" ht="22.8" customHeight="1">
      <c r="A279" s="12"/>
      <c r="B279" s="223"/>
      <c r="C279" s="224"/>
      <c r="D279" s="225" t="s">
        <v>75</v>
      </c>
      <c r="E279" s="237" t="s">
        <v>887</v>
      </c>
      <c r="F279" s="237" t="s">
        <v>888</v>
      </c>
      <c r="G279" s="224"/>
      <c r="H279" s="224"/>
      <c r="I279" s="227"/>
      <c r="J279" s="238">
        <f>BK279</f>
        <v>0</v>
      </c>
      <c r="K279" s="224"/>
      <c r="L279" s="229"/>
      <c r="M279" s="230"/>
      <c r="N279" s="231"/>
      <c r="O279" s="231"/>
      <c r="P279" s="232">
        <f>SUM(P280:P285)</f>
        <v>0</v>
      </c>
      <c r="Q279" s="231"/>
      <c r="R279" s="232">
        <f>SUM(R280:R285)</f>
        <v>0</v>
      </c>
      <c r="S279" s="231"/>
      <c r="T279" s="233">
        <f>SUM(T280:T285)</f>
        <v>0</v>
      </c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R279" s="234" t="s">
        <v>85</v>
      </c>
      <c r="AT279" s="235" t="s">
        <v>75</v>
      </c>
      <c r="AU279" s="235" t="s">
        <v>83</v>
      </c>
      <c r="AY279" s="234" t="s">
        <v>172</v>
      </c>
      <c r="BK279" s="236">
        <f>SUM(BK280:BK285)</f>
        <v>0</v>
      </c>
    </row>
    <row r="280" s="2" customFormat="1" ht="21.75" customHeight="1">
      <c r="A280" s="35"/>
      <c r="B280" s="36"/>
      <c r="C280" s="239" t="s">
        <v>960</v>
      </c>
      <c r="D280" s="239" t="s">
        <v>175</v>
      </c>
      <c r="E280" s="240" t="s">
        <v>890</v>
      </c>
      <c r="F280" s="241" t="s">
        <v>891</v>
      </c>
      <c r="G280" s="242" t="s">
        <v>336</v>
      </c>
      <c r="H280" s="243">
        <v>48</v>
      </c>
      <c r="I280" s="244"/>
      <c r="J280" s="245">
        <f>ROUND(I280*H280,2)</f>
        <v>0</v>
      </c>
      <c r="K280" s="246"/>
      <c r="L280" s="41"/>
      <c r="M280" s="247" t="s">
        <v>1</v>
      </c>
      <c r="N280" s="248" t="s">
        <v>41</v>
      </c>
      <c r="O280" s="88"/>
      <c r="P280" s="249">
        <f>O280*H280</f>
        <v>0</v>
      </c>
      <c r="Q280" s="249">
        <v>0</v>
      </c>
      <c r="R280" s="249">
        <f>Q280*H280</f>
        <v>0</v>
      </c>
      <c r="S280" s="249">
        <v>0</v>
      </c>
      <c r="T280" s="250">
        <f>S280*H280</f>
        <v>0</v>
      </c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R280" s="251" t="s">
        <v>214</v>
      </c>
      <c r="AT280" s="251" t="s">
        <v>175</v>
      </c>
      <c r="AU280" s="251" t="s">
        <v>85</v>
      </c>
      <c r="AY280" s="14" t="s">
        <v>172</v>
      </c>
      <c r="BE280" s="252">
        <f>IF(N280="základní",J280,0)</f>
        <v>0</v>
      </c>
      <c r="BF280" s="252">
        <f>IF(N280="snížená",J280,0)</f>
        <v>0</v>
      </c>
      <c r="BG280" s="252">
        <f>IF(N280="zákl. přenesená",J280,0)</f>
        <v>0</v>
      </c>
      <c r="BH280" s="252">
        <f>IF(N280="sníž. přenesená",J280,0)</f>
        <v>0</v>
      </c>
      <c r="BI280" s="252">
        <f>IF(N280="nulová",J280,0)</f>
        <v>0</v>
      </c>
      <c r="BJ280" s="14" t="s">
        <v>83</v>
      </c>
      <c r="BK280" s="252">
        <f>ROUND(I280*H280,2)</f>
        <v>0</v>
      </c>
      <c r="BL280" s="14" t="s">
        <v>214</v>
      </c>
      <c r="BM280" s="251" t="s">
        <v>892</v>
      </c>
    </row>
    <row r="281" s="2" customFormat="1" ht="24.15" customHeight="1">
      <c r="A281" s="35"/>
      <c r="B281" s="36"/>
      <c r="C281" s="253" t="s">
        <v>964</v>
      </c>
      <c r="D281" s="253" t="s">
        <v>181</v>
      </c>
      <c r="E281" s="254" t="s">
        <v>894</v>
      </c>
      <c r="F281" s="255" t="s">
        <v>895</v>
      </c>
      <c r="G281" s="256" t="s">
        <v>504</v>
      </c>
      <c r="H281" s="257">
        <v>1</v>
      </c>
      <c r="I281" s="258"/>
      <c r="J281" s="259">
        <f>ROUND(I281*H281,2)</f>
        <v>0</v>
      </c>
      <c r="K281" s="260"/>
      <c r="L281" s="261"/>
      <c r="M281" s="262" t="s">
        <v>1</v>
      </c>
      <c r="N281" s="263" t="s">
        <v>41</v>
      </c>
      <c r="O281" s="88"/>
      <c r="P281" s="249">
        <f>O281*H281</f>
        <v>0</v>
      </c>
      <c r="Q281" s="249">
        <v>0</v>
      </c>
      <c r="R281" s="249">
        <f>Q281*H281</f>
        <v>0</v>
      </c>
      <c r="S281" s="249">
        <v>0</v>
      </c>
      <c r="T281" s="250">
        <f>S281*H281</f>
        <v>0</v>
      </c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R281" s="251" t="s">
        <v>309</v>
      </c>
      <c r="AT281" s="251" t="s">
        <v>181</v>
      </c>
      <c r="AU281" s="251" t="s">
        <v>85</v>
      </c>
      <c r="AY281" s="14" t="s">
        <v>172</v>
      </c>
      <c r="BE281" s="252">
        <f>IF(N281="základní",J281,0)</f>
        <v>0</v>
      </c>
      <c r="BF281" s="252">
        <f>IF(N281="snížená",J281,0)</f>
        <v>0</v>
      </c>
      <c r="BG281" s="252">
        <f>IF(N281="zákl. přenesená",J281,0)</f>
        <v>0</v>
      </c>
      <c r="BH281" s="252">
        <f>IF(N281="sníž. přenesená",J281,0)</f>
        <v>0</v>
      </c>
      <c r="BI281" s="252">
        <f>IF(N281="nulová",J281,0)</f>
        <v>0</v>
      </c>
      <c r="BJ281" s="14" t="s">
        <v>83</v>
      </c>
      <c r="BK281" s="252">
        <f>ROUND(I281*H281,2)</f>
        <v>0</v>
      </c>
      <c r="BL281" s="14" t="s">
        <v>214</v>
      </c>
      <c r="BM281" s="251" t="s">
        <v>896</v>
      </c>
    </row>
    <row r="282" s="2" customFormat="1" ht="24.15" customHeight="1">
      <c r="A282" s="35"/>
      <c r="B282" s="36"/>
      <c r="C282" s="239" t="s">
        <v>966</v>
      </c>
      <c r="D282" s="239" t="s">
        <v>175</v>
      </c>
      <c r="E282" s="240" t="s">
        <v>898</v>
      </c>
      <c r="F282" s="241" t="s">
        <v>899</v>
      </c>
      <c r="G282" s="242" t="s">
        <v>178</v>
      </c>
      <c r="H282" s="243">
        <v>1</v>
      </c>
      <c r="I282" s="244"/>
      <c r="J282" s="245">
        <f>ROUND(I282*H282,2)</f>
        <v>0</v>
      </c>
      <c r="K282" s="246"/>
      <c r="L282" s="41"/>
      <c r="M282" s="247" t="s">
        <v>1</v>
      </c>
      <c r="N282" s="248" t="s">
        <v>41</v>
      </c>
      <c r="O282" s="88"/>
      <c r="P282" s="249">
        <f>O282*H282</f>
        <v>0</v>
      </c>
      <c r="Q282" s="249">
        <v>0</v>
      </c>
      <c r="R282" s="249">
        <f>Q282*H282</f>
        <v>0</v>
      </c>
      <c r="S282" s="249">
        <v>0</v>
      </c>
      <c r="T282" s="250">
        <f>S282*H282</f>
        <v>0</v>
      </c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R282" s="251" t="s">
        <v>214</v>
      </c>
      <c r="AT282" s="251" t="s">
        <v>175</v>
      </c>
      <c r="AU282" s="251" t="s">
        <v>85</v>
      </c>
      <c r="AY282" s="14" t="s">
        <v>172</v>
      </c>
      <c r="BE282" s="252">
        <f>IF(N282="základní",J282,0)</f>
        <v>0</v>
      </c>
      <c r="BF282" s="252">
        <f>IF(N282="snížená",J282,0)</f>
        <v>0</v>
      </c>
      <c r="BG282" s="252">
        <f>IF(N282="zákl. přenesená",J282,0)</f>
        <v>0</v>
      </c>
      <c r="BH282" s="252">
        <f>IF(N282="sníž. přenesená",J282,0)</f>
        <v>0</v>
      </c>
      <c r="BI282" s="252">
        <f>IF(N282="nulová",J282,0)</f>
        <v>0</v>
      </c>
      <c r="BJ282" s="14" t="s">
        <v>83</v>
      </c>
      <c r="BK282" s="252">
        <f>ROUND(I282*H282,2)</f>
        <v>0</v>
      </c>
      <c r="BL282" s="14" t="s">
        <v>214</v>
      </c>
      <c r="BM282" s="251" t="s">
        <v>900</v>
      </c>
    </row>
    <row r="283" s="2" customFormat="1" ht="16.5" customHeight="1">
      <c r="A283" s="35"/>
      <c r="B283" s="36"/>
      <c r="C283" s="253" t="s">
        <v>968</v>
      </c>
      <c r="D283" s="253" t="s">
        <v>181</v>
      </c>
      <c r="E283" s="254" t="s">
        <v>902</v>
      </c>
      <c r="F283" s="255" t="s">
        <v>903</v>
      </c>
      <c r="G283" s="256" t="s">
        <v>504</v>
      </c>
      <c r="H283" s="257">
        <v>1</v>
      </c>
      <c r="I283" s="258"/>
      <c r="J283" s="259">
        <f>ROUND(I283*H283,2)</f>
        <v>0</v>
      </c>
      <c r="K283" s="260"/>
      <c r="L283" s="261"/>
      <c r="M283" s="262" t="s">
        <v>1</v>
      </c>
      <c r="N283" s="263" t="s">
        <v>41</v>
      </c>
      <c r="O283" s="88"/>
      <c r="P283" s="249">
        <f>O283*H283</f>
        <v>0</v>
      </c>
      <c r="Q283" s="249">
        <v>0</v>
      </c>
      <c r="R283" s="249">
        <f>Q283*H283</f>
        <v>0</v>
      </c>
      <c r="S283" s="249">
        <v>0</v>
      </c>
      <c r="T283" s="250">
        <f>S283*H283</f>
        <v>0</v>
      </c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R283" s="251" t="s">
        <v>309</v>
      </c>
      <c r="AT283" s="251" t="s">
        <v>181</v>
      </c>
      <c r="AU283" s="251" t="s">
        <v>85</v>
      </c>
      <c r="AY283" s="14" t="s">
        <v>172</v>
      </c>
      <c r="BE283" s="252">
        <f>IF(N283="základní",J283,0)</f>
        <v>0</v>
      </c>
      <c r="BF283" s="252">
        <f>IF(N283="snížená",J283,0)</f>
        <v>0</v>
      </c>
      <c r="BG283" s="252">
        <f>IF(N283="zákl. přenesená",J283,0)</f>
        <v>0</v>
      </c>
      <c r="BH283" s="252">
        <f>IF(N283="sníž. přenesená",J283,0)</f>
        <v>0</v>
      </c>
      <c r="BI283" s="252">
        <f>IF(N283="nulová",J283,0)</f>
        <v>0</v>
      </c>
      <c r="BJ283" s="14" t="s">
        <v>83</v>
      </c>
      <c r="BK283" s="252">
        <f>ROUND(I283*H283,2)</f>
        <v>0</v>
      </c>
      <c r="BL283" s="14" t="s">
        <v>214</v>
      </c>
      <c r="BM283" s="251" t="s">
        <v>904</v>
      </c>
    </row>
    <row r="284" s="2" customFormat="1" ht="24.15" customHeight="1">
      <c r="A284" s="35"/>
      <c r="B284" s="36"/>
      <c r="C284" s="239" t="s">
        <v>970</v>
      </c>
      <c r="D284" s="239" t="s">
        <v>175</v>
      </c>
      <c r="E284" s="240" t="s">
        <v>906</v>
      </c>
      <c r="F284" s="241" t="s">
        <v>907</v>
      </c>
      <c r="G284" s="242" t="s">
        <v>227</v>
      </c>
      <c r="H284" s="264"/>
      <c r="I284" s="244"/>
      <c r="J284" s="245">
        <f>ROUND(I284*H284,2)</f>
        <v>0</v>
      </c>
      <c r="K284" s="246"/>
      <c r="L284" s="41"/>
      <c r="M284" s="247" t="s">
        <v>1</v>
      </c>
      <c r="N284" s="248" t="s">
        <v>41</v>
      </c>
      <c r="O284" s="88"/>
      <c r="P284" s="249">
        <f>O284*H284</f>
        <v>0</v>
      </c>
      <c r="Q284" s="249">
        <v>0</v>
      </c>
      <c r="R284" s="249">
        <f>Q284*H284</f>
        <v>0</v>
      </c>
      <c r="S284" s="249">
        <v>0</v>
      </c>
      <c r="T284" s="250">
        <f>S284*H284</f>
        <v>0</v>
      </c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R284" s="251" t="s">
        <v>214</v>
      </c>
      <c r="AT284" s="251" t="s">
        <v>175</v>
      </c>
      <c r="AU284" s="251" t="s">
        <v>85</v>
      </c>
      <c r="AY284" s="14" t="s">
        <v>172</v>
      </c>
      <c r="BE284" s="252">
        <f>IF(N284="základní",J284,0)</f>
        <v>0</v>
      </c>
      <c r="BF284" s="252">
        <f>IF(N284="snížená",J284,0)</f>
        <v>0</v>
      </c>
      <c r="BG284" s="252">
        <f>IF(N284="zákl. přenesená",J284,0)</f>
        <v>0</v>
      </c>
      <c r="BH284" s="252">
        <f>IF(N284="sníž. přenesená",J284,0)</f>
        <v>0</v>
      </c>
      <c r="BI284" s="252">
        <f>IF(N284="nulová",J284,0)</f>
        <v>0</v>
      </c>
      <c r="BJ284" s="14" t="s">
        <v>83</v>
      </c>
      <c r="BK284" s="252">
        <f>ROUND(I284*H284,2)</f>
        <v>0</v>
      </c>
      <c r="BL284" s="14" t="s">
        <v>214</v>
      </c>
      <c r="BM284" s="251" t="s">
        <v>908</v>
      </c>
    </row>
    <row r="285" s="2" customFormat="1" ht="24.15" customHeight="1">
      <c r="A285" s="35"/>
      <c r="B285" s="36"/>
      <c r="C285" s="239" t="s">
        <v>972</v>
      </c>
      <c r="D285" s="239" t="s">
        <v>175</v>
      </c>
      <c r="E285" s="240" t="s">
        <v>910</v>
      </c>
      <c r="F285" s="241" t="s">
        <v>911</v>
      </c>
      <c r="G285" s="242" t="s">
        <v>227</v>
      </c>
      <c r="H285" s="264"/>
      <c r="I285" s="244"/>
      <c r="J285" s="245">
        <f>ROUND(I285*H285,2)</f>
        <v>0</v>
      </c>
      <c r="K285" s="246"/>
      <c r="L285" s="41"/>
      <c r="M285" s="247" t="s">
        <v>1</v>
      </c>
      <c r="N285" s="248" t="s">
        <v>41</v>
      </c>
      <c r="O285" s="88"/>
      <c r="P285" s="249">
        <f>O285*H285</f>
        <v>0</v>
      </c>
      <c r="Q285" s="249">
        <v>0</v>
      </c>
      <c r="R285" s="249">
        <f>Q285*H285</f>
        <v>0</v>
      </c>
      <c r="S285" s="249">
        <v>0</v>
      </c>
      <c r="T285" s="250">
        <f>S285*H285</f>
        <v>0</v>
      </c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R285" s="251" t="s">
        <v>214</v>
      </c>
      <c r="AT285" s="251" t="s">
        <v>175</v>
      </c>
      <c r="AU285" s="251" t="s">
        <v>85</v>
      </c>
      <c r="AY285" s="14" t="s">
        <v>172</v>
      </c>
      <c r="BE285" s="252">
        <f>IF(N285="základní",J285,0)</f>
        <v>0</v>
      </c>
      <c r="BF285" s="252">
        <f>IF(N285="snížená",J285,0)</f>
        <v>0</v>
      </c>
      <c r="BG285" s="252">
        <f>IF(N285="zákl. přenesená",J285,0)</f>
        <v>0</v>
      </c>
      <c r="BH285" s="252">
        <f>IF(N285="sníž. přenesená",J285,0)</f>
        <v>0</v>
      </c>
      <c r="BI285" s="252">
        <f>IF(N285="nulová",J285,0)</f>
        <v>0</v>
      </c>
      <c r="BJ285" s="14" t="s">
        <v>83</v>
      </c>
      <c r="BK285" s="252">
        <f>ROUND(I285*H285,2)</f>
        <v>0</v>
      </c>
      <c r="BL285" s="14" t="s">
        <v>214</v>
      </c>
      <c r="BM285" s="251" t="s">
        <v>912</v>
      </c>
    </row>
    <row r="286" s="12" customFormat="1" ht="22.8" customHeight="1">
      <c r="A286" s="12"/>
      <c r="B286" s="223"/>
      <c r="C286" s="224"/>
      <c r="D286" s="225" t="s">
        <v>75</v>
      </c>
      <c r="E286" s="237" t="s">
        <v>913</v>
      </c>
      <c r="F286" s="237" t="s">
        <v>914</v>
      </c>
      <c r="G286" s="224"/>
      <c r="H286" s="224"/>
      <c r="I286" s="227"/>
      <c r="J286" s="238">
        <f>BK286</f>
        <v>0</v>
      </c>
      <c r="K286" s="224"/>
      <c r="L286" s="229"/>
      <c r="M286" s="230"/>
      <c r="N286" s="231"/>
      <c r="O286" s="231"/>
      <c r="P286" s="232">
        <f>SUM(P287:P298)</f>
        <v>0</v>
      </c>
      <c r="Q286" s="231"/>
      <c r="R286" s="232">
        <f>SUM(R287:R298)</f>
        <v>0</v>
      </c>
      <c r="S286" s="231"/>
      <c r="T286" s="233">
        <f>SUM(T287:T298)</f>
        <v>0</v>
      </c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R286" s="234" t="s">
        <v>85</v>
      </c>
      <c r="AT286" s="235" t="s">
        <v>75</v>
      </c>
      <c r="AU286" s="235" t="s">
        <v>83</v>
      </c>
      <c r="AY286" s="234" t="s">
        <v>172</v>
      </c>
      <c r="BK286" s="236">
        <f>SUM(BK287:BK298)</f>
        <v>0</v>
      </c>
    </row>
    <row r="287" s="2" customFormat="1" ht="16.5" customHeight="1">
      <c r="A287" s="35"/>
      <c r="B287" s="36"/>
      <c r="C287" s="239" t="s">
        <v>974</v>
      </c>
      <c r="D287" s="239" t="s">
        <v>175</v>
      </c>
      <c r="E287" s="240" t="s">
        <v>916</v>
      </c>
      <c r="F287" s="241" t="s">
        <v>917</v>
      </c>
      <c r="G287" s="242" t="s">
        <v>336</v>
      </c>
      <c r="H287" s="243">
        <v>48</v>
      </c>
      <c r="I287" s="244"/>
      <c r="J287" s="245">
        <f>ROUND(I287*H287,2)</f>
        <v>0</v>
      </c>
      <c r="K287" s="246"/>
      <c r="L287" s="41"/>
      <c r="M287" s="247" t="s">
        <v>1</v>
      </c>
      <c r="N287" s="248" t="s">
        <v>41</v>
      </c>
      <c r="O287" s="88"/>
      <c r="P287" s="249">
        <f>O287*H287</f>
        <v>0</v>
      </c>
      <c r="Q287" s="249">
        <v>0</v>
      </c>
      <c r="R287" s="249">
        <f>Q287*H287</f>
        <v>0</v>
      </c>
      <c r="S287" s="249">
        <v>0</v>
      </c>
      <c r="T287" s="250">
        <f>S287*H287</f>
        <v>0</v>
      </c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R287" s="251" t="s">
        <v>495</v>
      </c>
      <c r="AT287" s="251" t="s">
        <v>175</v>
      </c>
      <c r="AU287" s="251" t="s">
        <v>85</v>
      </c>
      <c r="AY287" s="14" t="s">
        <v>172</v>
      </c>
      <c r="BE287" s="252">
        <f>IF(N287="základní",J287,0)</f>
        <v>0</v>
      </c>
      <c r="BF287" s="252">
        <f>IF(N287="snížená",J287,0)</f>
        <v>0</v>
      </c>
      <c r="BG287" s="252">
        <f>IF(N287="zákl. přenesená",J287,0)</f>
        <v>0</v>
      </c>
      <c r="BH287" s="252">
        <f>IF(N287="sníž. přenesená",J287,0)</f>
        <v>0</v>
      </c>
      <c r="BI287" s="252">
        <f>IF(N287="nulová",J287,0)</f>
        <v>0</v>
      </c>
      <c r="BJ287" s="14" t="s">
        <v>83</v>
      </c>
      <c r="BK287" s="252">
        <f>ROUND(I287*H287,2)</f>
        <v>0</v>
      </c>
      <c r="BL287" s="14" t="s">
        <v>495</v>
      </c>
      <c r="BM287" s="251" t="s">
        <v>918</v>
      </c>
    </row>
    <row r="288" s="2" customFormat="1" ht="49.05" customHeight="1">
      <c r="A288" s="35"/>
      <c r="B288" s="36"/>
      <c r="C288" s="253" t="s">
        <v>976</v>
      </c>
      <c r="D288" s="253" t="s">
        <v>181</v>
      </c>
      <c r="E288" s="254" t="s">
        <v>920</v>
      </c>
      <c r="F288" s="255" t="s">
        <v>921</v>
      </c>
      <c r="G288" s="256" t="s">
        <v>922</v>
      </c>
      <c r="H288" s="257">
        <v>1</v>
      </c>
      <c r="I288" s="258"/>
      <c r="J288" s="259">
        <f>ROUND(I288*H288,2)</f>
        <v>0</v>
      </c>
      <c r="K288" s="260"/>
      <c r="L288" s="261"/>
      <c r="M288" s="262" t="s">
        <v>1</v>
      </c>
      <c r="N288" s="263" t="s">
        <v>41</v>
      </c>
      <c r="O288" s="88"/>
      <c r="P288" s="249">
        <f>O288*H288</f>
        <v>0</v>
      </c>
      <c r="Q288" s="249">
        <v>0</v>
      </c>
      <c r="R288" s="249">
        <f>Q288*H288</f>
        <v>0</v>
      </c>
      <c r="S288" s="249">
        <v>0</v>
      </c>
      <c r="T288" s="250">
        <f>S288*H288</f>
        <v>0</v>
      </c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R288" s="251" t="s">
        <v>495</v>
      </c>
      <c r="AT288" s="251" t="s">
        <v>181</v>
      </c>
      <c r="AU288" s="251" t="s">
        <v>85</v>
      </c>
      <c r="AY288" s="14" t="s">
        <v>172</v>
      </c>
      <c r="BE288" s="252">
        <f>IF(N288="základní",J288,0)</f>
        <v>0</v>
      </c>
      <c r="BF288" s="252">
        <f>IF(N288="snížená",J288,0)</f>
        <v>0</v>
      </c>
      <c r="BG288" s="252">
        <f>IF(N288="zákl. přenesená",J288,0)</f>
        <v>0</v>
      </c>
      <c r="BH288" s="252">
        <f>IF(N288="sníž. přenesená",J288,0)</f>
        <v>0</v>
      </c>
      <c r="BI288" s="252">
        <f>IF(N288="nulová",J288,0)</f>
        <v>0</v>
      </c>
      <c r="BJ288" s="14" t="s">
        <v>83</v>
      </c>
      <c r="BK288" s="252">
        <f>ROUND(I288*H288,2)</f>
        <v>0</v>
      </c>
      <c r="BL288" s="14" t="s">
        <v>495</v>
      </c>
      <c r="BM288" s="251" t="s">
        <v>923</v>
      </c>
    </row>
    <row r="289" s="2" customFormat="1" ht="16.5" customHeight="1">
      <c r="A289" s="35"/>
      <c r="B289" s="36"/>
      <c r="C289" s="253" t="s">
        <v>978</v>
      </c>
      <c r="D289" s="253" t="s">
        <v>181</v>
      </c>
      <c r="E289" s="254" t="s">
        <v>925</v>
      </c>
      <c r="F289" s="255" t="s">
        <v>926</v>
      </c>
      <c r="G289" s="256" t="s">
        <v>504</v>
      </c>
      <c r="H289" s="257">
        <v>1</v>
      </c>
      <c r="I289" s="258"/>
      <c r="J289" s="259">
        <f>ROUND(I289*H289,2)</f>
        <v>0</v>
      </c>
      <c r="K289" s="260"/>
      <c r="L289" s="261"/>
      <c r="M289" s="262" t="s">
        <v>1</v>
      </c>
      <c r="N289" s="263" t="s">
        <v>41</v>
      </c>
      <c r="O289" s="88"/>
      <c r="P289" s="249">
        <f>O289*H289</f>
        <v>0</v>
      </c>
      <c r="Q289" s="249">
        <v>0</v>
      </c>
      <c r="R289" s="249">
        <f>Q289*H289</f>
        <v>0</v>
      </c>
      <c r="S289" s="249">
        <v>0</v>
      </c>
      <c r="T289" s="250">
        <f>S289*H289</f>
        <v>0</v>
      </c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R289" s="251" t="s">
        <v>184</v>
      </c>
      <c r="AT289" s="251" t="s">
        <v>181</v>
      </c>
      <c r="AU289" s="251" t="s">
        <v>85</v>
      </c>
      <c r="AY289" s="14" t="s">
        <v>172</v>
      </c>
      <c r="BE289" s="252">
        <f>IF(N289="základní",J289,0)</f>
        <v>0</v>
      </c>
      <c r="BF289" s="252">
        <f>IF(N289="snížená",J289,0)</f>
        <v>0</v>
      </c>
      <c r="BG289" s="252">
        <f>IF(N289="zákl. přenesená",J289,0)</f>
        <v>0</v>
      </c>
      <c r="BH289" s="252">
        <f>IF(N289="sníž. přenesená",J289,0)</f>
        <v>0</v>
      </c>
      <c r="BI289" s="252">
        <f>IF(N289="nulová",J289,0)</f>
        <v>0</v>
      </c>
      <c r="BJ289" s="14" t="s">
        <v>83</v>
      </c>
      <c r="BK289" s="252">
        <f>ROUND(I289*H289,2)</f>
        <v>0</v>
      </c>
      <c r="BL289" s="14" t="s">
        <v>179</v>
      </c>
      <c r="BM289" s="251" t="s">
        <v>927</v>
      </c>
    </row>
    <row r="290" s="2" customFormat="1" ht="16.5" customHeight="1">
      <c r="A290" s="35"/>
      <c r="B290" s="36"/>
      <c r="C290" s="253" t="s">
        <v>980</v>
      </c>
      <c r="D290" s="253" t="s">
        <v>181</v>
      </c>
      <c r="E290" s="254" t="s">
        <v>929</v>
      </c>
      <c r="F290" s="255" t="s">
        <v>930</v>
      </c>
      <c r="G290" s="256" t="s">
        <v>504</v>
      </c>
      <c r="H290" s="257">
        <v>1</v>
      </c>
      <c r="I290" s="258"/>
      <c r="J290" s="259">
        <f>ROUND(I290*H290,2)</f>
        <v>0</v>
      </c>
      <c r="K290" s="260"/>
      <c r="L290" s="261"/>
      <c r="M290" s="262" t="s">
        <v>1</v>
      </c>
      <c r="N290" s="263" t="s">
        <v>41</v>
      </c>
      <c r="O290" s="88"/>
      <c r="P290" s="249">
        <f>O290*H290</f>
        <v>0</v>
      </c>
      <c r="Q290" s="249">
        <v>0</v>
      </c>
      <c r="R290" s="249">
        <f>Q290*H290</f>
        <v>0</v>
      </c>
      <c r="S290" s="249">
        <v>0</v>
      </c>
      <c r="T290" s="250">
        <f>S290*H290</f>
        <v>0</v>
      </c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R290" s="251" t="s">
        <v>184</v>
      </c>
      <c r="AT290" s="251" t="s">
        <v>181</v>
      </c>
      <c r="AU290" s="251" t="s">
        <v>85</v>
      </c>
      <c r="AY290" s="14" t="s">
        <v>172</v>
      </c>
      <c r="BE290" s="252">
        <f>IF(N290="základní",J290,0)</f>
        <v>0</v>
      </c>
      <c r="BF290" s="252">
        <f>IF(N290="snížená",J290,0)</f>
        <v>0</v>
      </c>
      <c r="BG290" s="252">
        <f>IF(N290="zákl. přenesená",J290,0)</f>
        <v>0</v>
      </c>
      <c r="BH290" s="252">
        <f>IF(N290="sníž. přenesená",J290,0)</f>
        <v>0</v>
      </c>
      <c r="BI290" s="252">
        <f>IF(N290="nulová",J290,0)</f>
        <v>0</v>
      </c>
      <c r="BJ290" s="14" t="s">
        <v>83</v>
      </c>
      <c r="BK290" s="252">
        <f>ROUND(I290*H290,2)</f>
        <v>0</v>
      </c>
      <c r="BL290" s="14" t="s">
        <v>179</v>
      </c>
      <c r="BM290" s="251" t="s">
        <v>931</v>
      </c>
    </row>
    <row r="291" s="2" customFormat="1" ht="33" customHeight="1">
      <c r="A291" s="35"/>
      <c r="B291" s="36"/>
      <c r="C291" s="253" t="s">
        <v>982</v>
      </c>
      <c r="D291" s="253" t="s">
        <v>181</v>
      </c>
      <c r="E291" s="254" t="s">
        <v>933</v>
      </c>
      <c r="F291" s="255" t="s">
        <v>934</v>
      </c>
      <c r="G291" s="256" t="s">
        <v>504</v>
      </c>
      <c r="H291" s="257">
        <v>1</v>
      </c>
      <c r="I291" s="258"/>
      <c r="J291" s="259">
        <f>ROUND(I291*H291,2)</f>
        <v>0</v>
      </c>
      <c r="K291" s="260"/>
      <c r="L291" s="261"/>
      <c r="M291" s="262" t="s">
        <v>1</v>
      </c>
      <c r="N291" s="263" t="s">
        <v>41</v>
      </c>
      <c r="O291" s="88"/>
      <c r="P291" s="249">
        <f>O291*H291</f>
        <v>0</v>
      </c>
      <c r="Q291" s="249">
        <v>0</v>
      </c>
      <c r="R291" s="249">
        <f>Q291*H291</f>
        <v>0</v>
      </c>
      <c r="S291" s="249">
        <v>0</v>
      </c>
      <c r="T291" s="250">
        <f>S291*H291</f>
        <v>0</v>
      </c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R291" s="251" t="s">
        <v>184</v>
      </c>
      <c r="AT291" s="251" t="s">
        <v>181</v>
      </c>
      <c r="AU291" s="251" t="s">
        <v>85</v>
      </c>
      <c r="AY291" s="14" t="s">
        <v>172</v>
      </c>
      <c r="BE291" s="252">
        <f>IF(N291="základní",J291,0)</f>
        <v>0</v>
      </c>
      <c r="BF291" s="252">
        <f>IF(N291="snížená",J291,0)</f>
        <v>0</v>
      </c>
      <c r="BG291" s="252">
        <f>IF(N291="zákl. přenesená",J291,0)</f>
        <v>0</v>
      </c>
      <c r="BH291" s="252">
        <f>IF(N291="sníž. přenesená",J291,0)</f>
        <v>0</v>
      </c>
      <c r="BI291" s="252">
        <f>IF(N291="nulová",J291,0)</f>
        <v>0</v>
      </c>
      <c r="BJ291" s="14" t="s">
        <v>83</v>
      </c>
      <c r="BK291" s="252">
        <f>ROUND(I291*H291,2)</f>
        <v>0</v>
      </c>
      <c r="BL291" s="14" t="s">
        <v>179</v>
      </c>
      <c r="BM291" s="251" t="s">
        <v>935</v>
      </c>
    </row>
    <row r="292" s="2" customFormat="1" ht="21.75" customHeight="1">
      <c r="A292" s="35"/>
      <c r="B292" s="36"/>
      <c r="C292" s="253" t="s">
        <v>986</v>
      </c>
      <c r="D292" s="253" t="s">
        <v>181</v>
      </c>
      <c r="E292" s="254" t="s">
        <v>937</v>
      </c>
      <c r="F292" s="255" t="s">
        <v>938</v>
      </c>
      <c r="G292" s="256" t="s">
        <v>504</v>
      </c>
      <c r="H292" s="257">
        <v>1</v>
      </c>
      <c r="I292" s="258"/>
      <c r="J292" s="259">
        <f>ROUND(I292*H292,2)</f>
        <v>0</v>
      </c>
      <c r="K292" s="260"/>
      <c r="L292" s="261"/>
      <c r="M292" s="262" t="s">
        <v>1</v>
      </c>
      <c r="N292" s="263" t="s">
        <v>41</v>
      </c>
      <c r="O292" s="88"/>
      <c r="P292" s="249">
        <f>O292*H292</f>
        <v>0</v>
      </c>
      <c r="Q292" s="249">
        <v>0</v>
      </c>
      <c r="R292" s="249">
        <f>Q292*H292</f>
        <v>0</v>
      </c>
      <c r="S292" s="249">
        <v>0</v>
      </c>
      <c r="T292" s="250">
        <f>S292*H292</f>
        <v>0</v>
      </c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R292" s="251" t="s">
        <v>184</v>
      </c>
      <c r="AT292" s="251" t="s">
        <v>181</v>
      </c>
      <c r="AU292" s="251" t="s">
        <v>85</v>
      </c>
      <c r="AY292" s="14" t="s">
        <v>172</v>
      </c>
      <c r="BE292" s="252">
        <f>IF(N292="základní",J292,0)</f>
        <v>0</v>
      </c>
      <c r="BF292" s="252">
        <f>IF(N292="snížená",J292,0)</f>
        <v>0</v>
      </c>
      <c r="BG292" s="252">
        <f>IF(N292="zákl. přenesená",J292,0)</f>
        <v>0</v>
      </c>
      <c r="BH292" s="252">
        <f>IF(N292="sníž. přenesená",J292,0)</f>
        <v>0</v>
      </c>
      <c r="BI292" s="252">
        <f>IF(N292="nulová",J292,0)</f>
        <v>0</v>
      </c>
      <c r="BJ292" s="14" t="s">
        <v>83</v>
      </c>
      <c r="BK292" s="252">
        <f>ROUND(I292*H292,2)</f>
        <v>0</v>
      </c>
      <c r="BL292" s="14" t="s">
        <v>179</v>
      </c>
      <c r="BM292" s="251" t="s">
        <v>939</v>
      </c>
    </row>
    <row r="293" s="2" customFormat="1" ht="16.5" customHeight="1">
      <c r="A293" s="35"/>
      <c r="B293" s="36"/>
      <c r="C293" s="253" t="s">
        <v>988</v>
      </c>
      <c r="D293" s="253" t="s">
        <v>181</v>
      </c>
      <c r="E293" s="254" t="s">
        <v>941</v>
      </c>
      <c r="F293" s="255" t="s">
        <v>942</v>
      </c>
      <c r="G293" s="256" t="s">
        <v>504</v>
      </c>
      <c r="H293" s="257">
        <v>1</v>
      </c>
      <c r="I293" s="258"/>
      <c r="J293" s="259">
        <f>ROUND(I293*H293,2)</f>
        <v>0</v>
      </c>
      <c r="K293" s="260"/>
      <c r="L293" s="261"/>
      <c r="M293" s="262" t="s">
        <v>1</v>
      </c>
      <c r="N293" s="263" t="s">
        <v>41</v>
      </c>
      <c r="O293" s="88"/>
      <c r="P293" s="249">
        <f>O293*H293</f>
        <v>0</v>
      </c>
      <c r="Q293" s="249">
        <v>0</v>
      </c>
      <c r="R293" s="249">
        <f>Q293*H293</f>
        <v>0</v>
      </c>
      <c r="S293" s="249">
        <v>0</v>
      </c>
      <c r="T293" s="250">
        <f>S293*H293</f>
        <v>0</v>
      </c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R293" s="251" t="s">
        <v>184</v>
      </c>
      <c r="AT293" s="251" t="s">
        <v>181</v>
      </c>
      <c r="AU293" s="251" t="s">
        <v>85</v>
      </c>
      <c r="AY293" s="14" t="s">
        <v>172</v>
      </c>
      <c r="BE293" s="252">
        <f>IF(N293="základní",J293,0)</f>
        <v>0</v>
      </c>
      <c r="BF293" s="252">
        <f>IF(N293="snížená",J293,0)</f>
        <v>0</v>
      </c>
      <c r="BG293" s="252">
        <f>IF(N293="zákl. přenesená",J293,0)</f>
        <v>0</v>
      </c>
      <c r="BH293" s="252">
        <f>IF(N293="sníž. přenesená",J293,0)</f>
        <v>0</v>
      </c>
      <c r="BI293" s="252">
        <f>IF(N293="nulová",J293,0)</f>
        <v>0</v>
      </c>
      <c r="BJ293" s="14" t="s">
        <v>83</v>
      </c>
      <c r="BK293" s="252">
        <f>ROUND(I293*H293,2)</f>
        <v>0</v>
      </c>
      <c r="BL293" s="14" t="s">
        <v>179</v>
      </c>
      <c r="BM293" s="251" t="s">
        <v>943</v>
      </c>
    </row>
    <row r="294" s="2" customFormat="1" ht="24.15" customHeight="1">
      <c r="A294" s="35"/>
      <c r="B294" s="36"/>
      <c r="C294" s="253" t="s">
        <v>992</v>
      </c>
      <c r="D294" s="253" t="s">
        <v>181</v>
      </c>
      <c r="E294" s="254" t="s">
        <v>945</v>
      </c>
      <c r="F294" s="255" t="s">
        <v>946</v>
      </c>
      <c r="G294" s="256" t="s">
        <v>504</v>
      </c>
      <c r="H294" s="257">
        <v>1</v>
      </c>
      <c r="I294" s="258"/>
      <c r="J294" s="259">
        <f>ROUND(I294*H294,2)</f>
        <v>0</v>
      </c>
      <c r="K294" s="260"/>
      <c r="L294" s="261"/>
      <c r="M294" s="262" t="s">
        <v>1</v>
      </c>
      <c r="N294" s="263" t="s">
        <v>41</v>
      </c>
      <c r="O294" s="88"/>
      <c r="P294" s="249">
        <f>O294*H294</f>
        <v>0</v>
      </c>
      <c r="Q294" s="249">
        <v>0</v>
      </c>
      <c r="R294" s="249">
        <f>Q294*H294</f>
        <v>0</v>
      </c>
      <c r="S294" s="249">
        <v>0</v>
      </c>
      <c r="T294" s="250">
        <f>S294*H294</f>
        <v>0</v>
      </c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R294" s="251" t="s">
        <v>184</v>
      </c>
      <c r="AT294" s="251" t="s">
        <v>181</v>
      </c>
      <c r="AU294" s="251" t="s">
        <v>85</v>
      </c>
      <c r="AY294" s="14" t="s">
        <v>172</v>
      </c>
      <c r="BE294" s="252">
        <f>IF(N294="základní",J294,0)</f>
        <v>0</v>
      </c>
      <c r="BF294" s="252">
        <f>IF(N294="snížená",J294,0)</f>
        <v>0</v>
      </c>
      <c r="BG294" s="252">
        <f>IF(N294="zákl. přenesená",J294,0)</f>
        <v>0</v>
      </c>
      <c r="BH294" s="252">
        <f>IF(N294="sníž. přenesená",J294,0)</f>
        <v>0</v>
      </c>
      <c r="BI294" s="252">
        <f>IF(N294="nulová",J294,0)</f>
        <v>0</v>
      </c>
      <c r="BJ294" s="14" t="s">
        <v>83</v>
      </c>
      <c r="BK294" s="252">
        <f>ROUND(I294*H294,2)</f>
        <v>0</v>
      </c>
      <c r="BL294" s="14" t="s">
        <v>179</v>
      </c>
      <c r="BM294" s="251" t="s">
        <v>947</v>
      </c>
    </row>
    <row r="295" s="2" customFormat="1" ht="16.5" customHeight="1">
      <c r="A295" s="35"/>
      <c r="B295" s="36"/>
      <c r="C295" s="253" t="s">
        <v>994</v>
      </c>
      <c r="D295" s="253" t="s">
        <v>181</v>
      </c>
      <c r="E295" s="254" t="s">
        <v>949</v>
      </c>
      <c r="F295" s="255" t="s">
        <v>950</v>
      </c>
      <c r="G295" s="256" t="s">
        <v>504</v>
      </c>
      <c r="H295" s="257">
        <v>1</v>
      </c>
      <c r="I295" s="258"/>
      <c r="J295" s="259">
        <f>ROUND(I295*H295,2)</f>
        <v>0</v>
      </c>
      <c r="K295" s="260"/>
      <c r="L295" s="261"/>
      <c r="M295" s="262" t="s">
        <v>1</v>
      </c>
      <c r="N295" s="263" t="s">
        <v>41</v>
      </c>
      <c r="O295" s="88"/>
      <c r="P295" s="249">
        <f>O295*H295</f>
        <v>0</v>
      </c>
      <c r="Q295" s="249">
        <v>0</v>
      </c>
      <c r="R295" s="249">
        <f>Q295*H295</f>
        <v>0</v>
      </c>
      <c r="S295" s="249">
        <v>0</v>
      </c>
      <c r="T295" s="250">
        <f>S295*H295</f>
        <v>0</v>
      </c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R295" s="251" t="s">
        <v>184</v>
      </c>
      <c r="AT295" s="251" t="s">
        <v>181</v>
      </c>
      <c r="AU295" s="251" t="s">
        <v>85</v>
      </c>
      <c r="AY295" s="14" t="s">
        <v>172</v>
      </c>
      <c r="BE295" s="252">
        <f>IF(N295="základní",J295,0)</f>
        <v>0</v>
      </c>
      <c r="BF295" s="252">
        <f>IF(N295="snížená",J295,0)</f>
        <v>0</v>
      </c>
      <c r="BG295" s="252">
        <f>IF(N295="zákl. přenesená",J295,0)</f>
        <v>0</v>
      </c>
      <c r="BH295" s="252">
        <f>IF(N295="sníž. přenesená",J295,0)</f>
        <v>0</v>
      </c>
      <c r="BI295" s="252">
        <f>IF(N295="nulová",J295,0)</f>
        <v>0</v>
      </c>
      <c r="BJ295" s="14" t="s">
        <v>83</v>
      </c>
      <c r="BK295" s="252">
        <f>ROUND(I295*H295,2)</f>
        <v>0</v>
      </c>
      <c r="BL295" s="14" t="s">
        <v>179</v>
      </c>
      <c r="BM295" s="251" t="s">
        <v>951</v>
      </c>
    </row>
    <row r="296" s="2" customFormat="1" ht="16.5" customHeight="1">
      <c r="A296" s="35"/>
      <c r="B296" s="36"/>
      <c r="C296" s="253" t="s">
        <v>998</v>
      </c>
      <c r="D296" s="253" t="s">
        <v>181</v>
      </c>
      <c r="E296" s="254" t="s">
        <v>953</v>
      </c>
      <c r="F296" s="255" t="s">
        <v>954</v>
      </c>
      <c r="G296" s="256" t="s">
        <v>504</v>
      </c>
      <c r="H296" s="257">
        <v>1</v>
      </c>
      <c r="I296" s="258"/>
      <c r="J296" s="259">
        <f>ROUND(I296*H296,2)</f>
        <v>0</v>
      </c>
      <c r="K296" s="260"/>
      <c r="L296" s="261"/>
      <c r="M296" s="262" t="s">
        <v>1</v>
      </c>
      <c r="N296" s="263" t="s">
        <v>41</v>
      </c>
      <c r="O296" s="88"/>
      <c r="P296" s="249">
        <f>O296*H296</f>
        <v>0</v>
      </c>
      <c r="Q296" s="249">
        <v>0</v>
      </c>
      <c r="R296" s="249">
        <f>Q296*H296</f>
        <v>0</v>
      </c>
      <c r="S296" s="249">
        <v>0</v>
      </c>
      <c r="T296" s="250">
        <f>S296*H296</f>
        <v>0</v>
      </c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R296" s="251" t="s">
        <v>309</v>
      </c>
      <c r="AT296" s="251" t="s">
        <v>181</v>
      </c>
      <c r="AU296" s="251" t="s">
        <v>85</v>
      </c>
      <c r="AY296" s="14" t="s">
        <v>172</v>
      </c>
      <c r="BE296" s="252">
        <f>IF(N296="základní",J296,0)</f>
        <v>0</v>
      </c>
      <c r="BF296" s="252">
        <f>IF(N296="snížená",J296,0)</f>
        <v>0</v>
      </c>
      <c r="BG296" s="252">
        <f>IF(N296="zákl. přenesená",J296,0)</f>
        <v>0</v>
      </c>
      <c r="BH296" s="252">
        <f>IF(N296="sníž. přenesená",J296,0)</f>
        <v>0</v>
      </c>
      <c r="BI296" s="252">
        <f>IF(N296="nulová",J296,0)</f>
        <v>0</v>
      </c>
      <c r="BJ296" s="14" t="s">
        <v>83</v>
      </c>
      <c r="BK296" s="252">
        <f>ROUND(I296*H296,2)</f>
        <v>0</v>
      </c>
      <c r="BL296" s="14" t="s">
        <v>214</v>
      </c>
      <c r="BM296" s="251" t="s">
        <v>955</v>
      </c>
    </row>
    <row r="297" s="2" customFormat="1" ht="24.15" customHeight="1">
      <c r="A297" s="35"/>
      <c r="B297" s="36"/>
      <c r="C297" s="239" t="s">
        <v>1000</v>
      </c>
      <c r="D297" s="239" t="s">
        <v>175</v>
      </c>
      <c r="E297" s="240" t="s">
        <v>957</v>
      </c>
      <c r="F297" s="241" t="s">
        <v>958</v>
      </c>
      <c r="G297" s="242" t="s">
        <v>227</v>
      </c>
      <c r="H297" s="264"/>
      <c r="I297" s="244"/>
      <c r="J297" s="245">
        <f>ROUND(I297*H297,2)</f>
        <v>0</v>
      </c>
      <c r="K297" s="246"/>
      <c r="L297" s="41"/>
      <c r="M297" s="247" t="s">
        <v>1</v>
      </c>
      <c r="N297" s="248" t="s">
        <v>41</v>
      </c>
      <c r="O297" s="88"/>
      <c r="P297" s="249">
        <f>O297*H297</f>
        <v>0</v>
      </c>
      <c r="Q297" s="249">
        <v>0</v>
      </c>
      <c r="R297" s="249">
        <f>Q297*H297</f>
        <v>0</v>
      </c>
      <c r="S297" s="249">
        <v>0</v>
      </c>
      <c r="T297" s="250">
        <f>S297*H297</f>
        <v>0</v>
      </c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R297" s="251" t="s">
        <v>214</v>
      </c>
      <c r="AT297" s="251" t="s">
        <v>175</v>
      </c>
      <c r="AU297" s="251" t="s">
        <v>85</v>
      </c>
      <c r="AY297" s="14" t="s">
        <v>172</v>
      </c>
      <c r="BE297" s="252">
        <f>IF(N297="základní",J297,0)</f>
        <v>0</v>
      </c>
      <c r="BF297" s="252">
        <f>IF(N297="snížená",J297,0)</f>
        <v>0</v>
      </c>
      <c r="BG297" s="252">
        <f>IF(N297="zákl. přenesená",J297,0)</f>
        <v>0</v>
      </c>
      <c r="BH297" s="252">
        <f>IF(N297="sníž. přenesená",J297,0)</f>
        <v>0</v>
      </c>
      <c r="BI297" s="252">
        <f>IF(N297="nulová",J297,0)</f>
        <v>0</v>
      </c>
      <c r="BJ297" s="14" t="s">
        <v>83</v>
      </c>
      <c r="BK297" s="252">
        <f>ROUND(I297*H297,2)</f>
        <v>0</v>
      </c>
      <c r="BL297" s="14" t="s">
        <v>214</v>
      </c>
      <c r="BM297" s="251" t="s">
        <v>959</v>
      </c>
    </row>
    <row r="298" s="2" customFormat="1" ht="24.15" customHeight="1">
      <c r="A298" s="35"/>
      <c r="B298" s="36"/>
      <c r="C298" s="239" t="s">
        <v>1005</v>
      </c>
      <c r="D298" s="239" t="s">
        <v>175</v>
      </c>
      <c r="E298" s="240" t="s">
        <v>961</v>
      </c>
      <c r="F298" s="241" t="s">
        <v>962</v>
      </c>
      <c r="G298" s="242" t="s">
        <v>227</v>
      </c>
      <c r="H298" s="264"/>
      <c r="I298" s="244"/>
      <c r="J298" s="245">
        <f>ROUND(I298*H298,2)</f>
        <v>0</v>
      </c>
      <c r="K298" s="246"/>
      <c r="L298" s="41"/>
      <c r="M298" s="247" t="s">
        <v>1</v>
      </c>
      <c r="N298" s="248" t="s">
        <v>41</v>
      </c>
      <c r="O298" s="88"/>
      <c r="P298" s="249">
        <f>O298*H298</f>
        <v>0</v>
      </c>
      <c r="Q298" s="249">
        <v>0</v>
      </c>
      <c r="R298" s="249">
        <f>Q298*H298</f>
        <v>0</v>
      </c>
      <c r="S298" s="249">
        <v>0</v>
      </c>
      <c r="T298" s="250">
        <f>S298*H298</f>
        <v>0</v>
      </c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R298" s="251" t="s">
        <v>214</v>
      </c>
      <c r="AT298" s="251" t="s">
        <v>175</v>
      </c>
      <c r="AU298" s="251" t="s">
        <v>85</v>
      </c>
      <c r="AY298" s="14" t="s">
        <v>172</v>
      </c>
      <c r="BE298" s="252">
        <f>IF(N298="základní",J298,0)</f>
        <v>0</v>
      </c>
      <c r="BF298" s="252">
        <f>IF(N298="snížená",J298,0)</f>
        <v>0</v>
      </c>
      <c r="BG298" s="252">
        <f>IF(N298="zákl. přenesená",J298,0)</f>
        <v>0</v>
      </c>
      <c r="BH298" s="252">
        <f>IF(N298="sníž. přenesená",J298,0)</f>
        <v>0</v>
      </c>
      <c r="BI298" s="252">
        <f>IF(N298="nulová",J298,0)</f>
        <v>0</v>
      </c>
      <c r="BJ298" s="14" t="s">
        <v>83</v>
      </c>
      <c r="BK298" s="252">
        <f>ROUND(I298*H298,2)</f>
        <v>0</v>
      </c>
      <c r="BL298" s="14" t="s">
        <v>214</v>
      </c>
      <c r="BM298" s="251" t="s">
        <v>963</v>
      </c>
    </row>
    <row r="299" s="12" customFormat="1" ht="22.8" customHeight="1">
      <c r="A299" s="12"/>
      <c r="B299" s="223"/>
      <c r="C299" s="224"/>
      <c r="D299" s="225" t="s">
        <v>75</v>
      </c>
      <c r="E299" s="237" t="s">
        <v>399</v>
      </c>
      <c r="F299" s="237" t="s">
        <v>400</v>
      </c>
      <c r="G299" s="224"/>
      <c r="H299" s="224"/>
      <c r="I299" s="227"/>
      <c r="J299" s="238">
        <f>BK299</f>
        <v>0</v>
      </c>
      <c r="K299" s="224"/>
      <c r="L299" s="229"/>
      <c r="M299" s="230"/>
      <c r="N299" s="231"/>
      <c r="O299" s="231"/>
      <c r="P299" s="232">
        <f>SUM(P300:P307)</f>
        <v>0</v>
      </c>
      <c r="Q299" s="231"/>
      <c r="R299" s="232">
        <f>SUM(R300:R307)</f>
        <v>0.41776999999999997</v>
      </c>
      <c r="S299" s="231"/>
      <c r="T299" s="233">
        <f>SUM(T300:T307)</f>
        <v>0.3962</v>
      </c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R299" s="234" t="s">
        <v>85</v>
      </c>
      <c r="AT299" s="235" t="s">
        <v>75</v>
      </c>
      <c r="AU299" s="235" t="s">
        <v>83</v>
      </c>
      <c r="AY299" s="234" t="s">
        <v>172</v>
      </c>
      <c r="BK299" s="236">
        <f>SUM(BK300:BK307)</f>
        <v>0</v>
      </c>
    </row>
    <row r="300" s="2" customFormat="1" ht="21.75" customHeight="1">
      <c r="A300" s="35"/>
      <c r="B300" s="36"/>
      <c r="C300" s="239" t="s">
        <v>1009</v>
      </c>
      <c r="D300" s="239" t="s">
        <v>175</v>
      </c>
      <c r="E300" s="240" t="s">
        <v>402</v>
      </c>
      <c r="F300" s="241" t="s">
        <v>403</v>
      </c>
      <c r="G300" s="242" t="s">
        <v>404</v>
      </c>
      <c r="H300" s="243">
        <v>98</v>
      </c>
      <c r="I300" s="244"/>
      <c r="J300" s="245">
        <f>ROUND(I300*H300,2)</f>
        <v>0</v>
      </c>
      <c r="K300" s="246"/>
      <c r="L300" s="41"/>
      <c r="M300" s="247" t="s">
        <v>1</v>
      </c>
      <c r="N300" s="248" t="s">
        <v>41</v>
      </c>
      <c r="O300" s="88"/>
      <c r="P300" s="249">
        <f>O300*H300</f>
        <v>0</v>
      </c>
      <c r="Q300" s="249">
        <v>6.9999999999999994E-05</v>
      </c>
      <c r="R300" s="249">
        <f>Q300*H300</f>
        <v>0.0068599999999999998</v>
      </c>
      <c r="S300" s="249">
        <v>0</v>
      </c>
      <c r="T300" s="250">
        <f>S300*H300</f>
        <v>0</v>
      </c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R300" s="251" t="s">
        <v>214</v>
      </c>
      <c r="AT300" s="251" t="s">
        <v>175</v>
      </c>
      <c r="AU300" s="251" t="s">
        <v>85</v>
      </c>
      <c r="AY300" s="14" t="s">
        <v>172</v>
      </c>
      <c r="BE300" s="252">
        <f>IF(N300="základní",J300,0)</f>
        <v>0</v>
      </c>
      <c r="BF300" s="252">
        <f>IF(N300="snížená",J300,0)</f>
        <v>0</v>
      </c>
      <c r="BG300" s="252">
        <f>IF(N300="zákl. přenesená",J300,0)</f>
        <v>0</v>
      </c>
      <c r="BH300" s="252">
        <f>IF(N300="sníž. přenesená",J300,0)</f>
        <v>0</v>
      </c>
      <c r="BI300" s="252">
        <f>IF(N300="nulová",J300,0)</f>
        <v>0</v>
      </c>
      <c r="BJ300" s="14" t="s">
        <v>83</v>
      </c>
      <c r="BK300" s="252">
        <f>ROUND(I300*H300,2)</f>
        <v>0</v>
      </c>
      <c r="BL300" s="14" t="s">
        <v>214</v>
      </c>
      <c r="BM300" s="251" t="s">
        <v>965</v>
      </c>
    </row>
    <row r="301" s="2" customFormat="1" ht="24.15" customHeight="1">
      <c r="A301" s="35"/>
      <c r="B301" s="36"/>
      <c r="C301" s="253" t="s">
        <v>1013</v>
      </c>
      <c r="D301" s="253" t="s">
        <v>181</v>
      </c>
      <c r="E301" s="254" t="s">
        <v>407</v>
      </c>
      <c r="F301" s="255" t="s">
        <v>408</v>
      </c>
      <c r="G301" s="256" t="s">
        <v>191</v>
      </c>
      <c r="H301" s="257">
        <v>0.098000000000000004</v>
      </c>
      <c r="I301" s="258"/>
      <c r="J301" s="259">
        <f>ROUND(I301*H301,2)</f>
        <v>0</v>
      </c>
      <c r="K301" s="260"/>
      <c r="L301" s="261"/>
      <c r="M301" s="262" t="s">
        <v>1</v>
      </c>
      <c r="N301" s="263" t="s">
        <v>41</v>
      </c>
      <c r="O301" s="88"/>
      <c r="P301" s="249">
        <f>O301*H301</f>
        <v>0</v>
      </c>
      <c r="Q301" s="249">
        <v>1</v>
      </c>
      <c r="R301" s="249">
        <f>Q301*H301</f>
        <v>0.098000000000000004</v>
      </c>
      <c r="S301" s="249">
        <v>0</v>
      </c>
      <c r="T301" s="250">
        <f>S301*H301</f>
        <v>0</v>
      </c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R301" s="251" t="s">
        <v>309</v>
      </c>
      <c r="AT301" s="251" t="s">
        <v>181</v>
      </c>
      <c r="AU301" s="251" t="s">
        <v>85</v>
      </c>
      <c r="AY301" s="14" t="s">
        <v>172</v>
      </c>
      <c r="BE301" s="252">
        <f>IF(N301="základní",J301,0)</f>
        <v>0</v>
      </c>
      <c r="BF301" s="252">
        <f>IF(N301="snížená",J301,0)</f>
        <v>0</v>
      </c>
      <c r="BG301" s="252">
        <f>IF(N301="zákl. přenesená",J301,0)</f>
        <v>0</v>
      </c>
      <c r="BH301" s="252">
        <f>IF(N301="sníž. přenesená",J301,0)</f>
        <v>0</v>
      </c>
      <c r="BI301" s="252">
        <f>IF(N301="nulová",J301,0)</f>
        <v>0</v>
      </c>
      <c r="BJ301" s="14" t="s">
        <v>83</v>
      </c>
      <c r="BK301" s="252">
        <f>ROUND(I301*H301,2)</f>
        <v>0</v>
      </c>
      <c r="BL301" s="14" t="s">
        <v>214</v>
      </c>
      <c r="BM301" s="251" t="s">
        <v>967</v>
      </c>
    </row>
    <row r="302" s="2" customFormat="1" ht="24.15" customHeight="1">
      <c r="A302" s="35"/>
      <c r="B302" s="36"/>
      <c r="C302" s="239" t="s">
        <v>1017</v>
      </c>
      <c r="D302" s="239" t="s">
        <v>175</v>
      </c>
      <c r="E302" s="240" t="s">
        <v>1339</v>
      </c>
      <c r="F302" s="241" t="s">
        <v>1340</v>
      </c>
      <c r="G302" s="242" t="s">
        <v>404</v>
      </c>
      <c r="H302" s="243">
        <v>298.19999999999999</v>
      </c>
      <c r="I302" s="244"/>
      <c r="J302" s="245">
        <f>ROUND(I302*H302,2)</f>
        <v>0</v>
      </c>
      <c r="K302" s="246"/>
      <c r="L302" s="41"/>
      <c r="M302" s="247" t="s">
        <v>1</v>
      </c>
      <c r="N302" s="248" t="s">
        <v>41</v>
      </c>
      <c r="O302" s="88"/>
      <c r="P302" s="249">
        <f>O302*H302</f>
        <v>0</v>
      </c>
      <c r="Q302" s="249">
        <v>5.0000000000000002E-05</v>
      </c>
      <c r="R302" s="249">
        <f>Q302*H302</f>
        <v>0.01491</v>
      </c>
      <c r="S302" s="249">
        <v>0</v>
      </c>
      <c r="T302" s="250">
        <f>S302*H302</f>
        <v>0</v>
      </c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R302" s="251" t="s">
        <v>214</v>
      </c>
      <c r="AT302" s="251" t="s">
        <v>175</v>
      </c>
      <c r="AU302" s="251" t="s">
        <v>85</v>
      </c>
      <c r="AY302" s="14" t="s">
        <v>172</v>
      </c>
      <c r="BE302" s="252">
        <f>IF(N302="základní",J302,0)</f>
        <v>0</v>
      </c>
      <c r="BF302" s="252">
        <f>IF(N302="snížená",J302,0)</f>
        <v>0</v>
      </c>
      <c r="BG302" s="252">
        <f>IF(N302="zákl. přenesená",J302,0)</f>
        <v>0</v>
      </c>
      <c r="BH302" s="252">
        <f>IF(N302="sníž. přenesená",J302,0)</f>
        <v>0</v>
      </c>
      <c r="BI302" s="252">
        <f>IF(N302="nulová",J302,0)</f>
        <v>0</v>
      </c>
      <c r="BJ302" s="14" t="s">
        <v>83</v>
      </c>
      <c r="BK302" s="252">
        <f>ROUND(I302*H302,2)</f>
        <v>0</v>
      </c>
      <c r="BL302" s="14" t="s">
        <v>214</v>
      </c>
      <c r="BM302" s="251" t="s">
        <v>1341</v>
      </c>
    </row>
    <row r="303" s="2" customFormat="1" ht="24.15" customHeight="1">
      <c r="A303" s="35"/>
      <c r="B303" s="36"/>
      <c r="C303" s="253" t="s">
        <v>1021</v>
      </c>
      <c r="D303" s="253" t="s">
        <v>181</v>
      </c>
      <c r="E303" s="254" t="s">
        <v>1342</v>
      </c>
      <c r="F303" s="255" t="s">
        <v>1343</v>
      </c>
      <c r="G303" s="256" t="s">
        <v>191</v>
      </c>
      <c r="H303" s="257">
        <v>0.29799999999999999</v>
      </c>
      <c r="I303" s="258"/>
      <c r="J303" s="259">
        <f>ROUND(I303*H303,2)</f>
        <v>0</v>
      </c>
      <c r="K303" s="260"/>
      <c r="L303" s="261"/>
      <c r="M303" s="262" t="s">
        <v>1</v>
      </c>
      <c r="N303" s="263" t="s">
        <v>41</v>
      </c>
      <c r="O303" s="88"/>
      <c r="P303" s="249">
        <f>O303*H303</f>
        <v>0</v>
      </c>
      <c r="Q303" s="249">
        <v>1</v>
      </c>
      <c r="R303" s="249">
        <f>Q303*H303</f>
        <v>0.29799999999999999</v>
      </c>
      <c r="S303" s="249">
        <v>0</v>
      </c>
      <c r="T303" s="250">
        <f>S303*H303</f>
        <v>0</v>
      </c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R303" s="251" t="s">
        <v>309</v>
      </c>
      <c r="AT303" s="251" t="s">
        <v>181</v>
      </c>
      <c r="AU303" s="251" t="s">
        <v>85</v>
      </c>
      <c r="AY303" s="14" t="s">
        <v>172</v>
      </c>
      <c r="BE303" s="252">
        <f>IF(N303="základní",J303,0)</f>
        <v>0</v>
      </c>
      <c r="BF303" s="252">
        <f>IF(N303="snížená",J303,0)</f>
        <v>0</v>
      </c>
      <c r="BG303" s="252">
        <f>IF(N303="zákl. přenesená",J303,0)</f>
        <v>0</v>
      </c>
      <c r="BH303" s="252">
        <f>IF(N303="sníž. přenesená",J303,0)</f>
        <v>0</v>
      </c>
      <c r="BI303" s="252">
        <f>IF(N303="nulová",J303,0)</f>
        <v>0</v>
      </c>
      <c r="BJ303" s="14" t="s">
        <v>83</v>
      </c>
      <c r="BK303" s="252">
        <f>ROUND(I303*H303,2)</f>
        <v>0</v>
      </c>
      <c r="BL303" s="14" t="s">
        <v>214</v>
      </c>
      <c r="BM303" s="251" t="s">
        <v>1344</v>
      </c>
    </row>
    <row r="304" s="2" customFormat="1" ht="24.15" customHeight="1">
      <c r="A304" s="35"/>
      <c r="B304" s="36"/>
      <c r="C304" s="239" t="s">
        <v>1025</v>
      </c>
      <c r="D304" s="239" t="s">
        <v>175</v>
      </c>
      <c r="E304" s="240" t="s">
        <v>411</v>
      </c>
      <c r="F304" s="241" t="s">
        <v>412</v>
      </c>
      <c r="G304" s="242" t="s">
        <v>404</v>
      </c>
      <c r="H304" s="243">
        <v>98</v>
      </c>
      <c r="I304" s="244"/>
      <c r="J304" s="245">
        <f>ROUND(I304*H304,2)</f>
        <v>0</v>
      </c>
      <c r="K304" s="246"/>
      <c r="L304" s="41"/>
      <c r="M304" s="247" t="s">
        <v>1</v>
      </c>
      <c r="N304" s="248" t="s">
        <v>41</v>
      </c>
      <c r="O304" s="88"/>
      <c r="P304" s="249">
        <f>O304*H304</f>
        <v>0</v>
      </c>
      <c r="Q304" s="249">
        <v>0</v>
      </c>
      <c r="R304" s="249">
        <f>Q304*H304</f>
        <v>0</v>
      </c>
      <c r="S304" s="249">
        <v>0.001</v>
      </c>
      <c r="T304" s="250">
        <f>S304*H304</f>
        <v>0.098000000000000004</v>
      </c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R304" s="251" t="s">
        <v>214</v>
      </c>
      <c r="AT304" s="251" t="s">
        <v>175</v>
      </c>
      <c r="AU304" s="251" t="s">
        <v>85</v>
      </c>
      <c r="AY304" s="14" t="s">
        <v>172</v>
      </c>
      <c r="BE304" s="252">
        <f>IF(N304="základní",J304,0)</f>
        <v>0</v>
      </c>
      <c r="BF304" s="252">
        <f>IF(N304="snížená",J304,0)</f>
        <v>0</v>
      </c>
      <c r="BG304" s="252">
        <f>IF(N304="zákl. přenesená",J304,0)</f>
        <v>0</v>
      </c>
      <c r="BH304" s="252">
        <f>IF(N304="sníž. přenesená",J304,0)</f>
        <v>0</v>
      </c>
      <c r="BI304" s="252">
        <f>IF(N304="nulová",J304,0)</f>
        <v>0</v>
      </c>
      <c r="BJ304" s="14" t="s">
        <v>83</v>
      </c>
      <c r="BK304" s="252">
        <f>ROUND(I304*H304,2)</f>
        <v>0</v>
      </c>
      <c r="BL304" s="14" t="s">
        <v>214</v>
      </c>
      <c r="BM304" s="251" t="s">
        <v>969</v>
      </c>
    </row>
    <row r="305" s="2" customFormat="1" ht="33" customHeight="1">
      <c r="A305" s="35"/>
      <c r="B305" s="36"/>
      <c r="C305" s="239" t="s">
        <v>1029</v>
      </c>
      <c r="D305" s="239" t="s">
        <v>175</v>
      </c>
      <c r="E305" s="240" t="s">
        <v>1345</v>
      </c>
      <c r="F305" s="241" t="s">
        <v>1346</v>
      </c>
      <c r="G305" s="242" t="s">
        <v>404</v>
      </c>
      <c r="H305" s="243">
        <v>298.19999999999999</v>
      </c>
      <c r="I305" s="244"/>
      <c r="J305" s="245">
        <f>ROUND(I305*H305,2)</f>
        <v>0</v>
      </c>
      <c r="K305" s="246"/>
      <c r="L305" s="41"/>
      <c r="M305" s="247" t="s">
        <v>1</v>
      </c>
      <c r="N305" s="248" t="s">
        <v>41</v>
      </c>
      <c r="O305" s="88"/>
      <c r="P305" s="249">
        <f>O305*H305</f>
        <v>0</v>
      </c>
      <c r="Q305" s="249">
        <v>0</v>
      </c>
      <c r="R305" s="249">
        <f>Q305*H305</f>
        <v>0</v>
      </c>
      <c r="S305" s="249">
        <v>0.001</v>
      </c>
      <c r="T305" s="250">
        <f>S305*H305</f>
        <v>0.29820000000000002</v>
      </c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R305" s="251" t="s">
        <v>214</v>
      </c>
      <c r="AT305" s="251" t="s">
        <v>175</v>
      </c>
      <c r="AU305" s="251" t="s">
        <v>85</v>
      </c>
      <c r="AY305" s="14" t="s">
        <v>172</v>
      </c>
      <c r="BE305" s="252">
        <f>IF(N305="základní",J305,0)</f>
        <v>0</v>
      </c>
      <c r="BF305" s="252">
        <f>IF(N305="snížená",J305,0)</f>
        <v>0</v>
      </c>
      <c r="BG305" s="252">
        <f>IF(N305="zákl. přenesená",J305,0)</f>
        <v>0</v>
      </c>
      <c r="BH305" s="252">
        <f>IF(N305="sníž. přenesená",J305,0)</f>
        <v>0</v>
      </c>
      <c r="BI305" s="252">
        <f>IF(N305="nulová",J305,0)</f>
        <v>0</v>
      </c>
      <c r="BJ305" s="14" t="s">
        <v>83</v>
      </c>
      <c r="BK305" s="252">
        <f>ROUND(I305*H305,2)</f>
        <v>0</v>
      </c>
      <c r="BL305" s="14" t="s">
        <v>214</v>
      </c>
      <c r="BM305" s="251" t="s">
        <v>1347</v>
      </c>
    </row>
    <row r="306" s="2" customFormat="1" ht="24.15" customHeight="1">
      <c r="A306" s="35"/>
      <c r="B306" s="36"/>
      <c r="C306" s="239" t="s">
        <v>1033</v>
      </c>
      <c r="D306" s="239" t="s">
        <v>175</v>
      </c>
      <c r="E306" s="240" t="s">
        <v>415</v>
      </c>
      <c r="F306" s="241" t="s">
        <v>416</v>
      </c>
      <c r="G306" s="242" t="s">
        <v>227</v>
      </c>
      <c r="H306" s="264"/>
      <c r="I306" s="244"/>
      <c r="J306" s="245">
        <f>ROUND(I306*H306,2)</f>
        <v>0</v>
      </c>
      <c r="K306" s="246"/>
      <c r="L306" s="41"/>
      <c r="M306" s="247" t="s">
        <v>1</v>
      </c>
      <c r="N306" s="248" t="s">
        <v>41</v>
      </c>
      <c r="O306" s="88"/>
      <c r="P306" s="249">
        <f>O306*H306</f>
        <v>0</v>
      </c>
      <c r="Q306" s="249">
        <v>0</v>
      </c>
      <c r="R306" s="249">
        <f>Q306*H306</f>
        <v>0</v>
      </c>
      <c r="S306" s="249">
        <v>0</v>
      </c>
      <c r="T306" s="250">
        <f>S306*H306</f>
        <v>0</v>
      </c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R306" s="251" t="s">
        <v>214</v>
      </c>
      <c r="AT306" s="251" t="s">
        <v>175</v>
      </c>
      <c r="AU306" s="251" t="s">
        <v>85</v>
      </c>
      <c r="AY306" s="14" t="s">
        <v>172</v>
      </c>
      <c r="BE306" s="252">
        <f>IF(N306="základní",J306,0)</f>
        <v>0</v>
      </c>
      <c r="BF306" s="252">
        <f>IF(N306="snížená",J306,0)</f>
        <v>0</v>
      </c>
      <c r="BG306" s="252">
        <f>IF(N306="zákl. přenesená",J306,0)</f>
        <v>0</v>
      </c>
      <c r="BH306" s="252">
        <f>IF(N306="sníž. přenesená",J306,0)</f>
        <v>0</v>
      </c>
      <c r="BI306" s="252">
        <f>IF(N306="nulová",J306,0)</f>
        <v>0</v>
      </c>
      <c r="BJ306" s="14" t="s">
        <v>83</v>
      </c>
      <c r="BK306" s="252">
        <f>ROUND(I306*H306,2)</f>
        <v>0</v>
      </c>
      <c r="BL306" s="14" t="s">
        <v>214</v>
      </c>
      <c r="BM306" s="251" t="s">
        <v>971</v>
      </c>
    </row>
    <row r="307" s="2" customFormat="1" ht="24.15" customHeight="1">
      <c r="A307" s="35"/>
      <c r="B307" s="36"/>
      <c r="C307" s="239" t="s">
        <v>1037</v>
      </c>
      <c r="D307" s="239" t="s">
        <v>175</v>
      </c>
      <c r="E307" s="240" t="s">
        <v>419</v>
      </c>
      <c r="F307" s="241" t="s">
        <v>420</v>
      </c>
      <c r="G307" s="242" t="s">
        <v>227</v>
      </c>
      <c r="H307" s="264"/>
      <c r="I307" s="244"/>
      <c r="J307" s="245">
        <f>ROUND(I307*H307,2)</f>
        <v>0</v>
      </c>
      <c r="K307" s="246"/>
      <c r="L307" s="41"/>
      <c r="M307" s="247" t="s">
        <v>1</v>
      </c>
      <c r="N307" s="248" t="s">
        <v>41</v>
      </c>
      <c r="O307" s="88"/>
      <c r="P307" s="249">
        <f>O307*H307</f>
        <v>0</v>
      </c>
      <c r="Q307" s="249">
        <v>0</v>
      </c>
      <c r="R307" s="249">
        <f>Q307*H307</f>
        <v>0</v>
      </c>
      <c r="S307" s="249">
        <v>0</v>
      </c>
      <c r="T307" s="250">
        <f>S307*H307</f>
        <v>0</v>
      </c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R307" s="251" t="s">
        <v>214</v>
      </c>
      <c r="AT307" s="251" t="s">
        <v>175</v>
      </c>
      <c r="AU307" s="251" t="s">
        <v>85</v>
      </c>
      <c r="AY307" s="14" t="s">
        <v>172</v>
      </c>
      <c r="BE307" s="252">
        <f>IF(N307="základní",J307,0)</f>
        <v>0</v>
      </c>
      <c r="BF307" s="252">
        <f>IF(N307="snížená",J307,0)</f>
        <v>0</v>
      </c>
      <c r="BG307" s="252">
        <f>IF(N307="zákl. přenesená",J307,0)</f>
        <v>0</v>
      </c>
      <c r="BH307" s="252">
        <f>IF(N307="sníž. přenesená",J307,0)</f>
        <v>0</v>
      </c>
      <c r="BI307" s="252">
        <f>IF(N307="nulová",J307,0)</f>
        <v>0</v>
      </c>
      <c r="BJ307" s="14" t="s">
        <v>83</v>
      </c>
      <c r="BK307" s="252">
        <f>ROUND(I307*H307,2)</f>
        <v>0</v>
      </c>
      <c r="BL307" s="14" t="s">
        <v>214</v>
      </c>
      <c r="BM307" s="251" t="s">
        <v>973</v>
      </c>
    </row>
    <row r="308" s="12" customFormat="1" ht="22.8" customHeight="1">
      <c r="A308" s="12"/>
      <c r="B308" s="223"/>
      <c r="C308" s="224"/>
      <c r="D308" s="225" t="s">
        <v>75</v>
      </c>
      <c r="E308" s="237" t="s">
        <v>422</v>
      </c>
      <c r="F308" s="237" t="s">
        <v>423</v>
      </c>
      <c r="G308" s="224"/>
      <c r="H308" s="224"/>
      <c r="I308" s="227"/>
      <c r="J308" s="238">
        <f>BK308</f>
        <v>0</v>
      </c>
      <c r="K308" s="224"/>
      <c r="L308" s="229"/>
      <c r="M308" s="230"/>
      <c r="N308" s="231"/>
      <c r="O308" s="231"/>
      <c r="P308" s="232">
        <f>SUM(P309:P320)</f>
        <v>0</v>
      </c>
      <c r="Q308" s="231"/>
      <c r="R308" s="232">
        <f>SUM(R309:R320)</f>
        <v>0.012786000000000001</v>
      </c>
      <c r="S308" s="231"/>
      <c r="T308" s="233">
        <f>SUM(T309:T320)</f>
        <v>0</v>
      </c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R308" s="234" t="s">
        <v>85</v>
      </c>
      <c r="AT308" s="235" t="s">
        <v>75</v>
      </c>
      <c r="AU308" s="235" t="s">
        <v>83</v>
      </c>
      <c r="AY308" s="234" t="s">
        <v>172</v>
      </c>
      <c r="BK308" s="236">
        <f>SUM(BK309:BK320)</f>
        <v>0</v>
      </c>
    </row>
    <row r="309" s="2" customFormat="1" ht="24.15" customHeight="1">
      <c r="A309" s="35"/>
      <c r="B309" s="36"/>
      <c r="C309" s="239" t="s">
        <v>1041</v>
      </c>
      <c r="D309" s="239" t="s">
        <v>175</v>
      </c>
      <c r="E309" s="240" t="s">
        <v>425</v>
      </c>
      <c r="F309" s="241" t="s">
        <v>426</v>
      </c>
      <c r="G309" s="242" t="s">
        <v>427</v>
      </c>
      <c r="H309" s="243">
        <v>16.899999999999999</v>
      </c>
      <c r="I309" s="244"/>
      <c r="J309" s="245">
        <f>ROUND(I309*H309,2)</f>
        <v>0</v>
      </c>
      <c r="K309" s="246"/>
      <c r="L309" s="41"/>
      <c r="M309" s="247" t="s">
        <v>1</v>
      </c>
      <c r="N309" s="248" t="s">
        <v>41</v>
      </c>
      <c r="O309" s="88"/>
      <c r="P309" s="249">
        <f>O309*H309</f>
        <v>0</v>
      </c>
      <c r="Q309" s="249">
        <v>8.0000000000000007E-05</v>
      </c>
      <c r="R309" s="249">
        <f>Q309*H309</f>
        <v>0.0013519999999999999</v>
      </c>
      <c r="S309" s="249">
        <v>0</v>
      </c>
      <c r="T309" s="250">
        <f>S309*H309</f>
        <v>0</v>
      </c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R309" s="251" t="s">
        <v>214</v>
      </c>
      <c r="AT309" s="251" t="s">
        <v>175</v>
      </c>
      <c r="AU309" s="251" t="s">
        <v>85</v>
      </c>
      <c r="AY309" s="14" t="s">
        <v>172</v>
      </c>
      <c r="BE309" s="252">
        <f>IF(N309="základní",J309,0)</f>
        <v>0</v>
      </c>
      <c r="BF309" s="252">
        <f>IF(N309="snížená",J309,0)</f>
        <v>0</v>
      </c>
      <c r="BG309" s="252">
        <f>IF(N309="zákl. přenesená",J309,0)</f>
        <v>0</v>
      </c>
      <c r="BH309" s="252">
        <f>IF(N309="sníž. přenesená",J309,0)</f>
        <v>0</v>
      </c>
      <c r="BI309" s="252">
        <f>IF(N309="nulová",J309,0)</f>
        <v>0</v>
      </c>
      <c r="BJ309" s="14" t="s">
        <v>83</v>
      </c>
      <c r="BK309" s="252">
        <f>ROUND(I309*H309,2)</f>
        <v>0</v>
      </c>
      <c r="BL309" s="14" t="s">
        <v>214</v>
      </c>
      <c r="BM309" s="251" t="s">
        <v>975</v>
      </c>
    </row>
    <row r="310" s="2" customFormat="1" ht="24.15" customHeight="1">
      <c r="A310" s="35"/>
      <c r="B310" s="36"/>
      <c r="C310" s="239" t="s">
        <v>1045</v>
      </c>
      <c r="D310" s="239" t="s">
        <v>175</v>
      </c>
      <c r="E310" s="240" t="s">
        <v>430</v>
      </c>
      <c r="F310" s="241" t="s">
        <v>431</v>
      </c>
      <c r="G310" s="242" t="s">
        <v>427</v>
      </c>
      <c r="H310" s="243">
        <v>16.899999999999999</v>
      </c>
      <c r="I310" s="244"/>
      <c r="J310" s="245">
        <f>ROUND(I310*H310,2)</f>
        <v>0</v>
      </c>
      <c r="K310" s="246"/>
      <c r="L310" s="41"/>
      <c r="M310" s="247" t="s">
        <v>1</v>
      </c>
      <c r="N310" s="248" t="s">
        <v>41</v>
      </c>
      <c r="O310" s="88"/>
      <c r="P310" s="249">
        <f>O310*H310</f>
        <v>0</v>
      </c>
      <c r="Q310" s="249">
        <v>0.00013999999999999999</v>
      </c>
      <c r="R310" s="249">
        <f>Q310*H310</f>
        <v>0.0023659999999999996</v>
      </c>
      <c r="S310" s="249">
        <v>0</v>
      </c>
      <c r="T310" s="250">
        <f>S310*H310</f>
        <v>0</v>
      </c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R310" s="251" t="s">
        <v>214</v>
      </c>
      <c r="AT310" s="251" t="s">
        <v>175</v>
      </c>
      <c r="AU310" s="251" t="s">
        <v>85</v>
      </c>
      <c r="AY310" s="14" t="s">
        <v>172</v>
      </c>
      <c r="BE310" s="252">
        <f>IF(N310="základní",J310,0)</f>
        <v>0</v>
      </c>
      <c r="BF310" s="252">
        <f>IF(N310="snížená",J310,0)</f>
        <v>0</v>
      </c>
      <c r="BG310" s="252">
        <f>IF(N310="zákl. přenesená",J310,0)</f>
        <v>0</v>
      </c>
      <c r="BH310" s="252">
        <f>IF(N310="sníž. přenesená",J310,0)</f>
        <v>0</v>
      </c>
      <c r="BI310" s="252">
        <f>IF(N310="nulová",J310,0)</f>
        <v>0</v>
      </c>
      <c r="BJ310" s="14" t="s">
        <v>83</v>
      </c>
      <c r="BK310" s="252">
        <f>ROUND(I310*H310,2)</f>
        <v>0</v>
      </c>
      <c r="BL310" s="14" t="s">
        <v>214</v>
      </c>
      <c r="BM310" s="251" t="s">
        <v>977</v>
      </c>
    </row>
    <row r="311" s="2" customFormat="1" ht="24.15" customHeight="1">
      <c r="A311" s="35"/>
      <c r="B311" s="36"/>
      <c r="C311" s="239" t="s">
        <v>1049</v>
      </c>
      <c r="D311" s="239" t="s">
        <v>175</v>
      </c>
      <c r="E311" s="240" t="s">
        <v>434</v>
      </c>
      <c r="F311" s="241" t="s">
        <v>435</v>
      </c>
      <c r="G311" s="242" t="s">
        <v>427</v>
      </c>
      <c r="H311" s="243">
        <v>16.899999999999999</v>
      </c>
      <c r="I311" s="244"/>
      <c r="J311" s="245">
        <f>ROUND(I311*H311,2)</f>
        <v>0</v>
      </c>
      <c r="K311" s="246"/>
      <c r="L311" s="41"/>
      <c r="M311" s="247" t="s">
        <v>1</v>
      </c>
      <c r="N311" s="248" t="s">
        <v>41</v>
      </c>
      <c r="O311" s="88"/>
      <c r="P311" s="249">
        <f>O311*H311</f>
        <v>0</v>
      </c>
      <c r="Q311" s="249">
        <v>0.00012</v>
      </c>
      <c r="R311" s="249">
        <f>Q311*H311</f>
        <v>0.0020279999999999999</v>
      </c>
      <c r="S311" s="249">
        <v>0</v>
      </c>
      <c r="T311" s="250">
        <f>S311*H311</f>
        <v>0</v>
      </c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R311" s="251" t="s">
        <v>214</v>
      </c>
      <c r="AT311" s="251" t="s">
        <v>175</v>
      </c>
      <c r="AU311" s="251" t="s">
        <v>85</v>
      </c>
      <c r="AY311" s="14" t="s">
        <v>172</v>
      </c>
      <c r="BE311" s="252">
        <f>IF(N311="základní",J311,0)</f>
        <v>0</v>
      </c>
      <c r="BF311" s="252">
        <f>IF(N311="snížená",J311,0)</f>
        <v>0</v>
      </c>
      <c r="BG311" s="252">
        <f>IF(N311="zákl. přenesená",J311,0)</f>
        <v>0</v>
      </c>
      <c r="BH311" s="252">
        <f>IF(N311="sníž. přenesená",J311,0)</f>
        <v>0</v>
      </c>
      <c r="BI311" s="252">
        <f>IF(N311="nulová",J311,0)</f>
        <v>0</v>
      </c>
      <c r="BJ311" s="14" t="s">
        <v>83</v>
      </c>
      <c r="BK311" s="252">
        <f>ROUND(I311*H311,2)</f>
        <v>0</v>
      </c>
      <c r="BL311" s="14" t="s">
        <v>214</v>
      </c>
      <c r="BM311" s="251" t="s">
        <v>979</v>
      </c>
    </row>
    <row r="312" s="2" customFormat="1" ht="24.15" customHeight="1">
      <c r="A312" s="35"/>
      <c r="B312" s="36"/>
      <c r="C312" s="239" t="s">
        <v>1053</v>
      </c>
      <c r="D312" s="239" t="s">
        <v>175</v>
      </c>
      <c r="E312" s="240" t="s">
        <v>1348</v>
      </c>
      <c r="F312" s="241" t="s">
        <v>1349</v>
      </c>
      <c r="G312" s="242" t="s">
        <v>427</v>
      </c>
      <c r="H312" s="243">
        <v>12</v>
      </c>
      <c r="I312" s="244"/>
      <c r="J312" s="245">
        <f>ROUND(I312*H312,2)</f>
        <v>0</v>
      </c>
      <c r="K312" s="246"/>
      <c r="L312" s="41"/>
      <c r="M312" s="247" t="s">
        <v>1</v>
      </c>
      <c r="N312" s="248" t="s">
        <v>41</v>
      </c>
      <c r="O312" s="88"/>
      <c r="P312" s="249">
        <f>O312*H312</f>
        <v>0</v>
      </c>
      <c r="Q312" s="249">
        <v>0.00012</v>
      </c>
      <c r="R312" s="249">
        <f>Q312*H312</f>
        <v>0.0014400000000000001</v>
      </c>
      <c r="S312" s="249">
        <v>0</v>
      </c>
      <c r="T312" s="250">
        <f>S312*H312</f>
        <v>0</v>
      </c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R312" s="251" t="s">
        <v>214</v>
      </c>
      <c r="AT312" s="251" t="s">
        <v>175</v>
      </c>
      <c r="AU312" s="251" t="s">
        <v>85</v>
      </c>
      <c r="AY312" s="14" t="s">
        <v>172</v>
      </c>
      <c r="BE312" s="252">
        <f>IF(N312="základní",J312,0)</f>
        <v>0</v>
      </c>
      <c r="BF312" s="252">
        <f>IF(N312="snížená",J312,0)</f>
        <v>0</v>
      </c>
      <c r="BG312" s="252">
        <f>IF(N312="zákl. přenesená",J312,0)</f>
        <v>0</v>
      </c>
      <c r="BH312" s="252">
        <f>IF(N312="sníž. přenesená",J312,0)</f>
        <v>0</v>
      </c>
      <c r="BI312" s="252">
        <f>IF(N312="nulová",J312,0)</f>
        <v>0</v>
      </c>
      <c r="BJ312" s="14" t="s">
        <v>83</v>
      </c>
      <c r="BK312" s="252">
        <f>ROUND(I312*H312,2)</f>
        <v>0</v>
      </c>
      <c r="BL312" s="14" t="s">
        <v>214</v>
      </c>
      <c r="BM312" s="251" t="s">
        <v>1350</v>
      </c>
    </row>
    <row r="313" s="2" customFormat="1" ht="24.15" customHeight="1">
      <c r="A313" s="35"/>
      <c r="B313" s="36"/>
      <c r="C313" s="239" t="s">
        <v>1057</v>
      </c>
      <c r="D313" s="239" t="s">
        <v>175</v>
      </c>
      <c r="E313" s="240" t="s">
        <v>438</v>
      </c>
      <c r="F313" s="241" t="s">
        <v>439</v>
      </c>
      <c r="G313" s="242" t="s">
        <v>213</v>
      </c>
      <c r="H313" s="243">
        <v>25</v>
      </c>
      <c r="I313" s="244"/>
      <c r="J313" s="245">
        <f>ROUND(I313*H313,2)</f>
        <v>0</v>
      </c>
      <c r="K313" s="246"/>
      <c r="L313" s="41"/>
      <c r="M313" s="247" t="s">
        <v>1</v>
      </c>
      <c r="N313" s="248" t="s">
        <v>41</v>
      </c>
      <c r="O313" s="88"/>
      <c r="P313" s="249">
        <f>O313*H313</f>
        <v>0</v>
      </c>
      <c r="Q313" s="249">
        <v>2.0000000000000002E-05</v>
      </c>
      <c r="R313" s="249">
        <f>Q313*H313</f>
        <v>0.00050000000000000001</v>
      </c>
      <c r="S313" s="249">
        <v>0</v>
      </c>
      <c r="T313" s="250">
        <f>S313*H313</f>
        <v>0</v>
      </c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R313" s="251" t="s">
        <v>214</v>
      </c>
      <c r="AT313" s="251" t="s">
        <v>175</v>
      </c>
      <c r="AU313" s="251" t="s">
        <v>85</v>
      </c>
      <c r="AY313" s="14" t="s">
        <v>172</v>
      </c>
      <c r="BE313" s="252">
        <f>IF(N313="základní",J313,0)</f>
        <v>0</v>
      </c>
      <c r="BF313" s="252">
        <f>IF(N313="snížená",J313,0)</f>
        <v>0</v>
      </c>
      <c r="BG313" s="252">
        <f>IF(N313="zákl. přenesená",J313,0)</f>
        <v>0</v>
      </c>
      <c r="BH313" s="252">
        <f>IF(N313="sníž. přenesená",J313,0)</f>
        <v>0</v>
      </c>
      <c r="BI313" s="252">
        <f>IF(N313="nulová",J313,0)</f>
        <v>0</v>
      </c>
      <c r="BJ313" s="14" t="s">
        <v>83</v>
      </c>
      <c r="BK313" s="252">
        <f>ROUND(I313*H313,2)</f>
        <v>0</v>
      </c>
      <c r="BL313" s="14" t="s">
        <v>214</v>
      </c>
      <c r="BM313" s="251" t="s">
        <v>981</v>
      </c>
    </row>
    <row r="314" s="2" customFormat="1" ht="24.15" customHeight="1">
      <c r="A314" s="35"/>
      <c r="B314" s="36"/>
      <c r="C314" s="239" t="s">
        <v>1061</v>
      </c>
      <c r="D314" s="239" t="s">
        <v>175</v>
      </c>
      <c r="E314" s="240" t="s">
        <v>983</v>
      </c>
      <c r="F314" s="241" t="s">
        <v>984</v>
      </c>
      <c r="G314" s="242" t="s">
        <v>213</v>
      </c>
      <c r="H314" s="243">
        <v>24</v>
      </c>
      <c r="I314" s="244"/>
      <c r="J314" s="245">
        <f>ROUND(I314*H314,2)</f>
        <v>0</v>
      </c>
      <c r="K314" s="246"/>
      <c r="L314" s="41"/>
      <c r="M314" s="247" t="s">
        <v>1</v>
      </c>
      <c r="N314" s="248" t="s">
        <v>41</v>
      </c>
      <c r="O314" s="88"/>
      <c r="P314" s="249">
        <f>O314*H314</f>
        <v>0</v>
      </c>
      <c r="Q314" s="249">
        <v>3.0000000000000001E-05</v>
      </c>
      <c r="R314" s="249">
        <f>Q314*H314</f>
        <v>0.00072000000000000005</v>
      </c>
      <c r="S314" s="249">
        <v>0</v>
      </c>
      <c r="T314" s="250">
        <f>S314*H314</f>
        <v>0</v>
      </c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R314" s="251" t="s">
        <v>214</v>
      </c>
      <c r="AT314" s="251" t="s">
        <v>175</v>
      </c>
      <c r="AU314" s="251" t="s">
        <v>85</v>
      </c>
      <c r="AY314" s="14" t="s">
        <v>172</v>
      </c>
      <c r="BE314" s="252">
        <f>IF(N314="základní",J314,0)</f>
        <v>0</v>
      </c>
      <c r="BF314" s="252">
        <f>IF(N314="snížená",J314,0)</f>
        <v>0</v>
      </c>
      <c r="BG314" s="252">
        <f>IF(N314="zákl. přenesená",J314,0)</f>
        <v>0</v>
      </c>
      <c r="BH314" s="252">
        <f>IF(N314="sníž. přenesená",J314,0)</f>
        <v>0</v>
      </c>
      <c r="BI314" s="252">
        <f>IF(N314="nulová",J314,0)</f>
        <v>0</v>
      </c>
      <c r="BJ314" s="14" t="s">
        <v>83</v>
      </c>
      <c r="BK314" s="252">
        <f>ROUND(I314*H314,2)</f>
        <v>0</v>
      </c>
      <c r="BL314" s="14" t="s">
        <v>214</v>
      </c>
      <c r="BM314" s="251" t="s">
        <v>1237</v>
      </c>
    </row>
    <row r="315" s="2" customFormat="1" ht="24.15" customHeight="1">
      <c r="A315" s="35"/>
      <c r="B315" s="36"/>
      <c r="C315" s="239" t="s">
        <v>1065</v>
      </c>
      <c r="D315" s="239" t="s">
        <v>175</v>
      </c>
      <c r="E315" s="240" t="s">
        <v>442</v>
      </c>
      <c r="F315" s="241" t="s">
        <v>443</v>
      </c>
      <c r="G315" s="242" t="s">
        <v>213</v>
      </c>
      <c r="H315" s="243">
        <v>25</v>
      </c>
      <c r="I315" s="244"/>
      <c r="J315" s="245">
        <f>ROUND(I315*H315,2)</f>
        <v>0</v>
      </c>
      <c r="K315" s="246"/>
      <c r="L315" s="41"/>
      <c r="M315" s="247" t="s">
        <v>1</v>
      </c>
      <c r="N315" s="248" t="s">
        <v>41</v>
      </c>
      <c r="O315" s="88"/>
      <c r="P315" s="249">
        <f>O315*H315</f>
        <v>0</v>
      </c>
      <c r="Q315" s="249">
        <v>2.0000000000000002E-05</v>
      </c>
      <c r="R315" s="249">
        <f>Q315*H315</f>
        <v>0.00050000000000000001</v>
      </c>
      <c r="S315" s="249">
        <v>0</v>
      </c>
      <c r="T315" s="250">
        <f>S315*H315</f>
        <v>0</v>
      </c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R315" s="251" t="s">
        <v>214</v>
      </c>
      <c r="AT315" s="251" t="s">
        <v>175</v>
      </c>
      <c r="AU315" s="251" t="s">
        <v>85</v>
      </c>
      <c r="AY315" s="14" t="s">
        <v>172</v>
      </c>
      <c r="BE315" s="252">
        <f>IF(N315="základní",J315,0)</f>
        <v>0</v>
      </c>
      <c r="BF315" s="252">
        <f>IF(N315="snížená",J315,0)</f>
        <v>0</v>
      </c>
      <c r="BG315" s="252">
        <f>IF(N315="zákl. přenesená",J315,0)</f>
        <v>0</v>
      </c>
      <c r="BH315" s="252">
        <f>IF(N315="sníž. přenesená",J315,0)</f>
        <v>0</v>
      </c>
      <c r="BI315" s="252">
        <f>IF(N315="nulová",J315,0)</f>
        <v>0</v>
      </c>
      <c r="BJ315" s="14" t="s">
        <v>83</v>
      </c>
      <c r="BK315" s="252">
        <f>ROUND(I315*H315,2)</f>
        <v>0</v>
      </c>
      <c r="BL315" s="14" t="s">
        <v>214</v>
      </c>
      <c r="BM315" s="251" t="s">
        <v>987</v>
      </c>
    </row>
    <row r="316" s="2" customFormat="1" ht="24.15" customHeight="1">
      <c r="A316" s="35"/>
      <c r="B316" s="36"/>
      <c r="C316" s="239" t="s">
        <v>1069</v>
      </c>
      <c r="D316" s="239" t="s">
        <v>175</v>
      </c>
      <c r="E316" s="240" t="s">
        <v>989</v>
      </c>
      <c r="F316" s="241" t="s">
        <v>990</v>
      </c>
      <c r="G316" s="242" t="s">
        <v>213</v>
      </c>
      <c r="H316" s="243">
        <v>24</v>
      </c>
      <c r="I316" s="244"/>
      <c r="J316" s="245">
        <f>ROUND(I316*H316,2)</f>
        <v>0</v>
      </c>
      <c r="K316" s="246"/>
      <c r="L316" s="41"/>
      <c r="M316" s="247" t="s">
        <v>1</v>
      </c>
      <c r="N316" s="248" t="s">
        <v>41</v>
      </c>
      <c r="O316" s="88"/>
      <c r="P316" s="249">
        <f>O316*H316</f>
        <v>0</v>
      </c>
      <c r="Q316" s="249">
        <v>4.0000000000000003E-05</v>
      </c>
      <c r="R316" s="249">
        <f>Q316*H316</f>
        <v>0.00096000000000000013</v>
      </c>
      <c r="S316" s="249">
        <v>0</v>
      </c>
      <c r="T316" s="250">
        <f>S316*H316</f>
        <v>0</v>
      </c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R316" s="251" t="s">
        <v>214</v>
      </c>
      <c r="AT316" s="251" t="s">
        <v>175</v>
      </c>
      <c r="AU316" s="251" t="s">
        <v>85</v>
      </c>
      <c r="AY316" s="14" t="s">
        <v>172</v>
      </c>
      <c r="BE316" s="252">
        <f>IF(N316="základní",J316,0)</f>
        <v>0</v>
      </c>
      <c r="BF316" s="252">
        <f>IF(N316="snížená",J316,0)</f>
        <v>0</v>
      </c>
      <c r="BG316" s="252">
        <f>IF(N316="zákl. přenesená",J316,0)</f>
        <v>0</v>
      </c>
      <c r="BH316" s="252">
        <f>IF(N316="sníž. přenesená",J316,0)</f>
        <v>0</v>
      </c>
      <c r="BI316" s="252">
        <f>IF(N316="nulová",J316,0)</f>
        <v>0</v>
      </c>
      <c r="BJ316" s="14" t="s">
        <v>83</v>
      </c>
      <c r="BK316" s="252">
        <f>ROUND(I316*H316,2)</f>
        <v>0</v>
      </c>
      <c r="BL316" s="14" t="s">
        <v>214</v>
      </c>
      <c r="BM316" s="251" t="s">
        <v>991</v>
      </c>
    </row>
    <row r="317" s="2" customFormat="1" ht="24.15" customHeight="1">
      <c r="A317" s="35"/>
      <c r="B317" s="36"/>
      <c r="C317" s="239" t="s">
        <v>1073</v>
      </c>
      <c r="D317" s="239" t="s">
        <v>175</v>
      </c>
      <c r="E317" s="240" t="s">
        <v>446</v>
      </c>
      <c r="F317" s="241" t="s">
        <v>447</v>
      </c>
      <c r="G317" s="242" t="s">
        <v>213</v>
      </c>
      <c r="H317" s="243">
        <v>25</v>
      </c>
      <c r="I317" s="244"/>
      <c r="J317" s="245">
        <f>ROUND(I317*H317,2)</f>
        <v>0</v>
      </c>
      <c r="K317" s="246"/>
      <c r="L317" s="41"/>
      <c r="M317" s="247" t="s">
        <v>1</v>
      </c>
      <c r="N317" s="248" t="s">
        <v>41</v>
      </c>
      <c r="O317" s="88"/>
      <c r="P317" s="249">
        <f>O317*H317</f>
        <v>0</v>
      </c>
      <c r="Q317" s="249">
        <v>2.0000000000000002E-05</v>
      </c>
      <c r="R317" s="249">
        <f>Q317*H317</f>
        <v>0.00050000000000000001</v>
      </c>
      <c r="S317" s="249">
        <v>0</v>
      </c>
      <c r="T317" s="250">
        <f>S317*H317</f>
        <v>0</v>
      </c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R317" s="251" t="s">
        <v>214</v>
      </c>
      <c r="AT317" s="251" t="s">
        <v>175</v>
      </c>
      <c r="AU317" s="251" t="s">
        <v>85</v>
      </c>
      <c r="AY317" s="14" t="s">
        <v>172</v>
      </c>
      <c r="BE317" s="252">
        <f>IF(N317="základní",J317,0)</f>
        <v>0</v>
      </c>
      <c r="BF317" s="252">
        <f>IF(N317="snížená",J317,0)</f>
        <v>0</v>
      </c>
      <c r="BG317" s="252">
        <f>IF(N317="zákl. přenesená",J317,0)</f>
        <v>0</v>
      </c>
      <c r="BH317" s="252">
        <f>IF(N317="sníž. přenesená",J317,0)</f>
        <v>0</v>
      </c>
      <c r="BI317" s="252">
        <f>IF(N317="nulová",J317,0)</f>
        <v>0</v>
      </c>
      <c r="BJ317" s="14" t="s">
        <v>83</v>
      </c>
      <c r="BK317" s="252">
        <f>ROUND(I317*H317,2)</f>
        <v>0</v>
      </c>
      <c r="BL317" s="14" t="s">
        <v>214</v>
      </c>
      <c r="BM317" s="251" t="s">
        <v>993</v>
      </c>
    </row>
    <row r="318" s="2" customFormat="1" ht="24.15" customHeight="1">
      <c r="A318" s="35"/>
      <c r="B318" s="36"/>
      <c r="C318" s="239" t="s">
        <v>1075</v>
      </c>
      <c r="D318" s="239" t="s">
        <v>175</v>
      </c>
      <c r="E318" s="240" t="s">
        <v>995</v>
      </c>
      <c r="F318" s="241" t="s">
        <v>996</v>
      </c>
      <c r="G318" s="242" t="s">
        <v>213</v>
      </c>
      <c r="H318" s="243">
        <v>24</v>
      </c>
      <c r="I318" s="244"/>
      <c r="J318" s="245">
        <f>ROUND(I318*H318,2)</f>
        <v>0</v>
      </c>
      <c r="K318" s="246"/>
      <c r="L318" s="41"/>
      <c r="M318" s="247" t="s">
        <v>1</v>
      </c>
      <c r="N318" s="248" t="s">
        <v>41</v>
      </c>
      <c r="O318" s="88"/>
      <c r="P318" s="249">
        <f>O318*H318</f>
        <v>0</v>
      </c>
      <c r="Q318" s="249">
        <v>4.0000000000000003E-05</v>
      </c>
      <c r="R318" s="249">
        <f>Q318*H318</f>
        <v>0.00096000000000000013</v>
      </c>
      <c r="S318" s="249">
        <v>0</v>
      </c>
      <c r="T318" s="250">
        <f>S318*H318</f>
        <v>0</v>
      </c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R318" s="251" t="s">
        <v>214</v>
      </c>
      <c r="AT318" s="251" t="s">
        <v>175</v>
      </c>
      <c r="AU318" s="251" t="s">
        <v>85</v>
      </c>
      <c r="AY318" s="14" t="s">
        <v>172</v>
      </c>
      <c r="BE318" s="252">
        <f>IF(N318="základní",J318,0)</f>
        <v>0</v>
      </c>
      <c r="BF318" s="252">
        <f>IF(N318="snížená",J318,0)</f>
        <v>0</v>
      </c>
      <c r="BG318" s="252">
        <f>IF(N318="zákl. přenesená",J318,0)</f>
        <v>0</v>
      </c>
      <c r="BH318" s="252">
        <f>IF(N318="sníž. přenesená",J318,0)</f>
        <v>0</v>
      </c>
      <c r="BI318" s="252">
        <f>IF(N318="nulová",J318,0)</f>
        <v>0</v>
      </c>
      <c r="BJ318" s="14" t="s">
        <v>83</v>
      </c>
      <c r="BK318" s="252">
        <f>ROUND(I318*H318,2)</f>
        <v>0</v>
      </c>
      <c r="BL318" s="14" t="s">
        <v>214</v>
      </c>
      <c r="BM318" s="251" t="s">
        <v>997</v>
      </c>
    </row>
    <row r="319" s="2" customFormat="1" ht="24.15" customHeight="1">
      <c r="A319" s="35"/>
      <c r="B319" s="36"/>
      <c r="C319" s="239" t="s">
        <v>1077</v>
      </c>
      <c r="D319" s="239" t="s">
        <v>175</v>
      </c>
      <c r="E319" s="240" t="s">
        <v>449</v>
      </c>
      <c r="F319" s="241" t="s">
        <v>450</v>
      </c>
      <c r="G319" s="242" t="s">
        <v>213</v>
      </c>
      <c r="H319" s="243">
        <v>25</v>
      </c>
      <c r="I319" s="244"/>
      <c r="J319" s="245">
        <f>ROUND(I319*H319,2)</f>
        <v>0</v>
      </c>
      <c r="K319" s="246"/>
      <c r="L319" s="41"/>
      <c r="M319" s="247" t="s">
        <v>1</v>
      </c>
      <c r="N319" s="248" t="s">
        <v>41</v>
      </c>
      <c r="O319" s="88"/>
      <c r="P319" s="249">
        <f>O319*H319</f>
        <v>0</v>
      </c>
      <c r="Q319" s="249">
        <v>2.0000000000000002E-05</v>
      </c>
      <c r="R319" s="249">
        <f>Q319*H319</f>
        <v>0.00050000000000000001</v>
      </c>
      <c r="S319" s="249">
        <v>0</v>
      </c>
      <c r="T319" s="250">
        <f>S319*H319</f>
        <v>0</v>
      </c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R319" s="251" t="s">
        <v>214</v>
      </c>
      <c r="AT319" s="251" t="s">
        <v>175</v>
      </c>
      <c r="AU319" s="251" t="s">
        <v>85</v>
      </c>
      <c r="AY319" s="14" t="s">
        <v>172</v>
      </c>
      <c r="BE319" s="252">
        <f>IF(N319="základní",J319,0)</f>
        <v>0</v>
      </c>
      <c r="BF319" s="252">
        <f>IF(N319="snížená",J319,0)</f>
        <v>0</v>
      </c>
      <c r="BG319" s="252">
        <f>IF(N319="zákl. přenesená",J319,0)</f>
        <v>0</v>
      </c>
      <c r="BH319" s="252">
        <f>IF(N319="sníž. přenesená",J319,0)</f>
        <v>0</v>
      </c>
      <c r="BI319" s="252">
        <f>IF(N319="nulová",J319,0)</f>
        <v>0</v>
      </c>
      <c r="BJ319" s="14" t="s">
        <v>83</v>
      </c>
      <c r="BK319" s="252">
        <f>ROUND(I319*H319,2)</f>
        <v>0</v>
      </c>
      <c r="BL319" s="14" t="s">
        <v>214</v>
      </c>
      <c r="BM319" s="251" t="s">
        <v>999</v>
      </c>
    </row>
    <row r="320" s="2" customFormat="1" ht="24.15" customHeight="1">
      <c r="A320" s="35"/>
      <c r="B320" s="36"/>
      <c r="C320" s="239" t="s">
        <v>1079</v>
      </c>
      <c r="D320" s="239" t="s">
        <v>175</v>
      </c>
      <c r="E320" s="240" t="s">
        <v>1001</v>
      </c>
      <c r="F320" s="241" t="s">
        <v>1002</v>
      </c>
      <c r="G320" s="242" t="s">
        <v>213</v>
      </c>
      <c r="H320" s="243">
        <v>24</v>
      </c>
      <c r="I320" s="244"/>
      <c r="J320" s="245">
        <f>ROUND(I320*H320,2)</f>
        <v>0</v>
      </c>
      <c r="K320" s="246"/>
      <c r="L320" s="41"/>
      <c r="M320" s="247" t="s">
        <v>1</v>
      </c>
      <c r="N320" s="248" t="s">
        <v>41</v>
      </c>
      <c r="O320" s="88"/>
      <c r="P320" s="249">
        <f>O320*H320</f>
        <v>0</v>
      </c>
      <c r="Q320" s="249">
        <v>4.0000000000000003E-05</v>
      </c>
      <c r="R320" s="249">
        <f>Q320*H320</f>
        <v>0.00096000000000000013</v>
      </c>
      <c r="S320" s="249">
        <v>0</v>
      </c>
      <c r="T320" s="250">
        <f>S320*H320</f>
        <v>0</v>
      </c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R320" s="251" t="s">
        <v>214</v>
      </c>
      <c r="AT320" s="251" t="s">
        <v>175</v>
      </c>
      <c r="AU320" s="251" t="s">
        <v>85</v>
      </c>
      <c r="AY320" s="14" t="s">
        <v>172</v>
      </c>
      <c r="BE320" s="252">
        <f>IF(N320="základní",J320,0)</f>
        <v>0</v>
      </c>
      <c r="BF320" s="252">
        <f>IF(N320="snížená",J320,0)</f>
        <v>0</v>
      </c>
      <c r="BG320" s="252">
        <f>IF(N320="zákl. přenesená",J320,0)</f>
        <v>0</v>
      </c>
      <c r="BH320" s="252">
        <f>IF(N320="sníž. přenesená",J320,0)</f>
        <v>0</v>
      </c>
      <c r="BI320" s="252">
        <f>IF(N320="nulová",J320,0)</f>
        <v>0</v>
      </c>
      <c r="BJ320" s="14" t="s">
        <v>83</v>
      </c>
      <c r="BK320" s="252">
        <f>ROUND(I320*H320,2)</f>
        <v>0</v>
      </c>
      <c r="BL320" s="14" t="s">
        <v>214</v>
      </c>
      <c r="BM320" s="251" t="s">
        <v>1003</v>
      </c>
    </row>
    <row r="321" s="12" customFormat="1" ht="25.92" customHeight="1">
      <c r="A321" s="12"/>
      <c r="B321" s="223"/>
      <c r="C321" s="224"/>
      <c r="D321" s="225" t="s">
        <v>75</v>
      </c>
      <c r="E321" s="226" t="s">
        <v>1004</v>
      </c>
      <c r="F321" s="226" t="s">
        <v>507</v>
      </c>
      <c r="G321" s="224"/>
      <c r="H321" s="224"/>
      <c r="I321" s="227"/>
      <c r="J321" s="228">
        <f>BK321</f>
        <v>0</v>
      </c>
      <c r="K321" s="224"/>
      <c r="L321" s="229"/>
      <c r="M321" s="230"/>
      <c r="N321" s="231"/>
      <c r="O321" s="231"/>
      <c r="P321" s="232">
        <f>SUM(P322:P337)</f>
        <v>0</v>
      </c>
      <c r="Q321" s="231"/>
      <c r="R321" s="232">
        <f>SUM(R322:R337)</f>
        <v>0.024980000000000002</v>
      </c>
      <c r="S321" s="231"/>
      <c r="T321" s="233">
        <f>SUM(T322:T337)</f>
        <v>0</v>
      </c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R321" s="234" t="s">
        <v>83</v>
      </c>
      <c r="AT321" s="235" t="s">
        <v>75</v>
      </c>
      <c r="AU321" s="235" t="s">
        <v>76</v>
      </c>
      <c r="AY321" s="234" t="s">
        <v>172</v>
      </c>
      <c r="BK321" s="236">
        <f>SUM(BK322:BK337)</f>
        <v>0</v>
      </c>
    </row>
    <row r="322" s="2" customFormat="1" ht="16.5" customHeight="1">
      <c r="A322" s="35"/>
      <c r="B322" s="36"/>
      <c r="C322" s="239" t="s">
        <v>1081</v>
      </c>
      <c r="D322" s="239" t="s">
        <v>175</v>
      </c>
      <c r="E322" s="240" t="s">
        <v>1006</v>
      </c>
      <c r="F322" s="241" t="s">
        <v>1007</v>
      </c>
      <c r="G322" s="242" t="s">
        <v>336</v>
      </c>
      <c r="H322" s="243">
        <v>32</v>
      </c>
      <c r="I322" s="244"/>
      <c r="J322" s="245">
        <f>ROUND(I322*H322,2)</f>
        <v>0</v>
      </c>
      <c r="K322" s="246"/>
      <c r="L322" s="41"/>
      <c r="M322" s="247" t="s">
        <v>1</v>
      </c>
      <c r="N322" s="248" t="s">
        <v>41</v>
      </c>
      <c r="O322" s="88"/>
      <c r="P322" s="249">
        <f>O322*H322</f>
        <v>0</v>
      </c>
      <c r="Q322" s="249">
        <v>0</v>
      </c>
      <c r="R322" s="249">
        <f>Q322*H322</f>
        <v>0</v>
      </c>
      <c r="S322" s="249">
        <v>0</v>
      </c>
      <c r="T322" s="250">
        <f>S322*H322</f>
        <v>0</v>
      </c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R322" s="251" t="s">
        <v>495</v>
      </c>
      <c r="AT322" s="251" t="s">
        <v>175</v>
      </c>
      <c r="AU322" s="251" t="s">
        <v>83</v>
      </c>
      <c r="AY322" s="14" t="s">
        <v>172</v>
      </c>
      <c r="BE322" s="252">
        <f>IF(N322="základní",J322,0)</f>
        <v>0</v>
      </c>
      <c r="BF322" s="252">
        <f>IF(N322="snížená",J322,0)</f>
        <v>0</v>
      </c>
      <c r="BG322" s="252">
        <f>IF(N322="zákl. přenesená",J322,0)</f>
        <v>0</v>
      </c>
      <c r="BH322" s="252">
        <f>IF(N322="sníž. přenesená",J322,0)</f>
        <v>0</v>
      </c>
      <c r="BI322" s="252">
        <f>IF(N322="nulová",J322,0)</f>
        <v>0</v>
      </c>
      <c r="BJ322" s="14" t="s">
        <v>83</v>
      </c>
      <c r="BK322" s="252">
        <f>ROUND(I322*H322,2)</f>
        <v>0</v>
      </c>
      <c r="BL322" s="14" t="s">
        <v>495</v>
      </c>
      <c r="BM322" s="251" t="s">
        <v>1008</v>
      </c>
    </row>
    <row r="323" s="2" customFormat="1" ht="16.5" customHeight="1">
      <c r="A323" s="35"/>
      <c r="B323" s="36"/>
      <c r="C323" s="253" t="s">
        <v>1083</v>
      </c>
      <c r="D323" s="253" t="s">
        <v>181</v>
      </c>
      <c r="E323" s="254" t="s">
        <v>1010</v>
      </c>
      <c r="F323" s="255" t="s">
        <v>1011</v>
      </c>
      <c r="G323" s="256" t="s">
        <v>504</v>
      </c>
      <c r="H323" s="257">
        <v>1</v>
      </c>
      <c r="I323" s="258"/>
      <c r="J323" s="259">
        <f>ROUND(I323*H323,2)</f>
        <v>0</v>
      </c>
      <c r="K323" s="260"/>
      <c r="L323" s="261"/>
      <c r="M323" s="262" t="s">
        <v>1</v>
      </c>
      <c r="N323" s="263" t="s">
        <v>41</v>
      </c>
      <c r="O323" s="88"/>
      <c r="P323" s="249">
        <f>O323*H323</f>
        <v>0</v>
      </c>
      <c r="Q323" s="249">
        <v>0</v>
      </c>
      <c r="R323" s="249">
        <f>Q323*H323</f>
        <v>0</v>
      </c>
      <c r="S323" s="249">
        <v>0</v>
      </c>
      <c r="T323" s="250">
        <f>S323*H323</f>
        <v>0</v>
      </c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R323" s="251" t="s">
        <v>495</v>
      </c>
      <c r="AT323" s="251" t="s">
        <v>181</v>
      </c>
      <c r="AU323" s="251" t="s">
        <v>83</v>
      </c>
      <c r="AY323" s="14" t="s">
        <v>172</v>
      </c>
      <c r="BE323" s="252">
        <f>IF(N323="základní",J323,0)</f>
        <v>0</v>
      </c>
      <c r="BF323" s="252">
        <f>IF(N323="snížená",J323,0)</f>
        <v>0</v>
      </c>
      <c r="BG323" s="252">
        <f>IF(N323="zákl. přenesená",J323,0)</f>
        <v>0</v>
      </c>
      <c r="BH323" s="252">
        <f>IF(N323="sníž. přenesená",J323,0)</f>
        <v>0</v>
      </c>
      <c r="BI323" s="252">
        <f>IF(N323="nulová",J323,0)</f>
        <v>0</v>
      </c>
      <c r="BJ323" s="14" t="s">
        <v>83</v>
      </c>
      <c r="BK323" s="252">
        <f>ROUND(I323*H323,2)</f>
        <v>0</v>
      </c>
      <c r="BL323" s="14" t="s">
        <v>495</v>
      </c>
      <c r="BM323" s="251" t="s">
        <v>1012</v>
      </c>
    </row>
    <row r="324" s="2" customFormat="1" ht="16.5" customHeight="1">
      <c r="A324" s="35"/>
      <c r="B324" s="36"/>
      <c r="C324" s="253" t="s">
        <v>1085</v>
      </c>
      <c r="D324" s="253" t="s">
        <v>181</v>
      </c>
      <c r="E324" s="254" t="s">
        <v>1238</v>
      </c>
      <c r="F324" s="255" t="s">
        <v>1239</v>
      </c>
      <c r="G324" s="256" t="s">
        <v>178</v>
      </c>
      <c r="H324" s="257">
        <v>1</v>
      </c>
      <c r="I324" s="258"/>
      <c r="J324" s="259">
        <f>ROUND(I324*H324,2)</f>
        <v>0</v>
      </c>
      <c r="K324" s="260"/>
      <c r="L324" s="261"/>
      <c r="M324" s="262" t="s">
        <v>1</v>
      </c>
      <c r="N324" s="263" t="s">
        <v>41</v>
      </c>
      <c r="O324" s="88"/>
      <c r="P324" s="249">
        <f>O324*H324</f>
        <v>0</v>
      </c>
      <c r="Q324" s="249">
        <v>0.012800000000000001</v>
      </c>
      <c r="R324" s="249">
        <f>Q324*H324</f>
        <v>0.012800000000000001</v>
      </c>
      <c r="S324" s="249">
        <v>0</v>
      </c>
      <c r="T324" s="250">
        <f>S324*H324</f>
        <v>0</v>
      </c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R324" s="251" t="s">
        <v>184</v>
      </c>
      <c r="AT324" s="251" t="s">
        <v>181</v>
      </c>
      <c r="AU324" s="251" t="s">
        <v>83</v>
      </c>
      <c r="AY324" s="14" t="s">
        <v>172</v>
      </c>
      <c r="BE324" s="252">
        <f>IF(N324="základní",J324,0)</f>
        <v>0</v>
      </c>
      <c r="BF324" s="252">
        <f>IF(N324="snížená",J324,0)</f>
        <v>0</v>
      </c>
      <c r="BG324" s="252">
        <f>IF(N324="zákl. přenesená",J324,0)</f>
        <v>0</v>
      </c>
      <c r="BH324" s="252">
        <f>IF(N324="sníž. přenesená",J324,0)</f>
        <v>0</v>
      </c>
      <c r="BI324" s="252">
        <f>IF(N324="nulová",J324,0)</f>
        <v>0</v>
      </c>
      <c r="BJ324" s="14" t="s">
        <v>83</v>
      </c>
      <c r="BK324" s="252">
        <f>ROUND(I324*H324,2)</f>
        <v>0</v>
      </c>
      <c r="BL324" s="14" t="s">
        <v>179</v>
      </c>
      <c r="BM324" s="251" t="s">
        <v>1240</v>
      </c>
    </row>
    <row r="325" s="2" customFormat="1" ht="16.5" customHeight="1">
      <c r="A325" s="35"/>
      <c r="B325" s="36"/>
      <c r="C325" s="239" t="s">
        <v>1087</v>
      </c>
      <c r="D325" s="239" t="s">
        <v>175</v>
      </c>
      <c r="E325" s="240" t="s">
        <v>1014</v>
      </c>
      <c r="F325" s="241" t="s">
        <v>1015</v>
      </c>
      <c r="G325" s="242" t="s">
        <v>336</v>
      </c>
      <c r="H325" s="243">
        <v>16</v>
      </c>
      <c r="I325" s="244"/>
      <c r="J325" s="245">
        <f>ROUND(I325*H325,2)</f>
        <v>0</v>
      </c>
      <c r="K325" s="246"/>
      <c r="L325" s="41"/>
      <c r="M325" s="247" t="s">
        <v>1</v>
      </c>
      <c r="N325" s="248" t="s">
        <v>41</v>
      </c>
      <c r="O325" s="88"/>
      <c r="P325" s="249">
        <f>O325*H325</f>
        <v>0</v>
      </c>
      <c r="Q325" s="249">
        <v>0</v>
      </c>
      <c r="R325" s="249">
        <f>Q325*H325</f>
        <v>0</v>
      </c>
      <c r="S325" s="249">
        <v>0</v>
      </c>
      <c r="T325" s="250">
        <f>S325*H325</f>
        <v>0</v>
      </c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R325" s="251" t="s">
        <v>179</v>
      </c>
      <c r="AT325" s="251" t="s">
        <v>175</v>
      </c>
      <c r="AU325" s="251" t="s">
        <v>83</v>
      </c>
      <c r="AY325" s="14" t="s">
        <v>172</v>
      </c>
      <c r="BE325" s="252">
        <f>IF(N325="základní",J325,0)</f>
        <v>0</v>
      </c>
      <c r="BF325" s="252">
        <f>IF(N325="snížená",J325,0)</f>
        <v>0</v>
      </c>
      <c r="BG325" s="252">
        <f>IF(N325="zákl. přenesená",J325,0)</f>
        <v>0</v>
      </c>
      <c r="BH325" s="252">
        <f>IF(N325="sníž. přenesená",J325,0)</f>
        <v>0</v>
      </c>
      <c r="BI325" s="252">
        <f>IF(N325="nulová",J325,0)</f>
        <v>0</v>
      </c>
      <c r="BJ325" s="14" t="s">
        <v>83</v>
      </c>
      <c r="BK325" s="252">
        <f>ROUND(I325*H325,2)</f>
        <v>0</v>
      </c>
      <c r="BL325" s="14" t="s">
        <v>179</v>
      </c>
      <c r="BM325" s="251" t="s">
        <v>1016</v>
      </c>
    </row>
    <row r="326" s="2" customFormat="1" ht="16.5" customHeight="1">
      <c r="A326" s="35"/>
      <c r="B326" s="36"/>
      <c r="C326" s="239" t="s">
        <v>1089</v>
      </c>
      <c r="D326" s="239" t="s">
        <v>175</v>
      </c>
      <c r="E326" s="240" t="s">
        <v>1018</v>
      </c>
      <c r="F326" s="241" t="s">
        <v>1019</v>
      </c>
      <c r="G326" s="242" t="s">
        <v>336</v>
      </c>
      <c r="H326" s="243">
        <v>24</v>
      </c>
      <c r="I326" s="244"/>
      <c r="J326" s="245">
        <f>ROUND(I326*H326,2)</f>
        <v>0</v>
      </c>
      <c r="K326" s="246"/>
      <c r="L326" s="41"/>
      <c r="M326" s="247" t="s">
        <v>1</v>
      </c>
      <c r="N326" s="248" t="s">
        <v>41</v>
      </c>
      <c r="O326" s="88"/>
      <c r="P326" s="249">
        <f>O326*H326</f>
        <v>0</v>
      </c>
      <c r="Q326" s="249">
        <v>0</v>
      </c>
      <c r="R326" s="249">
        <f>Q326*H326</f>
        <v>0</v>
      </c>
      <c r="S326" s="249">
        <v>0</v>
      </c>
      <c r="T326" s="250">
        <f>S326*H326</f>
        <v>0</v>
      </c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R326" s="251" t="s">
        <v>179</v>
      </c>
      <c r="AT326" s="251" t="s">
        <v>175</v>
      </c>
      <c r="AU326" s="251" t="s">
        <v>83</v>
      </c>
      <c r="AY326" s="14" t="s">
        <v>172</v>
      </c>
      <c r="BE326" s="252">
        <f>IF(N326="základní",J326,0)</f>
        <v>0</v>
      </c>
      <c r="BF326" s="252">
        <f>IF(N326="snížená",J326,0)</f>
        <v>0</v>
      </c>
      <c r="BG326" s="252">
        <f>IF(N326="zákl. přenesená",J326,0)</f>
        <v>0</v>
      </c>
      <c r="BH326" s="252">
        <f>IF(N326="sníž. přenesená",J326,0)</f>
        <v>0</v>
      </c>
      <c r="BI326" s="252">
        <f>IF(N326="nulová",J326,0)</f>
        <v>0</v>
      </c>
      <c r="BJ326" s="14" t="s">
        <v>83</v>
      </c>
      <c r="BK326" s="252">
        <f>ROUND(I326*H326,2)</f>
        <v>0</v>
      </c>
      <c r="BL326" s="14" t="s">
        <v>179</v>
      </c>
      <c r="BM326" s="251" t="s">
        <v>1020</v>
      </c>
    </row>
    <row r="327" s="2" customFormat="1" ht="16.5" customHeight="1">
      <c r="A327" s="35"/>
      <c r="B327" s="36"/>
      <c r="C327" s="239" t="s">
        <v>1091</v>
      </c>
      <c r="D327" s="239" t="s">
        <v>175</v>
      </c>
      <c r="E327" s="240" t="s">
        <v>1022</v>
      </c>
      <c r="F327" s="241" t="s">
        <v>1023</v>
      </c>
      <c r="G327" s="242" t="s">
        <v>336</v>
      </c>
      <c r="H327" s="243">
        <v>8</v>
      </c>
      <c r="I327" s="244"/>
      <c r="J327" s="245">
        <f>ROUND(I327*H327,2)</f>
        <v>0</v>
      </c>
      <c r="K327" s="246"/>
      <c r="L327" s="41"/>
      <c r="M327" s="247" t="s">
        <v>1</v>
      </c>
      <c r="N327" s="248" t="s">
        <v>41</v>
      </c>
      <c r="O327" s="88"/>
      <c r="P327" s="249">
        <f>O327*H327</f>
        <v>0</v>
      </c>
      <c r="Q327" s="249">
        <v>0</v>
      </c>
      <c r="R327" s="249">
        <f>Q327*H327</f>
        <v>0</v>
      </c>
      <c r="S327" s="249">
        <v>0</v>
      </c>
      <c r="T327" s="250">
        <f>S327*H327</f>
        <v>0</v>
      </c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R327" s="251" t="s">
        <v>179</v>
      </c>
      <c r="AT327" s="251" t="s">
        <v>175</v>
      </c>
      <c r="AU327" s="251" t="s">
        <v>83</v>
      </c>
      <c r="AY327" s="14" t="s">
        <v>172</v>
      </c>
      <c r="BE327" s="252">
        <f>IF(N327="základní",J327,0)</f>
        <v>0</v>
      </c>
      <c r="BF327" s="252">
        <f>IF(N327="snížená",J327,0)</f>
        <v>0</v>
      </c>
      <c r="BG327" s="252">
        <f>IF(N327="zákl. přenesená",J327,0)</f>
        <v>0</v>
      </c>
      <c r="BH327" s="252">
        <f>IF(N327="sníž. přenesená",J327,0)</f>
        <v>0</v>
      </c>
      <c r="BI327" s="252">
        <f>IF(N327="nulová",J327,0)</f>
        <v>0</v>
      </c>
      <c r="BJ327" s="14" t="s">
        <v>83</v>
      </c>
      <c r="BK327" s="252">
        <f>ROUND(I327*H327,2)</f>
        <v>0</v>
      </c>
      <c r="BL327" s="14" t="s">
        <v>179</v>
      </c>
      <c r="BM327" s="251" t="s">
        <v>1024</v>
      </c>
    </row>
    <row r="328" s="2" customFormat="1" ht="16.5" customHeight="1">
      <c r="A328" s="35"/>
      <c r="B328" s="36"/>
      <c r="C328" s="239" t="s">
        <v>1093</v>
      </c>
      <c r="D328" s="239" t="s">
        <v>175</v>
      </c>
      <c r="E328" s="240" t="s">
        <v>1026</v>
      </c>
      <c r="F328" s="241" t="s">
        <v>1027</v>
      </c>
      <c r="G328" s="242" t="s">
        <v>336</v>
      </c>
      <c r="H328" s="243">
        <v>16</v>
      </c>
      <c r="I328" s="244"/>
      <c r="J328" s="245">
        <f>ROUND(I328*H328,2)</f>
        <v>0</v>
      </c>
      <c r="K328" s="246"/>
      <c r="L328" s="41"/>
      <c r="M328" s="247" t="s">
        <v>1</v>
      </c>
      <c r="N328" s="248" t="s">
        <v>41</v>
      </c>
      <c r="O328" s="88"/>
      <c r="P328" s="249">
        <f>O328*H328</f>
        <v>0</v>
      </c>
      <c r="Q328" s="249">
        <v>0</v>
      </c>
      <c r="R328" s="249">
        <f>Q328*H328</f>
        <v>0</v>
      </c>
      <c r="S328" s="249">
        <v>0</v>
      </c>
      <c r="T328" s="250">
        <f>S328*H328</f>
        <v>0</v>
      </c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R328" s="251" t="s">
        <v>179</v>
      </c>
      <c r="AT328" s="251" t="s">
        <v>175</v>
      </c>
      <c r="AU328" s="251" t="s">
        <v>83</v>
      </c>
      <c r="AY328" s="14" t="s">
        <v>172</v>
      </c>
      <c r="BE328" s="252">
        <f>IF(N328="základní",J328,0)</f>
        <v>0</v>
      </c>
      <c r="BF328" s="252">
        <f>IF(N328="snížená",J328,0)</f>
        <v>0</v>
      </c>
      <c r="BG328" s="252">
        <f>IF(N328="zákl. přenesená",J328,0)</f>
        <v>0</v>
      </c>
      <c r="BH328" s="252">
        <f>IF(N328="sníž. přenesená",J328,0)</f>
        <v>0</v>
      </c>
      <c r="BI328" s="252">
        <f>IF(N328="nulová",J328,0)</f>
        <v>0</v>
      </c>
      <c r="BJ328" s="14" t="s">
        <v>83</v>
      </c>
      <c r="BK328" s="252">
        <f>ROUND(I328*H328,2)</f>
        <v>0</v>
      </c>
      <c r="BL328" s="14" t="s">
        <v>179</v>
      </c>
      <c r="BM328" s="251" t="s">
        <v>1028</v>
      </c>
    </row>
    <row r="329" s="2" customFormat="1" ht="24.15" customHeight="1">
      <c r="A329" s="35"/>
      <c r="B329" s="36"/>
      <c r="C329" s="239" t="s">
        <v>1095</v>
      </c>
      <c r="D329" s="239" t="s">
        <v>175</v>
      </c>
      <c r="E329" s="240" t="s">
        <v>1030</v>
      </c>
      <c r="F329" s="241" t="s">
        <v>1031</v>
      </c>
      <c r="G329" s="242" t="s">
        <v>336</v>
      </c>
      <c r="H329" s="243">
        <v>72</v>
      </c>
      <c r="I329" s="244"/>
      <c r="J329" s="245">
        <f>ROUND(I329*H329,2)</f>
        <v>0</v>
      </c>
      <c r="K329" s="246"/>
      <c r="L329" s="41"/>
      <c r="M329" s="247" t="s">
        <v>1</v>
      </c>
      <c r="N329" s="248" t="s">
        <v>41</v>
      </c>
      <c r="O329" s="88"/>
      <c r="P329" s="249">
        <f>O329*H329</f>
        <v>0</v>
      </c>
      <c r="Q329" s="249">
        <v>0</v>
      </c>
      <c r="R329" s="249">
        <f>Q329*H329</f>
        <v>0</v>
      </c>
      <c r="S329" s="249">
        <v>0</v>
      </c>
      <c r="T329" s="250">
        <f>S329*H329</f>
        <v>0</v>
      </c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R329" s="251" t="s">
        <v>179</v>
      </c>
      <c r="AT329" s="251" t="s">
        <v>175</v>
      </c>
      <c r="AU329" s="251" t="s">
        <v>83</v>
      </c>
      <c r="AY329" s="14" t="s">
        <v>172</v>
      </c>
      <c r="BE329" s="252">
        <f>IF(N329="základní",J329,0)</f>
        <v>0</v>
      </c>
      <c r="BF329" s="252">
        <f>IF(N329="snížená",J329,0)</f>
        <v>0</v>
      </c>
      <c r="BG329" s="252">
        <f>IF(N329="zákl. přenesená",J329,0)</f>
        <v>0</v>
      </c>
      <c r="BH329" s="252">
        <f>IF(N329="sníž. přenesená",J329,0)</f>
        <v>0</v>
      </c>
      <c r="BI329" s="252">
        <f>IF(N329="nulová",J329,0)</f>
        <v>0</v>
      </c>
      <c r="BJ329" s="14" t="s">
        <v>83</v>
      </c>
      <c r="BK329" s="252">
        <f>ROUND(I329*H329,2)</f>
        <v>0</v>
      </c>
      <c r="BL329" s="14" t="s">
        <v>179</v>
      </c>
      <c r="BM329" s="251" t="s">
        <v>1032</v>
      </c>
    </row>
    <row r="330" s="2" customFormat="1" ht="16.5" customHeight="1">
      <c r="A330" s="35"/>
      <c r="B330" s="36"/>
      <c r="C330" s="239" t="s">
        <v>1097</v>
      </c>
      <c r="D330" s="239" t="s">
        <v>175</v>
      </c>
      <c r="E330" s="240" t="s">
        <v>1034</v>
      </c>
      <c r="F330" s="241" t="s">
        <v>1035</v>
      </c>
      <c r="G330" s="242" t="s">
        <v>336</v>
      </c>
      <c r="H330" s="243">
        <v>8</v>
      </c>
      <c r="I330" s="244"/>
      <c r="J330" s="245">
        <f>ROUND(I330*H330,2)</f>
        <v>0</v>
      </c>
      <c r="K330" s="246"/>
      <c r="L330" s="41"/>
      <c r="M330" s="247" t="s">
        <v>1</v>
      </c>
      <c r="N330" s="248" t="s">
        <v>41</v>
      </c>
      <c r="O330" s="88"/>
      <c r="P330" s="249">
        <f>O330*H330</f>
        <v>0</v>
      </c>
      <c r="Q330" s="249">
        <v>0</v>
      </c>
      <c r="R330" s="249">
        <f>Q330*H330</f>
        <v>0</v>
      </c>
      <c r="S330" s="249">
        <v>0</v>
      </c>
      <c r="T330" s="250">
        <f>S330*H330</f>
        <v>0</v>
      </c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R330" s="251" t="s">
        <v>179</v>
      </c>
      <c r="AT330" s="251" t="s">
        <v>175</v>
      </c>
      <c r="AU330" s="251" t="s">
        <v>83</v>
      </c>
      <c r="AY330" s="14" t="s">
        <v>172</v>
      </c>
      <c r="BE330" s="252">
        <f>IF(N330="základní",J330,0)</f>
        <v>0</v>
      </c>
      <c r="BF330" s="252">
        <f>IF(N330="snížená",J330,0)</f>
        <v>0</v>
      </c>
      <c r="BG330" s="252">
        <f>IF(N330="zákl. přenesená",J330,0)</f>
        <v>0</v>
      </c>
      <c r="BH330" s="252">
        <f>IF(N330="sníž. přenesená",J330,0)</f>
        <v>0</v>
      </c>
      <c r="BI330" s="252">
        <f>IF(N330="nulová",J330,0)</f>
        <v>0</v>
      </c>
      <c r="BJ330" s="14" t="s">
        <v>83</v>
      </c>
      <c r="BK330" s="252">
        <f>ROUND(I330*H330,2)</f>
        <v>0</v>
      </c>
      <c r="BL330" s="14" t="s">
        <v>179</v>
      </c>
      <c r="BM330" s="251" t="s">
        <v>1036</v>
      </c>
    </row>
    <row r="331" s="2" customFormat="1" ht="24.15" customHeight="1">
      <c r="A331" s="35"/>
      <c r="B331" s="36"/>
      <c r="C331" s="253" t="s">
        <v>1099</v>
      </c>
      <c r="D331" s="253" t="s">
        <v>181</v>
      </c>
      <c r="E331" s="254" t="s">
        <v>1038</v>
      </c>
      <c r="F331" s="255" t="s">
        <v>1039</v>
      </c>
      <c r="G331" s="256" t="s">
        <v>504</v>
      </c>
      <c r="H331" s="257">
        <v>1</v>
      </c>
      <c r="I331" s="258"/>
      <c r="J331" s="259">
        <f>ROUND(I331*H331,2)</f>
        <v>0</v>
      </c>
      <c r="K331" s="260"/>
      <c r="L331" s="261"/>
      <c r="M331" s="262" t="s">
        <v>1</v>
      </c>
      <c r="N331" s="263" t="s">
        <v>41</v>
      </c>
      <c r="O331" s="88"/>
      <c r="P331" s="249">
        <f>O331*H331</f>
        <v>0</v>
      </c>
      <c r="Q331" s="249">
        <v>0</v>
      </c>
      <c r="R331" s="249">
        <f>Q331*H331</f>
        <v>0</v>
      </c>
      <c r="S331" s="249">
        <v>0</v>
      </c>
      <c r="T331" s="250">
        <f>S331*H331</f>
        <v>0</v>
      </c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R331" s="251" t="s">
        <v>184</v>
      </c>
      <c r="AT331" s="251" t="s">
        <v>181</v>
      </c>
      <c r="AU331" s="251" t="s">
        <v>83</v>
      </c>
      <c r="AY331" s="14" t="s">
        <v>172</v>
      </c>
      <c r="BE331" s="252">
        <f>IF(N331="základní",J331,0)</f>
        <v>0</v>
      </c>
      <c r="BF331" s="252">
        <f>IF(N331="snížená",J331,0)</f>
        <v>0</v>
      </c>
      <c r="BG331" s="252">
        <f>IF(N331="zákl. přenesená",J331,0)</f>
        <v>0</v>
      </c>
      <c r="BH331" s="252">
        <f>IF(N331="sníž. přenesená",J331,0)</f>
        <v>0</v>
      </c>
      <c r="BI331" s="252">
        <f>IF(N331="nulová",J331,0)</f>
        <v>0</v>
      </c>
      <c r="BJ331" s="14" t="s">
        <v>83</v>
      </c>
      <c r="BK331" s="252">
        <f>ROUND(I331*H331,2)</f>
        <v>0</v>
      </c>
      <c r="BL331" s="14" t="s">
        <v>179</v>
      </c>
      <c r="BM331" s="251" t="s">
        <v>1040</v>
      </c>
    </row>
    <row r="332" s="2" customFormat="1" ht="21.75" customHeight="1">
      <c r="A332" s="35"/>
      <c r="B332" s="36"/>
      <c r="C332" s="253" t="s">
        <v>1101</v>
      </c>
      <c r="D332" s="253" t="s">
        <v>181</v>
      </c>
      <c r="E332" s="254" t="s">
        <v>1042</v>
      </c>
      <c r="F332" s="255" t="s">
        <v>1043</v>
      </c>
      <c r="G332" s="256" t="s">
        <v>504</v>
      </c>
      <c r="H332" s="257">
        <v>1</v>
      </c>
      <c r="I332" s="258"/>
      <c r="J332" s="259">
        <f>ROUND(I332*H332,2)</f>
        <v>0</v>
      </c>
      <c r="K332" s="260"/>
      <c r="L332" s="261"/>
      <c r="M332" s="262" t="s">
        <v>1</v>
      </c>
      <c r="N332" s="263" t="s">
        <v>41</v>
      </c>
      <c r="O332" s="88"/>
      <c r="P332" s="249">
        <f>O332*H332</f>
        <v>0</v>
      </c>
      <c r="Q332" s="249">
        <v>0</v>
      </c>
      <c r="R332" s="249">
        <f>Q332*H332</f>
        <v>0</v>
      </c>
      <c r="S332" s="249">
        <v>0</v>
      </c>
      <c r="T332" s="250">
        <f>S332*H332</f>
        <v>0</v>
      </c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R332" s="251" t="s">
        <v>184</v>
      </c>
      <c r="AT332" s="251" t="s">
        <v>181</v>
      </c>
      <c r="AU332" s="251" t="s">
        <v>83</v>
      </c>
      <c r="AY332" s="14" t="s">
        <v>172</v>
      </c>
      <c r="BE332" s="252">
        <f>IF(N332="základní",J332,0)</f>
        <v>0</v>
      </c>
      <c r="BF332" s="252">
        <f>IF(N332="snížená",J332,0)</f>
        <v>0</v>
      </c>
      <c r="BG332" s="252">
        <f>IF(N332="zákl. přenesená",J332,0)</f>
        <v>0</v>
      </c>
      <c r="BH332" s="252">
        <f>IF(N332="sníž. přenesená",J332,0)</f>
        <v>0</v>
      </c>
      <c r="BI332" s="252">
        <f>IF(N332="nulová",J332,0)</f>
        <v>0</v>
      </c>
      <c r="BJ332" s="14" t="s">
        <v>83</v>
      </c>
      <c r="BK332" s="252">
        <f>ROUND(I332*H332,2)</f>
        <v>0</v>
      </c>
      <c r="BL332" s="14" t="s">
        <v>179</v>
      </c>
      <c r="BM332" s="251" t="s">
        <v>1044</v>
      </c>
    </row>
    <row r="333" s="2" customFormat="1" ht="24.15" customHeight="1">
      <c r="A333" s="35"/>
      <c r="B333" s="36"/>
      <c r="C333" s="253" t="s">
        <v>1254</v>
      </c>
      <c r="D333" s="253" t="s">
        <v>181</v>
      </c>
      <c r="E333" s="254" t="s">
        <v>1046</v>
      </c>
      <c r="F333" s="255" t="s">
        <v>1047</v>
      </c>
      <c r="G333" s="256" t="s">
        <v>504</v>
      </c>
      <c r="H333" s="257">
        <v>1</v>
      </c>
      <c r="I333" s="258"/>
      <c r="J333" s="259">
        <f>ROUND(I333*H333,2)</f>
        <v>0</v>
      </c>
      <c r="K333" s="260"/>
      <c r="L333" s="261"/>
      <c r="M333" s="262" t="s">
        <v>1</v>
      </c>
      <c r="N333" s="263" t="s">
        <v>41</v>
      </c>
      <c r="O333" s="88"/>
      <c r="P333" s="249">
        <f>O333*H333</f>
        <v>0</v>
      </c>
      <c r="Q333" s="249">
        <v>0</v>
      </c>
      <c r="R333" s="249">
        <f>Q333*H333</f>
        <v>0</v>
      </c>
      <c r="S333" s="249">
        <v>0</v>
      </c>
      <c r="T333" s="250">
        <f>S333*H333</f>
        <v>0</v>
      </c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R333" s="251" t="s">
        <v>184</v>
      </c>
      <c r="AT333" s="251" t="s">
        <v>181</v>
      </c>
      <c r="AU333" s="251" t="s">
        <v>83</v>
      </c>
      <c r="AY333" s="14" t="s">
        <v>172</v>
      </c>
      <c r="BE333" s="252">
        <f>IF(N333="základní",J333,0)</f>
        <v>0</v>
      </c>
      <c r="BF333" s="252">
        <f>IF(N333="snížená",J333,0)</f>
        <v>0</v>
      </c>
      <c r="BG333" s="252">
        <f>IF(N333="zákl. přenesená",J333,0)</f>
        <v>0</v>
      </c>
      <c r="BH333" s="252">
        <f>IF(N333="sníž. přenesená",J333,0)</f>
        <v>0</v>
      </c>
      <c r="BI333" s="252">
        <f>IF(N333="nulová",J333,0)</f>
        <v>0</v>
      </c>
      <c r="BJ333" s="14" t="s">
        <v>83</v>
      </c>
      <c r="BK333" s="252">
        <f>ROUND(I333*H333,2)</f>
        <v>0</v>
      </c>
      <c r="BL333" s="14" t="s">
        <v>179</v>
      </c>
      <c r="BM333" s="251" t="s">
        <v>1048</v>
      </c>
    </row>
    <row r="334" s="2" customFormat="1" ht="24.15" customHeight="1">
      <c r="A334" s="35"/>
      <c r="B334" s="36"/>
      <c r="C334" s="253" t="s">
        <v>1256</v>
      </c>
      <c r="D334" s="253" t="s">
        <v>181</v>
      </c>
      <c r="E334" s="254" t="s">
        <v>1050</v>
      </c>
      <c r="F334" s="255" t="s">
        <v>1051</v>
      </c>
      <c r="G334" s="256" t="s">
        <v>504</v>
      </c>
      <c r="H334" s="257">
        <v>1</v>
      </c>
      <c r="I334" s="258"/>
      <c r="J334" s="259">
        <f>ROUND(I334*H334,2)</f>
        <v>0</v>
      </c>
      <c r="K334" s="260"/>
      <c r="L334" s="261"/>
      <c r="M334" s="262" t="s">
        <v>1</v>
      </c>
      <c r="N334" s="263" t="s">
        <v>41</v>
      </c>
      <c r="O334" s="88"/>
      <c r="P334" s="249">
        <f>O334*H334</f>
        <v>0</v>
      </c>
      <c r="Q334" s="249">
        <v>0</v>
      </c>
      <c r="R334" s="249">
        <f>Q334*H334</f>
        <v>0</v>
      </c>
      <c r="S334" s="249">
        <v>0</v>
      </c>
      <c r="T334" s="250">
        <f>S334*H334</f>
        <v>0</v>
      </c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R334" s="251" t="s">
        <v>184</v>
      </c>
      <c r="AT334" s="251" t="s">
        <v>181</v>
      </c>
      <c r="AU334" s="251" t="s">
        <v>83</v>
      </c>
      <c r="AY334" s="14" t="s">
        <v>172</v>
      </c>
      <c r="BE334" s="252">
        <f>IF(N334="základní",J334,0)</f>
        <v>0</v>
      </c>
      <c r="BF334" s="252">
        <f>IF(N334="snížená",J334,0)</f>
        <v>0</v>
      </c>
      <c r="BG334" s="252">
        <f>IF(N334="zákl. přenesená",J334,0)</f>
        <v>0</v>
      </c>
      <c r="BH334" s="252">
        <f>IF(N334="sníž. přenesená",J334,0)</f>
        <v>0</v>
      </c>
      <c r="BI334" s="252">
        <f>IF(N334="nulová",J334,0)</f>
        <v>0</v>
      </c>
      <c r="BJ334" s="14" t="s">
        <v>83</v>
      </c>
      <c r="BK334" s="252">
        <f>ROUND(I334*H334,2)</f>
        <v>0</v>
      </c>
      <c r="BL334" s="14" t="s">
        <v>179</v>
      </c>
      <c r="BM334" s="251" t="s">
        <v>1052</v>
      </c>
    </row>
    <row r="335" s="2" customFormat="1" ht="16.5" customHeight="1">
      <c r="A335" s="35"/>
      <c r="B335" s="36"/>
      <c r="C335" s="253" t="s">
        <v>1258</v>
      </c>
      <c r="D335" s="253" t="s">
        <v>181</v>
      </c>
      <c r="E335" s="254" t="s">
        <v>1054</v>
      </c>
      <c r="F335" s="255" t="s">
        <v>1055</v>
      </c>
      <c r="G335" s="256" t="s">
        <v>504</v>
      </c>
      <c r="H335" s="257">
        <v>6</v>
      </c>
      <c r="I335" s="258"/>
      <c r="J335" s="259">
        <f>ROUND(I335*H335,2)</f>
        <v>0</v>
      </c>
      <c r="K335" s="260"/>
      <c r="L335" s="261"/>
      <c r="M335" s="262" t="s">
        <v>1</v>
      </c>
      <c r="N335" s="263" t="s">
        <v>41</v>
      </c>
      <c r="O335" s="88"/>
      <c r="P335" s="249">
        <f>O335*H335</f>
        <v>0</v>
      </c>
      <c r="Q335" s="249">
        <v>0</v>
      </c>
      <c r="R335" s="249">
        <f>Q335*H335</f>
        <v>0</v>
      </c>
      <c r="S335" s="249">
        <v>0</v>
      </c>
      <c r="T335" s="250">
        <f>S335*H335</f>
        <v>0</v>
      </c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R335" s="251" t="s">
        <v>184</v>
      </c>
      <c r="AT335" s="251" t="s">
        <v>181</v>
      </c>
      <c r="AU335" s="251" t="s">
        <v>83</v>
      </c>
      <c r="AY335" s="14" t="s">
        <v>172</v>
      </c>
      <c r="BE335" s="252">
        <f>IF(N335="základní",J335,0)</f>
        <v>0</v>
      </c>
      <c r="BF335" s="252">
        <f>IF(N335="snížená",J335,0)</f>
        <v>0</v>
      </c>
      <c r="BG335" s="252">
        <f>IF(N335="zákl. přenesená",J335,0)</f>
        <v>0</v>
      </c>
      <c r="BH335" s="252">
        <f>IF(N335="sníž. přenesená",J335,0)</f>
        <v>0</v>
      </c>
      <c r="BI335" s="252">
        <f>IF(N335="nulová",J335,0)</f>
        <v>0</v>
      </c>
      <c r="BJ335" s="14" t="s">
        <v>83</v>
      </c>
      <c r="BK335" s="252">
        <f>ROUND(I335*H335,2)</f>
        <v>0</v>
      </c>
      <c r="BL335" s="14" t="s">
        <v>179</v>
      </c>
      <c r="BM335" s="251" t="s">
        <v>1056</v>
      </c>
    </row>
    <row r="336" s="2" customFormat="1" ht="16.5" customHeight="1">
      <c r="A336" s="35"/>
      <c r="B336" s="36"/>
      <c r="C336" s="239" t="s">
        <v>1260</v>
      </c>
      <c r="D336" s="239" t="s">
        <v>175</v>
      </c>
      <c r="E336" s="240" t="s">
        <v>1058</v>
      </c>
      <c r="F336" s="241" t="s">
        <v>1059</v>
      </c>
      <c r="G336" s="242" t="s">
        <v>178</v>
      </c>
      <c r="H336" s="243">
        <v>1</v>
      </c>
      <c r="I336" s="244"/>
      <c r="J336" s="245">
        <f>ROUND(I336*H336,2)</f>
        <v>0</v>
      </c>
      <c r="K336" s="246"/>
      <c r="L336" s="41"/>
      <c r="M336" s="247" t="s">
        <v>1</v>
      </c>
      <c r="N336" s="248" t="s">
        <v>41</v>
      </c>
      <c r="O336" s="88"/>
      <c r="P336" s="249">
        <f>O336*H336</f>
        <v>0</v>
      </c>
      <c r="Q336" s="249">
        <v>0.00018000000000000001</v>
      </c>
      <c r="R336" s="249">
        <f>Q336*H336</f>
        <v>0.00018000000000000001</v>
      </c>
      <c r="S336" s="249">
        <v>0</v>
      </c>
      <c r="T336" s="250">
        <f>S336*H336</f>
        <v>0</v>
      </c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R336" s="251" t="s">
        <v>179</v>
      </c>
      <c r="AT336" s="251" t="s">
        <v>175</v>
      </c>
      <c r="AU336" s="251" t="s">
        <v>83</v>
      </c>
      <c r="AY336" s="14" t="s">
        <v>172</v>
      </c>
      <c r="BE336" s="252">
        <f>IF(N336="základní",J336,0)</f>
        <v>0</v>
      </c>
      <c r="BF336" s="252">
        <f>IF(N336="snížená",J336,0)</f>
        <v>0</v>
      </c>
      <c r="BG336" s="252">
        <f>IF(N336="zákl. přenesená",J336,0)</f>
        <v>0</v>
      </c>
      <c r="BH336" s="252">
        <f>IF(N336="sníž. přenesená",J336,0)</f>
        <v>0</v>
      </c>
      <c r="BI336" s="252">
        <f>IF(N336="nulová",J336,0)</f>
        <v>0</v>
      </c>
      <c r="BJ336" s="14" t="s">
        <v>83</v>
      </c>
      <c r="BK336" s="252">
        <f>ROUND(I336*H336,2)</f>
        <v>0</v>
      </c>
      <c r="BL336" s="14" t="s">
        <v>179</v>
      </c>
      <c r="BM336" s="251" t="s">
        <v>1060</v>
      </c>
    </row>
    <row r="337" s="2" customFormat="1" ht="16.5" customHeight="1">
      <c r="A337" s="35"/>
      <c r="B337" s="36"/>
      <c r="C337" s="253" t="s">
        <v>1351</v>
      </c>
      <c r="D337" s="253" t="s">
        <v>181</v>
      </c>
      <c r="E337" s="254" t="s">
        <v>1062</v>
      </c>
      <c r="F337" s="255" t="s">
        <v>1063</v>
      </c>
      <c r="G337" s="256" t="s">
        <v>178</v>
      </c>
      <c r="H337" s="257">
        <v>1</v>
      </c>
      <c r="I337" s="258"/>
      <c r="J337" s="259">
        <f>ROUND(I337*H337,2)</f>
        <v>0</v>
      </c>
      <c r="K337" s="260"/>
      <c r="L337" s="261"/>
      <c r="M337" s="262" t="s">
        <v>1</v>
      </c>
      <c r="N337" s="263" t="s">
        <v>41</v>
      </c>
      <c r="O337" s="88"/>
      <c r="P337" s="249">
        <f>O337*H337</f>
        <v>0</v>
      </c>
      <c r="Q337" s="249">
        <v>0.012</v>
      </c>
      <c r="R337" s="249">
        <f>Q337*H337</f>
        <v>0.012</v>
      </c>
      <c r="S337" s="249">
        <v>0</v>
      </c>
      <c r="T337" s="250">
        <f>S337*H337</f>
        <v>0</v>
      </c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R337" s="251" t="s">
        <v>184</v>
      </c>
      <c r="AT337" s="251" t="s">
        <v>181</v>
      </c>
      <c r="AU337" s="251" t="s">
        <v>83</v>
      </c>
      <c r="AY337" s="14" t="s">
        <v>172</v>
      </c>
      <c r="BE337" s="252">
        <f>IF(N337="základní",J337,0)</f>
        <v>0</v>
      </c>
      <c r="BF337" s="252">
        <f>IF(N337="snížená",J337,0)</f>
        <v>0</v>
      </c>
      <c r="BG337" s="252">
        <f>IF(N337="zákl. přenesená",J337,0)</f>
        <v>0</v>
      </c>
      <c r="BH337" s="252">
        <f>IF(N337="sníž. přenesená",J337,0)</f>
        <v>0</v>
      </c>
      <c r="BI337" s="252">
        <f>IF(N337="nulová",J337,0)</f>
        <v>0</v>
      </c>
      <c r="BJ337" s="14" t="s">
        <v>83</v>
      </c>
      <c r="BK337" s="252">
        <f>ROUND(I337*H337,2)</f>
        <v>0</v>
      </c>
      <c r="BL337" s="14" t="s">
        <v>179</v>
      </c>
      <c r="BM337" s="251" t="s">
        <v>1064</v>
      </c>
    </row>
    <row r="338" s="12" customFormat="1" ht="25.92" customHeight="1">
      <c r="A338" s="12"/>
      <c r="B338" s="223"/>
      <c r="C338" s="224"/>
      <c r="D338" s="225" t="s">
        <v>75</v>
      </c>
      <c r="E338" s="226" t="s">
        <v>149</v>
      </c>
      <c r="F338" s="226" t="s">
        <v>516</v>
      </c>
      <c r="G338" s="224"/>
      <c r="H338" s="224"/>
      <c r="I338" s="227"/>
      <c r="J338" s="228">
        <f>BK338</f>
        <v>0</v>
      </c>
      <c r="K338" s="224"/>
      <c r="L338" s="229"/>
      <c r="M338" s="230"/>
      <c r="N338" s="231"/>
      <c r="O338" s="231"/>
      <c r="P338" s="232">
        <f>P339+P343+P349+P355+P357+P359</f>
        <v>0</v>
      </c>
      <c r="Q338" s="231"/>
      <c r="R338" s="232">
        <f>R339+R343+R349+R355+R357+R359</f>
        <v>0</v>
      </c>
      <c r="S338" s="231"/>
      <c r="T338" s="233">
        <f>T339+T343+T349+T355+T357+T359</f>
        <v>0</v>
      </c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R338" s="234" t="s">
        <v>196</v>
      </c>
      <c r="AT338" s="235" t="s">
        <v>75</v>
      </c>
      <c r="AU338" s="235" t="s">
        <v>76</v>
      </c>
      <c r="AY338" s="234" t="s">
        <v>172</v>
      </c>
      <c r="BK338" s="236">
        <f>BK339+BK343+BK349+BK355+BK357+BK359</f>
        <v>0</v>
      </c>
    </row>
    <row r="339" s="12" customFormat="1" ht="22.8" customHeight="1">
      <c r="A339" s="12"/>
      <c r="B339" s="223"/>
      <c r="C339" s="224"/>
      <c r="D339" s="225" t="s">
        <v>75</v>
      </c>
      <c r="E339" s="237" t="s">
        <v>517</v>
      </c>
      <c r="F339" s="237" t="s">
        <v>518</v>
      </c>
      <c r="G339" s="224"/>
      <c r="H339" s="224"/>
      <c r="I339" s="227"/>
      <c r="J339" s="238">
        <f>BK339</f>
        <v>0</v>
      </c>
      <c r="K339" s="224"/>
      <c r="L339" s="229"/>
      <c r="M339" s="230"/>
      <c r="N339" s="231"/>
      <c r="O339" s="231"/>
      <c r="P339" s="232">
        <f>SUM(P340:P342)</f>
        <v>0</v>
      </c>
      <c r="Q339" s="231"/>
      <c r="R339" s="232">
        <f>SUM(R340:R342)</f>
        <v>0</v>
      </c>
      <c r="S339" s="231"/>
      <c r="T339" s="233">
        <f>SUM(T340:T342)</f>
        <v>0</v>
      </c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R339" s="234" t="s">
        <v>196</v>
      </c>
      <c r="AT339" s="235" t="s">
        <v>75</v>
      </c>
      <c r="AU339" s="235" t="s">
        <v>83</v>
      </c>
      <c r="AY339" s="234" t="s">
        <v>172</v>
      </c>
      <c r="BK339" s="236">
        <f>SUM(BK340:BK342)</f>
        <v>0</v>
      </c>
    </row>
    <row r="340" s="2" customFormat="1" ht="16.5" customHeight="1">
      <c r="A340" s="35"/>
      <c r="B340" s="36"/>
      <c r="C340" s="253" t="s">
        <v>1352</v>
      </c>
      <c r="D340" s="253" t="s">
        <v>181</v>
      </c>
      <c r="E340" s="254" t="s">
        <v>1066</v>
      </c>
      <c r="F340" s="255" t="s">
        <v>1067</v>
      </c>
      <c r="G340" s="256" t="s">
        <v>504</v>
      </c>
      <c r="H340" s="257">
        <v>1</v>
      </c>
      <c r="I340" s="258"/>
      <c r="J340" s="259">
        <f>ROUND(I340*H340,2)</f>
        <v>0</v>
      </c>
      <c r="K340" s="260"/>
      <c r="L340" s="261"/>
      <c r="M340" s="262" t="s">
        <v>1</v>
      </c>
      <c r="N340" s="263" t="s">
        <v>41</v>
      </c>
      <c r="O340" s="88"/>
      <c r="P340" s="249">
        <f>O340*H340</f>
        <v>0</v>
      </c>
      <c r="Q340" s="249">
        <v>0</v>
      </c>
      <c r="R340" s="249">
        <f>Q340*H340</f>
        <v>0</v>
      </c>
      <c r="S340" s="249">
        <v>0</v>
      </c>
      <c r="T340" s="250">
        <f>S340*H340</f>
        <v>0</v>
      </c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R340" s="251" t="s">
        <v>523</v>
      </c>
      <c r="AT340" s="251" t="s">
        <v>181</v>
      </c>
      <c r="AU340" s="251" t="s">
        <v>85</v>
      </c>
      <c r="AY340" s="14" t="s">
        <v>172</v>
      </c>
      <c r="BE340" s="252">
        <f>IF(N340="základní",J340,0)</f>
        <v>0</v>
      </c>
      <c r="BF340" s="252">
        <f>IF(N340="snížená",J340,0)</f>
        <v>0</v>
      </c>
      <c r="BG340" s="252">
        <f>IF(N340="zákl. přenesená",J340,0)</f>
        <v>0</v>
      </c>
      <c r="BH340" s="252">
        <f>IF(N340="sníž. přenesená",J340,0)</f>
        <v>0</v>
      </c>
      <c r="BI340" s="252">
        <f>IF(N340="nulová",J340,0)</f>
        <v>0</v>
      </c>
      <c r="BJ340" s="14" t="s">
        <v>83</v>
      </c>
      <c r="BK340" s="252">
        <f>ROUND(I340*H340,2)</f>
        <v>0</v>
      </c>
      <c r="BL340" s="14" t="s">
        <v>523</v>
      </c>
      <c r="BM340" s="251" t="s">
        <v>1241</v>
      </c>
    </row>
    <row r="341" s="2" customFormat="1" ht="16.5" customHeight="1">
      <c r="A341" s="35"/>
      <c r="B341" s="36"/>
      <c r="C341" s="253" t="s">
        <v>1353</v>
      </c>
      <c r="D341" s="253" t="s">
        <v>181</v>
      </c>
      <c r="E341" s="254" t="s">
        <v>1070</v>
      </c>
      <c r="F341" s="255" t="s">
        <v>1071</v>
      </c>
      <c r="G341" s="256" t="s">
        <v>504</v>
      </c>
      <c r="H341" s="257">
        <v>1</v>
      </c>
      <c r="I341" s="258"/>
      <c r="J341" s="259">
        <f>ROUND(I341*H341,2)</f>
        <v>0</v>
      </c>
      <c r="K341" s="260"/>
      <c r="L341" s="261"/>
      <c r="M341" s="262" t="s">
        <v>1</v>
      </c>
      <c r="N341" s="263" t="s">
        <v>41</v>
      </c>
      <c r="O341" s="88"/>
      <c r="P341" s="249">
        <f>O341*H341</f>
        <v>0</v>
      </c>
      <c r="Q341" s="249">
        <v>0</v>
      </c>
      <c r="R341" s="249">
        <f>Q341*H341</f>
        <v>0</v>
      </c>
      <c r="S341" s="249">
        <v>0</v>
      </c>
      <c r="T341" s="250">
        <f>S341*H341</f>
        <v>0</v>
      </c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R341" s="251" t="s">
        <v>523</v>
      </c>
      <c r="AT341" s="251" t="s">
        <v>181</v>
      </c>
      <c r="AU341" s="251" t="s">
        <v>85</v>
      </c>
      <c r="AY341" s="14" t="s">
        <v>172</v>
      </c>
      <c r="BE341" s="252">
        <f>IF(N341="základní",J341,0)</f>
        <v>0</v>
      </c>
      <c r="BF341" s="252">
        <f>IF(N341="snížená",J341,0)</f>
        <v>0</v>
      </c>
      <c r="BG341" s="252">
        <f>IF(N341="zákl. přenesená",J341,0)</f>
        <v>0</v>
      </c>
      <c r="BH341" s="252">
        <f>IF(N341="sníž. přenesená",J341,0)</f>
        <v>0</v>
      </c>
      <c r="BI341" s="252">
        <f>IF(N341="nulová",J341,0)</f>
        <v>0</v>
      </c>
      <c r="BJ341" s="14" t="s">
        <v>83</v>
      </c>
      <c r="BK341" s="252">
        <f>ROUND(I341*H341,2)</f>
        <v>0</v>
      </c>
      <c r="BL341" s="14" t="s">
        <v>523</v>
      </c>
      <c r="BM341" s="251" t="s">
        <v>1242</v>
      </c>
    </row>
    <row r="342" s="2" customFormat="1" ht="16.5" customHeight="1">
      <c r="A342" s="35"/>
      <c r="B342" s="36"/>
      <c r="C342" s="239" t="s">
        <v>1354</v>
      </c>
      <c r="D342" s="239" t="s">
        <v>175</v>
      </c>
      <c r="E342" s="240" t="s">
        <v>520</v>
      </c>
      <c r="F342" s="241" t="s">
        <v>521</v>
      </c>
      <c r="G342" s="242" t="s">
        <v>504</v>
      </c>
      <c r="H342" s="243">
        <v>1</v>
      </c>
      <c r="I342" s="244"/>
      <c r="J342" s="245">
        <f>ROUND(I342*H342,2)</f>
        <v>0</v>
      </c>
      <c r="K342" s="246"/>
      <c r="L342" s="41"/>
      <c r="M342" s="247" t="s">
        <v>1</v>
      </c>
      <c r="N342" s="248" t="s">
        <v>41</v>
      </c>
      <c r="O342" s="88"/>
      <c r="P342" s="249">
        <f>O342*H342</f>
        <v>0</v>
      </c>
      <c r="Q342" s="249">
        <v>0</v>
      </c>
      <c r="R342" s="249">
        <f>Q342*H342</f>
        <v>0</v>
      </c>
      <c r="S342" s="249">
        <v>0</v>
      </c>
      <c r="T342" s="250">
        <f>S342*H342</f>
        <v>0</v>
      </c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R342" s="251" t="s">
        <v>523</v>
      </c>
      <c r="AT342" s="251" t="s">
        <v>175</v>
      </c>
      <c r="AU342" s="251" t="s">
        <v>85</v>
      </c>
      <c r="AY342" s="14" t="s">
        <v>172</v>
      </c>
      <c r="BE342" s="252">
        <f>IF(N342="základní",J342,0)</f>
        <v>0</v>
      </c>
      <c r="BF342" s="252">
        <f>IF(N342="snížená",J342,0)</f>
        <v>0</v>
      </c>
      <c r="BG342" s="252">
        <f>IF(N342="zákl. přenesená",J342,0)</f>
        <v>0</v>
      </c>
      <c r="BH342" s="252">
        <f>IF(N342="sníž. přenesená",J342,0)</f>
        <v>0</v>
      </c>
      <c r="BI342" s="252">
        <f>IF(N342="nulová",J342,0)</f>
        <v>0</v>
      </c>
      <c r="BJ342" s="14" t="s">
        <v>83</v>
      </c>
      <c r="BK342" s="252">
        <f>ROUND(I342*H342,2)</f>
        <v>0</v>
      </c>
      <c r="BL342" s="14" t="s">
        <v>523</v>
      </c>
      <c r="BM342" s="251" t="s">
        <v>1355</v>
      </c>
    </row>
    <row r="343" s="12" customFormat="1" ht="22.8" customHeight="1">
      <c r="A343" s="12"/>
      <c r="B343" s="223"/>
      <c r="C343" s="224"/>
      <c r="D343" s="225" t="s">
        <v>75</v>
      </c>
      <c r="E343" s="237" t="s">
        <v>525</v>
      </c>
      <c r="F343" s="237" t="s">
        <v>148</v>
      </c>
      <c r="G343" s="224"/>
      <c r="H343" s="224"/>
      <c r="I343" s="227"/>
      <c r="J343" s="238">
        <f>BK343</f>
        <v>0</v>
      </c>
      <c r="K343" s="224"/>
      <c r="L343" s="229"/>
      <c r="M343" s="230"/>
      <c r="N343" s="231"/>
      <c r="O343" s="231"/>
      <c r="P343" s="232">
        <f>SUM(P344:P348)</f>
        <v>0</v>
      </c>
      <c r="Q343" s="231"/>
      <c r="R343" s="232">
        <f>SUM(R344:R348)</f>
        <v>0</v>
      </c>
      <c r="S343" s="231"/>
      <c r="T343" s="233">
        <f>SUM(T344:T348)</f>
        <v>0</v>
      </c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R343" s="234" t="s">
        <v>196</v>
      </c>
      <c r="AT343" s="235" t="s">
        <v>75</v>
      </c>
      <c r="AU343" s="235" t="s">
        <v>83</v>
      </c>
      <c r="AY343" s="234" t="s">
        <v>172</v>
      </c>
      <c r="BK343" s="236">
        <f>SUM(BK344:BK348)</f>
        <v>0</v>
      </c>
    </row>
    <row r="344" s="2" customFormat="1" ht="16.5" customHeight="1">
      <c r="A344" s="35"/>
      <c r="B344" s="36"/>
      <c r="C344" s="239" t="s">
        <v>1356</v>
      </c>
      <c r="D344" s="239" t="s">
        <v>175</v>
      </c>
      <c r="E344" s="240" t="s">
        <v>527</v>
      </c>
      <c r="F344" s="241" t="s">
        <v>148</v>
      </c>
      <c r="G344" s="242" t="s">
        <v>504</v>
      </c>
      <c r="H344" s="243">
        <v>1</v>
      </c>
      <c r="I344" s="244"/>
      <c r="J344" s="245">
        <f>ROUND(I344*H344,2)</f>
        <v>0</v>
      </c>
      <c r="K344" s="246"/>
      <c r="L344" s="41"/>
      <c r="M344" s="247" t="s">
        <v>1</v>
      </c>
      <c r="N344" s="248" t="s">
        <v>41</v>
      </c>
      <c r="O344" s="88"/>
      <c r="P344" s="249">
        <f>O344*H344</f>
        <v>0</v>
      </c>
      <c r="Q344" s="249">
        <v>0</v>
      </c>
      <c r="R344" s="249">
        <f>Q344*H344</f>
        <v>0</v>
      </c>
      <c r="S344" s="249">
        <v>0</v>
      </c>
      <c r="T344" s="250">
        <f>S344*H344</f>
        <v>0</v>
      </c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R344" s="251" t="s">
        <v>523</v>
      </c>
      <c r="AT344" s="251" t="s">
        <v>175</v>
      </c>
      <c r="AU344" s="251" t="s">
        <v>85</v>
      </c>
      <c r="AY344" s="14" t="s">
        <v>172</v>
      </c>
      <c r="BE344" s="252">
        <f>IF(N344="základní",J344,0)</f>
        <v>0</v>
      </c>
      <c r="BF344" s="252">
        <f>IF(N344="snížená",J344,0)</f>
        <v>0</v>
      </c>
      <c r="BG344" s="252">
        <f>IF(N344="zákl. přenesená",J344,0)</f>
        <v>0</v>
      </c>
      <c r="BH344" s="252">
        <f>IF(N344="sníž. přenesená",J344,0)</f>
        <v>0</v>
      </c>
      <c r="BI344" s="252">
        <f>IF(N344="nulová",J344,0)</f>
        <v>0</v>
      </c>
      <c r="BJ344" s="14" t="s">
        <v>83</v>
      </c>
      <c r="BK344" s="252">
        <f>ROUND(I344*H344,2)</f>
        <v>0</v>
      </c>
      <c r="BL344" s="14" t="s">
        <v>523</v>
      </c>
      <c r="BM344" s="251" t="s">
        <v>1357</v>
      </c>
    </row>
    <row r="345" s="2" customFormat="1" ht="16.5" customHeight="1">
      <c r="A345" s="35"/>
      <c r="B345" s="36"/>
      <c r="C345" s="239" t="s">
        <v>1358</v>
      </c>
      <c r="D345" s="239" t="s">
        <v>175</v>
      </c>
      <c r="E345" s="240" t="s">
        <v>530</v>
      </c>
      <c r="F345" s="241" t="s">
        <v>531</v>
      </c>
      <c r="G345" s="242" t="s">
        <v>504</v>
      </c>
      <c r="H345" s="243">
        <v>1</v>
      </c>
      <c r="I345" s="244"/>
      <c r="J345" s="245">
        <f>ROUND(I345*H345,2)</f>
        <v>0</v>
      </c>
      <c r="K345" s="246"/>
      <c r="L345" s="41"/>
      <c r="M345" s="247" t="s">
        <v>1</v>
      </c>
      <c r="N345" s="248" t="s">
        <v>41</v>
      </c>
      <c r="O345" s="88"/>
      <c r="P345" s="249">
        <f>O345*H345</f>
        <v>0</v>
      </c>
      <c r="Q345" s="249">
        <v>0</v>
      </c>
      <c r="R345" s="249">
        <f>Q345*H345</f>
        <v>0</v>
      </c>
      <c r="S345" s="249">
        <v>0</v>
      </c>
      <c r="T345" s="250">
        <f>S345*H345</f>
        <v>0</v>
      </c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R345" s="251" t="s">
        <v>523</v>
      </c>
      <c r="AT345" s="251" t="s">
        <v>175</v>
      </c>
      <c r="AU345" s="251" t="s">
        <v>85</v>
      </c>
      <c r="AY345" s="14" t="s">
        <v>172</v>
      </c>
      <c r="BE345" s="252">
        <f>IF(N345="základní",J345,0)</f>
        <v>0</v>
      </c>
      <c r="BF345" s="252">
        <f>IF(N345="snížená",J345,0)</f>
        <v>0</v>
      </c>
      <c r="BG345" s="252">
        <f>IF(N345="zákl. přenesená",J345,0)</f>
        <v>0</v>
      </c>
      <c r="BH345" s="252">
        <f>IF(N345="sníž. přenesená",J345,0)</f>
        <v>0</v>
      </c>
      <c r="BI345" s="252">
        <f>IF(N345="nulová",J345,0)</f>
        <v>0</v>
      </c>
      <c r="BJ345" s="14" t="s">
        <v>83</v>
      </c>
      <c r="BK345" s="252">
        <f>ROUND(I345*H345,2)</f>
        <v>0</v>
      </c>
      <c r="BL345" s="14" t="s">
        <v>523</v>
      </c>
      <c r="BM345" s="251" t="s">
        <v>1359</v>
      </c>
    </row>
    <row r="346" s="2" customFormat="1" ht="16.5" customHeight="1">
      <c r="A346" s="35"/>
      <c r="B346" s="36"/>
      <c r="C346" s="239" t="s">
        <v>1360</v>
      </c>
      <c r="D346" s="239" t="s">
        <v>175</v>
      </c>
      <c r="E346" s="240" t="s">
        <v>534</v>
      </c>
      <c r="F346" s="241" t="s">
        <v>535</v>
      </c>
      <c r="G346" s="242" t="s">
        <v>504</v>
      </c>
      <c r="H346" s="243">
        <v>1</v>
      </c>
      <c r="I346" s="244"/>
      <c r="J346" s="245">
        <f>ROUND(I346*H346,2)</f>
        <v>0</v>
      </c>
      <c r="K346" s="246"/>
      <c r="L346" s="41"/>
      <c r="M346" s="247" t="s">
        <v>1</v>
      </c>
      <c r="N346" s="248" t="s">
        <v>41</v>
      </c>
      <c r="O346" s="88"/>
      <c r="P346" s="249">
        <f>O346*H346</f>
        <v>0</v>
      </c>
      <c r="Q346" s="249">
        <v>0</v>
      </c>
      <c r="R346" s="249">
        <f>Q346*H346</f>
        <v>0</v>
      </c>
      <c r="S346" s="249">
        <v>0</v>
      </c>
      <c r="T346" s="250">
        <f>S346*H346</f>
        <v>0</v>
      </c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R346" s="251" t="s">
        <v>523</v>
      </c>
      <c r="AT346" s="251" t="s">
        <v>175</v>
      </c>
      <c r="AU346" s="251" t="s">
        <v>85</v>
      </c>
      <c r="AY346" s="14" t="s">
        <v>172</v>
      </c>
      <c r="BE346" s="252">
        <f>IF(N346="základní",J346,0)</f>
        <v>0</v>
      </c>
      <c r="BF346" s="252">
        <f>IF(N346="snížená",J346,0)</f>
        <v>0</v>
      </c>
      <c r="BG346" s="252">
        <f>IF(N346="zákl. přenesená",J346,0)</f>
        <v>0</v>
      </c>
      <c r="BH346" s="252">
        <f>IF(N346="sníž. přenesená",J346,0)</f>
        <v>0</v>
      </c>
      <c r="BI346" s="252">
        <f>IF(N346="nulová",J346,0)</f>
        <v>0</v>
      </c>
      <c r="BJ346" s="14" t="s">
        <v>83</v>
      </c>
      <c r="BK346" s="252">
        <f>ROUND(I346*H346,2)</f>
        <v>0</v>
      </c>
      <c r="BL346" s="14" t="s">
        <v>523</v>
      </c>
      <c r="BM346" s="251" t="s">
        <v>1361</v>
      </c>
    </row>
    <row r="347" s="2" customFormat="1" ht="16.5" customHeight="1">
      <c r="A347" s="35"/>
      <c r="B347" s="36"/>
      <c r="C347" s="239" t="s">
        <v>1362</v>
      </c>
      <c r="D347" s="239" t="s">
        <v>175</v>
      </c>
      <c r="E347" s="240" t="s">
        <v>538</v>
      </c>
      <c r="F347" s="241" t="s">
        <v>539</v>
      </c>
      <c r="G347" s="242" t="s">
        <v>504</v>
      </c>
      <c r="H347" s="243">
        <v>1</v>
      </c>
      <c r="I347" s="244"/>
      <c r="J347" s="245">
        <f>ROUND(I347*H347,2)</f>
        <v>0</v>
      </c>
      <c r="K347" s="246"/>
      <c r="L347" s="41"/>
      <c r="M347" s="247" t="s">
        <v>1</v>
      </c>
      <c r="N347" s="248" t="s">
        <v>41</v>
      </c>
      <c r="O347" s="88"/>
      <c r="P347" s="249">
        <f>O347*H347</f>
        <v>0</v>
      </c>
      <c r="Q347" s="249">
        <v>0</v>
      </c>
      <c r="R347" s="249">
        <f>Q347*H347</f>
        <v>0</v>
      </c>
      <c r="S347" s="249">
        <v>0</v>
      </c>
      <c r="T347" s="250">
        <f>S347*H347</f>
        <v>0</v>
      </c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R347" s="251" t="s">
        <v>523</v>
      </c>
      <c r="AT347" s="251" t="s">
        <v>175</v>
      </c>
      <c r="AU347" s="251" t="s">
        <v>85</v>
      </c>
      <c r="AY347" s="14" t="s">
        <v>172</v>
      </c>
      <c r="BE347" s="252">
        <f>IF(N347="základní",J347,0)</f>
        <v>0</v>
      </c>
      <c r="BF347" s="252">
        <f>IF(N347="snížená",J347,0)</f>
        <v>0</v>
      </c>
      <c r="BG347" s="252">
        <f>IF(N347="zákl. přenesená",J347,0)</f>
        <v>0</v>
      </c>
      <c r="BH347" s="252">
        <f>IF(N347="sníž. přenesená",J347,0)</f>
        <v>0</v>
      </c>
      <c r="BI347" s="252">
        <f>IF(N347="nulová",J347,0)</f>
        <v>0</v>
      </c>
      <c r="BJ347" s="14" t="s">
        <v>83</v>
      </c>
      <c r="BK347" s="252">
        <f>ROUND(I347*H347,2)</f>
        <v>0</v>
      </c>
      <c r="BL347" s="14" t="s">
        <v>523</v>
      </c>
      <c r="BM347" s="251" t="s">
        <v>1363</v>
      </c>
    </row>
    <row r="348" s="2" customFormat="1" ht="16.5" customHeight="1">
      <c r="A348" s="35"/>
      <c r="B348" s="36"/>
      <c r="C348" s="239" t="s">
        <v>1364</v>
      </c>
      <c r="D348" s="239" t="s">
        <v>175</v>
      </c>
      <c r="E348" s="240" t="s">
        <v>542</v>
      </c>
      <c r="F348" s="241" t="s">
        <v>543</v>
      </c>
      <c r="G348" s="242" t="s">
        <v>504</v>
      </c>
      <c r="H348" s="243">
        <v>1</v>
      </c>
      <c r="I348" s="244"/>
      <c r="J348" s="245">
        <f>ROUND(I348*H348,2)</f>
        <v>0</v>
      </c>
      <c r="K348" s="246"/>
      <c r="L348" s="41"/>
      <c r="M348" s="247" t="s">
        <v>1</v>
      </c>
      <c r="N348" s="248" t="s">
        <v>41</v>
      </c>
      <c r="O348" s="88"/>
      <c r="P348" s="249">
        <f>O348*H348</f>
        <v>0</v>
      </c>
      <c r="Q348" s="249">
        <v>0</v>
      </c>
      <c r="R348" s="249">
        <f>Q348*H348</f>
        <v>0</v>
      </c>
      <c r="S348" s="249">
        <v>0</v>
      </c>
      <c r="T348" s="250">
        <f>S348*H348</f>
        <v>0</v>
      </c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R348" s="251" t="s">
        <v>523</v>
      </c>
      <c r="AT348" s="251" t="s">
        <v>175</v>
      </c>
      <c r="AU348" s="251" t="s">
        <v>85</v>
      </c>
      <c r="AY348" s="14" t="s">
        <v>172</v>
      </c>
      <c r="BE348" s="252">
        <f>IF(N348="základní",J348,0)</f>
        <v>0</v>
      </c>
      <c r="BF348" s="252">
        <f>IF(N348="snížená",J348,0)</f>
        <v>0</v>
      </c>
      <c r="BG348" s="252">
        <f>IF(N348="zákl. přenesená",J348,0)</f>
        <v>0</v>
      </c>
      <c r="BH348" s="252">
        <f>IF(N348="sníž. přenesená",J348,0)</f>
        <v>0</v>
      </c>
      <c r="BI348" s="252">
        <f>IF(N348="nulová",J348,0)</f>
        <v>0</v>
      </c>
      <c r="BJ348" s="14" t="s">
        <v>83</v>
      </c>
      <c r="BK348" s="252">
        <f>ROUND(I348*H348,2)</f>
        <v>0</v>
      </c>
      <c r="BL348" s="14" t="s">
        <v>523</v>
      </c>
      <c r="BM348" s="251" t="s">
        <v>1365</v>
      </c>
    </row>
    <row r="349" s="12" customFormat="1" ht="22.8" customHeight="1">
      <c r="A349" s="12"/>
      <c r="B349" s="223"/>
      <c r="C349" s="224"/>
      <c r="D349" s="225" t="s">
        <v>75</v>
      </c>
      <c r="E349" s="237" t="s">
        <v>545</v>
      </c>
      <c r="F349" s="237" t="s">
        <v>546</v>
      </c>
      <c r="G349" s="224"/>
      <c r="H349" s="224"/>
      <c r="I349" s="227"/>
      <c r="J349" s="238">
        <f>BK349</f>
        <v>0</v>
      </c>
      <c r="K349" s="224"/>
      <c r="L349" s="229"/>
      <c r="M349" s="230"/>
      <c r="N349" s="231"/>
      <c r="O349" s="231"/>
      <c r="P349" s="232">
        <f>SUM(P350:P354)</f>
        <v>0</v>
      </c>
      <c r="Q349" s="231"/>
      <c r="R349" s="232">
        <f>SUM(R350:R354)</f>
        <v>0</v>
      </c>
      <c r="S349" s="231"/>
      <c r="T349" s="233">
        <f>SUM(T350:T354)</f>
        <v>0</v>
      </c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R349" s="234" t="s">
        <v>196</v>
      </c>
      <c r="AT349" s="235" t="s">
        <v>75</v>
      </c>
      <c r="AU349" s="235" t="s">
        <v>83</v>
      </c>
      <c r="AY349" s="234" t="s">
        <v>172</v>
      </c>
      <c r="BK349" s="236">
        <f>SUM(BK350:BK354)</f>
        <v>0</v>
      </c>
    </row>
    <row r="350" s="2" customFormat="1" ht="16.5" customHeight="1">
      <c r="A350" s="35"/>
      <c r="B350" s="36"/>
      <c r="C350" s="239" t="s">
        <v>1366</v>
      </c>
      <c r="D350" s="239" t="s">
        <v>175</v>
      </c>
      <c r="E350" s="240" t="s">
        <v>548</v>
      </c>
      <c r="F350" s="241" t="s">
        <v>549</v>
      </c>
      <c r="G350" s="242" t="s">
        <v>504</v>
      </c>
      <c r="H350" s="243">
        <v>1</v>
      </c>
      <c r="I350" s="244"/>
      <c r="J350" s="245">
        <f>ROUND(I350*H350,2)</f>
        <v>0</v>
      </c>
      <c r="K350" s="246"/>
      <c r="L350" s="41"/>
      <c r="M350" s="247" t="s">
        <v>1</v>
      </c>
      <c r="N350" s="248" t="s">
        <v>41</v>
      </c>
      <c r="O350" s="88"/>
      <c r="P350" s="249">
        <f>O350*H350</f>
        <v>0</v>
      </c>
      <c r="Q350" s="249">
        <v>0</v>
      </c>
      <c r="R350" s="249">
        <f>Q350*H350</f>
        <v>0</v>
      </c>
      <c r="S350" s="249">
        <v>0</v>
      </c>
      <c r="T350" s="250">
        <f>S350*H350</f>
        <v>0</v>
      </c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R350" s="251" t="s">
        <v>523</v>
      </c>
      <c r="AT350" s="251" t="s">
        <v>175</v>
      </c>
      <c r="AU350" s="251" t="s">
        <v>85</v>
      </c>
      <c r="AY350" s="14" t="s">
        <v>172</v>
      </c>
      <c r="BE350" s="252">
        <f>IF(N350="základní",J350,0)</f>
        <v>0</v>
      </c>
      <c r="BF350" s="252">
        <f>IF(N350="snížená",J350,0)</f>
        <v>0</v>
      </c>
      <c r="BG350" s="252">
        <f>IF(N350="zákl. přenesená",J350,0)</f>
        <v>0</v>
      </c>
      <c r="BH350" s="252">
        <f>IF(N350="sníž. přenesená",J350,0)</f>
        <v>0</v>
      </c>
      <c r="BI350" s="252">
        <f>IF(N350="nulová",J350,0)</f>
        <v>0</v>
      </c>
      <c r="BJ350" s="14" t="s">
        <v>83</v>
      </c>
      <c r="BK350" s="252">
        <f>ROUND(I350*H350,2)</f>
        <v>0</v>
      </c>
      <c r="BL350" s="14" t="s">
        <v>523</v>
      </c>
      <c r="BM350" s="251" t="s">
        <v>1367</v>
      </c>
    </row>
    <row r="351" s="2" customFormat="1" ht="21.75" customHeight="1">
      <c r="A351" s="35"/>
      <c r="B351" s="36"/>
      <c r="C351" s="239" t="s">
        <v>1368</v>
      </c>
      <c r="D351" s="239" t="s">
        <v>175</v>
      </c>
      <c r="E351" s="240" t="s">
        <v>552</v>
      </c>
      <c r="F351" s="241" t="s">
        <v>553</v>
      </c>
      <c r="G351" s="242" t="s">
        <v>504</v>
      </c>
      <c r="H351" s="243">
        <v>1</v>
      </c>
      <c r="I351" s="244"/>
      <c r="J351" s="245">
        <f>ROUND(I351*H351,2)</f>
        <v>0</v>
      </c>
      <c r="K351" s="246"/>
      <c r="L351" s="41"/>
      <c r="M351" s="247" t="s">
        <v>1</v>
      </c>
      <c r="N351" s="248" t="s">
        <v>41</v>
      </c>
      <c r="O351" s="88"/>
      <c r="P351" s="249">
        <f>O351*H351</f>
        <v>0</v>
      </c>
      <c r="Q351" s="249">
        <v>0</v>
      </c>
      <c r="R351" s="249">
        <f>Q351*H351</f>
        <v>0</v>
      </c>
      <c r="S351" s="249">
        <v>0</v>
      </c>
      <c r="T351" s="250">
        <f>S351*H351</f>
        <v>0</v>
      </c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R351" s="251" t="s">
        <v>523</v>
      </c>
      <c r="AT351" s="251" t="s">
        <v>175</v>
      </c>
      <c r="AU351" s="251" t="s">
        <v>85</v>
      </c>
      <c r="AY351" s="14" t="s">
        <v>172</v>
      </c>
      <c r="BE351" s="252">
        <f>IF(N351="základní",J351,0)</f>
        <v>0</v>
      </c>
      <c r="BF351" s="252">
        <f>IF(N351="snížená",J351,0)</f>
        <v>0</v>
      </c>
      <c r="BG351" s="252">
        <f>IF(N351="zákl. přenesená",J351,0)</f>
        <v>0</v>
      </c>
      <c r="BH351" s="252">
        <f>IF(N351="sníž. přenesená",J351,0)</f>
        <v>0</v>
      </c>
      <c r="BI351" s="252">
        <f>IF(N351="nulová",J351,0)</f>
        <v>0</v>
      </c>
      <c r="BJ351" s="14" t="s">
        <v>83</v>
      </c>
      <c r="BK351" s="252">
        <f>ROUND(I351*H351,2)</f>
        <v>0</v>
      </c>
      <c r="BL351" s="14" t="s">
        <v>523</v>
      </c>
      <c r="BM351" s="251" t="s">
        <v>1369</v>
      </c>
    </row>
    <row r="352" s="2" customFormat="1" ht="16.5" customHeight="1">
      <c r="A352" s="35"/>
      <c r="B352" s="36"/>
      <c r="C352" s="239" t="s">
        <v>1370</v>
      </c>
      <c r="D352" s="239" t="s">
        <v>175</v>
      </c>
      <c r="E352" s="240" t="s">
        <v>556</v>
      </c>
      <c r="F352" s="241" t="s">
        <v>154</v>
      </c>
      <c r="G352" s="242" t="s">
        <v>504</v>
      </c>
      <c r="H352" s="243">
        <v>1</v>
      </c>
      <c r="I352" s="244"/>
      <c r="J352" s="245">
        <f>ROUND(I352*H352,2)</f>
        <v>0</v>
      </c>
      <c r="K352" s="246"/>
      <c r="L352" s="41"/>
      <c r="M352" s="247" t="s">
        <v>1</v>
      </c>
      <c r="N352" s="248" t="s">
        <v>41</v>
      </c>
      <c r="O352" s="88"/>
      <c r="P352" s="249">
        <f>O352*H352</f>
        <v>0</v>
      </c>
      <c r="Q352" s="249">
        <v>0</v>
      </c>
      <c r="R352" s="249">
        <f>Q352*H352</f>
        <v>0</v>
      </c>
      <c r="S352" s="249">
        <v>0</v>
      </c>
      <c r="T352" s="250">
        <f>S352*H352</f>
        <v>0</v>
      </c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R352" s="251" t="s">
        <v>523</v>
      </c>
      <c r="AT352" s="251" t="s">
        <v>175</v>
      </c>
      <c r="AU352" s="251" t="s">
        <v>85</v>
      </c>
      <c r="AY352" s="14" t="s">
        <v>172</v>
      </c>
      <c r="BE352" s="252">
        <f>IF(N352="základní",J352,0)</f>
        <v>0</v>
      </c>
      <c r="BF352" s="252">
        <f>IF(N352="snížená",J352,0)</f>
        <v>0</v>
      </c>
      <c r="BG352" s="252">
        <f>IF(N352="zákl. přenesená",J352,0)</f>
        <v>0</v>
      </c>
      <c r="BH352" s="252">
        <f>IF(N352="sníž. přenesená",J352,0)</f>
        <v>0</v>
      </c>
      <c r="BI352" s="252">
        <f>IF(N352="nulová",J352,0)</f>
        <v>0</v>
      </c>
      <c r="BJ352" s="14" t="s">
        <v>83</v>
      </c>
      <c r="BK352" s="252">
        <f>ROUND(I352*H352,2)</f>
        <v>0</v>
      </c>
      <c r="BL352" s="14" t="s">
        <v>523</v>
      </c>
      <c r="BM352" s="251" t="s">
        <v>1371</v>
      </c>
    </row>
    <row r="353" s="2" customFormat="1" ht="16.5" customHeight="1">
      <c r="A353" s="35"/>
      <c r="B353" s="36"/>
      <c r="C353" s="239" t="s">
        <v>1372</v>
      </c>
      <c r="D353" s="239" t="s">
        <v>175</v>
      </c>
      <c r="E353" s="240" t="s">
        <v>559</v>
      </c>
      <c r="F353" s="241" t="s">
        <v>560</v>
      </c>
      <c r="G353" s="242" t="s">
        <v>504</v>
      </c>
      <c r="H353" s="243">
        <v>1</v>
      </c>
      <c r="I353" s="244"/>
      <c r="J353" s="245">
        <f>ROUND(I353*H353,2)</f>
        <v>0</v>
      </c>
      <c r="K353" s="246"/>
      <c r="L353" s="41"/>
      <c r="M353" s="247" t="s">
        <v>1</v>
      </c>
      <c r="N353" s="248" t="s">
        <v>41</v>
      </c>
      <c r="O353" s="88"/>
      <c r="P353" s="249">
        <f>O353*H353</f>
        <v>0</v>
      </c>
      <c r="Q353" s="249">
        <v>0</v>
      </c>
      <c r="R353" s="249">
        <f>Q353*H353</f>
        <v>0</v>
      </c>
      <c r="S353" s="249">
        <v>0</v>
      </c>
      <c r="T353" s="250">
        <f>S353*H353</f>
        <v>0</v>
      </c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R353" s="251" t="s">
        <v>523</v>
      </c>
      <c r="AT353" s="251" t="s">
        <v>175</v>
      </c>
      <c r="AU353" s="251" t="s">
        <v>85</v>
      </c>
      <c r="AY353" s="14" t="s">
        <v>172</v>
      </c>
      <c r="BE353" s="252">
        <f>IF(N353="základní",J353,0)</f>
        <v>0</v>
      </c>
      <c r="BF353" s="252">
        <f>IF(N353="snížená",J353,0)</f>
        <v>0</v>
      </c>
      <c r="BG353" s="252">
        <f>IF(N353="zákl. přenesená",J353,0)</f>
        <v>0</v>
      </c>
      <c r="BH353" s="252">
        <f>IF(N353="sníž. přenesená",J353,0)</f>
        <v>0</v>
      </c>
      <c r="BI353" s="252">
        <f>IF(N353="nulová",J353,0)</f>
        <v>0</v>
      </c>
      <c r="BJ353" s="14" t="s">
        <v>83</v>
      </c>
      <c r="BK353" s="252">
        <f>ROUND(I353*H353,2)</f>
        <v>0</v>
      </c>
      <c r="BL353" s="14" t="s">
        <v>523</v>
      </c>
      <c r="BM353" s="251" t="s">
        <v>1373</v>
      </c>
    </row>
    <row r="354" s="2" customFormat="1" ht="16.5" customHeight="1">
      <c r="A354" s="35"/>
      <c r="B354" s="36"/>
      <c r="C354" s="239" t="s">
        <v>1374</v>
      </c>
      <c r="D354" s="239" t="s">
        <v>175</v>
      </c>
      <c r="E354" s="240" t="s">
        <v>563</v>
      </c>
      <c r="F354" s="241" t="s">
        <v>564</v>
      </c>
      <c r="G354" s="242" t="s">
        <v>504</v>
      </c>
      <c r="H354" s="243">
        <v>1</v>
      </c>
      <c r="I354" s="244"/>
      <c r="J354" s="245">
        <f>ROUND(I354*H354,2)</f>
        <v>0</v>
      </c>
      <c r="K354" s="246"/>
      <c r="L354" s="41"/>
      <c r="M354" s="247" t="s">
        <v>1</v>
      </c>
      <c r="N354" s="248" t="s">
        <v>41</v>
      </c>
      <c r="O354" s="88"/>
      <c r="P354" s="249">
        <f>O354*H354</f>
        <v>0</v>
      </c>
      <c r="Q354" s="249">
        <v>0</v>
      </c>
      <c r="R354" s="249">
        <f>Q354*H354</f>
        <v>0</v>
      </c>
      <c r="S354" s="249">
        <v>0</v>
      </c>
      <c r="T354" s="250">
        <f>S354*H354</f>
        <v>0</v>
      </c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R354" s="251" t="s">
        <v>523</v>
      </c>
      <c r="AT354" s="251" t="s">
        <v>175</v>
      </c>
      <c r="AU354" s="251" t="s">
        <v>85</v>
      </c>
      <c r="AY354" s="14" t="s">
        <v>172</v>
      </c>
      <c r="BE354" s="252">
        <f>IF(N354="základní",J354,0)</f>
        <v>0</v>
      </c>
      <c r="BF354" s="252">
        <f>IF(N354="snížená",J354,0)</f>
        <v>0</v>
      </c>
      <c r="BG354" s="252">
        <f>IF(N354="zákl. přenesená",J354,0)</f>
        <v>0</v>
      </c>
      <c r="BH354" s="252">
        <f>IF(N354="sníž. přenesená",J354,0)</f>
        <v>0</v>
      </c>
      <c r="BI354" s="252">
        <f>IF(N354="nulová",J354,0)</f>
        <v>0</v>
      </c>
      <c r="BJ354" s="14" t="s">
        <v>83</v>
      </c>
      <c r="BK354" s="252">
        <f>ROUND(I354*H354,2)</f>
        <v>0</v>
      </c>
      <c r="BL354" s="14" t="s">
        <v>523</v>
      </c>
      <c r="BM354" s="251" t="s">
        <v>1375</v>
      </c>
    </row>
    <row r="355" s="12" customFormat="1" ht="22.8" customHeight="1">
      <c r="A355" s="12"/>
      <c r="B355" s="223"/>
      <c r="C355" s="224"/>
      <c r="D355" s="225" t="s">
        <v>75</v>
      </c>
      <c r="E355" s="237" t="s">
        <v>566</v>
      </c>
      <c r="F355" s="237" t="s">
        <v>151</v>
      </c>
      <c r="G355" s="224"/>
      <c r="H355" s="224"/>
      <c r="I355" s="227"/>
      <c r="J355" s="238">
        <f>BK355</f>
        <v>0</v>
      </c>
      <c r="K355" s="224"/>
      <c r="L355" s="229"/>
      <c r="M355" s="230"/>
      <c r="N355" s="231"/>
      <c r="O355" s="231"/>
      <c r="P355" s="232">
        <f>P356</f>
        <v>0</v>
      </c>
      <c r="Q355" s="231"/>
      <c r="R355" s="232">
        <f>R356</f>
        <v>0</v>
      </c>
      <c r="S355" s="231"/>
      <c r="T355" s="233">
        <f>T356</f>
        <v>0</v>
      </c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R355" s="234" t="s">
        <v>196</v>
      </c>
      <c r="AT355" s="235" t="s">
        <v>75</v>
      </c>
      <c r="AU355" s="235" t="s">
        <v>83</v>
      </c>
      <c r="AY355" s="234" t="s">
        <v>172</v>
      </c>
      <c r="BK355" s="236">
        <f>BK356</f>
        <v>0</v>
      </c>
    </row>
    <row r="356" s="2" customFormat="1" ht="16.5" customHeight="1">
      <c r="A356" s="35"/>
      <c r="B356" s="36"/>
      <c r="C356" s="239" t="s">
        <v>1376</v>
      </c>
      <c r="D356" s="239" t="s">
        <v>175</v>
      </c>
      <c r="E356" s="240" t="s">
        <v>568</v>
      </c>
      <c r="F356" s="241" t="s">
        <v>569</v>
      </c>
      <c r="G356" s="242" t="s">
        <v>504</v>
      </c>
      <c r="H356" s="243">
        <v>1</v>
      </c>
      <c r="I356" s="244"/>
      <c r="J356" s="245">
        <f>ROUND(I356*H356,2)</f>
        <v>0</v>
      </c>
      <c r="K356" s="246"/>
      <c r="L356" s="41"/>
      <c r="M356" s="247" t="s">
        <v>1</v>
      </c>
      <c r="N356" s="248" t="s">
        <v>41</v>
      </c>
      <c r="O356" s="88"/>
      <c r="P356" s="249">
        <f>O356*H356</f>
        <v>0</v>
      </c>
      <c r="Q356" s="249">
        <v>0</v>
      </c>
      <c r="R356" s="249">
        <f>Q356*H356</f>
        <v>0</v>
      </c>
      <c r="S356" s="249">
        <v>0</v>
      </c>
      <c r="T356" s="250">
        <f>S356*H356</f>
        <v>0</v>
      </c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R356" s="251" t="s">
        <v>523</v>
      </c>
      <c r="AT356" s="251" t="s">
        <v>175</v>
      </c>
      <c r="AU356" s="251" t="s">
        <v>85</v>
      </c>
      <c r="AY356" s="14" t="s">
        <v>172</v>
      </c>
      <c r="BE356" s="252">
        <f>IF(N356="základní",J356,0)</f>
        <v>0</v>
      </c>
      <c r="BF356" s="252">
        <f>IF(N356="snížená",J356,0)</f>
        <v>0</v>
      </c>
      <c r="BG356" s="252">
        <f>IF(N356="zákl. přenesená",J356,0)</f>
        <v>0</v>
      </c>
      <c r="BH356" s="252">
        <f>IF(N356="sníž. přenesená",J356,0)</f>
        <v>0</v>
      </c>
      <c r="BI356" s="252">
        <f>IF(N356="nulová",J356,0)</f>
        <v>0</v>
      </c>
      <c r="BJ356" s="14" t="s">
        <v>83</v>
      </c>
      <c r="BK356" s="252">
        <f>ROUND(I356*H356,2)</f>
        <v>0</v>
      </c>
      <c r="BL356" s="14" t="s">
        <v>523</v>
      </c>
      <c r="BM356" s="251" t="s">
        <v>1377</v>
      </c>
    </row>
    <row r="357" s="12" customFormat="1" ht="22.8" customHeight="1">
      <c r="A357" s="12"/>
      <c r="B357" s="223"/>
      <c r="C357" s="224"/>
      <c r="D357" s="225" t="s">
        <v>75</v>
      </c>
      <c r="E357" s="237" t="s">
        <v>571</v>
      </c>
      <c r="F357" s="237" t="s">
        <v>152</v>
      </c>
      <c r="G357" s="224"/>
      <c r="H357" s="224"/>
      <c r="I357" s="227"/>
      <c r="J357" s="238">
        <f>BK357</f>
        <v>0</v>
      </c>
      <c r="K357" s="224"/>
      <c r="L357" s="229"/>
      <c r="M357" s="230"/>
      <c r="N357" s="231"/>
      <c r="O357" s="231"/>
      <c r="P357" s="232">
        <f>P358</f>
        <v>0</v>
      </c>
      <c r="Q357" s="231"/>
      <c r="R357" s="232">
        <f>R358</f>
        <v>0</v>
      </c>
      <c r="S357" s="231"/>
      <c r="T357" s="233">
        <f>T358</f>
        <v>0</v>
      </c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R357" s="234" t="s">
        <v>196</v>
      </c>
      <c r="AT357" s="235" t="s">
        <v>75</v>
      </c>
      <c r="AU357" s="235" t="s">
        <v>83</v>
      </c>
      <c r="AY357" s="234" t="s">
        <v>172</v>
      </c>
      <c r="BK357" s="236">
        <f>BK358</f>
        <v>0</v>
      </c>
    </row>
    <row r="358" s="2" customFormat="1" ht="16.5" customHeight="1">
      <c r="A358" s="35"/>
      <c r="B358" s="36"/>
      <c r="C358" s="239" t="s">
        <v>1378</v>
      </c>
      <c r="D358" s="239" t="s">
        <v>175</v>
      </c>
      <c r="E358" s="240" t="s">
        <v>573</v>
      </c>
      <c r="F358" s="241" t="s">
        <v>152</v>
      </c>
      <c r="G358" s="242" t="s">
        <v>504</v>
      </c>
      <c r="H358" s="243">
        <v>1</v>
      </c>
      <c r="I358" s="244"/>
      <c r="J358" s="245">
        <f>ROUND(I358*H358,2)</f>
        <v>0</v>
      </c>
      <c r="K358" s="246"/>
      <c r="L358" s="41"/>
      <c r="M358" s="247" t="s">
        <v>1</v>
      </c>
      <c r="N358" s="248" t="s">
        <v>41</v>
      </c>
      <c r="O358" s="88"/>
      <c r="P358" s="249">
        <f>O358*H358</f>
        <v>0</v>
      </c>
      <c r="Q358" s="249">
        <v>0</v>
      </c>
      <c r="R358" s="249">
        <f>Q358*H358</f>
        <v>0</v>
      </c>
      <c r="S358" s="249">
        <v>0</v>
      </c>
      <c r="T358" s="250">
        <f>S358*H358</f>
        <v>0</v>
      </c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R358" s="251" t="s">
        <v>523</v>
      </c>
      <c r="AT358" s="251" t="s">
        <v>175</v>
      </c>
      <c r="AU358" s="251" t="s">
        <v>85</v>
      </c>
      <c r="AY358" s="14" t="s">
        <v>172</v>
      </c>
      <c r="BE358" s="252">
        <f>IF(N358="základní",J358,0)</f>
        <v>0</v>
      </c>
      <c r="BF358" s="252">
        <f>IF(N358="snížená",J358,0)</f>
        <v>0</v>
      </c>
      <c r="BG358" s="252">
        <f>IF(N358="zákl. přenesená",J358,0)</f>
        <v>0</v>
      </c>
      <c r="BH358" s="252">
        <f>IF(N358="sníž. přenesená",J358,0)</f>
        <v>0</v>
      </c>
      <c r="BI358" s="252">
        <f>IF(N358="nulová",J358,0)</f>
        <v>0</v>
      </c>
      <c r="BJ358" s="14" t="s">
        <v>83</v>
      </c>
      <c r="BK358" s="252">
        <f>ROUND(I358*H358,2)</f>
        <v>0</v>
      </c>
      <c r="BL358" s="14" t="s">
        <v>523</v>
      </c>
      <c r="BM358" s="251" t="s">
        <v>1379</v>
      </c>
    </row>
    <row r="359" s="12" customFormat="1" ht="22.8" customHeight="1">
      <c r="A359" s="12"/>
      <c r="B359" s="223"/>
      <c r="C359" s="224"/>
      <c r="D359" s="225" t="s">
        <v>75</v>
      </c>
      <c r="E359" s="237" t="s">
        <v>575</v>
      </c>
      <c r="F359" s="237" t="s">
        <v>120</v>
      </c>
      <c r="G359" s="224"/>
      <c r="H359" s="224"/>
      <c r="I359" s="227"/>
      <c r="J359" s="238">
        <f>BK359</f>
        <v>0</v>
      </c>
      <c r="K359" s="224"/>
      <c r="L359" s="229"/>
      <c r="M359" s="230"/>
      <c r="N359" s="231"/>
      <c r="O359" s="231"/>
      <c r="P359" s="232">
        <f>SUM(P360:P361)</f>
        <v>0</v>
      </c>
      <c r="Q359" s="231"/>
      <c r="R359" s="232">
        <f>SUM(R360:R361)</f>
        <v>0</v>
      </c>
      <c r="S359" s="231"/>
      <c r="T359" s="233">
        <f>SUM(T360:T361)</f>
        <v>0</v>
      </c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R359" s="234" t="s">
        <v>196</v>
      </c>
      <c r="AT359" s="235" t="s">
        <v>75</v>
      </c>
      <c r="AU359" s="235" t="s">
        <v>83</v>
      </c>
      <c r="AY359" s="234" t="s">
        <v>172</v>
      </c>
      <c r="BK359" s="236">
        <f>SUM(BK360:BK361)</f>
        <v>0</v>
      </c>
    </row>
    <row r="360" s="2" customFormat="1" ht="16.5" customHeight="1">
      <c r="A360" s="35"/>
      <c r="B360" s="36"/>
      <c r="C360" s="239" t="s">
        <v>1380</v>
      </c>
      <c r="D360" s="239" t="s">
        <v>175</v>
      </c>
      <c r="E360" s="240" t="s">
        <v>577</v>
      </c>
      <c r="F360" s="241" t="s">
        <v>120</v>
      </c>
      <c r="G360" s="242" t="s">
        <v>504</v>
      </c>
      <c r="H360" s="243">
        <v>1</v>
      </c>
      <c r="I360" s="244"/>
      <c r="J360" s="245">
        <f>ROUND(I360*H360,2)</f>
        <v>0</v>
      </c>
      <c r="K360" s="246"/>
      <c r="L360" s="41"/>
      <c r="M360" s="247" t="s">
        <v>1</v>
      </c>
      <c r="N360" s="248" t="s">
        <v>41</v>
      </c>
      <c r="O360" s="88"/>
      <c r="P360" s="249">
        <f>O360*H360</f>
        <v>0</v>
      </c>
      <c r="Q360" s="249">
        <v>0</v>
      </c>
      <c r="R360" s="249">
        <f>Q360*H360</f>
        <v>0</v>
      </c>
      <c r="S360" s="249">
        <v>0</v>
      </c>
      <c r="T360" s="250">
        <f>S360*H360</f>
        <v>0</v>
      </c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  <c r="AR360" s="251" t="s">
        <v>523</v>
      </c>
      <c r="AT360" s="251" t="s">
        <v>175</v>
      </c>
      <c r="AU360" s="251" t="s">
        <v>85</v>
      </c>
      <c r="AY360" s="14" t="s">
        <v>172</v>
      </c>
      <c r="BE360" s="252">
        <f>IF(N360="základní",J360,0)</f>
        <v>0</v>
      </c>
      <c r="BF360" s="252">
        <f>IF(N360="snížená",J360,0)</f>
        <v>0</v>
      </c>
      <c r="BG360" s="252">
        <f>IF(N360="zákl. přenesená",J360,0)</f>
        <v>0</v>
      </c>
      <c r="BH360" s="252">
        <f>IF(N360="sníž. přenesená",J360,0)</f>
        <v>0</v>
      </c>
      <c r="BI360" s="252">
        <f>IF(N360="nulová",J360,0)</f>
        <v>0</v>
      </c>
      <c r="BJ360" s="14" t="s">
        <v>83</v>
      </c>
      <c r="BK360" s="252">
        <f>ROUND(I360*H360,2)</f>
        <v>0</v>
      </c>
      <c r="BL360" s="14" t="s">
        <v>523</v>
      </c>
      <c r="BM360" s="251" t="s">
        <v>1381</v>
      </c>
    </row>
    <row r="361" s="2" customFormat="1" ht="16.5" customHeight="1">
      <c r="A361" s="35"/>
      <c r="B361" s="36"/>
      <c r="C361" s="239" t="s">
        <v>1382</v>
      </c>
      <c r="D361" s="239" t="s">
        <v>175</v>
      </c>
      <c r="E361" s="240" t="s">
        <v>580</v>
      </c>
      <c r="F361" s="241" t="s">
        <v>581</v>
      </c>
      <c r="G361" s="242" t="s">
        <v>504</v>
      </c>
      <c r="H361" s="243">
        <v>1</v>
      </c>
      <c r="I361" s="244"/>
      <c r="J361" s="245">
        <f>ROUND(I361*H361,2)</f>
        <v>0</v>
      </c>
      <c r="K361" s="246"/>
      <c r="L361" s="41"/>
      <c r="M361" s="265" t="s">
        <v>1</v>
      </c>
      <c r="N361" s="266" t="s">
        <v>41</v>
      </c>
      <c r="O361" s="267"/>
      <c r="P361" s="268">
        <f>O361*H361</f>
        <v>0</v>
      </c>
      <c r="Q361" s="268">
        <v>0</v>
      </c>
      <c r="R361" s="268">
        <f>Q361*H361</f>
        <v>0</v>
      </c>
      <c r="S361" s="268">
        <v>0</v>
      </c>
      <c r="T361" s="269">
        <f>S361*H361</f>
        <v>0</v>
      </c>
      <c r="U361" s="35"/>
      <c r="V361" s="35"/>
      <c r="W361" s="35"/>
      <c r="X361" s="35"/>
      <c r="Y361" s="35"/>
      <c r="Z361" s="35"/>
      <c r="AA361" s="35"/>
      <c r="AB361" s="35"/>
      <c r="AC361" s="35"/>
      <c r="AD361" s="35"/>
      <c r="AE361" s="35"/>
      <c r="AR361" s="251" t="s">
        <v>523</v>
      </c>
      <c r="AT361" s="251" t="s">
        <v>175</v>
      </c>
      <c r="AU361" s="251" t="s">
        <v>85</v>
      </c>
      <c r="AY361" s="14" t="s">
        <v>172</v>
      </c>
      <c r="BE361" s="252">
        <f>IF(N361="základní",J361,0)</f>
        <v>0</v>
      </c>
      <c r="BF361" s="252">
        <f>IF(N361="snížená",J361,0)</f>
        <v>0</v>
      </c>
      <c r="BG361" s="252">
        <f>IF(N361="zákl. přenesená",J361,0)</f>
        <v>0</v>
      </c>
      <c r="BH361" s="252">
        <f>IF(N361="sníž. přenesená",J361,0)</f>
        <v>0</v>
      </c>
      <c r="BI361" s="252">
        <f>IF(N361="nulová",J361,0)</f>
        <v>0</v>
      </c>
      <c r="BJ361" s="14" t="s">
        <v>83</v>
      </c>
      <c r="BK361" s="252">
        <f>ROUND(I361*H361,2)</f>
        <v>0</v>
      </c>
      <c r="BL361" s="14" t="s">
        <v>523</v>
      </c>
      <c r="BM361" s="251" t="s">
        <v>1383</v>
      </c>
    </row>
    <row r="362" s="2" customFormat="1" ht="6.96" customHeight="1">
      <c r="A362" s="35"/>
      <c r="B362" s="63"/>
      <c r="C362" s="64"/>
      <c r="D362" s="64"/>
      <c r="E362" s="64"/>
      <c r="F362" s="64"/>
      <c r="G362" s="64"/>
      <c r="H362" s="64"/>
      <c r="I362" s="64"/>
      <c r="J362" s="64"/>
      <c r="K362" s="64"/>
      <c r="L362" s="41"/>
      <c r="M362" s="35"/>
      <c r="O362" s="35"/>
      <c r="P362" s="35"/>
      <c r="Q362" s="35"/>
      <c r="R362" s="35"/>
      <c r="S362" s="35"/>
      <c r="T362" s="35"/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</row>
  </sheetData>
  <sheetProtection sheet="1" autoFilter="0" formatColumns="0" formatRows="0" objects="1" scenarios="1" spinCount="100000" saltValue="O5ziOypJ232HdgrPTkhLR3+vT8gK7uEbt1nZvFwcJ1UD5aNVP3LO3cubejL1yBaO+kE2ZjpUzU8YK3+cygcaGg==" hashValue="sdaEDdjNcyhMfXnQ+nn9+/0u85BUAe043Gn68zWYSfJ2IZgoqBXbNKzD0TUD43qUk4GEu+zxaDlfDX6BuNDCKA==" algorithmName="SHA-512" password="CC35"/>
  <autoFilter ref="C151:K361"/>
  <mergeCells count="17">
    <mergeCell ref="E7:H7"/>
    <mergeCell ref="E9:H9"/>
    <mergeCell ref="E11:H11"/>
    <mergeCell ref="E20:H20"/>
    <mergeCell ref="E29:H29"/>
    <mergeCell ref="E85:H85"/>
    <mergeCell ref="E87:H87"/>
    <mergeCell ref="E89:H89"/>
    <mergeCell ref="D124:F124"/>
    <mergeCell ref="D125:F125"/>
    <mergeCell ref="D126:F126"/>
    <mergeCell ref="D127:F127"/>
    <mergeCell ref="D128:F128"/>
    <mergeCell ref="E140:H140"/>
    <mergeCell ref="E142:H142"/>
    <mergeCell ref="E144:H144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107</v>
      </c>
    </row>
    <row r="3" s="1" customFormat="1" ht="6.96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7"/>
      <c r="AT3" s="14" t="s">
        <v>85</v>
      </c>
    </row>
    <row r="4" s="1" customFormat="1" ht="24.96" customHeight="1">
      <c r="B4" s="17"/>
      <c r="D4" s="145" t="s">
        <v>114</v>
      </c>
      <c r="L4" s="17"/>
      <c r="M4" s="146" t="s">
        <v>10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47" t="s">
        <v>16</v>
      </c>
      <c r="L6" s="17"/>
    </row>
    <row r="7" s="1" customFormat="1" ht="26.25" customHeight="1">
      <c r="B7" s="17"/>
      <c r="E7" s="148" t="str">
        <f>'Rekapitulace stavby'!K6</f>
        <v>Rekonstrukce plynových kotelen č.p. 206, 231, 232, 233, 234, Obec Lubenec</v>
      </c>
      <c r="F7" s="147"/>
      <c r="G7" s="147"/>
      <c r="H7" s="147"/>
      <c r="L7" s="17"/>
    </row>
    <row r="8" s="1" customFormat="1" ht="12" customHeight="1">
      <c r="B8" s="17"/>
      <c r="D8" s="147" t="s">
        <v>115</v>
      </c>
      <c r="L8" s="17"/>
    </row>
    <row r="9" s="2" customFormat="1" ht="16.5" customHeight="1">
      <c r="A9" s="35"/>
      <c r="B9" s="41"/>
      <c r="C9" s="35"/>
      <c r="D9" s="35"/>
      <c r="E9" s="148" t="s">
        <v>1384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 ht="12" customHeight="1">
      <c r="A10" s="35"/>
      <c r="B10" s="41"/>
      <c r="C10" s="35"/>
      <c r="D10" s="147" t="s">
        <v>117</v>
      </c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6.5" customHeight="1">
      <c r="A11" s="35"/>
      <c r="B11" s="41"/>
      <c r="C11" s="35"/>
      <c r="D11" s="35"/>
      <c r="E11" s="149" t="s">
        <v>118</v>
      </c>
      <c r="F11" s="35"/>
      <c r="G11" s="35"/>
      <c r="H11" s="35"/>
      <c r="I11" s="35"/>
      <c r="J11" s="35"/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>
      <c r="A12" s="35"/>
      <c r="B12" s="41"/>
      <c r="C12" s="35"/>
      <c r="D12" s="35"/>
      <c r="E12" s="35"/>
      <c r="F12" s="35"/>
      <c r="G12" s="35"/>
      <c r="H12" s="35"/>
      <c r="I12" s="35"/>
      <c r="J12" s="35"/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2" customHeight="1">
      <c r="A13" s="35"/>
      <c r="B13" s="41"/>
      <c r="C13" s="35"/>
      <c r="D13" s="147" t="s">
        <v>18</v>
      </c>
      <c r="E13" s="35"/>
      <c r="F13" s="138" t="s">
        <v>1</v>
      </c>
      <c r="G13" s="35"/>
      <c r="H13" s="35"/>
      <c r="I13" s="147" t="s">
        <v>19</v>
      </c>
      <c r="J13" s="138" t="s">
        <v>1</v>
      </c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47" t="s">
        <v>20</v>
      </c>
      <c r="E14" s="35"/>
      <c r="F14" s="138" t="s">
        <v>21</v>
      </c>
      <c r="G14" s="35"/>
      <c r="H14" s="35"/>
      <c r="I14" s="147" t="s">
        <v>22</v>
      </c>
      <c r="J14" s="150" t="str">
        <f>'Rekapitulace stavby'!AN8</f>
        <v>28. 3. 2023</v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0.8" customHeight="1">
      <c r="A15" s="35"/>
      <c r="B15" s="41"/>
      <c r="C15" s="35"/>
      <c r="D15" s="35"/>
      <c r="E15" s="35"/>
      <c r="F15" s="35"/>
      <c r="G15" s="35"/>
      <c r="H15" s="35"/>
      <c r="I15" s="35"/>
      <c r="J15" s="35"/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2" customHeight="1">
      <c r="A16" s="35"/>
      <c r="B16" s="41"/>
      <c r="C16" s="35"/>
      <c r="D16" s="147" t="s">
        <v>24</v>
      </c>
      <c r="E16" s="35"/>
      <c r="F16" s="35"/>
      <c r="G16" s="35"/>
      <c r="H16" s="35"/>
      <c r="I16" s="147" t="s">
        <v>25</v>
      </c>
      <c r="J16" s="138" t="s">
        <v>1</v>
      </c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8" customHeight="1">
      <c r="A17" s="35"/>
      <c r="B17" s="41"/>
      <c r="C17" s="35"/>
      <c r="D17" s="35"/>
      <c r="E17" s="138" t="s">
        <v>26</v>
      </c>
      <c r="F17" s="35"/>
      <c r="G17" s="35"/>
      <c r="H17" s="35"/>
      <c r="I17" s="147" t="s">
        <v>27</v>
      </c>
      <c r="J17" s="138" t="s">
        <v>1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6.96" customHeight="1">
      <c r="A18" s="35"/>
      <c r="B18" s="41"/>
      <c r="C18" s="35"/>
      <c r="D18" s="35"/>
      <c r="E18" s="35"/>
      <c r="F18" s="35"/>
      <c r="G18" s="35"/>
      <c r="H18" s="35"/>
      <c r="I18" s="35"/>
      <c r="J18" s="35"/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2" customHeight="1">
      <c r="A19" s="35"/>
      <c r="B19" s="41"/>
      <c r="C19" s="35"/>
      <c r="D19" s="147" t="s">
        <v>28</v>
      </c>
      <c r="E19" s="35"/>
      <c r="F19" s="35"/>
      <c r="G19" s="35"/>
      <c r="H19" s="35"/>
      <c r="I19" s="147" t="s">
        <v>25</v>
      </c>
      <c r="J19" s="30" t="str">
        <f>'Rekapitulace stavby'!AN13</f>
        <v>Vyplň údaj</v>
      </c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8" customHeight="1">
      <c r="A20" s="35"/>
      <c r="B20" s="41"/>
      <c r="C20" s="35"/>
      <c r="D20" s="35"/>
      <c r="E20" s="30" t="str">
        <f>'Rekapitulace stavby'!E14</f>
        <v>Vyplň údaj</v>
      </c>
      <c r="F20" s="138"/>
      <c r="G20" s="138"/>
      <c r="H20" s="138"/>
      <c r="I20" s="147" t="s">
        <v>27</v>
      </c>
      <c r="J20" s="30" t="str">
        <f>'Rekapitulace stavby'!AN14</f>
        <v>Vyplň údaj</v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6.96" customHeight="1">
      <c r="A21" s="35"/>
      <c r="B21" s="41"/>
      <c r="C21" s="35"/>
      <c r="D21" s="35"/>
      <c r="E21" s="35"/>
      <c r="F21" s="35"/>
      <c r="G21" s="35"/>
      <c r="H21" s="35"/>
      <c r="I21" s="35"/>
      <c r="J21" s="35"/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2" customHeight="1">
      <c r="A22" s="35"/>
      <c r="B22" s="41"/>
      <c r="C22" s="35"/>
      <c r="D22" s="147" t="s">
        <v>30</v>
      </c>
      <c r="E22" s="35"/>
      <c r="F22" s="35"/>
      <c r="G22" s="35"/>
      <c r="H22" s="35"/>
      <c r="I22" s="147" t="s">
        <v>25</v>
      </c>
      <c r="J22" s="138" t="s">
        <v>1</v>
      </c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8" customHeight="1">
      <c r="A23" s="35"/>
      <c r="B23" s="41"/>
      <c r="C23" s="35"/>
      <c r="D23" s="35"/>
      <c r="E23" s="138" t="s">
        <v>31</v>
      </c>
      <c r="F23" s="35"/>
      <c r="G23" s="35"/>
      <c r="H23" s="35"/>
      <c r="I23" s="147" t="s">
        <v>27</v>
      </c>
      <c r="J23" s="138" t="s">
        <v>1</v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6.96" customHeight="1">
      <c r="A24" s="35"/>
      <c r="B24" s="41"/>
      <c r="C24" s="35"/>
      <c r="D24" s="35"/>
      <c r="E24" s="35"/>
      <c r="F24" s="35"/>
      <c r="G24" s="35"/>
      <c r="H24" s="35"/>
      <c r="I24" s="35"/>
      <c r="J24" s="35"/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12" customHeight="1">
      <c r="A25" s="35"/>
      <c r="B25" s="41"/>
      <c r="C25" s="35"/>
      <c r="D25" s="147" t="s">
        <v>33</v>
      </c>
      <c r="E25" s="35"/>
      <c r="F25" s="35"/>
      <c r="G25" s="35"/>
      <c r="H25" s="35"/>
      <c r="I25" s="147" t="s">
        <v>25</v>
      </c>
      <c r="J25" s="138" t="s">
        <v>1</v>
      </c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8" customHeight="1">
      <c r="A26" s="35"/>
      <c r="B26" s="41"/>
      <c r="C26" s="35"/>
      <c r="D26" s="35"/>
      <c r="E26" s="138" t="s">
        <v>34</v>
      </c>
      <c r="F26" s="35"/>
      <c r="G26" s="35"/>
      <c r="H26" s="35"/>
      <c r="I26" s="147" t="s">
        <v>27</v>
      </c>
      <c r="J26" s="138" t="s">
        <v>1</v>
      </c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6.96" customHeight="1">
      <c r="A27" s="35"/>
      <c r="B27" s="41"/>
      <c r="C27" s="35"/>
      <c r="D27" s="35"/>
      <c r="E27" s="35"/>
      <c r="F27" s="35"/>
      <c r="G27" s="35"/>
      <c r="H27" s="35"/>
      <c r="I27" s="35"/>
      <c r="J27" s="35"/>
      <c r="K27" s="35"/>
      <c r="L27" s="60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12" customHeight="1">
      <c r="A28" s="35"/>
      <c r="B28" s="41"/>
      <c r="C28" s="35"/>
      <c r="D28" s="147" t="s">
        <v>35</v>
      </c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8" customFormat="1" ht="16.5" customHeight="1">
      <c r="A29" s="151"/>
      <c r="B29" s="152"/>
      <c r="C29" s="151"/>
      <c r="D29" s="151"/>
      <c r="E29" s="153" t="s">
        <v>1</v>
      </c>
      <c r="F29" s="153"/>
      <c r="G29" s="153"/>
      <c r="H29" s="153"/>
      <c r="I29" s="151"/>
      <c r="J29" s="151"/>
      <c r="K29" s="151"/>
      <c r="L29" s="154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</row>
    <row r="30" s="2" customFormat="1" ht="6.96" customHeight="1">
      <c r="A30" s="35"/>
      <c r="B30" s="41"/>
      <c r="C30" s="35"/>
      <c r="D30" s="35"/>
      <c r="E30" s="35"/>
      <c r="F30" s="35"/>
      <c r="G30" s="35"/>
      <c r="H30" s="35"/>
      <c r="I30" s="35"/>
      <c r="J30" s="35"/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55"/>
      <c r="E31" s="155"/>
      <c r="F31" s="155"/>
      <c r="G31" s="155"/>
      <c r="H31" s="155"/>
      <c r="I31" s="155"/>
      <c r="J31" s="155"/>
      <c r="K31" s="155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138" t="s">
        <v>119</v>
      </c>
      <c r="E32" s="35"/>
      <c r="F32" s="35"/>
      <c r="G32" s="35"/>
      <c r="H32" s="35"/>
      <c r="I32" s="35"/>
      <c r="J32" s="156">
        <f>J98</f>
        <v>0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41"/>
      <c r="C33" s="35"/>
      <c r="D33" s="157" t="s">
        <v>120</v>
      </c>
      <c r="E33" s="35"/>
      <c r="F33" s="35"/>
      <c r="G33" s="35"/>
      <c r="H33" s="35"/>
      <c r="I33" s="35"/>
      <c r="J33" s="156">
        <f>J122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25.44" customHeight="1">
      <c r="A34" s="35"/>
      <c r="B34" s="41"/>
      <c r="C34" s="35"/>
      <c r="D34" s="158" t="s">
        <v>36</v>
      </c>
      <c r="E34" s="35"/>
      <c r="F34" s="35"/>
      <c r="G34" s="35"/>
      <c r="H34" s="35"/>
      <c r="I34" s="35"/>
      <c r="J34" s="159">
        <f>ROUND(J32 + J33, 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="2" customFormat="1" ht="6.96" customHeight="1">
      <c r="A35" s="35"/>
      <c r="B35" s="41"/>
      <c r="C35" s="35"/>
      <c r="D35" s="155"/>
      <c r="E35" s="155"/>
      <c r="F35" s="155"/>
      <c r="G35" s="155"/>
      <c r="H35" s="155"/>
      <c r="I35" s="155"/>
      <c r="J35" s="155"/>
      <c r="K35" s="15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14.4" customHeight="1">
      <c r="A36" s="35"/>
      <c r="B36" s="41"/>
      <c r="C36" s="35"/>
      <c r="D36" s="35"/>
      <c r="E36" s="35"/>
      <c r="F36" s="160" t="s">
        <v>38</v>
      </c>
      <c r="G36" s="35"/>
      <c r="H36" s="35"/>
      <c r="I36" s="160" t="s">
        <v>37</v>
      </c>
      <c r="J36" s="160" t="s">
        <v>39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="2" customFormat="1" ht="14.4" customHeight="1">
      <c r="A37" s="35"/>
      <c r="B37" s="41"/>
      <c r="C37" s="35"/>
      <c r="D37" s="161" t="s">
        <v>40</v>
      </c>
      <c r="E37" s="147" t="s">
        <v>41</v>
      </c>
      <c r="F37" s="162">
        <f>ROUND((SUM(BE122:BE129) + SUM(BE151:BE267)),  2)</f>
        <v>0</v>
      </c>
      <c r="G37" s="35"/>
      <c r="H37" s="35"/>
      <c r="I37" s="163">
        <v>0.20999999999999999</v>
      </c>
      <c r="J37" s="162">
        <f>ROUND(((SUM(BE122:BE129) + SUM(BE151:BE267))*I37),  2)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14.4" customHeight="1">
      <c r="A38" s="35"/>
      <c r="B38" s="41"/>
      <c r="C38" s="35"/>
      <c r="D38" s="35"/>
      <c r="E38" s="147" t="s">
        <v>42</v>
      </c>
      <c r="F38" s="162">
        <f>ROUND((SUM(BF122:BF129) + SUM(BF151:BF267)),  2)</f>
        <v>0</v>
      </c>
      <c r="G38" s="35"/>
      <c r="H38" s="35"/>
      <c r="I38" s="163">
        <v>0.14999999999999999</v>
      </c>
      <c r="J38" s="162">
        <f>ROUND(((SUM(BF122:BF129) + SUM(BF151:BF267))*I38),  2)</f>
        <v>0</v>
      </c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47" t="s">
        <v>43</v>
      </c>
      <c r="F39" s="162">
        <f>ROUND((SUM(BG122:BG129) + SUM(BG151:BG267)),  2)</f>
        <v>0</v>
      </c>
      <c r="G39" s="35"/>
      <c r="H39" s="35"/>
      <c r="I39" s="163">
        <v>0.20999999999999999</v>
      </c>
      <c r="J39" s="162">
        <f>0</f>
        <v>0</v>
      </c>
      <c r="K39" s="35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hidden="1" s="2" customFormat="1" ht="14.4" customHeight="1">
      <c r="A40" s="35"/>
      <c r="B40" s="41"/>
      <c r="C40" s="35"/>
      <c r="D40" s="35"/>
      <c r="E40" s="147" t="s">
        <v>44</v>
      </c>
      <c r="F40" s="162">
        <f>ROUND((SUM(BH122:BH129) + SUM(BH151:BH267)),  2)</f>
        <v>0</v>
      </c>
      <c r="G40" s="35"/>
      <c r="H40" s="35"/>
      <c r="I40" s="163">
        <v>0.14999999999999999</v>
      </c>
      <c r="J40" s="162">
        <f>0</f>
        <v>0</v>
      </c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idden="1" s="2" customFormat="1" ht="14.4" customHeight="1">
      <c r="A41" s="35"/>
      <c r="B41" s="41"/>
      <c r="C41" s="35"/>
      <c r="D41" s="35"/>
      <c r="E41" s="147" t="s">
        <v>45</v>
      </c>
      <c r="F41" s="162">
        <f>ROUND((SUM(BI122:BI129) + SUM(BI151:BI267)),  2)</f>
        <v>0</v>
      </c>
      <c r="G41" s="35"/>
      <c r="H41" s="35"/>
      <c r="I41" s="163">
        <v>0</v>
      </c>
      <c r="J41" s="162">
        <f>0</f>
        <v>0</v>
      </c>
      <c r="K41" s="35"/>
      <c r="L41" s="60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="2" customFormat="1" ht="6.96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0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="2" customFormat="1" ht="25.44" customHeight="1">
      <c r="A43" s="35"/>
      <c r="B43" s="41"/>
      <c r="C43" s="164"/>
      <c r="D43" s="165" t="s">
        <v>46</v>
      </c>
      <c r="E43" s="166"/>
      <c r="F43" s="166"/>
      <c r="G43" s="167" t="s">
        <v>47</v>
      </c>
      <c r="H43" s="168" t="s">
        <v>48</v>
      </c>
      <c r="I43" s="166"/>
      <c r="J43" s="169">
        <f>SUM(J34:J41)</f>
        <v>0</v>
      </c>
      <c r="K43" s="170"/>
      <c r="L43" s="60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="2" customFormat="1" ht="14.4" customHeight="1">
      <c r="A44" s="35"/>
      <c r="B44" s="41"/>
      <c r="C44" s="35"/>
      <c r="D44" s="35"/>
      <c r="E44" s="35"/>
      <c r="F44" s="35"/>
      <c r="G44" s="35"/>
      <c r="H44" s="35"/>
      <c r="I44" s="35"/>
      <c r="J44" s="35"/>
      <c r="K44" s="35"/>
      <c r="L44" s="60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0"/>
      <c r="D50" s="171" t="s">
        <v>49</v>
      </c>
      <c r="E50" s="172"/>
      <c r="F50" s="172"/>
      <c r="G50" s="171" t="s">
        <v>50</v>
      </c>
      <c r="H50" s="172"/>
      <c r="I50" s="172"/>
      <c r="J50" s="172"/>
      <c r="K50" s="172"/>
      <c r="L50" s="60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73" t="s">
        <v>51</v>
      </c>
      <c r="E61" s="174"/>
      <c r="F61" s="175" t="s">
        <v>52</v>
      </c>
      <c r="G61" s="173" t="s">
        <v>51</v>
      </c>
      <c r="H61" s="174"/>
      <c r="I61" s="174"/>
      <c r="J61" s="176" t="s">
        <v>52</v>
      </c>
      <c r="K61" s="174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71" t="s">
        <v>53</v>
      </c>
      <c r="E65" s="177"/>
      <c r="F65" s="177"/>
      <c r="G65" s="171" t="s">
        <v>54</v>
      </c>
      <c r="H65" s="177"/>
      <c r="I65" s="177"/>
      <c r="J65" s="177"/>
      <c r="K65" s="177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73" t="s">
        <v>51</v>
      </c>
      <c r="E76" s="174"/>
      <c r="F76" s="175" t="s">
        <v>52</v>
      </c>
      <c r="G76" s="173" t="s">
        <v>51</v>
      </c>
      <c r="H76" s="174"/>
      <c r="I76" s="174"/>
      <c r="J76" s="176" t="s">
        <v>52</v>
      </c>
      <c r="K76" s="174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78"/>
      <c r="C77" s="179"/>
      <c r="D77" s="179"/>
      <c r="E77" s="179"/>
      <c r="F77" s="179"/>
      <c r="G77" s="179"/>
      <c r="H77" s="179"/>
      <c r="I77" s="179"/>
      <c r="J77" s="179"/>
      <c r="K77" s="179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0"/>
      <c r="C81" s="181"/>
      <c r="D81" s="181"/>
      <c r="E81" s="181"/>
      <c r="F81" s="181"/>
      <c r="G81" s="181"/>
      <c r="H81" s="181"/>
      <c r="I81" s="181"/>
      <c r="J81" s="181"/>
      <c r="K81" s="181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121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26.25" customHeight="1">
      <c r="A85" s="35"/>
      <c r="B85" s="36"/>
      <c r="C85" s="37"/>
      <c r="D85" s="37"/>
      <c r="E85" s="182" t="str">
        <f>E7</f>
        <v>Rekonstrukce plynových kotelen č.p. 206, 231, 232, 233, 234, Obec Lubenec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1" customFormat="1" ht="12" customHeight="1">
      <c r="B86" s="18"/>
      <c r="C86" s="29" t="s">
        <v>115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2" customFormat="1" ht="16.5" customHeight="1">
      <c r="A87" s="35"/>
      <c r="B87" s="36"/>
      <c r="C87" s="37"/>
      <c r="D87" s="37"/>
      <c r="E87" s="182" t="s">
        <v>1384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12" customHeight="1">
      <c r="A88" s="35"/>
      <c r="B88" s="36"/>
      <c r="C88" s="29" t="s">
        <v>117</v>
      </c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6.5" customHeight="1">
      <c r="A89" s="35"/>
      <c r="B89" s="36"/>
      <c r="C89" s="37"/>
      <c r="D89" s="37"/>
      <c r="E89" s="73" t="str">
        <f>E11</f>
        <v>D1.4.2 - Plynová odběrná zařízení</v>
      </c>
      <c r="F89" s="37"/>
      <c r="G89" s="37"/>
      <c r="H89" s="37"/>
      <c r="I89" s="37"/>
      <c r="J89" s="37"/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2" customHeight="1">
      <c r="A91" s="35"/>
      <c r="B91" s="36"/>
      <c r="C91" s="29" t="s">
        <v>20</v>
      </c>
      <c r="D91" s="37"/>
      <c r="E91" s="37"/>
      <c r="F91" s="24" t="str">
        <f>F14</f>
        <v>Lubenec</v>
      </c>
      <c r="G91" s="37"/>
      <c r="H91" s="37"/>
      <c r="I91" s="29" t="s">
        <v>22</v>
      </c>
      <c r="J91" s="76" t="str">
        <f>IF(J14="","",J14)</f>
        <v>28. 3. 2023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6.96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25.65" customHeight="1">
      <c r="A93" s="35"/>
      <c r="B93" s="36"/>
      <c r="C93" s="29" t="s">
        <v>24</v>
      </c>
      <c r="D93" s="37"/>
      <c r="E93" s="37"/>
      <c r="F93" s="24" t="str">
        <f>E17</f>
        <v>Obec Lubenec</v>
      </c>
      <c r="G93" s="37"/>
      <c r="H93" s="37"/>
      <c r="I93" s="29" t="s">
        <v>30</v>
      </c>
      <c r="J93" s="33" t="str">
        <f>E23</f>
        <v>Petr Wagner, Ing. Václav Remuta</v>
      </c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15.15" customHeight="1">
      <c r="A94" s="35"/>
      <c r="B94" s="36"/>
      <c r="C94" s="29" t="s">
        <v>28</v>
      </c>
      <c r="D94" s="37"/>
      <c r="E94" s="37"/>
      <c r="F94" s="24" t="str">
        <f>IF(E20="","",E20)</f>
        <v>Vyplň údaj</v>
      </c>
      <c r="G94" s="37"/>
      <c r="H94" s="37"/>
      <c r="I94" s="29" t="s">
        <v>33</v>
      </c>
      <c r="J94" s="33" t="str">
        <f>E26</f>
        <v>Petr Wagner</v>
      </c>
      <c r="K94" s="37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9.28" customHeight="1">
      <c r="A96" s="35"/>
      <c r="B96" s="36"/>
      <c r="C96" s="183" t="s">
        <v>122</v>
      </c>
      <c r="D96" s="184"/>
      <c r="E96" s="184"/>
      <c r="F96" s="184"/>
      <c r="G96" s="184"/>
      <c r="H96" s="184"/>
      <c r="I96" s="184"/>
      <c r="J96" s="185" t="s">
        <v>123</v>
      </c>
      <c r="K96" s="184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="2" customFormat="1" ht="10.32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0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22.8" customHeight="1">
      <c r="A98" s="35"/>
      <c r="B98" s="36"/>
      <c r="C98" s="186" t="s">
        <v>124</v>
      </c>
      <c r="D98" s="37"/>
      <c r="E98" s="37"/>
      <c r="F98" s="37"/>
      <c r="G98" s="37"/>
      <c r="H98" s="37"/>
      <c r="I98" s="37"/>
      <c r="J98" s="107">
        <f>J151</f>
        <v>0</v>
      </c>
      <c r="K98" s="37"/>
      <c r="L98" s="60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4" t="s">
        <v>125</v>
      </c>
    </row>
    <row r="99" s="9" customFormat="1" ht="24.96" customHeight="1">
      <c r="A99" s="9"/>
      <c r="B99" s="187"/>
      <c r="C99" s="188"/>
      <c r="D99" s="189" t="s">
        <v>126</v>
      </c>
      <c r="E99" s="190"/>
      <c r="F99" s="190"/>
      <c r="G99" s="190"/>
      <c r="H99" s="190"/>
      <c r="I99" s="190"/>
      <c r="J99" s="191">
        <f>J152</f>
        <v>0</v>
      </c>
      <c r="K99" s="188"/>
      <c r="L99" s="192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193"/>
      <c r="C100" s="130"/>
      <c r="D100" s="194" t="s">
        <v>127</v>
      </c>
      <c r="E100" s="195"/>
      <c r="F100" s="195"/>
      <c r="G100" s="195"/>
      <c r="H100" s="195"/>
      <c r="I100" s="195"/>
      <c r="J100" s="196">
        <f>J153</f>
        <v>0</v>
      </c>
      <c r="K100" s="130"/>
      <c r="L100" s="19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93"/>
      <c r="C101" s="130"/>
      <c r="D101" s="194" t="s">
        <v>128</v>
      </c>
      <c r="E101" s="195"/>
      <c r="F101" s="195"/>
      <c r="G101" s="195"/>
      <c r="H101" s="195"/>
      <c r="I101" s="195"/>
      <c r="J101" s="196">
        <f>J156</f>
        <v>0</v>
      </c>
      <c r="K101" s="130"/>
      <c r="L101" s="19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9" customFormat="1" ht="24.96" customHeight="1">
      <c r="A102" s="9"/>
      <c r="B102" s="187"/>
      <c r="C102" s="188"/>
      <c r="D102" s="189" t="s">
        <v>129</v>
      </c>
      <c r="E102" s="190"/>
      <c r="F102" s="190"/>
      <c r="G102" s="190"/>
      <c r="H102" s="190"/>
      <c r="I102" s="190"/>
      <c r="J102" s="191">
        <f>J162</f>
        <v>0</v>
      </c>
      <c r="K102" s="188"/>
      <c r="L102" s="192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10" customFormat="1" ht="19.92" customHeight="1">
      <c r="A103" s="10"/>
      <c r="B103" s="193"/>
      <c r="C103" s="130"/>
      <c r="D103" s="194" t="s">
        <v>130</v>
      </c>
      <c r="E103" s="195"/>
      <c r="F103" s="195"/>
      <c r="G103" s="195"/>
      <c r="H103" s="195"/>
      <c r="I103" s="195"/>
      <c r="J103" s="196">
        <f>J163</f>
        <v>0</v>
      </c>
      <c r="K103" s="130"/>
      <c r="L103" s="19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93"/>
      <c r="C104" s="130"/>
      <c r="D104" s="194" t="s">
        <v>131</v>
      </c>
      <c r="E104" s="195"/>
      <c r="F104" s="195"/>
      <c r="G104" s="195"/>
      <c r="H104" s="195"/>
      <c r="I104" s="195"/>
      <c r="J104" s="196">
        <f>J169</f>
        <v>0</v>
      </c>
      <c r="K104" s="130"/>
      <c r="L104" s="197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93"/>
      <c r="C105" s="130"/>
      <c r="D105" s="194" t="s">
        <v>132</v>
      </c>
      <c r="E105" s="195"/>
      <c r="F105" s="195"/>
      <c r="G105" s="195"/>
      <c r="H105" s="195"/>
      <c r="I105" s="195"/>
      <c r="J105" s="196">
        <f>J191</f>
        <v>0</v>
      </c>
      <c r="K105" s="130"/>
      <c r="L105" s="197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93"/>
      <c r="C106" s="130"/>
      <c r="D106" s="194" t="s">
        <v>133</v>
      </c>
      <c r="E106" s="195"/>
      <c r="F106" s="195"/>
      <c r="G106" s="195"/>
      <c r="H106" s="195"/>
      <c r="I106" s="195"/>
      <c r="J106" s="196">
        <f>J192</f>
        <v>0</v>
      </c>
      <c r="K106" s="130"/>
      <c r="L106" s="197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193"/>
      <c r="C107" s="130"/>
      <c r="D107" s="194" t="s">
        <v>134</v>
      </c>
      <c r="E107" s="195"/>
      <c r="F107" s="195"/>
      <c r="G107" s="195"/>
      <c r="H107" s="195"/>
      <c r="I107" s="195"/>
      <c r="J107" s="196">
        <f>J211</f>
        <v>0</v>
      </c>
      <c r="K107" s="130"/>
      <c r="L107" s="197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193"/>
      <c r="C108" s="130"/>
      <c r="D108" s="194" t="s">
        <v>135</v>
      </c>
      <c r="E108" s="195"/>
      <c r="F108" s="195"/>
      <c r="G108" s="195"/>
      <c r="H108" s="195"/>
      <c r="I108" s="195"/>
      <c r="J108" s="196">
        <f>J217</f>
        <v>0</v>
      </c>
      <c r="K108" s="130"/>
      <c r="L108" s="197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9" customFormat="1" ht="24.96" customHeight="1">
      <c r="A109" s="9"/>
      <c r="B109" s="187"/>
      <c r="C109" s="188"/>
      <c r="D109" s="189" t="s">
        <v>136</v>
      </c>
      <c r="E109" s="190"/>
      <c r="F109" s="190"/>
      <c r="G109" s="190"/>
      <c r="H109" s="190"/>
      <c r="I109" s="190"/>
      <c r="J109" s="191">
        <f>J229</f>
        <v>0</v>
      </c>
      <c r="K109" s="188"/>
      <c r="L109" s="192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="10" customFormat="1" ht="19.92" customHeight="1">
      <c r="A110" s="10"/>
      <c r="B110" s="193"/>
      <c r="C110" s="130"/>
      <c r="D110" s="194" t="s">
        <v>137</v>
      </c>
      <c r="E110" s="195"/>
      <c r="F110" s="195"/>
      <c r="G110" s="195"/>
      <c r="H110" s="195"/>
      <c r="I110" s="195"/>
      <c r="J110" s="196">
        <f>J230</f>
        <v>0</v>
      </c>
      <c r="K110" s="130"/>
      <c r="L110" s="197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="9" customFormat="1" ht="24.96" customHeight="1">
      <c r="A111" s="9"/>
      <c r="B111" s="187"/>
      <c r="C111" s="188"/>
      <c r="D111" s="189" t="s">
        <v>138</v>
      </c>
      <c r="E111" s="190"/>
      <c r="F111" s="190"/>
      <c r="G111" s="190"/>
      <c r="H111" s="190"/>
      <c r="I111" s="190"/>
      <c r="J111" s="191">
        <f>J239</f>
        <v>0</v>
      </c>
      <c r="K111" s="188"/>
      <c r="L111" s="192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</row>
    <row r="112" s="9" customFormat="1" ht="24.96" customHeight="1">
      <c r="A112" s="9"/>
      <c r="B112" s="187"/>
      <c r="C112" s="188"/>
      <c r="D112" s="189" t="s">
        <v>139</v>
      </c>
      <c r="E112" s="190"/>
      <c r="F112" s="190"/>
      <c r="G112" s="190"/>
      <c r="H112" s="190"/>
      <c r="I112" s="190"/>
      <c r="J112" s="191">
        <f>J243</f>
        <v>0</v>
      </c>
      <c r="K112" s="188"/>
      <c r="L112" s="192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</row>
    <row r="113" s="9" customFormat="1" ht="24.96" customHeight="1">
      <c r="A113" s="9"/>
      <c r="B113" s="187"/>
      <c r="C113" s="188"/>
      <c r="D113" s="189" t="s">
        <v>140</v>
      </c>
      <c r="E113" s="190"/>
      <c r="F113" s="190"/>
      <c r="G113" s="190"/>
      <c r="H113" s="190"/>
      <c r="I113" s="190"/>
      <c r="J113" s="191">
        <f>J246</f>
        <v>0</v>
      </c>
      <c r="K113" s="188"/>
      <c r="L113" s="192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</row>
    <row r="114" s="10" customFormat="1" ht="19.92" customHeight="1">
      <c r="A114" s="10"/>
      <c r="B114" s="193"/>
      <c r="C114" s="130"/>
      <c r="D114" s="194" t="s">
        <v>141</v>
      </c>
      <c r="E114" s="195"/>
      <c r="F114" s="195"/>
      <c r="G114" s="195"/>
      <c r="H114" s="195"/>
      <c r="I114" s="195"/>
      <c r="J114" s="196">
        <f>J247</f>
        <v>0</v>
      </c>
      <c r="K114" s="130"/>
      <c r="L114" s="197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="10" customFormat="1" ht="19.92" customHeight="1">
      <c r="A115" s="10"/>
      <c r="B115" s="193"/>
      <c r="C115" s="130"/>
      <c r="D115" s="194" t="s">
        <v>142</v>
      </c>
      <c r="E115" s="195"/>
      <c r="F115" s="195"/>
      <c r="G115" s="195"/>
      <c r="H115" s="195"/>
      <c r="I115" s="195"/>
      <c r="J115" s="196">
        <f>J249</f>
        <v>0</v>
      </c>
      <c r="K115" s="130"/>
      <c r="L115" s="197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="10" customFormat="1" ht="19.92" customHeight="1">
      <c r="A116" s="10"/>
      <c r="B116" s="193"/>
      <c r="C116" s="130"/>
      <c r="D116" s="194" t="s">
        <v>143</v>
      </c>
      <c r="E116" s="195"/>
      <c r="F116" s="195"/>
      <c r="G116" s="195"/>
      <c r="H116" s="195"/>
      <c r="I116" s="195"/>
      <c r="J116" s="196">
        <f>J255</f>
        <v>0</v>
      </c>
      <c r="K116" s="130"/>
      <c r="L116" s="197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="10" customFormat="1" ht="19.92" customHeight="1">
      <c r="A117" s="10"/>
      <c r="B117" s="193"/>
      <c r="C117" s="130"/>
      <c r="D117" s="194" t="s">
        <v>144</v>
      </c>
      <c r="E117" s="195"/>
      <c r="F117" s="195"/>
      <c r="G117" s="195"/>
      <c r="H117" s="195"/>
      <c r="I117" s="195"/>
      <c r="J117" s="196">
        <f>J261</f>
        <v>0</v>
      </c>
      <c r="K117" s="130"/>
      <c r="L117" s="197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="10" customFormat="1" ht="19.92" customHeight="1">
      <c r="A118" s="10"/>
      <c r="B118" s="193"/>
      <c r="C118" s="130"/>
      <c r="D118" s="194" t="s">
        <v>145</v>
      </c>
      <c r="E118" s="195"/>
      <c r="F118" s="195"/>
      <c r="G118" s="195"/>
      <c r="H118" s="195"/>
      <c r="I118" s="195"/>
      <c r="J118" s="196">
        <f>J263</f>
        <v>0</v>
      </c>
      <c r="K118" s="130"/>
      <c r="L118" s="197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="10" customFormat="1" ht="19.92" customHeight="1">
      <c r="A119" s="10"/>
      <c r="B119" s="193"/>
      <c r="C119" s="130"/>
      <c r="D119" s="194" t="s">
        <v>146</v>
      </c>
      <c r="E119" s="195"/>
      <c r="F119" s="195"/>
      <c r="G119" s="195"/>
      <c r="H119" s="195"/>
      <c r="I119" s="195"/>
      <c r="J119" s="196">
        <f>J265</f>
        <v>0</v>
      </c>
      <c r="K119" s="130"/>
      <c r="L119" s="197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="2" customFormat="1" ht="21.84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6.96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29.28" customHeight="1">
      <c r="A122" s="35"/>
      <c r="B122" s="36"/>
      <c r="C122" s="186" t="s">
        <v>147</v>
      </c>
      <c r="D122" s="37"/>
      <c r="E122" s="37"/>
      <c r="F122" s="37"/>
      <c r="G122" s="37"/>
      <c r="H122" s="37"/>
      <c r="I122" s="37"/>
      <c r="J122" s="198">
        <f>ROUND(J123 + J124 + J125 + J126 + J127 + J128,2)</f>
        <v>0</v>
      </c>
      <c r="K122" s="37"/>
      <c r="L122" s="60"/>
      <c r="N122" s="199" t="s">
        <v>40</v>
      </c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18" customHeight="1">
      <c r="A123" s="35"/>
      <c r="B123" s="36"/>
      <c r="C123" s="37"/>
      <c r="D123" s="200" t="s">
        <v>148</v>
      </c>
      <c r="E123" s="201"/>
      <c r="F123" s="201"/>
      <c r="G123" s="37"/>
      <c r="H123" s="37"/>
      <c r="I123" s="37"/>
      <c r="J123" s="202">
        <v>0</v>
      </c>
      <c r="K123" s="37"/>
      <c r="L123" s="203"/>
      <c r="M123" s="204"/>
      <c r="N123" s="205" t="s">
        <v>41</v>
      </c>
      <c r="O123" s="204"/>
      <c r="P123" s="204"/>
      <c r="Q123" s="204"/>
      <c r="R123" s="204"/>
      <c r="S123" s="206"/>
      <c r="T123" s="206"/>
      <c r="U123" s="206"/>
      <c r="V123" s="206"/>
      <c r="W123" s="206"/>
      <c r="X123" s="206"/>
      <c r="Y123" s="206"/>
      <c r="Z123" s="206"/>
      <c r="AA123" s="206"/>
      <c r="AB123" s="206"/>
      <c r="AC123" s="206"/>
      <c r="AD123" s="206"/>
      <c r="AE123" s="206"/>
      <c r="AF123" s="204"/>
      <c r="AG123" s="204"/>
      <c r="AH123" s="204"/>
      <c r="AI123" s="204"/>
      <c r="AJ123" s="204"/>
      <c r="AK123" s="204"/>
      <c r="AL123" s="204"/>
      <c r="AM123" s="204"/>
      <c r="AN123" s="204"/>
      <c r="AO123" s="204"/>
      <c r="AP123" s="204"/>
      <c r="AQ123" s="204"/>
      <c r="AR123" s="204"/>
      <c r="AS123" s="204"/>
      <c r="AT123" s="204"/>
      <c r="AU123" s="204"/>
      <c r="AV123" s="204"/>
      <c r="AW123" s="204"/>
      <c r="AX123" s="204"/>
      <c r="AY123" s="207" t="s">
        <v>149</v>
      </c>
      <c r="AZ123" s="204"/>
      <c r="BA123" s="204"/>
      <c r="BB123" s="204"/>
      <c r="BC123" s="204"/>
      <c r="BD123" s="204"/>
      <c r="BE123" s="208">
        <f>IF(N123="základní",J123,0)</f>
        <v>0</v>
      </c>
      <c r="BF123" s="208">
        <f>IF(N123="snížená",J123,0)</f>
        <v>0</v>
      </c>
      <c r="BG123" s="208">
        <f>IF(N123="zákl. přenesená",J123,0)</f>
        <v>0</v>
      </c>
      <c r="BH123" s="208">
        <f>IF(N123="sníž. přenesená",J123,0)</f>
        <v>0</v>
      </c>
      <c r="BI123" s="208">
        <f>IF(N123="nulová",J123,0)</f>
        <v>0</v>
      </c>
      <c r="BJ123" s="207" t="s">
        <v>83</v>
      </c>
      <c r="BK123" s="204"/>
      <c r="BL123" s="204"/>
      <c r="BM123" s="204"/>
    </row>
    <row r="124" s="2" customFormat="1" ht="18" customHeight="1">
      <c r="A124" s="35"/>
      <c r="B124" s="36"/>
      <c r="C124" s="37"/>
      <c r="D124" s="200" t="s">
        <v>150</v>
      </c>
      <c r="E124" s="201"/>
      <c r="F124" s="201"/>
      <c r="G124" s="37"/>
      <c r="H124" s="37"/>
      <c r="I124" s="37"/>
      <c r="J124" s="202">
        <v>0</v>
      </c>
      <c r="K124" s="37"/>
      <c r="L124" s="203"/>
      <c r="M124" s="204"/>
      <c r="N124" s="205" t="s">
        <v>41</v>
      </c>
      <c r="O124" s="204"/>
      <c r="P124" s="204"/>
      <c r="Q124" s="204"/>
      <c r="R124" s="204"/>
      <c r="S124" s="206"/>
      <c r="T124" s="206"/>
      <c r="U124" s="206"/>
      <c r="V124" s="206"/>
      <c r="W124" s="206"/>
      <c r="X124" s="206"/>
      <c r="Y124" s="206"/>
      <c r="Z124" s="206"/>
      <c r="AA124" s="206"/>
      <c r="AB124" s="206"/>
      <c r="AC124" s="206"/>
      <c r="AD124" s="206"/>
      <c r="AE124" s="206"/>
      <c r="AF124" s="204"/>
      <c r="AG124" s="204"/>
      <c r="AH124" s="204"/>
      <c r="AI124" s="204"/>
      <c r="AJ124" s="204"/>
      <c r="AK124" s="204"/>
      <c r="AL124" s="204"/>
      <c r="AM124" s="204"/>
      <c r="AN124" s="204"/>
      <c r="AO124" s="204"/>
      <c r="AP124" s="204"/>
      <c r="AQ124" s="204"/>
      <c r="AR124" s="204"/>
      <c r="AS124" s="204"/>
      <c r="AT124" s="204"/>
      <c r="AU124" s="204"/>
      <c r="AV124" s="204"/>
      <c r="AW124" s="204"/>
      <c r="AX124" s="204"/>
      <c r="AY124" s="207" t="s">
        <v>149</v>
      </c>
      <c r="AZ124" s="204"/>
      <c r="BA124" s="204"/>
      <c r="BB124" s="204"/>
      <c r="BC124" s="204"/>
      <c r="BD124" s="204"/>
      <c r="BE124" s="208">
        <f>IF(N124="základní",J124,0)</f>
        <v>0</v>
      </c>
      <c r="BF124" s="208">
        <f>IF(N124="snížená",J124,0)</f>
        <v>0</v>
      </c>
      <c r="BG124" s="208">
        <f>IF(N124="zákl. přenesená",J124,0)</f>
        <v>0</v>
      </c>
      <c r="BH124" s="208">
        <f>IF(N124="sníž. přenesená",J124,0)</f>
        <v>0</v>
      </c>
      <c r="BI124" s="208">
        <f>IF(N124="nulová",J124,0)</f>
        <v>0</v>
      </c>
      <c r="BJ124" s="207" t="s">
        <v>83</v>
      </c>
      <c r="BK124" s="204"/>
      <c r="BL124" s="204"/>
      <c r="BM124" s="204"/>
    </row>
    <row r="125" s="2" customFormat="1" ht="18" customHeight="1">
      <c r="A125" s="35"/>
      <c r="B125" s="36"/>
      <c r="C125" s="37"/>
      <c r="D125" s="200" t="s">
        <v>151</v>
      </c>
      <c r="E125" s="201"/>
      <c r="F125" s="201"/>
      <c r="G125" s="37"/>
      <c r="H125" s="37"/>
      <c r="I125" s="37"/>
      <c r="J125" s="202">
        <v>0</v>
      </c>
      <c r="K125" s="37"/>
      <c r="L125" s="203"/>
      <c r="M125" s="204"/>
      <c r="N125" s="205" t="s">
        <v>41</v>
      </c>
      <c r="O125" s="204"/>
      <c r="P125" s="204"/>
      <c r="Q125" s="204"/>
      <c r="R125" s="204"/>
      <c r="S125" s="206"/>
      <c r="T125" s="206"/>
      <c r="U125" s="206"/>
      <c r="V125" s="206"/>
      <c r="W125" s="206"/>
      <c r="X125" s="206"/>
      <c r="Y125" s="206"/>
      <c r="Z125" s="206"/>
      <c r="AA125" s="206"/>
      <c r="AB125" s="206"/>
      <c r="AC125" s="206"/>
      <c r="AD125" s="206"/>
      <c r="AE125" s="206"/>
      <c r="AF125" s="204"/>
      <c r="AG125" s="204"/>
      <c r="AH125" s="204"/>
      <c r="AI125" s="204"/>
      <c r="AJ125" s="204"/>
      <c r="AK125" s="204"/>
      <c r="AL125" s="204"/>
      <c r="AM125" s="204"/>
      <c r="AN125" s="204"/>
      <c r="AO125" s="204"/>
      <c r="AP125" s="204"/>
      <c r="AQ125" s="204"/>
      <c r="AR125" s="204"/>
      <c r="AS125" s="204"/>
      <c r="AT125" s="204"/>
      <c r="AU125" s="204"/>
      <c r="AV125" s="204"/>
      <c r="AW125" s="204"/>
      <c r="AX125" s="204"/>
      <c r="AY125" s="207" t="s">
        <v>149</v>
      </c>
      <c r="AZ125" s="204"/>
      <c r="BA125" s="204"/>
      <c r="BB125" s="204"/>
      <c r="BC125" s="204"/>
      <c r="BD125" s="204"/>
      <c r="BE125" s="208">
        <f>IF(N125="základní",J125,0)</f>
        <v>0</v>
      </c>
      <c r="BF125" s="208">
        <f>IF(N125="snížená",J125,0)</f>
        <v>0</v>
      </c>
      <c r="BG125" s="208">
        <f>IF(N125="zákl. přenesená",J125,0)</f>
        <v>0</v>
      </c>
      <c r="BH125" s="208">
        <f>IF(N125="sníž. přenesená",J125,0)</f>
        <v>0</v>
      </c>
      <c r="BI125" s="208">
        <f>IF(N125="nulová",J125,0)</f>
        <v>0</v>
      </c>
      <c r="BJ125" s="207" t="s">
        <v>83</v>
      </c>
      <c r="BK125" s="204"/>
      <c r="BL125" s="204"/>
      <c r="BM125" s="204"/>
    </row>
    <row r="126" s="2" customFormat="1" ht="18" customHeight="1">
      <c r="A126" s="35"/>
      <c r="B126" s="36"/>
      <c r="C126" s="37"/>
      <c r="D126" s="200" t="s">
        <v>152</v>
      </c>
      <c r="E126" s="201"/>
      <c r="F126" s="201"/>
      <c r="G126" s="37"/>
      <c r="H126" s="37"/>
      <c r="I126" s="37"/>
      <c r="J126" s="202">
        <v>0</v>
      </c>
      <c r="K126" s="37"/>
      <c r="L126" s="203"/>
      <c r="M126" s="204"/>
      <c r="N126" s="205" t="s">
        <v>41</v>
      </c>
      <c r="O126" s="204"/>
      <c r="P126" s="204"/>
      <c r="Q126" s="204"/>
      <c r="R126" s="204"/>
      <c r="S126" s="206"/>
      <c r="T126" s="206"/>
      <c r="U126" s="206"/>
      <c r="V126" s="206"/>
      <c r="W126" s="206"/>
      <c r="X126" s="206"/>
      <c r="Y126" s="206"/>
      <c r="Z126" s="206"/>
      <c r="AA126" s="206"/>
      <c r="AB126" s="206"/>
      <c r="AC126" s="206"/>
      <c r="AD126" s="206"/>
      <c r="AE126" s="206"/>
      <c r="AF126" s="204"/>
      <c r="AG126" s="204"/>
      <c r="AH126" s="204"/>
      <c r="AI126" s="204"/>
      <c r="AJ126" s="204"/>
      <c r="AK126" s="204"/>
      <c r="AL126" s="204"/>
      <c r="AM126" s="204"/>
      <c r="AN126" s="204"/>
      <c r="AO126" s="204"/>
      <c r="AP126" s="204"/>
      <c r="AQ126" s="204"/>
      <c r="AR126" s="204"/>
      <c r="AS126" s="204"/>
      <c r="AT126" s="204"/>
      <c r="AU126" s="204"/>
      <c r="AV126" s="204"/>
      <c r="AW126" s="204"/>
      <c r="AX126" s="204"/>
      <c r="AY126" s="207" t="s">
        <v>149</v>
      </c>
      <c r="AZ126" s="204"/>
      <c r="BA126" s="204"/>
      <c r="BB126" s="204"/>
      <c r="BC126" s="204"/>
      <c r="BD126" s="204"/>
      <c r="BE126" s="208">
        <f>IF(N126="základní",J126,0)</f>
        <v>0</v>
      </c>
      <c r="BF126" s="208">
        <f>IF(N126="snížená",J126,0)</f>
        <v>0</v>
      </c>
      <c r="BG126" s="208">
        <f>IF(N126="zákl. přenesená",J126,0)</f>
        <v>0</v>
      </c>
      <c r="BH126" s="208">
        <f>IF(N126="sníž. přenesená",J126,0)</f>
        <v>0</v>
      </c>
      <c r="BI126" s="208">
        <f>IF(N126="nulová",J126,0)</f>
        <v>0</v>
      </c>
      <c r="BJ126" s="207" t="s">
        <v>83</v>
      </c>
      <c r="BK126" s="204"/>
      <c r="BL126" s="204"/>
      <c r="BM126" s="204"/>
    </row>
    <row r="127" s="2" customFormat="1" ht="18" customHeight="1">
      <c r="A127" s="35"/>
      <c r="B127" s="36"/>
      <c r="C127" s="37"/>
      <c r="D127" s="200" t="s">
        <v>153</v>
      </c>
      <c r="E127" s="201"/>
      <c r="F127" s="201"/>
      <c r="G127" s="37"/>
      <c r="H127" s="37"/>
      <c r="I127" s="37"/>
      <c r="J127" s="202">
        <v>0</v>
      </c>
      <c r="K127" s="37"/>
      <c r="L127" s="203"/>
      <c r="M127" s="204"/>
      <c r="N127" s="205" t="s">
        <v>41</v>
      </c>
      <c r="O127" s="204"/>
      <c r="P127" s="204"/>
      <c r="Q127" s="204"/>
      <c r="R127" s="204"/>
      <c r="S127" s="206"/>
      <c r="T127" s="206"/>
      <c r="U127" s="206"/>
      <c r="V127" s="206"/>
      <c r="W127" s="206"/>
      <c r="X127" s="206"/>
      <c r="Y127" s="206"/>
      <c r="Z127" s="206"/>
      <c r="AA127" s="206"/>
      <c r="AB127" s="206"/>
      <c r="AC127" s="206"/>
      <c r="AD127" s="206"/>
      <c r="AE127" s="206"/>
      <c r="AF127" s="204"/>
      <c r="AG127" s="204"/>
      <c r="AH127" s="204"/>
      <c r="AI127" s="204"/>
      <c r="AJ127" s="204"/>
      <c r="AK127" s="204"/>
      <c r="AL127" s="204"/>
      <c r="AM127" s="204"/>
      <c r="AN127" s="204"/>
      <c r="AO127" s="204"/>
      <c r="AP127" s="204"/>
      <c r="AQ127" s="204"/>
      <c r="AR127" s="204"/>
      <c r="AS127" s="204"/>
      <c r="AT127" s="204"/>
      <c r="AU127" s="204"/>
      <c r="AV127" s="204"/>
      <c r="AW127" s="204"/>
      <c r="AX127" s="204"/>
      <c r="AY127" s="207" t="s">
        <v>149</v>
      </c>
      <c r="AZ127" s="204"/>
      <c r="BA127" s="204"/>
      <c r="BB127" s="204"/>
      <c r="BC127" s="204"/>
      <c r="BD127" s="204"/>
      <c r="BE127" s="208">
        <f>IF(N127="základní",J127,0)</f>
        <v>0</v>
      </c>
      <c r="BF127" s="208">
        <f>IF(N127="snížená",J127,0)</f>
        <v>0</v>
      </c>
      <c r="BG127" s="208">
        <f>IF(N127="zákl. přenesená",J127,0)</f>
        <v>0</v>
      </c>
      <c r="BH127" s="208">
        <f>IF(N127="sníž. přenesená",J127,0)</f>
        <v>0</v>
      </c>
      <c r="BI127" s="208">
        <f>IF(N127="nulová",J127,0)</f>
        <v>0</v>
      </c>
      <c r="BJ127" s="207" t="s">
        <v>83</v>
      </c>
      <c r="BK127" s="204"/>
      <c r="BL127" s="204"/>
      <c r="BM127" s="204"/>
    </row>
    <row r="128" s="2" customFormat="1" ht="18" customHeight="1">
      <c r="A128" s="35"/>
      <c r="B128" s="36"/>
      <c r="C128" s="37"/>
      <c r="D128" s="201" t="s">
        <v>154</v>
      </c>
      <c r="E128" s="37"/>
      <c r="F128" s="37"/>
      <c r="G128" s="37"/>
      <c r="H128" s="37"/>
      <c r="I128" s="37"/>
      <c r="J128" s="202">
        <f>ROUND(J32*T128,2)</f>
        <v>0</v>
      </c>
      <c r="K128" s="37"/>
      <c r="L128" s="203"/>
      <c r="M128" s="204"/>
      <c r="N128" s="205" t="s">
        <v>41</v>
      </c>
      <c r="O128" s="204"/>
      <c r="P128" s="204"/>
      <c r="Q128" s="204"/>
      <c r="R128" s="204"/>
      <c r="S128" s="206"/>
      <c r="T128" s="206"/>
      <c r="U128" s="206"/>
      <c r="V128" s="206"/>
      <c r="W128" s="206"/>
      <c r="X128" s="206"/>
      <c r="Y128" s="206"/>
      <c r="Z128" s="206"/>
      <c r="AA128" s="206"/>
      <c r="AB128" s="206"/>
      <c r="AC128" s="206"/>
      <c r="AD128" s="206"/>
      <c r="AE128" s="206"/>
      <c r="AF128" s="204"/>
      <c r="AG128" s="204"/>
      <c r="AH128" s="204"/>
      <c r="AI128" s="204"/>
      <c r="AJ128" s="204"/>
      <c r="AK128" s="204"/>
      <c r="AL128" s="204"/>
      <c r="AM128" s="204"/>
      <c r="AN128" s="204"/>
      <c r="AO128" s="204"/>
      <c r="AP128" s="204"/>
      <c r="AQ128" s="204"/>
      <c r="AR128" s="204"/>
      <c r="AS128" s="204"/>
      <c r="AT128" s="204"/>
      <c r="AU128" s="204"/>
      <c r="AV128" s="204"/>
      <c r="AW128" s="204"/>
      <c r="AX128" s="204"/>
      <c r="AY128" s="207" t="s">
        <v>155</v>
      </c>
      <c r="AZ128" s="204"/>
      <c r="BA128" s="204"/>
      <c r="BB128" s="204"/>
      <c r="BC128" s="204"/>
      <c r="BD128" s="204"/>
      <c r="BE128" s="208">
        <f>IF(N128="základní",J128,0)</f>
        <v>0</v>
      </c>
      <c r="BF128" s="208">
        <f>IF(N128="snížená",J128,0)</f>
        <v>0</v>
      </c>
      <c r="BG128" s="208">
        <f>IF(N128="zákl. přenesená",J128,0)</f>
        <v>0</v>
      </c>
      <c r="BH128" s="208">
        <f>IF(N128="sníž. přenesená",J128,0)</f>
        <v>0</v>
      </c>
      <c r="BI128" s="208">
        <f>IF(N128="nulová",J128,0)</f>
        <v>0</v>
      </c>
      <c r="BJ128" s="207" t="s">
        <v>83</v>
      </c>
      <c r="BK128" s="204"/>
      <c r="BL128" s="204"/>
      <c r="BM128" s="204"/>
    </row>
    <row r="129" s="2" customFormat="1">
      <c r="A129" s="35"/>
      <c r="B129" s="36"/>
      <c r="C129" s="37"/>
      <c r="D129" s="37"/>
      <c r="E129" s="37"/>
      <c r="F129" s="37"/>
      <c r="G129" s="37"/>
      <c r="H129" s="37"/>
      <c r="I129" s="37"/>
      <c r="J129" s="37"/>
      <c r="K129" s="37"/>
      <c r="L129" s="60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="2" customFormat="1" ht="29.28" customHeight="1">
      <c r="A130" s="35"/>
      <c r="B130" s="36"/>
      <c r="C130" s="209" t="s">
        <v>156</v>
      </c>
      <c r="D130" s="184"/>
      <c r="E130" s="184"/>
      <c r="F130" s="184"/>
      <c r="G130" s="184"/>
      <c r="H130" s="184"/>
      <c r="I130" s="184"/>
      <c r="J130" s="210">
        <f>ROUND(J98+J122,2)</f>
        <v>0</v>
      </c>
      <c r="K130" s="184"/>
      <c r="L130" s="60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="2" customFormat="1" ht="6.96" customHeight="1">
      <c r="A131" s="35"/>
      <c r="B131" s="63"/>
      <c r="C131" s="64"/>
      <c r="D131" s="64"/>
      <c r="E131" s="64"/>
      <c r="F131" s="64"/>
      <c r="G131" s="64"/>
      <c r="H131" s="64"/>
      <c r="I131" s="64"/>
      <c r="J131" s="64"/>
      <c r="K131" s="64"/>
      <c r="L131" s="60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5" s="2" customFormat="1" ht="6.96" customHeight="1">
      <c r="A135" s="35"/>
      <c r="B135" s="65"/>
      <c r="C135" s="66"/>
      <c r="D135" s="66"/>
      <c r="E135" s="66"/>
      <c r="F135" s="66"/>
      <c r="G135" s="66"/>
      <c r="H135" s="66"/>
      <c r="I135" s="66"/>
      <c r="J135" s="66"/>
      <c r="K135" s="66"/>
      <c r="L135" s="60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</row>
    <row r="136" s="2" customFormat="1" ht="24.96" customHeight="1">
      <c r="A136" s="35"/>
      <c r="B136" s="36"/>
      <c r="C136" s="20" t="s">
        <v>157</v>
      </c>
      <c r="D136" s="37"/>
      <c r="E136" s="37"/>
      <c r="F136" s="37"/>
      <c r="G136" s="37"/>
      <c r="H136" s="37"/>
      <c r="I136" s="37"/>
      <c r="J136" s="37"/>
      <c r="K136" s="37"/>
      <c r="L136" s="60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</row>
    <row r="137" s="2" customFormat="1" ht="6.96" customHeight="1">
      <c r="A137" s="35"/>
      <c r="B137" s="36"/>
      <c r="C137" s="37"/>
      <c r="D137" s="37"/>
      <c r="E137" s="37"/>
      <c r="F137" s="37"/>
      <c r="G137" s="37"/>
      <c r="H137" s="37"/>
      <c r="I137" s="37"/>
      <c r="J137" s="37"/>
      <c r="K137" s="37"/>
      <c r="L137" s="60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</row>
    <row r="138" s="2" customFormat="1" ht="12" customHeight="1">
      <c r="A138" s="35"/>
      <c r="B138" s="36"/>
      <c r="C138" s="29" t="s">
        <v>16</v>
      </c>
      <c r="D138" s="37"/>
      <c r="E138" s="37"/>
      <c r="F138" s="37"/>
      <c r="G138" s="37"/>
      <c r="H138" s="37"/>
      <c r="I138" s="37"/>
      <c r="J138" s="37"/>
      <c r="K138" s="37"/>
      <c r="L138" s="60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</row>
    <row r="139" s="2" customFormat="1" ht="26.25" customHeight="1">
      <c r="A139" s="35"/>
      <c r="B139" s="36"/>
      <c r="C139" s="37"/>
      <c r="D139" s="37"/>
      <c r="E139" s="182" t="str">
        <f>E7</f>
        <v>Rekonstrukce plynových kotelen č.p. 206, 231, 232, 233, 234, Obec Lubenec</v>
      </c>
      <c r="F139" s="29"/>
      <c r="G139" s="29"/>
      <c r="H139" s="29"/>
      <c r="I139" s="37"/>
      <c r="J139" s="37"/>
      <c r="K139" s="37"/>
      <c r="L139" s="60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</row>
    <row r="140" s="1" customFormat="1" ht="12" customHeight="1">
      <c r="B140" s="18"/>
      <c r="C140" s="29" t="s">
        <v>115</v>
      </c>
      <c r="D140" s="19"/>
      <c r="E140" s="19"/>
      <c r="F140" s="19"/>
      <c r="G140" s="19"/>
      <c r="H140" s="19"/>
      <c r="I140" s="19"/>
      <c r="J140" s="19"/>
      <c r="K140" s="19"/>
      <c r="L140" s="17"/>
    </row>
    <row r="141" s="2" customFormat="1" ht="16.5" customHeight="1">
      <c r="A141" s="35"/>
      <c r="B141" s="36"/>
      <c r="C141" s="37"/>
      <c r="D141" s="37"/>
      <c r="E141" s="182" t="s">
        <v>1384</v>
      </c>
      <c r="F141" s="37"/>
      <c r="G141" s="37"/>
      <c r="H141" s="37"/>
      <c r="I141" s="37"/>
      <c r="J141" s="37"/>
      <c r="K141" s="37"/>
      <c r="L141" s="60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</row>
    <row r="142" s="2" customFormat="1" ht="12" customHeight="1">
      <c r="A142" s="35"/>
      <c r="B142" s="36"/>
      <c r="C142" s="29" t="s">
        <v>117</v>
      </c>
      <c r="D142" s="37"/>
      <c r="E142" s="37"/>
      <c r="F142" s="37"/>
      <c r="G142" s="37"/>
      <c r="H142" s="37"/>
      <c r="I142" s="37"/>
      <c r="J142" s="37"/>
      <c r="K142" s="37"/>
      <c r="L142" s="60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</row>
    <row r="143" s="2" customFormat="1" ht="16.5" customHeight="1">
      <c r="A143" s="35"/>
      <c r="B143" s="36"/>
      <c r="C143" s="37"/>
      <c r="D143" s="37"/>
      <c r="E143" s="73" t="str">
        <f>E11</f>
        <v>D1.4.2 - Plynová odběrná zařízení</v>
      </c>
      <c r="F143" s="37"/>
      <c r="G143" s="37"/>
      <c r="H143" s="37"/>
      <c r="I143" s="37"/>
      <c r="J143" s="37"/>
      <c r="K143" s="37"/>
      <c r="L143" s="60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</row>
    <row r="144" s="2" customFormat="1" ht="6.96" customHeight="1">
      <c r="A144" s="35"/>
      <c r="B144" s="36"/>
      <c r="C144" s="37"/>
      <c r="D144" s="37"/>
      <c r="E144" s="37"/>
      <c r="F144" s="37"/>
      <c r="G144" s="37"/>
      <c r="H144" s="37"/>
      <c r="I144" s="37"/>
      <c r="J144" s="37"/>
      <c r="K144" s="37"/>
      <c r="L144" s="60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</row>
    <row r="145" s="2" customFormat="1" ht="12" customHeight="1">
      <c r="A145" s="35"/>
      <c r="B145" s="36"/>
      <c r="C145" s="29" t="s">
        <v>20</v>
      </c>
      <c r="D145" s="37"/>
      <c r="E145" s="37"/>
      <c r="F145" s="24" t="str">
        <f>F14</f>
        <v>Lubenec</v>
      </c>
      <c r="G145" s="37"/>
      <c r="H145" s="37"/>
      <c r="I145" s="29" t="s">
        <v>22</v>
      </c>
      <c r="J145" s="76" t="str">
        <f>IF(J14="","",J14)</f>
        <v>28. 3. 2023</v>
      </c>
      <c r="K145" s="37"/>
      <c r="L145" s="60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</row>
    <row r="146" s="2" customFormat="1" ht="6.96" customHeight="1">
      <c r="A146" s="35"/>
      <c r="B146" s="36"/>
      <c r="C146" s="37"/>
      <c r="D146" s="37"/>
      <c r="E146" s="37"/>
      <c r="F146" s="37"/>
      <c r="G146" s="37"/>
      <c r="H146" s="37"/>
      <c r="I146" s="37"/>
      <c r="J146" s="37"/>
      <c r="K146" s="37"/>
      <c r="L146" s="60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</row>
    <row r="147" s="2" customFormat="1" ht="25.65" customHeight="1">
      <c r="A147" s="35"/>
      <c r="B147" s="36"/>
      <c r="C147" s="29" t="s">
        <v>24</v>
      </c>
      <c r="D147" s="37"/>
      <c r="E147" s="37"/>
      <c r="F147" s="24" t="str">
        <f>E17</f>
        <v>Obec Lubenec</v>
      </c>
      <c r="G147" s="37"/>
      <c r="H147" s="37"/>
      <c r="I147" s="29" t="s">
        <v>30</v>
      </c>
      <c r="J147" s="33" t="str">
        <f>E23</f>
        <v>Petr Wagner, Ing. Václav Remuta</v>
      </c>
      <c r="K147" s="37"/>
      <c r="L147" s="60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</row>
    <row r="148" s="2" customFormat="1" ht="15.15" customHeight="1">
      <c r="A148" s="35"/>
      <c r="B148" s="36"/>
      <c r="C148" s="29" t="s">
        <v>28</v>
      </c>
      <c r="D148" s="37"/>
      <c r="E148" s="37"/>
      <c r="F148" s="24" t="str">
        <f>IF(E20="","",E20)</f>
        <v>Vyplň údaj</v>
      </c>
      <c r="G148" s="37"/>
      <c r="H148" s="37"/>
      <c r="I148" s="29" t="s">
        <v>33</v>
      </c>
      <c r="J148" s="33" t="str">
        <f>E26</f>
        <v>Petr Wagner</v>
      </c>
      <c r="K148" s="37"/>
      <c r="L148" s="60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</row>
    <row r="149" s="2" customFormat="1" ht="10.32" customHeight="1">
      <c r="A149" s="35"/>
      <c r="B149" s="36"/>
      <c r="C149" s="37"/>
      <c r="D149" s="37"/>
      <c r="E149" s="37"/>
      <c r="F149" s="37"/>
      <c r="G149" s="37"/>
      <c r="H149" s="37"/>
      <c r="I149" s="37"/>
      <c r="J149" s="37"/>
      <c r="K149" s="37"/>
      <c r="L149" s="60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</row>
    <row r="150" s="11" customFormat="1" ht="29.28" customHeight="1">
      <c r="A150" s="211"/>
      <c r="B150" s="212"/>
      <c r="C150" s="213" t="s">
        <v>158</v>
      </c>
      <c r="D150" s="214" t="s">
        <v>61</v>
      </c>
      <c r="E150" s="214" t="s">
        <v>57</v>
      </c>
      <c r="F150" s="214" t="s">
        <v>58</v>
      </c>
      <c r="G150" s="214" t="s">
        <v>159</v>
      </c>
      <c r="H150" s="214" t="s">
        <v>160</v>
      </c>
      <c r="I150" s="214" t="s">
        <v>161</v>
      </c>
      <c r="J150" s="215" t="s">
        <v>123</v>
      </c>
      <c r="K150" s="216" t="s">
        <v>162</v>
      </c>
      <c r="L150" s="217"/>
      <c r="M150" s="97" t="s">
        <v>1</v>
      </c>
      <c r="N150" s="98" t="s">
        <v>40</v>
      </c>
      <c r="O150" s="98" t="s">
        <v>163</v>
      </c>
      <c r="P150" s="98" t="s">
        <v>164</v>
      </c>
      <c r="Q150" s="98" t="s">
        <v>165</v>
      </c>
      <c r="R150" s="98" t="s">
        <v>166</v>
      </c>
      <c r="S150" s="98" t="s">
        <v>167</v>
      </c>
      <c r="T150" s="99" t="s">
        <v>168</v>
      </c>
      <c r="U150" s="211"/>
      <c r="V150" s="211"/>
      <c r="W150" s="211"/>
      <c r="X150" s="211"/>
      <c r="Y150" s="211"/>
      <c r="Z150" s="211"/>
      <c r="AA150" s="211"/>
      <c r="AB150" s="211"/>
      <c r="AC150" s="211"/>
      <c r="AD150" s="211"/>
      <c r="AE150" s="211"/>
    </row>
    <row r="151" s="2" customFormat="1" ht="22.8" customHeight="1">
      <c r="A151" s="35"/>
      <c r="B151" s="36"/>
      <c r="C151" s="104" t="s">
        <v>169</v>
      </c>
      <c r="D151" s="37"/>
      <c r="E151" s="37"/>
      <c r="F151" s="37"/>
      <c r="G151" s="37"/>
      <c r="H151" s="37"/>
      <c r="I151" s="37"/>
      <c r="J151" s="218">
        <f>BK151</f>
        <v>0</v>
      </c>
      <c r="K151" s="37"/>
      <c r="L151" s="41"/>
      <c r="M151" s="100"/>
      <c r="N151" s="219"/>
      <c r="O151" s="101"/>
      <c r="P151" s="220">
        <f>P152+P162+P229+P239+P243+P246</f>
        <v>0</v>
      </c>
      <c r="Q151" s="101"/>
      <c r="R151" s="220">
        <f>R152+R162+R229+R239+R243+R246</f>
        <v>0.083866099999999985</v>
      </c>
      <c r="S151" s="101"/>
      <c r="T151" s="221">
        <f>T152+T162+T229+T239+T243+T246</f>
        <v>0.059410000000000004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T151" s="14" t="s">
        <v>75</v>
      </c>
      <c r="AU151" s="14" t="s">
        <v>125</v>
      </c>
      <c r="BK151" s="222">
        <f>BK152+BK162+BK229+BK239+BK243+BK246</f>
        <v>0</v>
      </c>
    </row>
    <row r="152" s="12" customFormat="1" ht="25.92" customHeight="1">
      <c r="A152" s="12"/>
      <c r="B152" s="223"/>
      <c r="C152" s="224"/>
      <c r="D152" s="225" t="s">
        <v>75</v>
      </c>
      <c r="E152" s="226" t="s">
        <v>170</v>
      </c>
      <c r="F152" s="226" t="s">
        <v>171</v>
      </c>
      <c r="G152" s="224"/>
      <c r="H152" s="224"/>
      <c r="I152" s="227"/>
      <c r="J152" s="228">
        <f>BK152</f>
        <v>0</v>
      </c>
      <c r="K152" s="224"/>
      <c r="L152" s="229"/>
      <c r="M152" s="230"/>
      <c r="N152" s="231"/>
      <c r="O152" s="231"/>
      <c r="P152" s="232">
        <f>P153+P156</f>
        <v>0</v>
      </c>
      <c r="Q152" s="231"/>
      <c r="R152" s="232">
        <f>R153+R156</f>
        <v>0.00014999999999999999</v>
      </c>
      <c r="S152" s="231"/>
      <c r="T152" s="233">
        <f>T153+T156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34" t="s">
        <v>83</v>
      </c>
      <c r="AT152" s="235" t="s">
        <v>75</v>
      </c>
      <c r="AU152" s="235" t="s">
        <v>76</v>
      </c>
      <c r="AY152" s="234" t="s">
        <v>172</v>
      </c>
      <c r="BK152" s="236">
        <f>BK153+BK156</f>
        <v>0</v>
      </c>
    </row>
    <row r="153" s="12" customFormat="1" ht="22.8" customHeight="1">
      <c r="A153" s="12"/>
      <c r="B153" s="223"/>
      <c r="C153" s="224"/>
      <c r="D153" s="225" t="s">
        <v>75</v>
      </c>
      <c r="E153" s="237" t="s">
        <v>173</v>
      </c>
      <c r="F153" s="237" t="s">
        <v>174</v>
      </c>
      <c r="G153" s="224"/>
      <c r="H153" s="224"/>
      <c r="I153" s="227"/>
      <c r="J153" s="238">
        <f>BK153</f>
        <v>0</v>
      </c>
      <c r="K153" s="224"/>
      <c r="L153" s="229"/>
      <c r="M153" s="230"/>
      <c r="N153" s="231"/>
      <c r="O153" s="231"/>
      <c r="P153" s="232">
        <f>SUM(P154:P155)</f>
        <v>0</v>
      </c>
      <c r="Q153" s="231"/>
      <c r="R153" s="232">
        <f>SUM(R154:R155)</f>
        <v>0.00014999999999999999</v>
      </c>
      <c r="S153" s="231"/>
      <c r="T153" s="233">
        <f>SUM(T154:T155)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34" t="s">
        <v>83</v>
      </c>
      <c r="AT153" s="235" t="s">
        <v>75</v>
      </c>
      <c r="AU153" s="235" t="s">
        <v>83</v>
      </c>
      <c r="AY153" s="234" t="s">
        <v>172</v>
      </c>
      <c r="BK153" s="236">
        <f>SUM(BK154:BK155)</f>
        <v>0</v>
      </c>
    </row>
    <row r="154" s="2" customFormat="1" ht="24.15" customHeight="1">
      <c r="A154" s="35"/>
      <c r="B154" s="36"/>
      <c r="C154" s="239" t="s">
        <v>83</v>
      </c>
      <c r="D154" s="239" t="s">
        <v>175</v>
      </c>
      <c r="E154" s="240" t="s">
        <v>176</v>
      </c>
      <c r="F154" s="241" t="s">
        <v>177</v>
      </c>
      <c r="G154" s="242" t="s">
        <v>178</v>
      </c>
      <c r="H154" s="243">
        <v>1</v>
      </c>
      <c r="I154" s="244"/>
      <c r="J154" s="245">
        <f>ROUND(I154*H154,2)</f>
        <v>0</v>
      </c>
      <c r="K154" s="246"/>
      <c r="L154" s="41"/>
      <c r="M154" s="247" t="s">
        <v>1</v>
      </c>
      <c r="N154" s="248" t="s">
        <v>41</v>
      </c>
      <c r="O154" s="88"/>
      <c r="P154" s="249">
        <f>O154*H154</f>
        <v>0</v>
      </c>
      <c r="Q154" s="249">
        <v>0</v>
      </c>
      <c r="R154" s="249">
        <f>Q154*H154</f>
        <v>0</v>
      </c>
      <c r="S154" s="249">
        <v>0</v>
      </c>
      <c r="T154" s="250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51" t="s">
        <v>179</v>
      </c>
      <c r="AT154" s="251" t="s">
        <v>175</v>
      </c>
      <c r="AU154" s="251" t="s">
        <v>85</v>
      </c>
      <c r="AY154" s="14" t="s">
        <v>172</v>
      </c>
      <c r="BE154" s="252">
        <f>IF(N154="základní",J154,0)</f>
        <v>0</v>
      </c>
      <c r="BF154" s="252">
        <f>IF(N154="snížená",J154,0)</f>
        <v>0</v>
      </c>
      <c r="BG154" s="252">
        <f>IF(N154="zákl. přenesená",J154,0)</f>
        <v>0</v>
      </c>
      <c r="BH154" s="252">
        <f>IF(N154="sníž. přenesená",J154,0)</f>
        <v>0</v>
      </c>
      <c r="BI154" s="252">
        <f>IF(N154="nulová",J154,0)</f>
        <v>0</v>
      </c>
      <c r="BJ154" s="14" t="s">
        <v>83</v>
      </c>
      <c r="BK154" s="252">
        <f>ROUND(I154*H154,2)</f>
        <v>0</v>
      </c>
      <c r="BL154" s="14" t="s">
        <v>179</v>
      </c>
      <c r="BM154" s="251" t="s">
        <v>180</v>
      </c>
    </row>
    <row r="155" s="2" customFormat="1" ht="21.75" customHeight="1">
      <c r="A155" s="35"/>
      <c r="B155" s="36"/>
      <c r="C155" s="253" t="s">
        <v>85</v>
      </c>
      <c r="D155" s="253" t="s">
        <v>181</v>
      </c>
      <c r="E155" s="254" t="s">
        <v>182</v>
      </c>
      <c r="F155" s="255" t="s">
        <v>183</v>
      </c>
      <c r="G155" s="256" t="s">
        <v>178</v>
      </c>
      <c r="H155" s="257">
        <v>1</v>
      </c>
      <c r="I155" s="258"/>
      <c r="J155" s="259">
        <f>ROUND(I155*H155,2)</f>
        <v>0</v>
      </c>
      <c r="K155" s="260"/>
      <c r="L155" s="261"/>
      <c r="M155" s="262" t="s">
        <v>1</v>
      </c>
      <c r="N155" s="263" t="s">
        <v>41</v>
      </c>
      <c r="O155" s="88"/>
      <c r="P155" s="249">
        <f>O155*H155</f>
        <v>0</v>
      </c>
      <c r="Q155" s="249">
        <v>0.00014999999999999999</v>
      </c>
      <c r="R155" s="249">
        <f>Q155*H155</f>
        <v>0.00014999999999999999</v>
      </c>
      <c r="S155" s="249">
        <v>0</v>
      </c>
      <c r="T155" s="250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51" t="s">
        <v>184</v>
      </c>
      <c r="AT155" s="251" t="s">
        <v>181</v>
      </c>
      <c r="AU155" s="251" t="s">
        <v>85</v>
      </c>
      <c r="AY155" s="14" t="s">
        <v>172</v>
      </c>
      <c r="BE155" s="252">
        <f>IF(N155="základní",J155,0)</f>
        <v>0</v>
      </c>
      <c r="BF155" s="252">
        <f>IF(N155="snížená",J155,0)</f>
        <v>0</v>
      </c>
      <c r="BG155" s="252">
        <f>IF(N155="zákl. přenesená",J155,0)</f>
        <v>0</v>
      </c>
      <c r="BH155" s="252">
        <f>IF(N155="sníž. přenesená",J155,0)</f>
        <v>0</v>
      </c>
      <c r="BI155" s="252">
        <f>IF(N155="nulová",J155,0)</f>
        <v>0</v>
      </c>
      <c r="BJ155" s="14" t="s">
        <v>83</v>
      </c>
      <c r="BK155" s="252">
        <f>ROUND(I155*H155,2)</f>
        <v>0</v>
      </c>
      <c r="BL155" s="14" t="s">
        <v>179</v>
      </c>
      <c r="BM155" s="251" t="s">
        <v>185</v>
      </c>
    </row>
    <row r="156" s="12" customFormat="1" ht="22.8" customHeight="1">
      <c r="A156" s="12"/>
      <c r="B156" s="223"/>
      <c r="C156" s="224"/>
      <c r="D156" s="225" t="s">
        <v>75</v>
      </c>
      <c r="E156" s="237" t="s">
        <v>186</v>
      </c>
      <c r="F156" s="237" t="s">
        <v>187</v>
      </c>
      <c r="G156" s="224"/>
      <c r="H156" s="224"/>
      <c r="I156" s="227"/>
      <c r="J156" s="238">
        <f>BK156</f>
        <v>0</v>
      </c>
      <c r="K156" s="224"/>
      <c r="L156" s="229"/>
      <c r="M156" s="230"/>
      <c r="N156" s="231"/>
      <c r="O156" s="231"/>
      <c r="P156" s="232">
        <f>SUM(P157:P161)</f>
        <v>0</v>
      </c>
      <c r="Q156" s="231"/>
      <c r="R156" s="232">
        <f>SUM(R157:R161)</f>
        <v>0</v>
      </c>
      <c r="S156" s="231"/>
      <c r="T156" s="233">
        <f>SUM(T157:T161)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34" t="s">
        <v>83</v>
      </c>
      <c r="AT156" s="235" t="s">
        <v>75</v>
      </c>
      <c r="AU156" s="235" t="s">
        <v>83</v>
      </c>
      <c r="AY156" s="234" t="s">
        <v>172</v>
      </c>
      <c r="BK156" s="236">
        <f>SUM(BK157:BK161)</f>
        <v>0</v>
      </c>
    </row>
    <row r="157" s="2" customFormat="1" ht="33" customHeight="1">
      <c r="A157" s="35"/>
      <c r="B157" s="36"/>
      <c r="C157" s="239" t="s">
        <v>188</v>
      </c>
      <c r="D157" s="239" t="s">
        <v>175</v>
      </c>
      <c r="E157" s="240" t="s">
        <v>189</v>
      </c>
      <c r="F157" s="241" t="s">
        <v>190</v>
      </c>
      <c r="G157" s="242" t="s">
        <v>191</v>
      </c>
      <c r="H157" s="243">
        <v>0.058999999999999997</v>
      </c>
      <c r="I157" s="244"/>
      <c r="J157" s="245">
        <f>ROUND(I157*H157,2)</f>
        <v>0</v>
      </c>
      <c r="K157" s="246"/>
      <c r="L157" s="41"/>
      <c r="M157" s="247" t="s">
        <v>1</v>
      </c>
      <c r="N157" s="248" t="s">
        <v>41</v>
      </c>
      <c r="O157" s="88"/>
      <c r="P157" s="249">
        <f>O157*H157</f>
        <v>0</v>
      </c>
      <c r="Q157" s="249">
        <v>0</v>
      </c>
      <c r="R157" s="249">
        <f>Q157*H157</f>
        <v>0</v>
      </c>
      <c r="S157" s="249">
        <v>0</v>
      </c>
      <c r="T157" s="250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51" t="s">
        <v>179</v>
      </c>
      <c r="AT157" s="251" t="s">
        <v>175</v>
      </c>
      <c r="AU157" s="251" t="s">
        <v>85</v>
      </c>
      <c r="AY157" s="14" t="s">
        <v>172</v>
      </c>
      <c r="BE157" s="252">
        <f>IF(N157="základní",J157,0)</f>
        <v>0</v>
      </c>
      <c r="BF157" s="252">
        <f>IF(N157="snížená",J157,0)</f>
        <v>0</v>
      </c>
      <c r="BG157" s="252">
        <f>IF(N157="zákl. přenesená",J157,0)</f>
        <v>0</v>
      </c>
      <c r="BH157" s="252">
        <f>IF(N157="sníž. přenesená",J157,0)</f>
        <v>0</v>
      </c>
      <c r="BI157" s="252">
        <f>IF(N157="nulová",J157,0)</f>
        <v>0</v>
      </c>
      <c r="BJ157" s="14" t="s">
        <v>83</v>
      </c>
      <c r="BK157" s="252">
        <f>ROUND(I157*H157,2)</f>
        <v>0</v>
      </c>
      <c r="BL157" s="14" t="s">
        <v>179</v>
      </c>
      <c r="BM157" s="251" t="s">
        <v>192</v>
      </c>
    </row>
    <row r="158" s="2" customFormat="1" ht="33" customHeight="1">
      <c r="A158" s="35"/>
      <c r="B158" s="36"/>
      <c r="C158" s="239" t="s">
        <v>179</v>
      </c>
      <c r="D158" s="239" t="s">
        <v>175</v>
      </c>
      <c r="E158" s="240" t="s">
        <v>193</v>
      </c>
      <c r="F158" s="241" t="s">
        <v>194</v>
      </c>
      <c r="G158" s="242" t="s">
        <v>191</v>
      </c>
      <c r="H158" s="243">
        <v>0.29499999999999998</v>
      </c>
      <c r="I158" s="244"/>
      <c r="J158" s="245">
        <f>ROUND(I158*H158,2)</f>
        <v>0</v>
      </c>
      <c r="K158" s="246"/>
      <c r="L158" s="41"/>
      <c r="M158" s="247" t="s">
        <v>1</v>
      </c>
      <c r="N158" s="248" t="s">
        <v>41</v>
      </c>
      <c r="O158" s="88"/>
      <c r="P158" s="249">
        <f>O158*H158</f>
        <v>0</v>
      </c>
      <c r="Q158" s="249">
        <v>0</v>
      </c>
      <c r="R158" s="249">
        <f>Q158*H158</f>
        <v>0</v>
      </c>
      <c r="S158" s="249">
        <v>0</v>
      </c>
      <c r="T158" s="250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51" t="s">
        <v>179</v>
      </c>
      <c r="AT158" s="251" t="s">
        <v>175</v>
      </c>
      <c r="AU158" s="251" t="s">
        <v>85</v>
      </c>
      <c r="AY158" s="14" t="s">
        <v>172</v>
      </c>
      <c r="BE158" s="252">
        <f>IF(N158="základní",J158,0)</f>
        <v>0</v>
      </c>
      <c r="BF158" s="252">
        <f>IF(N158="snížená",J158,0)</f>
        <v>0</v>
      </c>
      <c r="BG158" s="252">
        <f>IF(N158="zákl. přenesená",J158,0)</f>
        <v>0</v>
      </c>
      <c r="BH158" s="252">
        <f>IF(N158="sníž. přenesená",J158,0)</f>
        <v>0</v>
      </c>
      <c r="BI158" s="252">
        <f>IF(N158="nulová",J158,0)</f>
        <v>0</v>
      </c>
      <c r="BJ158" s="14" t="s">
        <v>83</v>
      </c>
      <c r="BK158" s="252">
        <f>ROUND(I158*H158,2)</f>
        <v>0</v>
      </c>
      <c r="BL158" s="14" t="s">
        <v>179</v>
      </c>
      <c r="BM158" s="251" t="s">
        <v>195</v>
      </c>
    </row>
    <row r="159" s="2" customFormat="1" ht="24.15" customHeight="1">
      <c r="A159" s="35"/>
      <c r="B159" s="36"/>
      <c r="C159" s="239" t="s">
        <v>196</v>
      </c>
      <c r="D159" s="239" t="s">
        <v>175</v>
      </c>
      <c r="E159" s="240" t="s">
        <v>197</v>
      </c>
      <c r="F159" s="241" t="s">
        <v>198</v>
      </c>
      <c r="G159" s="242" t="s">
        <v>191</v>
      </c>
      <c r="H159" s="243">
        <v>0.058999999999999997</v>
      </c>
      <c r="I159" s="244"/>
      <c r="J159" s="245">
        <f>ROUND(I159*H159,2)</f>
        <v>0</v>
      </c>
      <c r="K159" s="246"/>
      <c r="L159" s="41"/>
      <c r="M159" s="247" t="s">
        <v>1</v>
      </c>
      <c r="N159" s="248" t="s">
        <v>41</v>
      </c>
      <c r="O159" s="88"/>
      <c r="P159" s="249">
        <f>O159*H159</f>
        <v>0</v>
      </c>
      <c r="Q159" s="249">
        <v>0</v>
      </c>
      <c r="R159" s="249">
        <f>Q159*H159</f>
        <v>0</v>
      </c>
      <c r="S159" s="249">
        <v>0</v>
      </c>
      <c r="T159" s="250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51" t="s">
        <v>179</v>
      </c>
      <c r="AT159" s="251" t="s">
        <v>175</v>
      </c>
      <c r="AU159" s="251" t="s">
        <v>85</v>
      </c>
      <c r="AY159" s="14" t="s">
        <v>172</v>
      </c>
      <c r="BE159" s="252">
        <f>IF(N159="základní",J159,0)</f>
        <v>0</v>
      </c>
      <c r="BF159" s="252">
        <f>IF(N159="snížená",J159,0)</f>
        <v>0</v>
      </c>
      <c r="BG159" s="252">
        <f>IF(N159="zákl. přenesená",J159,0)</f>
        <v>0</v>
      </c>
      <c r="BH159" s="252">
        <f>IF(N159="sníž. přenesená",J159,0)</f>
        <v>0</v>
      </c>
      <c r="BI159" s="252">
        <f>IF(N159="nulová",J159,0)</f>
        <v>0</v>
      </c>
      <c r="BJ159" s="14" t="s">
        <v>83</v>
      </c>
      <c r="BK159" s="252">
        <f>ROUND(I159*H159,2)</f>
        <v>0</v>
      </c>
      <c r="BL159" s="14" t="s">
        <v>179</v>
      </c>
      <c r="BM159" s="251" t="s">
        <v>199</v>
      </c>
    </row>
    <row r="160" s="2" customFormat="1" ht="24.15" customHeight="1">
      <c r="A160" s="35"/>
      <c r="B160" s="36"/>
      <c r="C160" s="239" t="s">
        <v>173</v>
      </c>
      <c r="D160" s="239" t="s">
        <v>175</v>
      </c>
      <c r="E160" s="240" t="s">
        <v>200</v>
      </c>
      <c r="F160" s="241" t="s">
        <v>201</v>
      </c>
      <c r="G160" s="242" t="s">
        <v>191</v>
      </c>
      <c r="H160" s="243">
        <v>1.77</v>
      </c>
      <c r="I160" s="244"/>
      <c r="J160" s="245">
        <f>ROUND(I160*H160,2)</f>
        <v>0</v>
      </c>
      <c r="K160" s="246"/>
      <c r="L160" s="41"/>
      <c r="M160" s="247" t="s">
        <v>1</v>
      </c>
      <c r="N160" s="248" t="s">
        <v>41</v>
      </c>
      <c r="O160" s="88"/>
      <c r="P160" s="249">
        <f>O160*H160</f>
        <v>0</v>
      </c>
      <c r="Q160" s="249">
        <v>0</v>
      </c>
      <c r="R160" s="249">
        <f>Q160*H160</f>
        <v>0</v>
      </c>
      <c r="S160" s="249">
        <v>0</v>
      </c>
      <c r="T160" s="250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51" t="s">
        <v>179</v>
      </c>
      <c r="AT160" s="251" t="s">
        <v>175</v>
      </c>
      <c r="AU160" s="251" t="s">
        <v>85</v>
      </c>
      <c r="AY160" s="14" t="s">
        <v>172</v>
      </c>
      <c r="BE160" s="252">
        <f>IF(N160="základní",J160,0)</f>
        <v>0</v>
      </c>
      <c r="BF160" s="252">
        <f>IF(N160="snížená",J160,0)</f>
        <v>0</v>
      </c>
      <c r="BG160" s="252">
        <f>IF(N160="zákl. přenesená",J160,0)</f>
        <v>0</v>
      </c>
      <c r="BH160" s="252">
        <f>IF(N160="sníž. přenesená",J160,0)</f>
        <v>0</v>
      </c>
      <c r="BI160" s="252">
        <f>IF(N160="nulová",J160,0)</f>
        <v>0</v>
      </c>
      <c r="BJ160" s="14" t="s">
        <v>83</v>
      </c>
      <c r="BK160" s="252">
        <f>ROUND(I160*H160,2)</f>
        <v>0</v>
      </c>
      <c r="BL160" s="14" t="s">
        <v>179</v>
      </c>
      <c r="BM160" s="251" t="s">
        <v>202</v>
      </c>
    </row>
    <row r="161" s="2" customFormat="1" ht="16.5" customHeight="1">
      <c r="A161" s="35"/>
      <c r="B161" s="36"/>
      <c r="C161" s="239" t="s">
        <v>203</v>
      </c>
      <c r="D161" s="239" t="s">
        <v>175</v>
      </c>
      <c r="E161" s="240" t="s">
        <v>204</v>
      </c>
      <c r="F161" s="241" t="s">
        <v>205</v>
      </c>
      <c r="G161" s="242" t="s">
        <v>191</v>
      </c>
      <c r="H161" s="243">
        <v>0.058999999999999997</v>
      </c>
      <c r="I161" s="244"/>
      <c r="J161" s="245">
        <f>ROUND(I161*H161,2)</f>
        <v>0</v>
      </c>
      <c r="K161" s="246"/>
      <c r="L161" s="41"/>
      <c r="M161" s="247" t="s">
        <v>1</v>
      </c>
      <c r="N161" s="248" t="s">
        <v>41</v>
      </c>
      <c r="O161" s="88"/>
      <c r="P161" s="249">
        <f>O161*H161</f>
        <v>0</v>
      </c>
      <c r="Q161" s="249">
        <v>0</v>
      </c>
      <c r="R161" s="249">
        <f>Q161*H161</f>
        <v>0</v>
      </c>
      <c r="S161" s="249">
        <v>0</v>
      </c>
      <c r="T161" s="250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51" t="s">
        <v>179</v>
      </c>
      <c r="AT161" s="251" t="s">
        <v>175</v>
      </c>
      <c r="AU161" s="251" t="s">
        <v>85</v>
      </c>
      <c r="AY161" s="14" t="s">
        <v>172</v>
      </c>
      <c r="BE161" s="252">
        <f>IF(N161="základní",J161,0)</f>
        <v>0</v>
      </c>
      <c r="BF161" s="252">
        <f>IF(N161="snížená",J161,0)</f>
        <v>0</v>
      </c>
      <c r="BG161" s="252">
        <f>IF(N161="zákl. přenesená",J161,0)</f>
        <v>0</v>
      </c>
      <c r="BH161" s="252">
        <f>IF(N161="sníž. přenesená",J161,0)</f>
        <v>0</v>
      </c>
      <c r="BI161" s="252">
        <f>IF(N161="nulová",J161,0)</f>
        <v>0</v>
      </c>
      <c r="BJ161" s="14" t="s">
        <v>83</v>
      </c>
      <c r="BK161" s="252">
        <f>ROUND(I161*H161,2)</f>
        <v>0</v>
      </c>
      <c r="BL161" s="14" t="s">
        <v>179</v>
      </c>
      <c r="BM161" s="251" t="s">
        <v>206</v>
      </c>
    </row>
    <row r="162" s="12" customFormat="1" ht="25.92" customHeight="1">
      <c r="A162" s="12"/>
      <c r="B162" s="223"/>
      <c r="C162" s="224"/>
      <c r="D162" s="225" t="s">
        <v>75</v>
      </c>
      <c r="E162" s="226" t="s">
        <v>207</v>
      </c>
      <c r="F162" s="226" t="s">
        <v>208</v>
      </c>
      <c r="G162" s="224"/>
      <c r="H162" s="224"/>
      <c r="I162" s="227"/>
      <c r="J162" s="228">
        <f>BK162</f>
        <v>0</v>
      </c>
      <c r="K162" s="224"/>
      <c r="L162" s="229"/>
      <c r="M162" s="230"/>
      <c r="N162" s="231"/>
      <c r="O162" s="231"/>
      <c r="P162" s="232">
        <f>P163+P169+P191+P192+P211+P217</f>
        <v>0</v>
      </c>
      <c r="Q162" s="231"/>
      <c r="R162" s="232">
        <f>R163+R169+R191+R192+R211+R217</f>
        <v>0.083716099999999988</v>
      </c>
      <c r="S162" s="231"/>
      <c r="T162" s="233">
        <f>T163+T169+T191+T192+T211+T217</f>
        <v>0.059410000000000004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34" t="s">
        <v>85</v>
      </c>
      <c r="AT162" s="235" t="s">
        <v>75</v>
      </c>
      <c r="AU162" s="235" t="s">
        <v>76</v>
      </c>
      <c r="AY162" s="234" t="s">
        <v>172</v>
      </c>
      <c r="BK162" s="236">
        <f>BK163+BK169+BK191+BK192+BK211+BK217</f>
        <v>0</v>
      </c>
    </row>
    <row r="163" s="12" customFormat="1" ht="22.8" customHeight="1">
      <c r="A163" s="12"/>
      <c r="B163" s="223"/>
      <c r="C163" s="224"/>
      <c r="D163" s="225" t="s">
        <v>75</v>
      </c>
      <c r="E163" s="237" t="s">
        <v>209</v>
      </c>
      <c r="F163" s="237" t="s">
        <v>210</v>
      </c>
      <c r="G163" s="224"/>
      <c r="H163" s="224"/>
      <c r="I163" s="227"/>
      <c r="J163" s="238">
        <f>BK163</f>
        <v>0</v>
      </c>
      <c r="K163" s="224"/>
      <c r="L163" s="229"/>
      <c r="M163" s="230"/>
      <c r="N163" s="231"/>
      <c r="O163" s="231"/>
      <c r="P163" s="232">
        <f>SUM(P164:P168)</f>
        <v>0</v>
      </c>
      <c r="Q163" s="231"/>
      <c r="R163" s="232">
        <f>SUM(R164:R168)</f>
        <v>0.0028</v>
      </c>
      <c r="S163" s="231"/>
      <c r="T163" s="233">
        <f>SUM(T164:T168)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34" t="s">
        <v>85</v>
      </c>
      <c r="AT163" s="235" t="s">
        <v>75</v>
      </c>
      <c r="AU163" s="235" t="s">
        <v>83</v>
      </c>
      <c r="AY163" s="234" t="s">
        <v>172</v>
      </c>
      <c r="BK163" s="236">
        <f>SUM(BK164:BK168)</f>
        <v>0</v>
      </c>
    </row>
    <row r="164" s="2" customFormat="1" ht="16.5" customHeight="1">
      <c r="A164" s="35"/>
      <c r="B164" s="36"/>
      <c r="C164" s="239" t="s">
        <v>184</v>
      </c>
      <c r="D164" s="239" t="s">
        <v>175</v>
      </c>
      <c r="E164" s="240" t="s">
        <v>211</v>
      </c>
      <c r="F164" s="241" t="s">
        <v>212</v>
      </c>
      <c r="G164" s="242" t="s">
        <v>213</v>
      </c>
      <c r="H164" s="243">
        <v>7</v>
      </c>
      <c r="I164" s="244"/>
      <c r="J164" s="245">
        <f>ROUND(I164*H164,2)</f>
        <v>0</v>
      </c>
      <c r="K164" s="246"/>
      <c r="L164" s="41"/>
      <c r="M164" s="247" t="s">
        <v>1</v>
      </c>
      <c r="N164" s="248" t="s">
        <v>41</v>
      </c>
      <c r="O164" s="88"/>
      <c r="P164" s="249">
        <f>O164*H164</f>
        <v>0</v>
      </c>
      <c r="Q164" s="249">
        <v>0.00040000000000000002</v>
      </c>
      <c r="R164" s="249">
        <f>Q164*H164</f>
        <v>0.0028</v>
      </c>
      <c r="S164" s="249">
        <v>0</v>
      </c>
      <c r="T164" s="250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51" t="s">
        <v>214</v>
      </c>
      <c r="AT164" s="251" t="s">
        <v>175</v>
      </c>
      <c r="AU164" s="251" t="s">
        <v>85</v>
      </c>
      <c r="AY164" s="14" t="s">
        <v>172</v>
      </c>
      <c r="BE164" s="252">
        <f>IF(N164="základní",J164,0)</f>
        <v>0</v>
      </c>
      <c r="BF164" s="252">
        <f>IF(N164="snížená",J164,0)</f>
        <v>0</v>
      </c>
      <c r="BG164" s="252">
        <f>IF(N164="zákl. přenesená",J164,0)</f>
        <v>0</v>
      </c>
      <c r="BH164" s="252">
        <f>IF(N164="sníž. přenesená",J164,0)</f>
        <v>0</v>
      </c>
      <c r="BI164" s="252">
        <f>IF(N164="nulová",J164,0)</f>
        <v>0</v>
      </c>
      <c r="BJ164" s="14" t="s">
        <v>83</v>
      </c>
      <c r="BK164" s="252">
        <f>ROUND(I164*H164,2)</f>
        <v>0</v>
      </c>
      <c r="BL164" s="14" t="s">
        <v>214</v>
      </c>
      <c r="BM164" s="251" t="s">
        <v>215</v>
      </c>
    </row>
    <row r="165" s="2" customFormat="1" ht="24.15" customHeight="1">
      <c r="A165" s="35"/>
      <c r="B165" s="36"/>
      <c r="C165" s="239" t="s">
        <v>216</v>
      </c>
      <c r="D165" s="239" t="s">
        <v>175</v>
      </c>
      <c r="E165" s="240" t="s">
        <v>217</v>
      </c>
      <c r="F165" s="241" t="s">
        <v>218</v>
      </c>
      <c r="G165" s="242" t="s">
        <v>178</v>
      </c>
      <c r="H165" s="243">
        <v>2</v>
      </c>
      <c r="I165" s="244"/>
      <c r="J165" s="245">
        <f>ROUND(I165*H165,2)</f>
        <v>0</v>
      </c>
      <c r="K165" s="246"/>
      <c r="L165" s="41"/>
      <c r="M165" s="247" t="s">
        <v>1</v>
      </c>
      <c r="N165" s="248" t="s">
        <v>41</v>
      </c>
      <c r="O165" s="88"/>
      <c r="P165" s="249">
        <f>O165*H165</f>
        <v>0</v>
      </c>
      <c r="Q165" s="249">
        <v>0</v>
      </c>
      <c r="R165" s="249">
        <f>Q165*H165</f>
        <v>0</v>
      </c>
      <c r="S165" s="249">
        <v>0</v>
      </c>
      <c r="T165" s="250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51" t="s">
        <v>214</v>
      </c>
      <c r="AT165" s="251" t="s">
        <v>175</v>
      </c>
      <c r="AU165" s="251" t="s">
        <v>85</v>
      </c>
      <c r="AY165" s="14" t="s">
        <v>172</v>
      </c>
      <c r="BE165" s="252">
        <f>IF(N165="základní",J165,0)</f>
        <v>0</v>
      </c>
      <c r="BF165" s="252">
        <f>IF(N165="snížená",J165,0)</f>
        <v>0</v>
      </c>
      <c r="BG165" s="252">
        <f>IF(N165="zákl. přenesená",J165,0)</f>
        <v>0</v>
      </c>
      <c r="BH165" s="252">
        <f>IF(N165="sníž. přenesená",J165,0)</f>
        <v>0</v>
      </c>
      <c r="BI165" s="252">
        <f>IF(N165="nulová",J165,0)</f>
        <v>0</v>
      </c>
      <c r="BJ165" s="14" t="s">
        <v>83</v>
      </c>
      <c r="BK165" s="252">
        <f>ROUND(I165*H165,2)</f>
        <v>0</v>
      </c>
      <c r="BL165" s="14" t="s">
        <v>214</v>
      </c>
      <c r="BM165" s="251" t="s">
        <v>219</v>
      </c>
    </row>
    <row r="166" s="2" customFormat="1" ht="21.75" customHeight="1">
      <c r="A166" s="35"/>
      <c r="B166" s="36"/>
      <c r="C166" s="239" t="s">
        <v>220</v>
      </c>
      <c r="D166" s="239" t="s">
        <v>175</v>
      </c>
      <c r="E166" s="240" t="s">
        <v>221</v>
      </c>
      <c r="F166" s="241" t="s">
        <v>222</v>
      </c>
      <c r="G166" s="242" t="s">
        <v>213</v>
      </c>
      <c r="H166" s="243">
        <v>7</v>
      </c>
      <c r="I166" s="244"/>
      <c r="J166" s="245">
        <f>ROUND(I166*H166,2)</f>
        <v>0</v>
      </c>
      <c r="K166" s="246"/>
      <c r="L166" s="41"/>
      <c r="M166" s="247" t="s">
        <v>1</v>
      </c>
      <c r="N166" s="248" t="s">
        <v>41</v>
      </c>
      <c r="O166" s="88"/>
      <c r="P166" s="249">
        <f>O166*H166</f>
        <v>0</v>
      </c>
      <c r="Q166" s="249">
        <v>0</v>
      </c>
      <c r="R166" s="249">
        <f>Q166*H166</f>
        <v>0</v>
      </c>
      <c r="S166" s="249">
        <v>0</v>
      </c>
      <c r="T166" s="250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51" t="s">
        <v>214</v>
      </c>
      <c r="AT166" s="251" t="s">
        <v>175</v>
      </c>
      <c r="AU166" s="251" t="s">
        <v>85</v>
      </c>
      <c r="AY166" s="14" t="s">
        <v>172</v>
      </c>
      <c r="BE166" s="252">
        <f>IF(N166="základní",J166,0)</f>
        <v>0</v>
      </c>
      <c r="BF166" s="252">
        <f>IF(N166="snížená",J166,0)</f>
        <v>0</v>
      </c>
      <c r="BG166" s="252">
        <f>IF(N166="zákl. přenesená",J166,0)</f>
        <v>0</v>
      </c>
      <c r="BH166" s="252">
        <f>IF(N166="sníž. přenesená",J166,0)</f>
        <v>0</v>
      </c>
      <c r="BI166" s="252">
        <f>IF(N166="nulová",J166,0)</f>
        <v>0</v>
      </c>
      <c r="BJ166" s="14" t="s">
        <v>83</v>
      </c>
      <c r="BK166" s="252">
        <f>ROUND(I166*H166,2)</f>
        <v>0</v>
      </c>
      <c r="BL166" s="14" t="s">
        <v>214</v>
      </c>
      <c r="BM166" s="251" t="s">
        <v>223</v>
      </c>
    </row>
    <row r="167" s="2" customFormat="1" ht="24.15" customHeight="1">
      <c r="A167" s="35"/>
      <c r="B167" s="36"/>
      <c r="C167" s="239" t="s">
        <v>224</v>
      </c>
      <c r="D167" s="239" t="s">
        <v>175</v>
      </c>
      <c r="E167" s="240" t="s">
        <v>225</v>
      </c>
      <c r="F167" s="241" t="s">
        <v>226</v>
      </c>
      <c r="G167" s="242" t="s">
        <v>227</v>
      </c>
      <c r="H167" s="264"/>
      <c r="I167" s="244"/>
      <c r="J167" s="245">
        <f>ROUND(I167*H167,2)</f>
        <v>0</v>
      </c>
      <c r="K167" s="246"/>
      <c r="L167" s="41"/>
      <c r="M167" s="247" t="s">
        <v>1</v>
      </c>
      <c r="N167" s="248" t="s">
        <v>41</v>
      </c>
      <c r="O167" s="88"/>
      <c r="P167" s="249">
        <f>O167*H167</f>
        <v>0</v>
      </c>
      <c r="Q167" s="249">
        <v>0</v>
      </c>
      <c r="R167" s="249">
        <f>Q167*H167</f>
        <v>0</v>
      </c>
      <c r="S167" s="249">
        <v>0</v>
      </c>
      <c r="T167" s="250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51" t="s">
        <v>214</v>
      </c>
      <c r="AT167" s="251" t="s">
        <v>175</v>
      </c>
      <c r="AU167" s="251" t="s">
        <v>85</v>
      </c>
      <c r="AY167" s="14" t="s">
        <v>172</v>
      </c>
      <c r="BE167" s="252">
        <f>IF(N167="základní",J167,0)</f>
        <v>0</v>
      </c>
      <c r="BF167" s="252">
        <f>IF(N167="snížená",J167,0)</f>
        <v>0</v>
      </c>
      <c r="BG167" s="252">
        <f>IF(N167="zákl. přenesená",J167,0)</f>
        <v>0</v>
      </c>
      <c r="BH167" s="252">
        <f>IF(N167="sníž. přenesená",J167,0)</f>
        <v>0</v>
      </c>
      <c r="BI167" s="252">
        <f>IF(N167="nulová",J167,0)</f>
        <v>0</v>
      </c>
      <c r="BJ167" s="14" t="s">
        <v>83</v>
      </c>
      <c r="BK167" s="252">
        <f>ROUND(I167*H167,2)</f>
        <v>0</v>
      </c>
      <c r="BL167" s="14" t="s">
        <v>214</v>
      </c>
      <c r="BM167" s="251" t="s">
        <v>228</v>
      </c>
    </row>
    <row r="168" s="2" customFormat="1" ht="24.15" customHeight="1">
      <c r="A168" s="35"/>
      <c r="B168" s="36"/>
      <c r="C168" s="239" t="s">
        <v>229</v>
      </c>
      <c r="D168" s="239" t="s">
        <v>175</v>
      </c>
      <c r="E168" s="240" t="s">
        <v>230</v>
      </c>
      <c r="F168" s="241" t="s">
        <v>231</v>
      </c>
      <c r="G168" s="242" t="s">
        <v>227</v>
      </c>
      <c r="H168" s="264"/>
      <c r="I168" s="244"/>
      <c r="J168" s="245">
        <f>ROUND(I168*H168,2)</f>
        <v>0</v>
      </c>
      <c r="K168" s="246"/>
      <c r="L168" s="41"/>
      <c r="M168" s="247" t="s">
        <v>1</v>
      </c>
      <c r="N168" s="248" t="s">
        <v>41</v>
      </c>
      <c r="O168" s="88"/>
      <c r="P168" s="249">
        <f>O168*H168</f>
        <v>0</v>
      </c>
      <c r="Q168" s="249">
        <v>0</v>
      </c>
      <c r="R168" s="249">
        <f>Q168*H168</f>
        <v>0</v>
      </c>
      <c r="S168" s="249">
        <v>0</v>
      </c>
      <c r="T168" s="250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51" t="s">
        <v>214</v>
      </c>
      <c r="AT168" s="251" t="s">
        <v>175</v>
      </c>
      <c r="AU168" s="251" t="s">
        <v>85</v>
      </c>
      <c r="AY168" s="14" t="s">
        <v>172</v>
      </c>
      <c r="BE168" s="252">
        <f>IF(N168="základní",J168,0)</f>
        <v>0</v>
      </c>
      <c r="BF168" s="252">
        <f>IF(N168="snížená",J168,0)</f>
        <v>0</v>
      </c>
      <c r="BG168" s="252">
        <f>IF(N168="zákl. přenesená",J168,0)</f>
        <v>0</v>
      </c>
      <c r="BH168" s="252">
        <f>IF(N168="sníž. přenesená",J168,0)</f>
        <v>0</v>
      </c>
      <c r="BI168" s="252">
        <f>IF(N168="nulová",J168,0)</f>
        <v>0</v>
      </c>
      <c r="BJ168" s="14" t="s">
        <v>83</v>
      </c>
      <c r="BK168" s="252">
        <f>ROUND(I168*H168,2)</f>
        <v>0</v>
      </c>
      <c r="BL168" s="14" t="s">
        <v>214</v>
      </c>
      <c r="BM168" s="251" t="s">
        <v>232</v>
      </c>
    </row>
    <row r="169" s="12" customFormat="1" ht="22.8" customHeight="1">
      <c r="A169" s="12"/>
      <c r="B169" s="223"/>
      <c r="C169" s="224"/>
      <c r="D169" s="225" t="s">
        <v>75</v>
      </c>
      <c r="E169" s="237" t="s">
        <v>233</v>
      </c>
      <c r="F169" s="237" t="s">
        <v>234</v>
      </c>
      <c r="G169" s="224"/>
      <c r="H169" s="224"/>
      <c r="I169" s="227"/>
      <c r="J169" s="238">
        <f>BK169</f>
        <v>0</v>
      </c>
      <c r="K169" s="224"/>
      <c r="L169" s="229"/>
      <c r="M169" s="230"/>
      <c r="N169" s="231"/>
      <c r="O169" s="231"/>
      <c r="P169" s="232">
        <f>SUM(P170:P190)</f>
        <v>0</v>
      </c>
      <c r="Q169" s="231"/>
      <c r="R169" s="232">
        <f>SUM(R170:R190)</f>
        <v>0.057726099999999995</v>
      </c>
      <c r="S169" s="231"/>
      <c r="T169" s="233">
        <f>SUM(T170:T190)</f>
        <v>0.039410000000000001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34" t="s">
        <v>85</v>
      </c>
      <c r="AT169" s="235" t="s">
        <v>75</v>
      </c>
      <c r="AU169" s="235" t="s">
        <v>83</v>
      </c>
      <c r="AY169" s="234" t="s">
        <v>172</v>
      </c>
      <c r="BK169" s="236">
        <f>SUM(BK170:BK190)</f>
        <v>0</v>
      </c>
    </row>
    <row r="170" s="2" customFormat="1" ht="24.15" customHeight="1">
      <c r="A170" s="35"/>
      <c r="B170" s="36"/>
      <c r="C170" s="239" t="s">
        <v>235</v>
      </c>
      <c r="D170" s="239" t="s">
        <v>175</v>
      </c>
      <c r="E170" s="240" t="s">
        <v>236</v>
      </c>
      <c r="F170" s="241" t="s">
        <v>237</v>
      </c>
      <c r="G170" s="242" t="s">
        <v>213</v>
      </c>
      <c r="H170" s="243">
        <v>5</v>
      </c>
      <c r="I170" s="244"/>
      <c r="J170" s="245">
        <f>ROUND(I170*H170,2)</f>
        <v>0</v>
      </c>
      <c r="K170" s="246"/>
      <c r="L170" s="41"/>
      <c r="M170" s="247" t="s">
        <v>1</v>
      </c>
      <c r="N170" s="248" t="s">
        <v>41</v>
      </c>
      <c r="O170" s="88"/>
      <c r="P170" s="249">
        <f>O170*H170</f>
        <v>0</v>
      </c>
      <c r="Q170" s="249">
        <v>0.00011242</v>
      </c>
      <c r="R170" s="249">
        <f>Q170*H170</f>
        <v>0.00056209999999999995</v>
      </c>
      <c r="S170" s="249">
        <v>0.00215</v>
      </c>
      <c r="T170" s="250">
        <f>S170*H170</f>
        <v>0.010749999999999999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51" t="s">
        <v>214</v>
      </c>
      <c r="AT170" s="251" t="s">
        <v>175</v>
      </c>
      <c r="AU170" s="251" t="s">
        <v>85</v>
      </c>
      <c r="AY170" s="14" t="s">
        <v>172</v>
      </c>
      <c r="BE170" s="252">
        <f>IF(N170="základní",J170,0)</f>
        <v>0</v>
      </c>
      <c r="BF170" s="252">
        <f>IF(N170="snížená",J170,0)</f>
        <v>0</v>
      </c>
      <c r="BG170" s="252">
        <f>IF(N170="zákl. přenesená",J170,0)</f>
        <v>0</v>
      </c>
      <c r="BH170" s="252">
        <f>IF(N170="sníž. přenesená",J170,0)</f>
        <v>0</v>
      </c>
      <c r="BI170" s="252">
        <f>IF(N170="nulová",J170,0)</f>
        <v>0</v>
      </c>
      <c r="BJ170" s="14" t="s">
        <v>83</v>
      </c>
      <c r="BK170" s="252">
        <f>ROUND(I170*H170,2)</f>
        <v>0</v>
      </c>
      <c r="BL170" s="14" t="s">
        <v>214</v>
      </c>
      <c r="BM170" s="251" t="s">
        <v>238</v>
      </c>
    </row>
    <row r="171" s="2" customFormat="1" ht="24.15" customHeight="1">
      <c r="A171" s="35"/>
      <c r="B171" s="36"/>
      <c r="C171" s="239" t="s">
        <v>239</v>
      </c>
      <c r="D171" s="239" t="s">
        <v>175</v>
      </c>
      <c r="E171" s="240" t="s">
        <v>240</v>
      </c>
      <c r="F171" s="241" t="s">
        <v>241</v>
      </c>
      <c r="G171" s="242" t="s">
        <v>213</v>
      </c>
      <c r="H171" s="243">
        <v>7</v>
      </c>
      <c r="I171" s="244"/>
      <c r="J171" s="245">
        <f>ROUND(I171*H171,2)</f>
        <v>0</v>
      </c>
      <c r="K171" s="246"/>
      <c r="L171" s="41"/>
      <c r="M171" s="247" t="s">
        <v>1</v>
      </c>
      <c r="N171" s="248" t="s">
        <v>41</v>
      </c>
      <c r="O171" s="88"/>
      <c r="P171" s="249">
        <f>O171*H171</f>
        <v>0</v>
      </c>
      <c r="Q171" s="249">
        <v>0.00038959999999999998</v>
      </c>
      <c r="R171" s="249">
        <f>Q171*H171</f>
        <v>0.0027271999999999999</v>
      </c>
      <c r="S171" s="249">
        <v>0.0034199999999999999</v>
      </c>
      <c r="T171" s="250">
        <f>S171*H171</f>
        <v>0.023939999999999999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51" t="s">
        <v>214</v>
      </c>
      <c r="AT171" s="251" t="s">
        <v>175</v>
      </c>
      <c r="AU171" s="251" t="s">
        <v>85</v>
      </c>
      <c r="AY171" s="14" t="s">
        <v>172</v>
      </c>
      <c r="BE171" s="252">
        <f>IF(N171="základní",J171,0)</f>
        <v>0</v>
      </c>
      <c r="BF171" s="252">
        <f>IF(N171="snížená",J171,0)</f>
        <v>0</v>
      </c>
      <c r="BG171" s="252">
        <f>IF(N171="zákl. přenesená",J171,0)</f>
        <v>0</v>
      </c>
      <c r="BH171" s="252">
        <f>IF(N171="sníž. přenesená",J171,0)</f>
        <v>0</v>
      </c>
      <c r="BI171" s="252">
        <f>IF(N171="nulová",J171,0)</f>
        <v>0</v>
      </c>
      <c r="BJ171" s="14" t="s">
        <v>83</v>
      </c>
      <c r="BK171" s="252">
        <f>ROUND(I171*H171,2)</f>
        <v>0</v>
      </c>
      <c r="BL171" s="14" t="s">
        <v>214</v>
      </c>
      <c r="BM171" s="251" t="s">
        <v>242</v>
      </c>
    </row>
    <row r="172" s="2" customFormat="1" ht="24.15" customHeight="1">
      <c r="A172" s="35"/>
      <c r="B172" s="36"/>
      <c r="C172" s="239" t="s">
        <v>8</v>
      </c>
      <c r="D172" s="239" t="s">
        <v>175</v>
      </c>
      <c r="E172" s="240" t="s">
        <v>243</v>
      </c>
      <c r="F172" s="241" t="s">
        <v>244</v>
      </c>
      <c r="G172" s="242" t="s">
        <v>178</v>
      </c>
      <c r="H172" s="243">
        <v>1</v>
      </c>
      <c r="I172" s="244"/>
      <c r="J172" s="245">
        <f>ROUND(I172*H172,2)</f>
        <v>0</v>
      </c>
      <c r="K172" s="246"/>
      <c r="L172" s="41"/>
      <c r="M172" s="247" t="s">
        <v>1</v>
      </c>
      <c r="N172" s="248" t="s">
        <v>41</v>
      </c>
      <c r="O172" s="88"/>
      <c r="P172" s="249">
        <f>O172*H172</f>
        <v>0</v>
      </c>
      <c r="Q172" s="249">
        <v>0</v>
      </c>
      <c r="R172" s="249">
        <f>Q172*H172</f>
        <v>0</v>
      </c>
      <c r="S172" s="249">
        <v>0.00068999999999999997</v>
      </c>
      <c r="T172" s="250">
        <f>S172*H172</f>
        <v>0.00068999999999999997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51" t="s">
        <v>214</v>
      </c>
      <c r="AT172" s="251" t="s">
        <v>175</v>
      </c>
      <c r="AU172" s="251" t="s">
        <v>85</v>
      </c>
      <c r="AY172" s="14" t="s">
        <v>172</v>
      </c>
      <c r="BE172" s="252">
        <f>IF(N172="základní",J172,0)</f>
        <v>0</v>
      </c>
      <c r="BF172" s="252">
        <f>IF(N172="snížená",J172,0)</f>
        <v>0</v>
      </c>
      <c r="BG172" s="252">
        <f>IF(N172="zákl. přenesená",J172,0)</f>
        <v>0</v>
      </c>
      <c r="BH172" s="252">
        <f>IF(N172="sníž. přenesená",J172,0)</f>
        <v>0</v>
      </c>
      <c r="BI172" s="252">
        <f>IF(N172="nulová",J172,0)</f>
        <v>0</v>
      </c>
      <c r="BJ172" s="14" t="s">
        <v>83</v>
      </c>
      <c r="BK172" s="252">
        <f>ROUND(I172*H172,2)</f>
        <v>0</v>
      </c>
      <c r="BL172" s="14" t="s">
        <v>214</v>
      </c>
      <c r="BM172" s="251" t="s">
        <v>245</v>
      </c>
    </row>
    <row r="173" s="2" customFormat="1" ht="21.75" customHeight="1">
      <c r="A173" s="35"/>
      <c r="B173" s="36"/>
      <c r="C173" s="239" t="s">
        <v>214</v>
      </c>
      <c r="D173" s="239" t="s">
        <v>175</v>
      </c>
      <c r="E173" s="240" t="s">
        <v>246</v>
      </c>
      <c r="F173" s="241" t="s">
        <v>247</v>
      </c>
      <c r="G173" s="242" t="s">
        <v>178</v>
      </c>
      <c r="H173" s="243">
        <v>3</v>
      </c>
      <c r="I173" s="244"/>
      <c r="J173" s="245">
        <f>ROUND(I173*H173,2)</f>
        <v>0</v>
      </c>
      <c r="K173" s="246"/>
      <c r="L173" s="41"/>
      <c r="M173" s="247" t="s">
        <v>1</v>
      </c>
      <c r="N173" s="248" t="s">
        <v>41</v>
      </c>
      <c r="O173" s="88"/>
      <c r="P173" s="249">
        <f>O173*H173</f>
        <v>0</v>
      </c>
      <c r="Q173" s="249">
        <v>0</v>
      </c>
      <c r="R173" s="249">
        <f>Q173*H173</f>
        <v>0</v>
      </c>
      <c r="S173" s="249">
        <v>0.00052999999999999998</v>
      </c>
      <c r="T173" s="250">
        <f>S173*H173</f>
        <v>0.0015899999999999998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51" t="s">
        <v>214</v>
      </c>
      <c r="AT173" s="251" t="s">
        <v>175</v>
      </c>
      <c r="AU173" s="251" t="s">
        <v>85</v>
      </c>
      <c r="AY173" s="14" t="s">
        <v>172</v>
      </c>
      <c r="BE173" s="252">
        <f>IF(N173="základní",J173,0)</f>
        <v>0</v>
      </c>
      <c r="BF173" s="252">
        <f>IF(N173="snížená",J173,0)</f>
        <v>0</v>
      </c>
      <c r="BG173" s="252">
        <f>IF(N173="zákl. přenesená",J173,0)</f>
        <v>0</v>
      </c>
      <c r="BH173" s="252">
        <f>IF(N173="sníž. přenesená",J173,0)</f>
        <v>0</v>
      </c>
      <c r="BI173" s="252">
        <f>IF(N173="nulová",J173,0)</f>
        <v>0</v>
      </c>
      <c r="BJ173" s="14" t="s">
        <v>83</v>
      </c>
      <c r="BK173" s="252">
        <f>ROUND(I173*H173,2)</f>
        <v>0</v>
      </c>
      <c r="BL173" s="14" t="s">
        <v>214</v>
      </c>
      <c r="BM173" s="251" t="s">
        <v>248</v>
      </c>
    </row>
    <row r="174" s="2" customFormat="1" ht="21.75" customHeight="1">
      <c r="A174" s="35"/>
      <c r="B174" s="36"/>
      <c r="C174" s="239" t="s">
        <v>249</v>
      </c>
      <c r="D174" s="239" t="s">
        <v>175</v>
      </c>
      <c r="E174" s="240" t="s">
        <v>1104</v>
      </c>
      <c r="F174" s="241" t="s">
        <v>1105</v>
      </c>
      <c r="G174" s="242" t="s">
        <v>178</v>
      </c>
      <c r="H174" s="243">
        <v>1</v>
      </c>
      <c r="I174" s="244"/>
      <c r="J174" s="245">
        <f>ROUND(I174*H174,2)</f>
        <v>0</v>
      </c>
      <c r="K174" s="246"/>
      <c r="L174" s="41"/>
      <c r="M174" s="247" t="s">
        <v>1</v>
      </c>
      <c r="N174" s="248" t="s">
        <v>41</v>
      </c>
      <c r="O174" s="88"/>
      <c r="P174" s="249">
        <f>O174*H174</f>
        <v>0</v>
      </c>
      <c r="Q174" s="249">
        <v>0</v>
      </c>
      <c r="R174" s="249">
        <f>Q174*H174</f>
        <v>0</v>
      </c>
      <c r="S174" s="249">
        <v>0.0024399999999999999</v>
      </c>
      <c r="T174" s="250">
        <f>S174*H174</f>
        <v>0.0024399999999999999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51" t="s">
        <v>214</v>
      </c>
      <c r="AT174" s="251" t="s">
        <v>175</v>
      </c>
      <c r="AU174" s="251" t="s">
        <v>85</v>
      </c>
      <c r="AY174" s="14" t="s">
        <v>172</v>
      </c>
      <c r="BE174" s="252">
        <f>IF(N174="základní",J174,0)</f>
        <v>0</v>
      </c>
      <c r="BF174" s="252">
        <f>IF(N174="snížená",J174,0)</f>
        <v>0</v>
      </c>
      <c r="BG174" s="252">
        <f>IF(N174="zákl. přenesená",J174,0)</f>
        <v>0</v>
      </c>
      <c r="BH174" s="252">
        <f>IF(N174="sníž. přenesená",J174,0)</f>
        <v>0</v>
      </c>
      <c r="BI174" s="252">
        <f>IF(N174="nulová",J174,0)</f>
        <v>0</v>
      </c>
      <c r="BJ174" s="14" t="s">
        <v>83</v>
      </c>
      <c r="BK174" s="252">
        <f>ROUND(I174*H174,2)</f>
        <v>0</v>
      </c>
      <c r="BL174" s="14" t="s">
        <v>214</v>
      </c>
      <c r="BM174" s="251" t="s">
        <v>1106</v>
      </c>
    </row>
    <row r="175" s="2" customFormat="1" ht="24.15" customHeight="1">
      <c r="A175" s="35"/>
      <c r="B175" s="36"/>
      <c r="C175" s="239" t="s">
        <v>253</v>
      </c>
      <c r="D175" s="239" t="s">
        <v>175</v>
      </c>
      <c r="E175" s="240" t="s">
        <v>254</v>
      </c>
      <c r="F175" s="241" t="s">
        <v>255</v>
      </c>
      <c r="G175" s="242" t="s">
        <v>213</v>
      </c>
      <c r="H175" s="243">
        <v>5</v>
      </c>
      <c r="I175" s="244"/>
      <c r="J175" s="245">
        <f>ROUND(I175*H175,2)</f>
        <v>0</v>
      </c>
      <c r="K175" s="246"/>
      <c r="L175" s="41"/>
      <c r="M175" s="247" t="s">
        <v>1</v>
      </c>
      <c r="N175" s="248" t="s">
        <v>41</v>
      </c>
      <c r="O175" s="88"/>
      <c r="P175" s="249">
        <f>O175*H175</f>
        <v>0</v>
      </c>
      <c r="Q175" s="249">
        <v>0.0018473599999999999</v>
      </c>
      <c r="R175" s="249">
        <f>Q175*H175</f>
        <v>0.0092367999999999999</v>
      </c>
      <c r="S175" s="249">
        <v>0</v>
      </c>
      <c r="T175" s="250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51" t="s">
        <v>214</v>
      </c>
      <c r="AT175" s="251" t="s">
        <v>175</v>
      </c>
      <c r="AU175" s="251" t="s">
        <v>85</v>
      </c>
      <c r="AY175" s="14" t="s">
        <v>172</v>
      </c>
      <c r="BE175" s="252">
        <f>IF(N175="základní",J175,0)</f>
        <v>0</v>
      </c>
      <c r="BF175" s="252">
        <f>IF(N175="snížená",J175,0)</f>
        <v>0</v>
      </c>
      <c r="BG175" s="252">
        <f>IF(N175="zákl. přenesená",J175,0)</f>
        <v>0</v>
      </c>
      <c r="BH175" s="252">
        <f>IF(N175="sníž. přenesená",J175,0)</f>
        <v>0</v>
      </c>
      <c r="BI175" s="252">
        <f>IF(N175="nulová",J175,0)</f>
        <v>0</v>
      </c>
      <c r="BJ175" s="14" t="s">
        <v>83</v>
      </c>
      <c r="BK175" s="252">
        <f>ROUND(I175*H175,2)</f>
        <v>0</v>
      </c>
      <c r="BL175" s="14" t="s">
        <v>214</v>
      </c>
      <c r="BM175" s="251" t="s">
        <v>256</v>
      </c>
    </row>
    <row r="176" s="2" customFormat="1" ht="24.15" customHeight="1">
      <c r="A176" s="35"/>
      <c r="B176" s="36"/>
      <c r="C176" s="239" t="s">
        <v>257</v>
      </c>
      <c r="D176" s="239" t="s">
        <v>175</v>
      </c>
      <c r="E176" s="240" t="s">
        <v>1107</v>
      </c>
      <c r="F176" s="241" t="s">
        <v>1108</v>
      </c>
      <c r="G176" s="242" t="s">
        <v>213</v>
      </c>
      <c r="H176" s="243">
        <v>7</v>
      </c>
      <c r="I176" s="244"/>
      <c r="J176" s="245">
        <f>ROUND(I176*H176,2)</f>
        <v>0</v>
      </c>
      <c r="K176" s="246"/>
      <c r="L176" s="41"/>
      <c r="M176" s="247" t="s">
        <v>1</v>
      </c>
      <c r="N176" s="248" t="s">
        <v>41</v>
      </c>
      <c r="O176" s="88"/>
      <c r="P176" s="249">
        <f>O176*H176</f>
        <v>0</v>
      </c>
      <c r="Q176" s="249">
        <v>0.0049300000000000004</v>
      </c>
      <c r="R176" s="249">
        <f>Q176*H176</f>
        <v>0.034509999999999999</v>
      </c>
      <c r="S176" s="249">
        <v>0</v>
      </c>
      <c r="T176" s="250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51" t="s">
        <v>214</v>
      </c>
      <c r="AT176" s="251" t="s">
        <v>175</v>
      </c>
      <c r="AU176" s="251" t="s">
        <v>85</v>
      </c>
      <c r="AY176" s="14" t="s">
        <v>172</v>
      </c>
      <c r="BE176" s="252">
        <f>IF(N176="základní",J176,0)</f>
        <v>0</v>
      </c>
      <c r="BF176" s="252">
        <f>IF(N176="snížená",J176,0)</f>
        <v>0</v>
      </c>
      <c r="BG176" s="252">
        <f>IF(N176="zákl. přenesená",J176,0)</f>
        <v>0</v>
      </c>
      <c r="BH176" s="252">
        <f>IF(N176="sníž. přenesená",J176,0)</f>
        <v>0</v>
      </c>
      <c r="BI176" s="252">
        <f>IF(N176="nulová",J176,0)</f>
        <v>0</v>
      </c>
      <c r="BJ176" s="14" t="s">
        <v>83</v>
      </c>
      <c r="BK176" s="252">
        <f>ROUND(I176*H176,2)</f>
        <v>0</v>
      </c>
      <c r="BL176" s="14" t="s">
        <v>214</v>
      </c>
      <c r="BM176" s="251" t="s">
        <v>1109</v>
      </c>
    </row>
    <row r="177" s="2" customFormat="1" ht="21.75" customHeight="1">
      <c r="A177" s="35"/>
      <c r="B177" s="36"/>
      <c r="C177" s="239" t="s">
        <v>261</v>
      </c>
      <c r="D177" s="239" t="s">
        <v>175</v>
      </c>
      <c r="E177" s="240" t="s">
        <v>1110</v>
      </c>
      <c r="F177" s="241" t="s">
        <v>1111</v>
      </c>
      <c r="G177" s="242" t="s">
        <v>178</v>
      </c>
      <c r="H177" s="243">
        <v>1</v>
      </c>
      <c r="I177" s="244"/>
      <c r="J177" s="245">
        <f>ROUND(I177*H177,2)</f>
        <v>0</v>
      </c>
      <c r="K177" s="246"/>
      <c r="L177" s="41"/>
      <c r="M177" s="247" t="s">
        <v>1</v>
      </c>
      <c r="N177" s="248" t="s">
        <v>41</v>
      </c>
      <c r="O177" s="88"/>
      <c r="P177" s="249">
        <f>O177*H177</f>
        <v>0</v>
      </c>
      <c r="Q177" s="249">
        <v>0.0018699999999999999</v>
      </c>
      <c r="R177" s="249">
        <f>Q177*H177</f>
        <v>0.0018699999999999999</v>
      </c>
      <c r="S177" s="249">
        <v>0</v>
      </c>
      <c r="T177" s="250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51" t="s">
        <v>214</v>
      </c>
      <c r="AT177" s="251" t="s">
        <v>175</v>
      </c>
      <c r="AU177" s="251" t="s">
        <v>85</v>
      </c>
      <c r="AY177" s="14" t="s">
        <v>172</v>
      </c>
      <c r="BE177" s="252">
        <f>IF(N177="základní",J177,0)</f>
        <v>0</v>
      </c>
      <c r="BF177" s="252">
        <f>IF(N177="snížená",J177,0)</f>
        <v>0</v>
      </c>
      <c r="BG177" s="252">
        <f>IF(N177="zákl. přenesená",J177,0)</f>
        <v>0</v>
      </c>
      <c r="BH177" s="252">
        <f>IF(N177="sníž. přenesená",J177,0)</f>
        <v>0</v>
      </c>
      <c r="BI177" s="252">
        <f>IF(N177="nulová",J177,0)</f>
        <v>0</v>
      </c>
      <c r="BJ177" s="14" t="s">
        <v>83</v>
      </c>
      <c r="BK177" s="252">
        <f>ROUND(I177*H177,2)</f>
        <v>0</v>
      </c>
      <c r="BL177" s="14" t="s">
        <v>214</v>
      </c>
      <c r="BM177" s="251" t="s">
        <v>1112</v>
      </c>
    </row>
    <row r="178" s="2" customFormat="1" ht="24.15" customHeight="1">
      <c r="A178" s="35"/>
      <c r="B178" s="36"/>
      <c r="C178" s="239" t="s">
        <v>7</v>
      </c>
      <c r="D178" s="239" t="s">
        <v>175</v>
      </c>
      <c r="E178" s="240" t="s">
        <v>1113</v>
      </c>
      <c r="F178" s="241" t="s">
        <v>1114</v>
      </c>
      <c r="G178" s="242" t="s">
        <v>178</v>
      </c>
      <c r="H178" s="243">
        <v>1</v>
      </c>
      <c r="I178" s="244"/>
      <c r="J178" s="245">
        <f>ROUND(I178*H178,2)</f>
        <v>0</v>
      </c>
      <c r="K178" s="246"/>
      <c r="L178" s="41"/>
      <c r="M178" s="247" t="s">
        <v>1</v>
      </c>
      <c r="N178" s="248" t="s">
        <v>41</v>
      </c>
      <c r="O178" s="88"/>
      <c r="P178" s="249">
        <f>O178*H178</f>
        <v>0</v>
      </c>
      <c r="Q178" s="249">
        <v>0.0045199999999999997</v>
      </c>
      <c r="R178" s="249">
        <f>Q178*H178</f>
        <v>0.0045199999999999997</v>
      </c>
      <c r="S178" s="249">
        <v>0</v>
      </c>
      <c r="T178" s="250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51" t="s">
        <v>214</v>
      </c>
      <c r="AT178" s="251" t="s">
        <v>175</v>
      </c>
      <c r="AU178" s="251" t="s">
        <v>85</v>
      </c>
      <c r="AY178" s="14" t="s">
        <v>172</v>
      </c>
      <c r="BE178" s="252">
        <f>IF(N178="základní",J178,0)</f>
        <v>0</v>
      </c>
      <c r="BF178" s="252">
        <f>IF(N178="snížená",J178,0)</f>
        <v>0</v>
      </c>
      <c r="BG178" s="252">
        <f>IF(N178="zákl. přenesená",J178,0)</f>
        <v>0</v>
      </c>
      <c r="BH178" s="252">
        <f>IF(N178="sníž. přenesená",J178,0)</f>
        <v>0</v>
      </c>
      <c r="BI178" s="252">
        <f>IF(N178="nulová",J178,0)</f>
        <v>0</v>
      </c>
      <c r="BJ178" s="14" t="s">
        <v>83</v>
      </c>
      <c r="BK178" s="252">
        <f>ROUND(I178*H178,2)</f>
        <v>0</v>
      </c>
      <c r="BL178" s="14" t="s">
        <v>214</v>
      </c>
      <c r="BM178" s="251" t="s">
        <v>1115</v>
      </c>
    </row>
    <row r="179" s="2" customFormat="1" ht="16.5" customHeight="1">
      <c r="A179" s="35"/>
      <c r="B179" s="36"/>
      <c r="C179" s="239" t="s">
        <v>268</v>
      </c>
      <c r="D179" s="239" t="s">
        <v>175</v>
      </c>
      <c r="E179" s="240" t="s">
        <v>273</v>
      </c>
      <c r="F179" s="241" t="s">
        <v>274</v>
      </c>
      <c r="G179" s="242" t="s">
        <v>178</v>
      </c>
      <c r="H179" s="243">
        <v>2</v>
      </c>
      <c r="I179" s="244"/>
      <c r="J179" s="245">
        <f>ROUND(I179*H179,2)</f>
        <v>0</v>
      </c>
      <c r="K179" s="246"/>
      <c r="L179" s="41"/>
      <c r="M179" s="247" t="s">
        <v>1</v>
      </c>
      <c r="N179" s="248" t="s">
        <v>41</v>
      </c>
      <c r="O179" s="88"/>
      <c r="P179" s="249">
        <f>O179*H179</f>
        <v>0</v>
      </c>
      <c r="Q179" s="249">
        <v>0</v>
      </c>
      <c r="R179" s="249">
        <f>Q179*H179</f>
        <v>0</v>
      </c>
      <c r="S179" s="249">
        <v>0</v>
      </c>
      <c r="T179" s="250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51" t="s">
        <v>214</v>
      </c>
      <c r="AT179" s="251" t="s">
        <v>175</v>
      </c>
      <c r="AU179" s="251" t="s">
        <v>85</v>
      </c>
      <c r="AY179" s="14" t="s">
        <v>172</v>
      </c>
      <c r="BE179" s="252">
        <f>IF(N179="základní",J179,0)</f>
        <v>0</v>
      </c>
      <c r="BF179" s="252">
        <f>IF(N179="snížená",J179,0)</f>
        <v>0</v>
      </c>
      <c r="BG179" s="252">
        <f>IF(N179="zákl. přenesená",J179,0)</f>
        <v>0</v>
      </c>
      <c r="BH179" s="252">
        <f>IF(N179="sníž. přenesená",J179,0)</f>
        <v>0</v>
      </c>
      <c r="BI179" s="252">
        <f>IF(N179="nulová",J179,0)</f>
        <v>0</v>
      </c>
      <c r="BJ179" s="14" t="s">
        <v>83</v>
      </c>
      <c r="BK179" s="252">
        <f>ROUND(I179*H179,2)</f>
        <v>0</v>
      </c>
      <c r="BL179" s="14" t="s">
        <v>214</v>
      </c>
      <c r="BM179" s="251" t="s">
        <v>275</v>
      </c>
    </row>
    <row r="180" s="2" customFormat="1" ht="24.15" customHeight="1">
      <c r="A180" s="35"/>
      <c r="B180" s="36"/>
      <c r="C180" s="239" t="s">
        <v>272</v>
      </c>
      <c r="D180" s="239" t="s">
        <v>175</v>
      </c>
      <c r="E180" s="240" t="s">
        <v>277</v>
      </c>
      <c r="F180" s="241" t="s">
        <v>278</v>
      </c>
      <c r="G180" s="242" t="s">
        <v>213</v>
      </c>
      <c r="H180" s="243">
        <v>12</v>
      </c>
      <c r="I180" s="244"/>
      <c r="J180" s="245">
        <f>ROUND(I180*H180,2)</f>
        <v>0</v>
      </c>
      <c r="K180" s="246"/>
      <c r="L180" s="41"/>
      <c r="M180" s="247" t="s">
        <v>1</v>
      </c>
      <c r="N180" s="248" t="s">
        <v>41</v>
      </c>
      <c r="O180" s="88"/>
      <c r="P180" s="249">
        <f>O180*H180</f>
        <v>0</v>
      </c>
      <c r="Q180" s="249">
        <v>1.0000000000000001E-05</v>
      </c>
      <c r="R180" s="249">
        <f>Q180*H180</f>
        <v>0.00012000000000000002</v>
      </c>
      <c r="S180" s="249">
        <v>0</v>
      </c>
      <c r="T180" s="250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51" t="s">
        <v>279</v>
      </c>
      <c r="AT180" s="251" t="s">
        <v>175</v>
      </c>
      <c r="AU180" s="251" t="s">
        <v>85</v>
      </c>
      <c r="AY180" s="14" t="s">
        <v>172</v>
      </c>
      <c r="BE180" s="252">
        <f>IF(N180="základní",J180,0)</f>
        <v>0</v>
      </c>
      <c r="BF180" s="252">
        <f>IF(N180="snížená",J180,0)</f>
        <v>0</v>
      </c>
      <c r="BG180" s="252">
        <f>IF(N180="zákl. přenesená",J180,0)</f>
        <v>0</v>
      </c>
      <c r="BH180" s="252">
        <f>IF(N180="sníž. přenesená",J180,0)</f>
        <v>0</v>
      </c>
      <c r="BI180" s="252">
        <f>IF(N180="nulová",J180,0)</f>
        <v>0</v>
      </c>
      <c r="BJ180" s="14" t="s">
        <v>83</v>
      </c>
      <c r="BK180" s="252">
        <f>ROUND(I180*H180,2)</f>
        <v>0</v>
      </c>
      <c r="BL180" s="14" t="s">
        <v>279</v>
      </c>
      <c r="BM180" s="251" t="s">
        <v>280</v>
      </c>
    </row>
    <row r="181" s="2" customFormat="1" ht="16.5" customHeight="1">
      <c r="A181" s="35"/>
      <c r="B181" s="36"/>
      <c r="C181" s="239" t="s">
        <v>276</v>
      </c>
      <c r="D181" s="239" t="s">
        <v>175</v>
      </c>
      <c r="E181" s="240" t="s">
        <v>282</v>
      </c>
      <c r="F181" s="241" t="s">
        <v>283</v>
      </c>
      <c r="G181" s="242" t="s">
        <v>213</v>
      </c>
      <c r="H181" s="243">
        <v>12</v>
      </c>
      <c r="I181" s="244"/>
      <c r="J181" s="245">
        <f>ROUND(I181*H181,2)</f>
        <v>0</v>
      </c>
      <c r="K181" s="246"/>
      <c r="L181" s="41"/>
      <c r="M181" s="247" t="s">
        <v>1</v>
      </c>
      <c r="N181" s="248" t="s">
        <v>41</v>
      </c>
      <c r="O181" s="88"/>
      <c r="P181" s="249">
        <f>O181*H181</f>
        <v>0</v>
      </c>
      <c r="Q181" s="249">
        <v>0</v>
      </c>
      <c r="R181" s="249">
        <f>Q181*H181</f>
        <v>0</v>
      </c>
      <c r="S181" s="249">
        <v>0</v>
      </c>
      <c r="T181" s="250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51" t="s">
        <v>214</v>
      </c>
      <c r="AT181" s="251" t="s">
        <v>175</v>
      </c>
      <c r="AU181" s="251" t="s">
        <v>85</v>
      </c>
      <c r="AY181" s="14" t="s">
        <v>172</v>
      </c>
      <c r="BE181" s="252">
        <f>IF(N181="základní",J181,0)</f>
        <v>0</v>
      </c>
      <c r="BF181" s="252">
        <f>IF(N181="snížená",J181,0)</f>
        <v>0</v>
      </c>
      <c r="BG181" s="252">
        <f>IF(N181="zákl. přenesená",J181,0)</f>
        <v>0</v>
      </c>
      <c r="BH181" s="252">
        <f>IF(N181="sníž. přenesená",J181,0)</f>
        <v>0</v>
      </c>
      <c r="BI181" s="252">
        <f>IF(N181="nulová",J181,0)</f>
        <v>0</v>
      </c>
      <c r="BJ181" s="14" t="s">
        <v>83</v>
      </c>
      <c r="BK181" s="252">
        <f>ROUND(I181*H181,2)</f>
        <v>0</v>
      </c>
      <c r="BL181" s="14" t="s">
        <v>214</v>
      </c>
      <c r="BM181" s="251" t="s">
        <v>284</v>
      </c>
    </row>
    <row r="182" s="2" customFormat="1" ht="16.5" customHeight="1">
      <c r="A182" s="35"/>
      <c r="B182" s="36"/>
      <c r="C182" s="239" t="s">
        <v>281</v>
      </c>
      <c r="D182" s="239" t="s">
        <v>175</v>
      </c>
      <c r="E182" s="240" t="s">
        <v>286</v>
      </c>
      <c r="F182" s="241" t="s">
        <v>287</v>
      </c>
      <c r="G182" s="242" t="s">
        <v>178</v>
      </c>
      <c r="H182" s="243">
        <v>1</v>
      </c>
      <c r="I182" s="244"/>
      <c r="J182" s="245">
        <f>ROUND(I182*H182,2)</f>
        <v>0</v>
      </c>
      <c r="K182" s="246"/>
      <c r="L182" s="41"/>
      <c r="M182" s="247" t="s">
        <v>1</v>
      </c>
      <c r="N182" s="248" t="s">
        <v>41</v>
      </c>
      <c r="O182" s="88"/>
      <c r="P182" s="249">
        <f>O182*H182</f>
        <v>0</v>
      </c>
      <c r="Q182" s="249">
        <v>0</v>
      </c>
      <c r="R182" s="249">
        <f>Q182*H182</f>
        <v>0</v>
      </c>
      <c r="S182" s="249">
        <v>0</v>
      </c>
      <c r="T182" s="250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51" t="s">
        <v>214</v>
      </c>
      <c r="AT182" s="251" t="s">
        <v>175</v>
      </c>
      <c r="AU182" s="251" t="s">
        <v>85</v>
      </c>
      <c r="AY182" s="14" t="s">
        <v>172</v>
      </c>
      <c r="BE182" s="252">
        <f>IF(N182="základní",J182,0)</f>
        <v>0</v>
      </c>
      <c r="BF182" s="252">
        <f>IF(N182="snížená",J182,0)</f>
        <v>0</v>
      </c>
      <c r="BG182" s="252">
        <f>IF(N182="zákl. přenesená",J182,0)</f>
        <v>0</v>
      </c>
      <c r="BH182" s="252">
        <f>IF(N182="sníž. přenesená",J182,0)</f>
        <v>0</v>
      </c>
      <c r="BI182" s="252">
        <f>IF(N182="nulová",J182,0)</f>
        <v>0</v>
      </c>
      <c r="BJ182" s="14" t="s">
        <v>83</v>
      </c>
      <c r="BK182" s="252">
        <f>ROUND(I182*H182,2)</f>
        <v>0</v>
      </c>
      <c r="BL182" s="14" t="s">
        <v>214</v>
      </c>
      <c r="BM182" s="251" t="s">
        <v>288</v>
      </c>
    </row>
    <row r="183" s="2" customFormat="1" ht="33" customHeight="1">
      <c r="A183" s="35"/>
      <c r="B183" s="36"/>
      <c r="C183" s="239" t="s">
        <v>285</v>
      </c>
      <c r="D183" s="239" t="s">
        <v>175</v>
      </c>
      <c r="E183" s="240" t="s">
        <v>294</v>
      </c>
      <c r="F183" s="241" t="s">
        <v>295</v>
      </c>
      <c r="G183" s="242" t="s">
        <v>178</v>
      </c>
      <c r="H183" s="243">
        <v>3</v>
      </c>
      <c r="I183" s="244"/>
      <c r="J183" s="245">
        <f>ROUND(I183*H183,2)</f>
        <v>0</v>
      </c>
      <c r="K183" s="246"/>
      <c r="L183" s="41"/>
      <c r="M183" s="247" t="s">
        <v>1</v>
      </c>
      <c r="N183" s="248" t="s">
        <v>41</v>
      </c>
      <c r="O183" s="88"/>
      <c r="P183" s="249">
        <f>O183*H183</f>
        <v>0</v>
      </c>
      <c r="Q183" s="249">
        <v>0.00038000000000000002</v>
      </c>
      <c r="R183" s="249">
        <f>Q183*H183</f>
        <v>0.00114</v>
      </c>
      <c r="S183" s="249">
        <v>0</v>
      </c>
      <c r="T183" s="250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51" t="s">
        <v>214</v>
      </c>
      <c r="AT183" s="251" t="s">
        <v>175</v>
      </c>
      <c r="AU183" s="251" t="s">
        <v>85</v>
      </c>
      <c r="AY183" s="14" t="s">
        <v>172</v>
      </c>
      <c r="BE183" s="252">
        <f>IF(N183="základní",J183,0)</f>
        <v>0</v>
      </c>
      <c r="BF183" s="252">
        <f>IF(N183="snížená",J183,0)</f>
        <v>0</v>
      </c>
      <c r="BG183" s="252">
        <f>IF(N183="zákl. přenesená",J183,0)</f>
        <v>0</v>
      </c>
      <c r="BH183" s="252">
        <f>IF(N183="sníž. přenesená",J183,0)</f>
        <v>0</v>
      </c>
      <c r="BI183" s="252">
        <f>IF(N183="nulová",J183,0)</f>
        <v>0</v>
      </c>
      <c r="BJ183" s="14" t="s">
        <v>83</v>
      </c>
      <c r="BK183" s="252">
        <f>ROUND(I183*H183,2)</f>
        <v>0</v>
      </c>
      <c r="BL183" s="14" t="s">
        <v>214</v>
      </c>
      <c r="BM183" s="251" t="s">
        <v>296</v>
      </c>
    </row>
    <row r="184" s="2" customFormat="1" ht="37.8" customHeight="1">
      <c r="A184" s="35"/>
      <c r="B184" s="36"/>
      <c r="C184" s="239" t="s">
        <v>289</v>
      </c>
      <c r="D184" s="239" t="s">
        <v>175</v>
      </c>
      <c r="E184" s="240" t="s">
        <v>302</v>
      </c>
      <c r="F184" s="241" t="s">
        <v>303</v>
      </c>
      <c r="G184" s="242" t="s">
        <v>178</v>
      </c>
      <c r="H184" s="243">
        <v>1</v>
      </c>
      <c r="I184" s="244"/>
      <c r="J184" s="245">
        <f>ROUND(I184*H184,2)</f>
        <v>0</v>
      </c>
      <c r="K184" s="246"/>
      <c r="L184" s="41"/>
      <c r="M184" s="247" t="s">
        <v>1</v>
      </c>
      <c r="N184" s="248" t="s">
        <v>41</v>
      </c>
      <c r="O184" s="88"/>
      <c r="P184" s="249">
        <f>O184*H184</f>
        <v>0</v>
      </c>
      <c r="Q184" s="249">
        <v>0.00147</v>
      </c>
      <c r="R184" s="249">
        <f>Q184*H184</f>
        <v>0.00147</v>
      </c>
      <c r="S184" s="249">
        <v>0</v>
      </c>
      <c r="T184" s="250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51" t="s">
        <v>214</v>
      </c>
      <c r="AT184" s="251" t="s">
        <v>175</v>
      </c>
      <c r="AU184" s="251" t="s">
        <v>85</v>
      </c>
      <c r="AY184" s="14" t="s">
        <v>172</v>
      </c>
      <c r="BE184" s="252">
        <f>IF(N184="základní",J184,0)</f>
        <v>0</v>
      </c>
      <c r="BF184" s="252">
        <f>IF(N184="snížená",J184,0)</f>
        <v>0</v>
      </c>
      <c r="BG184" s="252">
        <f>IF(N184="zákl. přenesená",J184,0)</f>
        <v>0</v>
      </c>
      <c r="BH184" s="252">
        <f>IF(N184="sníž. přenesená",J184,0)</f>
        <v>0</v>
      </c>
      <c r="BI184" s="252">
        <f>IF(N184="nulová",J184,0)</f>
        <v>0</v>
      </c>
      <c r="BJ184" s="14" t="s">
        <v>83</v>
      </c>
      <c r="BK184" s="252">
        <f>ROUND(I184*H184,2)</f>
        <v>0</v>
      </c>
      <c r="BL184" s="14" t="s">
        <v>214</v>
      </c>
      <c r="BM184" s="251" t="s">
        <v>304</v>
      </c>
    </row>
    <row r="185" s="2" customFormat="1" ht="16.5" customHeight="1">
      <c r="A185" s="35"/>
      <c r="B185" s="36"/>
      <c r="C185" s="239" t="s">
        <v>293</v>
      </c>
      <c r="D185" s="239" t="s">
        <v>175</v>
      </c>
      <c r="E185" s="240" t="s">
        <v>306</v>
      </c>
      <c r="F185" s="241" t="s">
        <v>307</v>
      </c>
      <c r="G185" s="242" t="s">
        <v>178</v>
      </c>
      <c r="H185" s="243">
        <v>1</v>
      </c>
      <c r="I185" s="244"/>
      <c r="J185" s="245">
        <f>ROUND(I185*H185,2)</f>
        <v>0</v>
      </c>
      <c r="K185" s="246"/>
      <c r="L185" s="41"/>
      <c r="M185" s="247" t="s">
        <v>1</v>
      </c>
      <c r="N185" s="248" t="s">
        <v>41</v>
      </c>
      <c r="O185" s="88"/>
      <c r="P185" s="249">
        <f>O185*H185</f>
        <v>0</v>
      </c>
      <c r="Q185" s="249">
        <v>8.0000000000000007E-05</v>
      </c>
      <c r="R185" s="249">
        <f>Q185*H185</f>
        <v>8.0000000000000007E-05</v>
      </c>
      <c r="S185" s="249">
        <v>0</v>
      </c>
      <c r="T185" s="250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51" t="s">
        <v>214</v>
      </c>
      <c r="AT185" s="251" t="s">
        <v>175</v>
      </c>
      <c r="AU185" s="251" t="s">
        <v>85</v>
      </c>
      <c r="AY185" s="14" t="s">
        <v>172</v>
      </c>
      <c r="BE185" s="252">
        <f>IF(N185="základní",J185,0)</f>
        <v>0</v>
      </c>
      <c r="BF185" s="252">
        <f>IF(N185="snížená",J185,0)</f>
        <v>0</v>
      </c>
      <c r="BG185" s="252">
        <f>IF(N185="zákl. přenesená",J185,0)</f>
        <v>0</v>
      </c>
      <c r="BH185" s="252">
        <f>IF(N185="sníž. přenesená",J185,0)</f>
        <v>0</v>
      </c>
      <c r="BI185" s="252">
        <f>IF(N185="nulová",J185,0)</f>
        <v>0</v>
      </c>
      <c r="BJ185" s="14" t="s">
        <v>83</v>
      </c>
      <c r="BK185" s="252">
        <f>ROUND(I185*H185,2)</f>
        <v>0</v>
      </c>
      <c r="BL185" s="14" t="s">
        <v>214</v>
      </c>
      <c r="BM185" s="251" t="s">
        <v>1385</v>
      </c>
    </row>
    <row r="186" s="2" customFormat="1" ht="24.15" customHeight="1">
      <c r="A186" s="35"/>
      <c r="B186" s="36"/>
      <c r="C186" s="253" t="s">
        <v>297</v>
      </c>
      <c r="D186" s="253" t="s">
        <v>181</v>
      </c>
      <c r="E186" s="254" t="s">
        <v>310</v>
      </c>
      <c r="F186" s="255" t="s">
        <v>311</v>
      </c>
      <c r="G186" s="256" t="s">
        <v>178</v>
      </c>
      <c r="H186" s="257">
        <v>1</v>
      </c>
      <c r="I186" s="258"/>
      <c r="J186" s="259">
        <f>ROUND(I186*H186,2)</f>
        <v>0</v>
      </c>
      <c r="K186" s="260"/>
      <c r="L186" s="261"/>
      <c r="M186" s="262" t="s">
        <v>1</v>
      </c>
      <c r="N186" s="263" t="s">
        <v>41</v>
      </c>
      <c r="O186" s="88"/>
      <c r="P186" s="249">
        <f>O186*H186</f>
        <v>0</v>
      </c>
      <c r="Q186" s="249">
        <v>0.00050000000000000001</v>
      </c>
      <c r="R186" s="249">
        <f>Q186*H186</f>
        <v>0.00050000000000000001</v>
      </c>
      <c r="S186" s="249">
        <v>0</v>
      </c>
      <c r="T186" s="250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51" t="s">
        <v>309</v>
      </c>
      <c r="AT186" s="251" t="s">
        <v>181</v>
      </c>
      <c r="AU186" s="251" t="s">
        <v>85</v>
      </c>
      <c r="AY186" s="14" t="s">
        <v>172</v>
      </c>
      <c r="BE186" s="252">
        <f>IF(N186="základní",J186,0)</f>
        <v>0</v>
      </c>
      <c r="BF186" s="252">
        <f>IF(N186="snížená",J186,0)</f>
        <v>0</v>
      </c>
      <c r="BG186" s="252">
        <f>IF(N186="zákl. přenesená",J186,0)</f>
        <v>0</v>
      </c>
      <c r="BH186" s="252">
        <f>IF(N186="sníž. přenesená",J186,0)</f>
        <v>0</v>
      </c>
      <c r="BI186" s="252">
        <f>IF(N186="nulová",J186,0)</f>
        <v>0</v>
      </c>
      <c r="BJ186" s="14" t="s">
        <v>83</v>
      </c>
      <c r="BK186" s="252">
        <f>ROUND(I186*H186,2)</f>
        <v>0</v>
      </c>
      <c r="BL186" s="14" t="s">
        <v>214</v>
      </c>
      <c r="BM186" s="251" t="s">
        <v>1386</v>
      </c>
    </row>
    <row r="187" s="2" customFormat="1" ht="24.15" customHeight="1">
      <c r="A187" s="35"/>
      <c r="B187" s="36"/>
      <c r="C187" s="239" t="s">
        <v>301</v>
      </c>
      <c r="D187" s="239" t="s">
        <v>175</v>
      </c>
      <c r="E187" s="240" t="s">
        <v>314</v>
      </c>
      <c r="F187" s="241" t="s">
        <v>315</v>
      </c>
      <c r="G187" s="242" t="s">
        <v>178</v>
      </c>
      <c r="H187" s="243">
        <v>1</v>
      </c>
      <c r="I187" s="244"/>
      <c r="J187" s="245">
        <f>ROUND(I187*H187,2)</f>
        <v>0</v>
      </c>
      <c r="K187" s="246"/>
      <c r="L187" s="41"/>
      <c r="M187" s="247" t="s">
        <v>1</v>
      </c>
      <c r="N187" s="248" t="s">
        <v>41</v>
      </c>
      <c r="O187" s="88"/>
      <c r="P187" s="249">
        <f>O187*H187</f>
        <v>0</v>
      </c>
      <c r="Q187" s="249">
        <v>0.00075000000000000002</v>
      </c>
      <c r="R187" s="249">
        <f>Q187*H187</f>
        <v>0.00075000000000000002</v>
      </c>
      <c r="S187" s="249">
        <v>0</v>
      </c>
      <c r="T187" s="250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51" t="s">
        <v>214</v>
      </c>
      <c r="AT187" s="251" t="s">
        <v>175</v>
      </c>
      <c r="AU187" s="251" t="s">
        <v>85</v>
      </c>
      <c r="AY187" s="14" t="s">
        <v>172</v>
      </c>
      <c r="BE187" s="252">
        <f>IF(N187="základní",J187,0)</f>
        <v>0</v>
      </c>
      <c r="BF187" s="252">
        <f>IF(N187="snížená",J187,0)</f>
        <v>0</v>
      </c>
      <c r="BG187" s="252">
        <f>IF(N187="zákl. přenesená",J187,0)</f>
        <v>0</v>
      </c>
      <c r="BH187" s="252">
        <f>IF(N187="sníž. přenesená",J187,0)</f>
        <v>0</v>
      </c>
      <c r="BI187" s="252">
        <f>IF(N187="nulová",J187,0)</f>
        <v>0</v>
      </c>
      <c r="BJ187" s="14" t="s">
        <v>83</v>
      </c>
      <c r="BK187" s="252">
        <f>ROUND(I187*H187,2)</f>
        <v>0</v>
      </c>
      <c r="BL187" s="14" t="s">
        <v>214</v>
      </c>
      <c r="BM187" s="251" t="s">
        <v>1387</v>
      </c>
    </row>
    <row r="188" s="2" customFormat="1" ht="16.5" customHeight="1">
      <c r="A188" s="35"/>
      <c r="B188" s="36"/>
      <c r="C188" s="239" t="s">
        <v>305</v>
      </c>
      <c r="D188" s="239" t="s">
        <v>175</v>
      </c>
      <c r="E188" s="240" t="s">
        <v>318</v>
      </c>
      <c r="F188" s="241" t="s">
        <v>319</v>
      </c>
      <c r="G188" s="242" t="s">
        <v>178</v>
      </c>
      <c r="H188" s="243">
        <v>1</v>
      </c>
      <c r="I188" s="244"/>
      <c r="J188" s="245">
        <f>ROUND(I188*H188,2)</f>
        <v>0</v>
      </c>
      <c r="K188" s="246"/>
      <c r="L188" s="41"/>
      <c r="M188" s="247" t="s">
        <v>1</v>
      </c>
      <c r="N188" s="248" t="s">
        <v>41</v>
      </c>
      <c r="O188" s="88"/>
      <c r="P188" s="249">
        <f>O188*H188</f>
        <v>0</v>
      </c>
      <c r="Q188" s="249">
        <v>0.00024000000000000001</v>
      </c>
      <c r="R188" s="249">
        <f>Q188*H188</f>
        <v>0.00024000000000000001</v>
      </c>
      <c r="S188" s="249">
        <v>0</v>
      </c>
      <c r="T188" s="250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51" t="s">
        <v>214</v>
      </c>
      <c r="AT188" s="251" t="s">
        <v>175</v>
      </c>
      <c r="AU188" s="251" t="s">
        <v>85</v>
      </c>
      <c r="AY188" s="14" t="s">
        <v>172</v>
      </c>
      <c r="BE188" s="252">
        <f>IF(N188="základní",J188,0)</f>
        <v>0</v>
      </c>
      <c r="BF188" s="252">
        <f>IF(N188="snížená",J188,0)</f>
        <v>0</v>
      </c>
      <c r="BG188" s="252">
        <f>IF(N188="zákl. přenesená",J188,0)</f>
        <v>0</v>
      </c>
      <c r="BH188" s="252">
        <f>IF(N188="sníž. přenesená",J188,0)</f>
        <v>0</v>
      </c>
      <c r="BI188" s="252">
        <f>IF(N188="nulová",J188,0)</f>
        <v>0</v>
      </c>
      <c r="BJ188" s="14" t="s">
        <v>83</v>
      </c>
      <c r="BK188" s="252">
        <f>ROUND(I188*H188,2)</f>
        <v>0</v>
      </c>
      <c r="BL188" s="14" t="s">
        <v>214</v>
      </c>
      <c r="BM188" s="251" t="s">
        <v>1388</v>
      </c>
    </row>
    <row r="189" s="2" customFormat="1" ht="24.15" customHeight="1">
      <c r="A189" s="35"/>
      <c r="B189" s="36"/>
      <c r="C189" s="239" t="s">
        <v>309</v>
      </c>
      <c r="D189" s="239" t="s">
        <v>175</v>
      </c>
      <c r="E189" s="240" t="s">
        <v>322</v>
      </c>
      <c r="F189" s="241" t="s">
        <v>323</v>
      </c>
      <c r="G189" s="242" t="s">
        <v>227</v>
      </c>
      <c r="H189" s="264"/>
      <c r="I189" s="244"/>
      <c r="J189" s="245">
        <f>ROUND(I189*H189,2)</f>
        <v>0</v>
      </c>
      <c r="K189" s="246"/>
      <c r="L189" s="41"/>
      <c r="M189" s="247" t="s">
        <v>1</v>
      </c>
      <c r="N189" s="248" t="s">
        <v>41</v>
      </c>
      <c r="O189" s="88"/>
      <c r="P189" s="249">
        <f>O189*H189</f>
        <v>0</v>
      </c>
      <c r="Q189" s="249">
        <v>0</v>
      </c>
      <c r="R189" s="249">
        <f>Q189*H189</f>
        <v>0</v>
      </c>
      <c r="S189" s="249">
        <v>0</v>
      </c>
      <c r="T189" s="250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51" t="s">
        <v>214</v>
      </c>
      <c r="AT189" s="251" t="s">
        <v>175</v>
      </c>
      <c r="AU189" s="251" t="s">
        <v>85</v>
      </c>
      <c r="AY189" s="14" t="s">
        <v>172</v>
      </c>
      <c r="BE189" s="252">
        <f>IF(N189="základní",J189,0)</f>
        <v>0</v>
      </c>
      <c r="BF189" s="252">
        <f>IF(N189="snížená",J189,0)</f>
        <v>0</v>
      </c>
      <c r="BG189" s="252">
        <f>IF(N189="zákl. přenesená",J189,0)</f>
        <v>0</v>
      </c>
      <c r="BH189" s="252">
        <f>IF(N189="sníž. přenesená",J189,0)</f>
        <v>0</v>
      </c>
      <c r="BI189" s="252">
        <f>IF(N189="nulová",J189,0)</f>
        <v>0</v>
      </c>
      <c r="BJ189" s="14" t="s">
        <v>83</v>
      </c>
      <c r="BK189" s="252">
        <f>ROUND(I189*H189,2)</f>
        <v>0</v>
      </c>
      <c r="BL189" s="14" t="s">
        <v>214</v>
      </c>
      <c r="BM189" s="251" t="s">
        <v>324</v>
      </c>
    </row>
    <row r="190" s="2" customFormat="1" ht="24.15" customHeight="1">
      <c r="A190" s="35"/>
      <c r="B190" s="36"/>
      <c r="C190" s="239" t="s">
        <v>313</v>
      </c>
      <c r="D190" s="239" t="s">
        <v>175</v>
      </c>
      <c r="E190" s="240" t="s">
        <v>326</v>
      </c>
      <c r="F190" s="241" t="s">
        <v>327</v>
      </c>
      <c r="G190" s="242" t="s">
        <v>227</v>
      </c>
      <c r="H190" s="264"/>
      <c r="I190" s="244"/>
      <c r="J190" s="245">
        <f>ROUND(I190*H190,2)</f>
        <v>0</v>
      </c>
      <c r="K190" s="246"/>
      <c r="L190" s="41"/>
      <c r="M190" s="247" t="s">
        <v>1</v>
      </c>
      <c r="N190" s="248" t="s">
        <v>41</v>
      </c>
      <c r="O190" s="88"/>
      <c r="P190" s="249">
        <f>O190*H190</f>
        <v>0</v>
      </c>
      <c r="Q190" s="249">
        <v>0</v>
      </c>
      <c r="R190" s="249">
        <f>Q190*H190</f>
        <v>0</v>
      </c>
      <c r="S190" s="249">
        <v>0</v>
      </c>
      <c r="T190" s="250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51" t="s">
        <v>214</v>
      </c>
      <c r="AT190" s="251" t="s">
        <v>175</v>
      </c>
      <c r="AU190" s="251" t="s">
        <v>85</v>
      </c>
      <c r="AY190" s="14" t="s">
        <v>172</v>
      </c>
      <c r="BE190" s="252">
        <f>IF(N190="základní",J190,0)</f>
        <v>0</v>
      </c>
      <c r="BF190" s="252">
        <f>IF(N190="snížená",J190,0)</f>
        <v>0</v>
      </c>
      <c r="BG190" s="252">
        <f>IF(N190="zákl. přenesená",J190,0)</f>
        <v>0</v>
      </c>
      <c r="BH190" s="252">
        <f>IF(N190="sníž. přenesená",J190,0)</f>
        <v>0</v>
      </c>
      <c r="BI190" s="252">
        <f>IF(N190="nulová",J190,0)</f>
        <v>0</v>
      </c>
      <c r="BJ190" s="14" t="s">
        <v>83</v>
      </c>
      <c r="BK190" s="252">
        <f>ROUND(I190*H190,2)</f>
        <v>0</v>
      </c>
      <c r="BL190" s="14" t="s">
        <v>214</v>
      </c>
      <c r="BM190" s="251" t="s">
        <v>328</v>
      </c>
    </row>
    <row r="191" s="12" customFormat="1" ht="22.8" customHeight="1">
      <c r="A191" s="12"/>
      <c r="B191" s="223"/>
      <c r="C191" s="224"/>
      <c r="D191" s="225" t="s">
        <v>75</v>
      </c>
      <c r="E191" s="237" t="s">
        <v>329</v>
      </c>
      <c r="F191" s="237" t="s">
        <v>330</v>
      </c>
      <c r="G191" s="224"/>
      <c r="H191" s="224"/>
      <c r="I191" s="227"/>
      <c r="J191" s="238">
        <f>BK191</f>
        <v>0</v>
      </c>
      <c r="K191" s="224"/>
      <c r="L191" s="229"/>
      <c r="M191" s="230"/>
      <c r="N191" s="231"/>
      <c r="O191" s="231"/>
      <c r="P191" s="232">
        <v>0</v>
      </c>
      <c r="Q191" s="231"/>
      <c r="R191" s="232">
        <v>0</v>
      </c>
      <c r="S191" s="231"/>
      <c r="T191" s="233"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34" t="s">
        <v>85</v>
      </c>
      <c r="AT191" s="235" t="s">
        <v>75</v>
      </c>
      <c r="AU191" s="235" t="s">
        <v>83</v>
      </c>
      <c r="AY191" s="234" t="s">
        <v>172</v>
      </c>
      <c r="BK191" s="236">
        <v>0</v>
      </c>
    </row>
    <row r="192" s="12" customFormat="1" ht="22.8" customHeight="1">
      <c r="A192" s="12"/>
      <c r="B192" s="223"/>
      <c r="C192" s="224"/>
      <c r="D192" s="225" t="s">
        <v>75</v>
      </c>
      <c r="E192" s="237" t="s">
        <v>331</v>
      </c>
      <c r="F192" s="237" t="s">
        <v>332</v>
      </c>
      <c r="G192" s="224"/>
      <c r="H192" s="224"/>
      <c r="I192" s="227"/>
      <c r="J192" s="238">
        <f>BK192</f>
        <v>0</v>
      </c>
      <c r="K192" s="224"/>
      <c r="L192" s="229"/>
      <c r="M192" s="230"/>
      <c r="N192" s="231"/>
      <c r="O192" s="231"/>
      <c r="P192" s="232">
        <f>SUM(P193:P210)</f>
        <v>0</v>
      </c>
      <c r="Q192" s="231"/>
      <c r="R192" s="232">
        <f>SUM(R193:R210)</f>
        <v>0</v>
      </c>
      <c r="S192" s="231"/>
      <c r="T192" s="233">
        <f>SUM(T193:T210)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234" t="s">
        <v>85</v>
      </c>
      <c r="AT192" s="235" t="s">
        <v>75</v>
      </c>
      <c r="AU192" s="235" t="s">
        <v>83</v>
      </c>
      <c r="AY192" s="234" t="s">
        <v>172</v>
      </c>
      <c r="BK192" s="236">
        <f>SUM(BK193:BK210)</f>
        <v>0</v>
      </c>
    </row>
    <row r="193" s="2" customFormat="1" ht="16.5" customHeight="1">
      <c r="A193" s="35"/>
      <c r="B193" s="36"/>
      <c r="C193" s="239" t="s">
        <v>317</v>
      </c>
      <c r="D193" s="239" t="s">
        <v>175</v>
      </c>
      <c r="E193" s="240" t="s">
        <v>334</v>
      </c>
      <c r="F193" s="241" t="s">
        <v>335</v>
      </c>
      <c r="G193" s="242" t="s">
        <v>336</v>
      </c>
      <c r="H193" s="243">
        <v>24</v>
      </c>
      <c r="I193" s="244"/>
      <c r="J193" s="245">
        <f>ROUND(I193*H193,2)</f>
        <v>0</v>
      </c>
      <c r="K193" s="246"/>
      <c r="L193" s="41"/>
      <c r="M193" s="247" t="s">
        <v>1</v>
      </c>
      <c r="N193" s="248" t="s">
        <v>41</v>
      </c>
      <c r="O193" s="88"/>
      <c r="P193" s="249">
        <f>O193*H193</f>
        <v>0</v>
      </c>
      <c r="Q193" s="249">
        <v>0</v>
      </c>
      <c r="R193" s="249">
        <f>Q193*H193</f>
        <v>0</v>
      </c>
      <c r="S193" s="249">
        <v>0</v>
      </c>
      <c r="T193" s="250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51" t="s">
        <v>214</v>
      </c>
      <c r="AT193" s="251" t="s">
        <v>175</v>
      </c>
      <c r="AU193" s="251" t="s">
        <v>85</v>
      </c>
      <c r="AY193" s="14" t="s">
        <v>172</v>
      </c>
      <c r="BE193" s="252">
        <f>IF(N193="základní",J193,0)</f>
        <v>0</v>
      </c>
      <c r="BF193" s="252">
        <f>IF(N193="snížená",J193,0)</f>
        <v>0</v>
      </c>
      <c r="BG193" s="252">
        <f>IF(N193="zákl. přenesená",J193,0)</f>
        <v>0</v>
      </c>
      <c r="BH193" s="252">
        <f>IF(N193="sníž. přenesená",J193,0)</f>
        <v>0</v>
      </c>
      <c r="BI193" s="252">
        <f>IF(N193="nulová",J193,0)</f>
        <v>0</v>
      </c>
      <c r="BJ193" s="14" t="s">
        <v>83</v>
      </c>
      <c r="BK193" s="252">
        <f>ROUND(I193*H193,2)</f>
        <v>0</v>
      </c>
      <c r="BL193" s="14" t="s">
        <v>214</v>
      </c>
      <c r="BM193" s="251" t="s">
        <v>337</v>
      </c>
    </row>
    <row r="194" s="2" customFormat="1" ht="16.5" customHeight="1">
      <c r="A194" s="35"/>
      <c r="B194" s="36"/>
      <c r="C194" s="253" t="s">
        <v>321</v>
      </c>
      <c r="D194" s="253" t="s">
        <v>181</v>
      </c>
      <c r="E194" s="254" t="s">
        <v>1120</v>
      </c>
      <c r="F194" s="255" t="s">
        <v>1121</v>
      </c>
      <c r="G194" s="256" t="s">
        <v>341</v>
      </c>
      <c r="H194" s="257">
        <v>1</v>
      </c>
      <c r="I194" s="258"/>
      <c r="J194" s="259">
        <f>ROUND(I194*H194,2)</f>
        <v>0</v>
      </c>
      <c r="K194" s="260"/>
      <c r="L194" s="261"/>
      <c r="M194" s="262" t="s">
        <v>1</v>
      </c>
      <c r="N194" s="263" t="s">
        <v>41</v>
      </c>
      <c r="O194" s="88"/>
      <c r="P194" s="249">
        <f>O194*H194</f>
        <v>0</v>
      </c>
      <c r="Q194" s="249">
        <v>0</v>
      </c>
      <c r="R194" s="249">
        <f>Q194*H194</f>
        <v>0</v>
      </c>
      <c r="S194" s="249">
        <v>0</v>
      </c>
      <c r="T194" s="250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51" t="s">
        <v>309</v>
      </c>
      <c r="AT194" s="251" t="s">
        <v>181</v>
      </c>
      <c r="AU194" s="251" t="s">
        <v>85</v>
      </c>
      <c r="AY194" s="14" t="s">
        <v>172</v>
      </c>
      <c r="BE194" s="252">
        <f>IF(N194="základní",J194,0)</f>
        <v>0</v>
      </c>
      <c r="BF194" s="252">
        <f>IF(N194="snížená",J194,0)</f>
        <v>0</v>
      </c>
      <c r="BG194" s="252">
        <f>IF(N194="zákl. přenesená",J194,0)</f>
        <v>0</v>
      </c>
      <c r="BH194" s="252">
        <f>IF(N194="sníž. přenesená",J194,0)</f>
        <v>0</v>
      </c>
      <c r="BI194" s="252">
        <f>IF(N194="nulová",J194,0)</f>
        <v>0</v>
      </c>
      <c r="BJ194" s="14" t="s">
        <v>83</v>
      </c>
      <c r="BK194" s="252">
        <f>ROUND(I194*H194,2)</f>
        <v>0</v>
      </c>
      <c r="BL194" s="14" t="s">
        <v>214</v>
      </c>
      <c r="BM194" s="251" t="s">
        <v>1122</v>
      </c>
    </row>
    <row r="195" s="2" customFormat="1" ht="16.5" customHeight="1">
      <c r="A195" s="35"/>
      <c r="B195" s="36"/>
      <c r="C195" s="253" t="s">
        <v>325</v>
      </c>
      <c r="D195" s="253" t="s">
        <v>181</v>
      </c>
      <c r="E195" s="254" t="s">
        <v>1123</v>
      </c>
      <c r="F195" s="255" t="s">
        <v>1124</v>
      </c>
      <c r="G195" s="256" t="s">
        <v>341</v>
      </c>
      <c r="H195" s="257">
        <v>1</v>
      </c>
      <c r="I195" s="258"/>
      <c r="J195" s="259">
        <f>ROUND(I195*H195,2)</f>
        <v>0</v>
      </c>
      <c r="K195" s="260"/>
      <c r="L195" s="261"/>
      <c r="M195" s="262" t="s">
        <v>1</v>
      </c>
      <c r="N195" s="263" t="s">
        <v>41</v>
      </c>
      <c r="O195" s="88"/>
      <c r="P195" s="249">
        <f>O195*H195</f>
        <v>0</v>
      </c>
      <c r="Q195" s="249">
        <v>0</v>
      </c>
      <c r="R195" s="249">
        <f>Q195*H195</f>
        <v>0</v>
      </c>
      <c r="S195" s="249">
        <v>0</v>
      </c>
      <c r="T195" s="250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51" t="s">
        <v>309</v>
      </c>
      <c r="AT195" s="251" t="s">
        <v>181</v>
      </c>
      <c r="AU195" s="251" t="s">
        <v>85</v>
      </c>
      <c r="AY195" s="14" t="s">
        <v>172</v>
      </c>
      <c r="BE195" s="252">
        <f>IF(N195="základní",J195,0)</f>
        <v>0</v>
      </c>
      <c r="BF195" s="252">
        <f>IF(N195="snížená",J195,0)</f>
        <v>0</v>
      </c>
      <c r="BG195" s="252">
        <f>IF(N195="zákl. přenesená",J195,0)</f>
        <v>0</v>
      </c>
      <c r="BH195" s="252">
        <f>IF(N195="sníž. přenesená",J195,0)</f>
        <v>0</v>
      </c>
      <c r="BI195" s="252">
        <f>IF(N195="nulová",J195,0)</f>
        <v>0</v>
      </c>
      <c r="BJ195" s="14" t="s">
        <v>83</v>
      </c>
      <c r="BK195" s="252">
        <f>ROUND(I195*H195,2)</f>
        <v>0</v>
      </c>
      <c r="BL195" s="14" t="s">
        <v>214</v>
      </c>
      <c r="BM195" s="251" t="s">
        <v>1125</v>
      </c>
    </row>
    <row r="196" s="2" customFormat="1" ht="16.5" customHeight="1">
      <c r="A196" s="35"/>
      <c r="B196" s="36"/>
      <c r="C196" s="253" t="s">
        <v>333</v>
      </c>
      <c r="D196" s="253" t="s">
        <v>181</v>
      </c>
      <c r="E196" s="254" t="s">
        <v>1126</v>
      </c>
      <c r="F196" s="255" t="s">
        <v>1127</v>
      </c>
      <c r="G196" s="256" t="s">
        <v>341</v>
      </c>
      <c r="H196" s="257">
        <v>1</v>
      </c>
      <c r="I196" s="258"/>
      <c r="J196" s="259">
        <f>ROUND(I196*H196,2)</f>
        <v>0</v>
      </c>
      <c r="K196" s="260"/>
      <c r="L196" s="261"/>
      <c r="M196" s="262" t="s">
        <v>1</v>
      </c>
      <c r="N196" s="263" t="s">
        <v>41</v>
      </c>
      <c r="O196" s="88"/>
      <c r="P196" s="249">
        <f>O196*H196</f>
        <v>0</v>
      </c>
      <c r="Q196" s="249">
        <v>0</v>
      </c>
      <c r="R196" s="249">
        <f>Q196*H196</f>
        <v>0</v>
      </c>
      <c r="S196" s="249">
        <v>0</v>
      </c>
      <c r="T196" s="250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51" t="s">
        <v>309</v>
      </c>
      <c r="AT196" s="251" t="s">
        <v>181</v>
      </c>
      <c r="AU196" s="251" t="s">
        <v>85</v>
      </c>
      <c r="AY196" s="14" t="s">
        <v>172</v>
      </c>
      <c r="BE196" s="252">
        <f>IF(N196="základní",J196,0)</f>
        <v>0</v>
      </c>
      <c r="BF196" s="252">
        <f>IF(N196="snížená",J196,0)</f>
        <v>0</v>
      </c>
      <c r="BG196" s="252">
        <f>IF(N196="zákl. přenesená",J196,0)</f>
        <v>0</v>
      </c>
      <c r="BH196" s="252">
        <f>IF(N196="sníž. přenesená",J196,0)</f>
        <v>0</v>
      </c>
      <c r="BI196" s="252">
        <f>IF(N196="nulová",J196,0)</f>
        <v>0</v>
      </c>
      <c r="BJ196" s="14" t="s">
        <v>83</v>
      </c>
      <c r="BK196" s="252">
        <f>ROUND(I196*H196,2)</f>
        <v>0</v>
      </c>
      <c r="BL196" s="14" t="s">
        <v>214</v>
      </c>
      <c r="BM196" s="251" t="s">
        <v>1128</v>
      </c>
    </row>
    <row r="197" s="2" customFormat="1" ht="16.5" customHeight="1">
      <c r="A197" s="35"/>
      <c r="B197" s="36"/>
      <c r="C197" s="253" t="s">
        <v>338</v>
      </c>
      <c r="D197" s="253" t="s">
        <v>181</v>
      </c>
      <c r="E197" s="254" t="s">
        <v>1129</v>
      </c>
      <c r="F197" s="255" t="s">
        <v>1130</v>
      </c>
      <c r="G197" s="256" t="s">
        <v>341</v>
      </c>
      <c r="H197" s="257">
        <v>2</v>
      </c>
      <c r="I197" s="258"/>
      <c r="J197" s="259">
        <f>ROUND(I197*H197,2)</f>
        <v>0</v>
      </c>
      <c r="K197" s="260"/>
      <c r="L197" s="261"/>
      <c r="M197" s="262" t="s">
        <v>1</v>
      </c>
      <c r="N197" s="263" t="s">
        <v>41</v>
      </c>
      <c r="O197" s="88"/>
      <c r="P197" s="249">
        <f>O197*H197</f>
        <v>0</v>
      </c>
      <c r="Q197" s="249">
        <v>0</v>
      </c>
      <c r="R197" s="249">
        <f>Q197*H197</f>
        <v>0</v>
      </c>
      <c r="S197" s="249">
        <v>0</v>
      </c>
      <c r="T197" s="250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51" t="s">
        <v>309</v>
      </c>
      <c r="AT197" s="251" t="s">
        <v>181</v>
      </c>
      <c r="AU197" s="251" t="s">
        <v>85</v>
      </c>
      <c r="AY197" s="14" t="s">
        <v>172</v>
      </c>
      <c r="BE197" s="252">
        <f>IF(N197="základní",J197,0)</f>
        <v>0</v>
      </c>
      <c r="BF197" s="252">
        <f>IF(N197="snížená",J197,0)</f>
        <v>0</v>
      </c>
      <c r="BG197" s="252">
        <f>IF(N197="zákl. přenesená",J197,0)</f>
        <v>0</v>
      </c>
      <c r="BH197" s="252">
        <f>IF(N197="sníž. přenesená",J197,0)</f>
        <v>0</v>
      </c>
      <c r="BI197" s="252">
        <f>IF(N197="nulová",J197,0)</f>
        <v>0</v>
      </c>
      <c r="BJ197" s="14" t="s">
        <v>83</v>
      </c>
      <c r="BK197" s="252">
        <f>ROUND(I197*H197,2)</f>
        <v>0</v>
      </c>
      <c r="BL197" s="14" t="s">
        <v>214</v>
      </c>
      <c r="BM197" s="251" t="s">
        <v>1131</v>
      </c>
    </row>
    <row r="198" s="2" customFormat="1" ht="21.75" customHeight="1">
      <c r="A198" s="35"/>
      <c r="B198" s="36"/>
      <c r="C198" s="253" t="s">
        <v>343</v>
      </c>
      <c r="D198" s="253" t="s">
        <v>181</v>
      </c>
      <c r="E198" s="254" t="s">
        <v>1132</v>
      </c>
      <c r="F198" s="255" t="s">
        <v>1133</v>
      </c>
      <c r="G198" s="256" t="s">
        <v>341</v>
      </c>
      <c r="H198" s="257">
        <v>1</v>
      </c>
      <c r="I198" s="258"/>
      <c r="J198" s="259">
        <f>ROUND(I198*H198,2)</f>
        <v>0</v>
      </c>
      <c r="K198" s="260"/>
      <c r="L198" s="261"/>
      <c r="M198" s="262" t="s">
        <v>1</v>
      </c>
      <c r="N198" s="263" t="s">
        <v>41</v>
      </c>
      <c r="O198" s="88"/>
      <c r="P198" s="249">
        <f>O198*H198</f>
        <v>0</v>
      </c>
      <c r="Q198" s="249">
        <v>0</v>
      </c>
      <c r="R198" s="249">
        <f>Q198*H198</f>
        <v>0</v>
      </c>
      <c r="S198" s="249">
        <v>0</v>
      </c>
      <c r="T198" s="250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51" t="s">
        <v>309</v>
      </c>
      <c r="AT198" s="251" t="s">
        <v>181</v>
      </c>
      <c r="AU198" s="251" t="s">
        <v>85</v>
      </c>
      <c r="AY198" s="14" t="s">
        <v>172</v>
      </c>
      <c r="BE198" s="252">
        <f>IF(N198="základní",J198,0)</f>
        <v>0</v>
      </c>
      <c r="BF198" s="252">
        <f>IF(N198="snížená",J198,0)</f>
        <v>0</v>
      </c>
      <c r="BG198" s="252">
        <f>IF(N198="zákl. přenesená",J198,0)</f>
        <v>0</v>
      </c>
      <c r="BH198" s="252">
        <f>IF(N198="sníž. přenesená",J198,0)</f>
        <v>0</v>
      </c>
      <c r="BI198" s="252">
        <f>IF(N198="nulová",J198,0)</f>
        <v>0</v>
      </c>
      <c r="BJ198" s="14" t="s">
        <v>83</v>
      </c>
      <c r="BK198" s="252">
        <f>ROUND(I198*H198,2)</f>
        <v>0</v>
      </c>
      <c r="BL198" s="14" t="s">
        <v>214</v>
      </c>
      <c r="BM198" s="251" t="s">
        <v>1134</v>
      </c>
    </row>
    <row r="199" s="2" customFormat="1" ht="16.5" customHeight="1">
      <c r="A199" s="35"/>
      <c r="B199" s="36"/>
      <c r="C199" s="253" t="s">
        <v>347</v>
      </c>
      <c r="D199" s="253" t="s">
        <v>181</v>
      </c>
      <c r="E199" s="254" t="s">
        <v>1135</v>
      </c>
      <c r="F199" s="255" t="s">
        <v>361</v>
      </c>
      <c r="G199" s="256" t="s">
        <v>341</v>
      </c>
      <c r="H199" s="257">
        <v>4</v>
      </c>
      <c r="I199" s="258"/>
      <c r="J199" s="259">
        <f>ROUND(I199*H199,2)</f>
        <v>0</v>
      </c>
      <c r="K199" s="260"/>
      <c r="L199" s="261"/>
      <c r="M199" s="262" t="s">
        <v>1</v>
      </c>
      <c r="N199" s="263" t="s">
        <v>41</v>
      </c>
      <c r="O199" s="88"/>
      <c r="P199" s="249">
        <f>O199*H199</f>
        <v>0</v>
      </c>
      <c r="Q199" s="249">
        <v>0</v>
      </c>
      <c r="R199" s="249">
        <f>Q199*H199</f>
        <v>0</v>
      </c>
      <c r="S199" s="249">
        <v>0</v>
      </c>
      <c r="T199" s="250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51" t="s">
        <v>309</v>
      </c>
      <c r="AT199" s="251" t="s">
        <v>181</v>
      </c>
      <c r="AU199" s="251" t="s">
        <v>85</v>
      </c>
      <c r="AY199" s="14" t="s">
        <v>172</v>
      </c>
      <c r="BE199" s="252">
        <f>IF(N199="základní",J199,0)</f>
        <v>0</v>
      </c>
      <c r="BF199" s="252">
        <f>IF(N199="snížená",J199,0)</f>
        <v>0</v>
      </c>
      <c r="BG199" s="252">
        <f>IF(N199="zákl. přenesená",J199,0)</f>
        <v>0</v>
      </c>
      <c r="BH199" s="252">
        <f>IF(N199="sníž. přenesená",J199,0)</f>
        <v>0</v>
      </c>
      <c r="BI199" s="252">
        <f>IF(N199="nulová",J199,0)</f>
        <v>0</v>
      </c>
      <c r="BJ199" s="14" t="s">
        <v>83</v>
      </c>
      <c r="BK199" s="252">
        <f>ROUND(I199*H199,2)</f>
        <v>0</v>
      </c>
      <c r="BL199" s="14" t="s">
        <v>214</v>
      </c>
      <c r="BM199" s="251" t="s">
        <v>1136</v>
      </c>
    </row>
    <row r="200" s="2" customFormat="1" ht="16.5" customHeight="1">
      <c r="A200" s="35"/>
      <c r="B200" s="36"/>
      <c r="C200" s="253" t="s">
        <v>351</v>
      </c>
      <c r="D200" s="253" t="s">
        <v>181</v>
      </c>
      <c r="E200" s="254" t="s">
        <v>1137</v>
      </c>
      <c r="F200" s="255" t="s">
        <v>1138</v>
      </c>
      <c r="G200" s="256" t="s">
        <v>341</v>
      </c>
      <c r="H200" s="257">
        <v>2</v>
      </c>
      <c r="I200" s="258"/>
      <c r="J200" s="259">
        <f>ROUND(I200*H200,2)</f>
        <v>0</v>
      </c>
      <c r="K200" s="260"/>
      <c r="L200" s="261"/>
      <c r="M200" s="262" t="s">
        <v>1</v>
      </c>
      <c r="N200" s="263" t="s">
        <v>41</v>
      </c>
      <c r="O200" s="88"/>
      <c r="P200" s="249">
        <f>O200*H200</f>
        <v>0</v>
      </c>
      <c r="Q200" s="249">
        <v>0</v>
      </c>
      <c r="R200" s="249">
        <f>Q200*H200</f>
        <v>0</v>
      </c>
      <c r="S200" s="249">
        <v>0</v>
      </c>
      <c r="T200" s="250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51" t="s">
        <v>309</v>
      </c>
      <c r="AT200" s="251" t="s">
        <v>181</v>
      </c>
      <c r="AU200" s="251" t="s">
        <v>85</v>
      </c>
      <c r="AY200" s="14" t="s">
        <v>172</v>
      </c>
      <c r="BE200" s="252">
        <f>IF(N200="základní",J200,0)</f>
        <v>0</v>
      </c>
      <c r="BF200" s="252">
        <f>IF(N200="snížená",J200,0)</f>
        <v>0</v>
      </c>
      <c r="BG200" s="252">
        <f>IF(N200="zákl. přenesená",J200,0)</f>
        <v>0</v>
      </c>
      <c r="BH200" s="252">
        <f>IF(N200="sníž. přenesená",J200,0)</f>
        <v>0</v>
      </c>
      <c r="BI200" s="252">
        <f>IF(N200="nulová",J200,0)</f>
        <v>0</v>
      </c>
      <c r="BJ200" s="14" t="s">
        <v>83</v>
      </c>
      <c r="BK200" s="252">
        <f>ROUND(I200*H200,2)</f>
        <v>0</v>
      </c>
      <c r="BL200" s="14" t="s">
        <v>214</v>
      </c>
      <c r="BM200" s="251" t="s">
        <v>1139</v>
      </c>
    </row>
    <row r="201" s="2" customFormat="1" ht="16.5" customHeight="1">
      <c r="A201" s="35"/>
      <c r="B201" s="36"/>
      <c r="C201" s="253" t="s">
        <v>355</v>
      </c>
      <c r="D201" s="253" t="s">
        <v>181</v>
      </c>
      <c r="E201" s="254" t="s">
        <v>1140</v>
      </c>
      <c r="F201" s="255" t="s">
        <v>1141</v>
      </c>
      <c r="G201" s="256" t="s">
        <v>341</v>
      </c>
      <c r="H201" s="257">
        <v>4</v>
      </c>
      <c r="I201" s="258"/>
      <c r="J201" s="259">
        <f>ROUND(I201*H201,2)</f>
        <v>0</v>
      </c>
      <c r="K201" s="260"/>
      <c r="L201" s="261"/>
      <c r="M201" s="262" t="s">
        <v>1</v>
      </c>
      <c r="N201" s="263" t="s">
        <v>41</v>
      </c>
      <c r="O201" s="88"/>
      <c r="P201" s="249">
        <f>O201*H201</f>
        <v>0</v>
      </c>
      <c r="Q201" s="249">
        <v>0</v>
      </c>
      <c r="R201" s="249">
        <f>Q201*H201</f>
        <v>0</v>
      </c>
      <c r="S201" s="249">
        <v>0</v>
      </c>
      <c r="T201" s="250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51" t="s">
        <v>309</v>
      </c>
      <c r="AT201" s="251" t="s">
        <v>181</v>
      </c>
      <c r="AU201" s="251" t="s">
        <v>85</v>
      </c>
      <c r="AY201" s="14" t="s">
        <v>172</v>
      </c>
      <c r="BE201" s="252">
        <f>IF(N201="základní",J201,0)</f>
        <v>0</v>
      </c>
      <c r="BF201" s="252">
        <f>IF(N201="snížená",J201,0)</f>
        <v>0</v>
      </c>
      <c r="BG201" s="252">
        <f>IF(N201="zákl. přenesená",J201,0)</f>
        <v>0</v>
      </c>
      <c r="BH201" s="252">
        <f>IF(N201="sníž. přenesená",J201,0)</f>
        <v>0</v>
      </c>
      <c r="BI201" s="252">
        <f>IF(N201="nulová",J201,0)</f>
        <v>0</v>
      </c>
      <c r="BJ201" s="14" t="s">
        <v>83</v>
      </c>
      <c r="BK201" s="252">
        <f>ROUND(I201*H201,2)</f>
        <v>0</v>
      </c>
      <c r="BL201" s="14" t="s">
        <v>214</v>
      </c>
      <c r="BM201" s="251" t="s">
        <v>1142</v>
      </c>
    </row>
    <row r="202" s="2" customFormat="1" ht="16.5" customHeight="1">
      <c r="A202" s="35"/>
      <c r="B202" s="36"/>
      <c r="C202" s="253" t="s">
        <v>359</v>
      </c>
      <c r="D202" s="253" t="s">
        <v>181</v>
      </c>
      <c r="E202" s="254" t="s">
        <v>1143</v>
      </c>
      <c r="F202" s="255" t="s">
        <v>1144</v>
      </c>
      <c r="G202" s="256" t="s">
        <v>341</v>
      </c>
      <c r="H202" s="257">
        <v>1</v>
      </c>
      <c r="I202" s="258"/>
      <c r="J202" s="259">
        <f>ROUND(I202*H202,2)</f>
        <v>0</v>
      </c>
      <c r="K202" s="260"/>
      <c r="L202" s="261"/>
      <c r="M202" s="262" t="s">
        <v>1</v>
      </c>
      <c r="N202" s="263" t="s">
        <v>41</v>
      </c>
      <c r="O202" s="88"/>
      <c r="P202" s="249">
        <f>O202*H202</f>
        <v>0</v>
      </c>
      <c r="Q202" s="249">
        <v>0</v>
      </c>
      <c r="R202" s="249">
        <f>Q202*H202</f>
        <v>0</v>
      </c>
      <c r="S202" s="249">
        <v>0</v>
      </c>
      <c r="T202" s="250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51" t="s">
        <v>309</v>
      </c>
      <c r="AT202" s="251" t="s">
        <v>181</v>
      </c>
      <c r="AU202" s="251" t="s">
        <v>85</v>
      </c>
      <c r="AY202" s="14" t="s">
        <v>172</v>
      </c>
      <c r="BE202" s="252">
        <f>IF(N202="základní",J202,0)</f>
        <v>0</v>
      </c>
      <c r="BF202" s="252">
        <f>IF(N202="snížená",J202,0)</f>
        <v>0</v>
      </c>
      <c r="BG202" s="252">
        <f>IF(N202="zákl. přenesená",J202,0)</f>
        <v>0</v>
      </c>
      <c r="BH202" s="252">
        <f>IF(N202="sníž. přenesená",J202,0)</f>
        <v>0</v>
      </c>
      <c r="BI202" s="252">
        <f>IF(N202="nulová",J202,0)</f>
        <v>0</v>
      </c>
      <c r="BJ202" s="14" t="s">
        <v>83</v>
      </c>
      <c r="BK202" s="252">
        <f>ROUND(I202*H202,2)</f>
        <v>0</v>
      </c>
      <c r="BL202" s="14" t="s">
        <v>214</v>
      </c>
      <c r="BM202" s="251" t="s">
        <v>1145</v>
      </c>
    </row>
    <row r="203" s="2" customFormat="1" ht="16.5" customHeight="1">
      <c r="A203" s="35"/>
      <c r="B203" s="36"/>
      <c r="C203" s="253" t="s">
        <v>363</v>
      </c>
      <c r="D203" s="253" t="s">
        <v>181</v>
      </c>
      <c r="E203" s="254" t="s">
        <v>1146</v>
      </c>
      <c r="F203" s="255" t="s">
        <v>1147</v>
      </c>
      <c r="G203" s="256" t="s">
        <v>341</v>
      </c>
      <c r="H203" s="257">
        <v>1</v>
      </c>
      <c r="I203" s="258"/>
      <c r="J203" s="259">
        <f>ROUND(I203*H203,2)</f>
        <v>0</v>
      </c>
      <c r="K203" s="260"/>
      <c r="L203" s="261"/>
      <c r="M203" s="262" t="s">
        <v>1</v>
      </c>
      <c r="N203" s="263" t="s">
        <v>41</v>
      </c>
      <c r="O203" s="88"/>
      <c r="P203" s="249">
        <f>O203*H203</f>
        <v>0</v>
      </c>
      <c r="Q203" s="249">
        <v>0</v>
      </c>
      <c r="R203" s="249">
        <f>Q203*H203</f>
        <v>0</v>
      </c>
      <c r="S203" s="249">
        <v>0</v>
      </c>
      <c r="T203" s="250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51" t="s">
        <v>309</v>
      </c>
      <c r="AT203" s="251" t="s">
        <v>181</v>
      </c>
      <c r="AU203" s="251" t="s">
        <v>85</v>
      </c>
      <c r="AY203" s="14" t="s">
        <v>172</v>
      </c>
      <c r="BE203" s="252">
        <f>IF(N203="základní",J203,0)</f>
        <v>0</v>
      </c>
      <c r="BF203" s="252">
        <f>IF(N203="snížená",J203,0)</f>
        <v>0</v>
      </c>
      <c r="BG203" s="252">
        <f>IF(N203="zákl. přenesená",J203,0)</f>
        <v>0</v>
      </c>
      <c r="BH203" s="252">
        <f>IF(N203="sníž. přenesená",J203,0)</f>
        <v>0</v>
      </c>
      <c r="BI203" s="252">
        <f>IF(N203="nulová",J203,0)</f>
        <v>0</v>
      </c>
      <c r="BJ203" s="14" t="s">
        <v>83</v>
      </c>
      <c r="BK203" s="252">
        <f>ROUND(I203*H203,2)</f>
        <v>0</v>
      </c>
      <c r="BL203" s="14" t="s">
        <v>214</v>
      </c>
      <c r="BM203" s="251" t="s">
        <v>1148</v>
      </c>
    </row>
    <row r="204" s="2" customFormat="1" ht="16.5" customHeight="1">
      <c r="A204" s="35"/>
      <c r="B204" s="36"/>
      <c r="C204" s="253" t="s">
        <v>367</v>
      </c>
      <c r="D204" s="253" t="s">
        <v>181</v>
      </c>
      <c r="E204" s="254" t="s">
        <v>1149</v>
      </c>
      <c r="F204" s="255" t="s">
        <v>381</v>
      </c>
      <c r="G204" s="256" t="s">
        <v>341</v>
      </c>
      <c r="H204" s="257">
        <v>1</v>
      </c>
      <c r="I204" s="258"/>
      <c r="J204" s="259">
        <f>ROUND(I204*H204,2)</f>
        <v>0</v>
      </c>
      <c r="K204" s="260"/>
      <c r="L204" s="261"/>
      <c r="M204" s="262" t="s">
        <v>1</v>
      </c>
      <c r="N204" s="263" t="s">
        <v>41</v>
      </c>
      <c r="O204" s="88"/>
      <c r="P204" s="249">
        <f>O204*H204</f>
        <v>0</v>
      </c>
      <c r="Q204" s="249">
        <v>0</v>
      </c>
      <c r="R204" s="249">
        <f>Q204*H204</f>
        <v>0</v>
      </c>
      <c r="S204" s="249">
        <v>0</v>
      </c>
      <c r="T204" s="250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51" t="s">
        <v>309</v>
      </c>
      <c r="AT204" s="251" t="s">
        <v>181</v>
      </c>
      <c r="AU204" s="251" t="s">
        <v>85</v>
      </c>
      <c r="AY204" s="14" t="s">
        <v>172</v>
      </c>
      <c r="BE204" s="252">
        <f>IF(N204="základní",J204,0)</f>
        <v>0</v>
      </c>
      <c r="BF204" s="252">
        <f>IF(N204="snížená",J204,0)</f>
        <v>0</v>
      </c>
      <c r="BG204" s="252">
        <f>IF(N204="zákl. přenesená",J204,0)</f>
        <v>0</v>
      </c>
      <c r="BH204" s="252">
        <f>IF(N204="sníž. přenesená",J204,0)</f>
        <v>0</v>
      </c>
      <c r="BI204" s="252">
        <f>IF(N204="nulová",J204,0)</f>
        <v>0</v>
      </c>
      <c r="BJ204" s="14" t="s">
        <v>83</v>
      </c>
      <c r="BK204" s="252">
        <f>ROUND(I204*H204,2)</f>
        <v>0</v>
      </c>
      <c r="BL204" s="14" t="s">
        <v>214</v>
      </c>
      <c r="BM204" s="251" t="s">
        <v>1150</v>
      </c>
    </row>
    <row r="205" s="2" customFormat="1" ht="16.5" customHeight="1">
      <c r="A205" s="35"/>
      <c r="B205" s="36"/>
      <c r="C205" s="253" t="s">
        <v>371</v>
      </c>
      <c r="D205" s="253" t="s">
        <v>181</v>
      </c>
      <c r="E205" s="254" t="s">
        <v>1151</v>
      </c>
      <c r="F205" s="255" t="s">
        <v>1152</v>
      </c>
      <c r="G205" s="256" t="s">
        <v>341</v>
      </c>
      <c r="H205" s="257">
        <v>1</v>
      </c>
      <c r="I205" s="258"/>
      <c r="J205" s="259">
        <f>ROUND(I205*H205,2)</f>
        <v>0</v>
      </c>
      <c r="K205" s="260"/>
      <c r="L205" s="261"/>
      <c r="M205" s="262" t="s">
        <v>1</v>
      </c>
      <c r="N205" s="263" t="s">
        <v>41</v>
      </c>
      <c r="O205" s="88"/>
      <c r="P205" s="249">
        <f>O205*H205</f>
        <v>0</v>
      </c>
      <c r="Q205" s="249">
        <v>0</v>
      </c>
      <c r="R205" s="249">
        <f>Q205*H205</f>
        <v>0</v>
      </c>
      <c r="S205" s="249">
        <v>0</v>
      </c>
      <c r="T205" s="250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51" t="s">
        <v>309</v>
      </c>
      <c r="AT205" s="251" t="s">
        <v>181</v>
      </c>
      <c r="AU205" s="251" t="s">
        <v>85</v>
      </c>
      <c r="AY205" s="14" t="s">
        <v>172</v>
      </c>
      <c r="BE205" s="252">
        <f>IF(N205="základní",J205,0)</f>
        <v>0</v>
      </c>
      <c r="BF205" s="252">
        <f>IF(N205="snížená",J205,0)</f>
        <v>0</v>
      </c>
      <c r="BG205" s="252">
        <f>IF(N205="zákl. přenesená",J205,0)</f>
        <v>0</v>
      </c>
      <c r="BH205" s="252">
        <f>IF(N205="sníž. přenesená",J205,0)</f>
        <v>0</v>
      </c>
      <c r="BI205" s="252">
        <f>IF(N205="nulová",J205,0)</f>
        <v>0</v>
      </c>
      <c r="BJ205" s="14" t="s">
        <v>83</v>
      </c>
      <c r="BK205" s="252">
        <f>ROUND(I205*H205,2)</f>
        <v>0</v>
      </c>
      <c r="BL205" s="14" t="s">
        <v>214</v>
      </c>
      <c r="BM205" s="251" t="s">
        <v>1153</v>
      </c>
    </row>
    <row r="206" s="2" customFormat="1" ht="16.5" customHeight="1">
      <c r="A206" s="35"/>
      <c r="B206" s="36"/>
      <c r="C206" s="253" t="s">
        <v>375</v>
      </c>
      <c r="D206" s="253" t="s">
        <v>181</v>
      </c>
      <c r="E206" s="254" t="s">
        <v>1154</v>
      </c>
      <c r="F206" s="255" t="s">
        <v>1155</v>
      </c>
      <c r="G206" s="256" t="s">
        <v>341</v>
      </c>
      <c r="H206" s="257">
        <v>2</v>
      </c>
      <c r="I206" s="258"/>
      <c r="J206" s="259">
        <f>ROUND(I206*H206,2)</f>
        <v>0</v>
      </c>
      <c r="K206" s="260"/>
      <c r="L206" s="261"/>
      <c r="M206" s="262" t="s">
        <v>1</v>
      </c>
      <c r="N206" s="263" t="s">
        <v>41</v>
      </c>
      <c r="O206" s="88"/>
      <c r="P206" s="249">
        <f>O206*H206</f>
        <v>0</v>
      </c>
      <c r="Q206" s="249">
        <v>0</v>
      </c>
      <c r="R206" s="249">
        <f>Q206*H206</f>
        <v>0</v>
      </c>
      <c r="S206" s="249">
        <v>0</v>
      </c>
      <c r="T206" s="250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51" t="s">
        <v>309</v>
      </c>
      <c r="AT206" s="251" t="s">
        <v>181</v>
      </c>
      <c r="AU206" s="251" t="s">
        <v>85</v>
      </c>
      <c r="AY206" s="14" t="s">
        <v>172</v>
      </c>
      <c r="BE206" s="252">
        <f>IF(N206="základní",J206,0)</f>
        <v>0</v>
      </c>
      <c r="BF206" s="252">
        <f>IF(N206="snížená",J206,0)</f>
        <v>0</v>
      </c>
      <c r="BG206" s="252">
        <f>IF(N206="zákl. přenesená",J206,0)</f>
        <v>0</v>
      </c>
      <c r="BH206" s="252">
        <f>IF(N206="sníž. přenesená",J206,0)</f>
        <v>0</v>
      </c>
      <c r="BI206" s="252">
        <f>IF(N206="nulová",J206,0)</f>
        <v>0</v>
      </c>
      <c r="BJ206" s="14" t="s">
        <v>83</v>
      </c>
      <c r="BK206" s="252">
        <f>ROUND(I206*H206,2)</f>
        <v>0</v>
      </c>
      <c r="BL206" s="14" t="s">
        <v>214</v>
      </c>
      <c r="BM206" s="251" t="s">
        <v>1156</v>
      </c>
    </row>
    <row r="207" s="2" customFormat="1" ht="16.5" customHeight="1">
      <c r="A207" s="35"/>
      <c r="B207" s="36"/>
      <c r="C207" s="253" t="s">
        <v>379</v>
      </c>
      <c r="D207" s="253" t="s">
        <v>181</v>
      </c>
      <c r="E207" s="254" t="s">
        <v>1157</v>
      </c>
      <c r="F207" s="255" t="s">
        <v>1158</v>
      </c>
      <c r="G207" s="256" t="s">
        <v>341</v>
      </c>
      <c r="H207" s="257">
        <v>1</v>
      </c>
      <c r="I207" s="258"/>
      <c r="J207" s="259">
        <f>ROUND(I207*H207,2)</f>
        <v>0</v>
      </c>
      <c r="K207" s="260"/>
      <c r="L207" s="261"/>
      <c r="M207" s="262" t="s">
        <v>1</v>
      </c>
      <c r="N207" s="263" t="s">
        <v>41</v>
      </c>
      <c r="O207" s="88"/>
      <c r="P207" s="249">
        <f>O207*H207</f>
        <v>0</v>
      </c>
      <c r="Q207" s="249">
        <v>0</v>
      </c>
      <c r="R207" s="249">
        <f>Q207*H207</f>
        <v>0</v>
      </c>
      <c r="S207" s="249">
        <v>0</v>
      </c>
      <c r="T207" s="250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51" t="s">
        <v>309</v>
      </c>
      <c r="AT207" s="251" t="s">
        <v>181</v>
      </c>
      <c r="AU207" s="251" t="s">
        <v>85</v>
      </c>
      <c r="AY207" s="14" t="s">
        <v>172</v>
      </c>
      <c r="BE207" s="252">
        <f>IF(N207="základní",J207,0)</f>
        <v>0</v>
      </c>
      <c r="BF207" s="252">
        <f>IF(N207="snížená",J207,0)</f>
        <v>0</v>
      </c>
      <c r="BG207" s="252">
        <f>IF(N207="zákl. přenesená",J207,0)</f>
        <v>0</v>
      </c>
      <c r="BH207" s="252">
        <f>IF(N207="sníž. přenesená",J207,0)</f>
        <v>0</v>
      </c>
      <c r="BI207" s="252">
        <f>IF(N207="nulová",J207,0)</f>
        <v>0</v>
      </c>
      <c r="BJ207" s="14" t="s">
        <v>83</v>
      </c>
      <c r="BK207" s="252">
        <f>ROUND(I207*H207,2)</f>
        <v>0</v>
      </c>
      <c r="BL207" s="14" t="s">
        <v>214</v>
      </c>
      <c r="BM207" s="251" t="s">
        <v>1159</v>
      </c>
    </row>
    <row r="208" s="2" customFormat="1" ht="16.5" customHeight="1">
      <c r="A208" s="35"/>
      <c r="B208" s="36"/>
      <c r="C208" s="239" t="s">
        <v>383</v>
      </c>
      <c r="D208" s="239" t="s">
        <v>175</v>
      </c>
      <c r="E208" s="240" t="s">
        <v>388</v>
      </c>
      <c r="F208" s="241" t="s">
        <v>389</v>
      </c>
      <c r="G208" s="242" t="s">
        <v>336</v>
      </c>
      <c r="H208" s="243">
        <v>16</v>
      </c>
      <c r="I208" s="244"/>
      <c r="J208" s="245">
        <f>ROUND(I208*H208,2)</f>
        <v>0</v>
      </c>
      <c r="K208" s="246"/>
      <c r="L208" s="41"/>
      <c r="M208" s="247" t="s">
        <v>1</v>
      </c>
      <c r="N208" s="248" t="s">
        <v>41</v>
      </c>
      <c r="O208" s="88"/>
      <c r="P208" s="249">
        <f>O208*H208</f>
        <v>0</v>
      </c>
      <c r="Q208" s="249">
        <v>0</v>
      </c>
      <c r="R208" s="249">
        <f>Q208*H208</f>
        <v>0</v>
      </c>
      <c r="S208" s="249">
        <v>0</v>
      </c>
      <c r="T208" s="250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51" t="s">
        <v>214</v>
      </c>
      <c r="AT208" s="251" t="s">
        <v>175</v>
      </c>
      <c r="AU208" s="251" t="s">
        <v>85</v>
      </c>
      <c r="AY208" s="14" t="s">
        <v>172</v>
      </c>
      <c r="BE208" s="252">
        <f>IF(N208="základní",J208,0)</f>
        <v>0</v>
      </c>
      <c r="BF208" s="252">
        <f>IF(N208="snížená",J208,0)</f>
        <v>0</v>
      </c>
      <c r="BG208" s="252">
        <f>IF(N208="zákl. přenesená",J208,0)</f>
        <v>0</v>
      </c>
      <c r="BH208" s="252">
        <f>IF(N208="sníž. přenesená",J208,0)</f>
        <v>0</v>
      </c>
      <c r="BI208" s="252">
        <f>IF(N208="nulová",J208,0)</f>
        <v>0</v>
      </c>
      <c r="BJ208" s="14" t="s">
        <v>83</v>
      </c>
      <c r="BK208" s="252">
        <f>ROUND(I208*H208,2)</f>
        <v>0</v>
      </c>
      <c r="BL208" s="14" t="s">
        <v>214</v>
      </c>
      <c r="BM208" s="251" t="s">
        <v>1160</v>
      </c>
    </row>
    <row r="209" s="2" customFormat="1" ht="21.75" customHeight="1">
      <c r="A209" s="35"/>
      <c r="B209" s="36"/>
      <c r="C209" s="239" t="s">
        <v>387</v>
      </c>
      <c r="D209" s="239" t="s">
        <v>175</v>
      </c>
      <c r="E209" s="240" t="s">
        <v>392</v>
      </c>
      <c r="F209" s="241" t="s">
        <v>393</v>
      </c>
      <c r="G209" s="242" t="s">
        <v>227</v>
      </c>
      <c r="H209" s="264"/>
      <c r="I209" s="244"/>
      <c r="J209" s="245">
        <f>ROUND(I209*H209,2)</f>
        <v>0</v>
      </c>
      <c r="K209" s="246"/>
      <c r="L209" s="41"/>
      <c r="M209" s="247" t="s">
        <v>1</v>
      </c>
      <c r="N209" s="248" t="s">
        <v>41</v>
      </c>
      <c r="O209" s="88"/>
      <c r="P209" s="249">
        <f>O209*H209</f>
        <v>0</v>
      </c>
      <c r="Q209" s="249">
        <v>0</v>
      </c>
      <c r="R209" s="249">
        <f>Q209*H209</f>
        <v>0</v>
      </c>
      <c r="S209" s="249">
        <v>0</v>
      </c>
      <c r="T209" s="250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51" t="s">
        <v>214</v>
      </c>
      <c r="AT209" s="251" t="s">
        <v>175</v>
      </c>
      <c r="AU209" s="251" t="s">
        <v>85</v>
      </c>
      <c r="AY209" s="14" t="s">
        <v>172</v>
      </c>
      <c r="BE209" s="252">
        <f>IF(N209="základní",J209,0)</f>
        <v>0</v>
      </c>
      <c r="BF209" s="252">
        <f>IF(N209="snížená",J209,0)</f>
        <v>0</v>
      </c>
      <c r="BG209" s="252">
        <f>IF(N209="zákl. přenesená",J209,0)</f>
        <v>0</v>
      </c>
      <c r="BH209" s="252">
        <f>IF(N209="sníž. přenesená",J209,0)</f>
        <v>0</v>
      </c>
      <c r="BI209" s="252">
        <f>IF(N209="nulová",J209,0)</f>
        <v>0</v>
      </c>
      <c r="BJ209" s="14" t="s">
        <v>83</v>
      </c>
      <c r="BK209" s="252">
        <f>ROUND(I209*H209,2)</f>
        <v>0</v>
      </c>
      <c r="BL209" s="14" t="s">
        <v>214</v>
      </c>
      <c r="BM209" s="251" t="s">
        <v>394</v>
      </c>
    </row>
    <row r="210" s="2" customFormat="1" ht="24.15" customHeight="1">
      <c r="A210" s="35"/>
      <c r="B210" s="36"/>
      <c r="C210" s="239" t="s">
        <v>391</v>
      </c>
      <c r="D210" s="239" t="s">
        <v>175</v>
      </c>
      <c r="E210" s="240" t="s">
        <v>396</v>
      </c>
      <c r="F210" s="241" t="s">
        <v>397</v>
      </c>
      <c r="G210" s="242" t="s">
        <v>227</v>
      </c>
      <c r="H210" s="264"/>
      <c r="I210" s="244"/>
      <c r="J210" s="245">
        <f>ROUND(I210*H210,2)</f>
        <v>0</v>
      </c>
      <c r="K210" s="246"/>
      <c r="L210" s="41"/>
      <c r="M210" s="247" t="s">
        <v>1</v>
      </c>
      <c r="N210" s="248" t="s">
        <v>41</v>
      </c>
      <c r="O210" s="88"/>
      <c r="P210" s="249">
        <f>O210*H210</f>
        <v>0</v>
      </c>
      <c r="Q210" s="249">
        <v>0</v>
      </c>
      <c r="R210" s="249">
        <f>Q210*H210</f>
        <v>0</v>
      </c>
      <c r="S210" s="249">
        <v>0</v>
      </c>
      <c r="T210" s="250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51" t="s">
        <v>214</v>
      </c>
      <c r="AT210" s="251" t="s">
        <v>175</v>
      </c>
      <c r="AU210" s="251" t="s">
        <v>85</v>
      </c>
      <c r="AY210" s="14" t="s">
        <v>172</v>
      </c>
      <c r="BE210" s="252">
        <f>IF(N210="základní",J210,0)</f>
        <v>0</v>
      </c>
      <c r="BF210" s="252">
        <f>IF(N210="snížená",J210,0)</f>
        <v>0</v>
      </c>
      <c r="BG210" s="252">
        <f>IF(N210="zákl. přenesená",J210,0)</f>
        <v>0</v>
      </c>
      <c r="BH210" s="252">
        <f>IF(N210="sníž. přenesená",J210,0)</f>
        <v>0</v>
      </c>
      <c r="BI210" s="252">
        <f>IF(N210="nulová",J210,0)</f>
        <v>0</v>
      </c>
      <c r="BJ210" s="14" t="s">
        <v>83</v>
      </c>
      <c r="BK210" s="252">
        <f>ROUND(I210*H210,2)</f>
        <v>0</v>
      </c>
      <c r="BL210" s="14" t="s">
        <v>214</v>
      </c>
      <c r="BM210" s="251" t="s">
        <v>398</v>
      </c>
    </row>
    <row r="211" s="12" customFormat="1" ht="22.8" customHeight="1">
      <c r="A211" s="12"/>
      <c r="B211" s="223"/>
      <c r="C211" s="224"/>
      <c r="D211" s="225" t="s">
        <v>75</v>
      </c>
      <c r="E211" s="237" t="s">
        <v>399</v>
      </c>
      <c r="F211" s="237" t="s">
        <v>400</v>
      </c>
      <c r="G211" s="224"/>
      <c r="H211" s="224"/>
      <c r="I211" s="227"/>
      <c r="J211" s="238">
        <f>BK211</f>
        <v>0</v>
      </c>
      <c r="K211" s="224"/>
      <c r="L211" s="229"/>
      <c r="M211" s="230"/>
      <c r="N211" s="231"/>
      <c r="O211" s="231"/>
      <c r="P211" s="232">
        <f>SUM(P212:P216)</f>
        <v>0</v>
      </c>
      <c r="Q211" s="231"/>
      <c r="R211" s="232">
        <f>SUM(R212:R216)</f>
        <v>0.021399999999999999</v>
      </c>
      <c r="S211" s="231"/>
      <c r="T211" s="233">
        <f>SUM(T212:T216)</f>
        <v>0.02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234" t="s">
        <v>85</v>
      </c>
      <c r="AT211" s="235" t="s">
        <v>75</v>
      </c>
      <c r="AU211" s="235" t="s">
        <v>83</v>
      </c>
      <c r="AY211" s="234" t="s">
        <v>172</v>
      </c>
      <c r="BK211" s="236">
        <f>SUM(BK212:BK216)</f>
        <v>0</v>
      </c>
    </row>
    <row r="212" s="2" customFormat="1" ht="21.75" customHeight="1">
      <c r="A212" s="35"/>
      <c r="B212" s="36"/>
      <c r="C212" s="239" t="s">
        <v>395</v>
      </c>
      <c r="D212" s="239" t="s">
        <v>175</v>
      </c>
      <c r="E212" s="240" t="s">
        <v>402</v>
      </c>
      <c r="F212" s="241" t="s">
        <v>403</v>
      </c>
      <c r="G212" s="242" t="s">
        <v>404</v>
      </c>
      <c r="H212" s="243">
        <v>20</v>
      </c>
      <c r="I212" s="244"/>
      <c r="J212" s="245">
        <f>ROUND(I212*H212,2)</f>
        <v>0</v>
      </c>
      <c r="K212" s="246"/>
      <c r="L212" s="41"/>
      <c r="M212" s="247" t="s">
        <v>1</v>
      </c>
      <c r="N212" s="248" t="s">
        <v>41</v>
      </c>
      <c r="O212" s="88"/>
      <c r="P212" s="249">
        <f>O212*H212</f>
        <v>0</v>
      </c>
      <c r="Q212" s="249">
        <v>6.9999999999999994E-05</v>
      </c>
      <c r="R212" s="249">
        <f>Q212*H212</f>
        <v>0.0013999999999999998</v>
      </c>
      <c r="S212" s="249">
        <v>0</v>
      </c>
      <c r="T212" s="250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51" t="s">
        <v>214</v>
      </c>
      <c r="AT212" s="251" t="s">
        <v>175</v>
      </c>
      <c r="AU212" s="251" t="s">
        <v>85</v>
      </c>
      <c r="AY212" s="14" t="s">
        <v>172</v>
      </c>
      <c r="BE212" s="252">
        <f>IF(N212="základní",J212,0)</f>
        <v>0</v>
      </c>
      <c r="BF212" s="252">
        <f>IF(N212="snížená",J212,0)</f>
        <v>0</v>
      </c>
      <c r="BG212" s="252">
        <f>IF(N212="zákl. přenesená",J212,0)</f>
        <v>0</v>
      </c>
      <c r="BH212" s="252">
        <f>IF(N212="sníž. přenesená",J212,0)</f>
        <v>0</v>
      </c>
      <c r="BI212" s="252">
        <f>IF(N212="nulová",J212,0)</f>
        <v>0</v>
      </c>
      <c r="BJ212" s="14" t="s">
        <v>83</v>
      </c>
      <c r="BK212" s="252">
        <f>ROUND(I212*H212,2)</f>
        <v>0</v>
      </c>
      <c r="BL212" s="14" t="s">
        <v>214</v>
      </c>
      <c r="BM212" s="251" t="s">
        <v>405</v>
      </c>
    </row>
    <row r="213" s="2" customFormat="1" ht="24.15" customHeight="1">
      <c r="A213" s="35"/>
      <c r="B213" s="36"/>
      <c r="C213" s="253" t="s">
        <v>401</v>
      </c>
      <c r="D213" s="253" t="s">
        <v>181</v>
      </c>
      <c r="E213" s="254" t="s">
        <v>407</v>
      </c>
      <c r="F213" s="255" t="s">
        <v>408</v>
      </c>
      <c r="G213" s="256" t="s">
        <v>191</v>
      </c>
      <c r="H213" s="257">
        <v>0.02</v>
      </c>
      <c r="I213" s="258"/>
      <c r="J213" s="259">
        <f>ROUND(I213*H213,2)</f>
        <v>0</v>
      </c>
      <c r="K213" s="260"/>
      <c r="L213" s="261"/>
      <c r="M213" s="262" t="s">
        <v>1</v>
      </c>
      <c r="N213" s="263" t="s">
        <v>41</v>
      </c>
      <c r="O213" s="88"/>
      <c r="P213" s="249">
        <f>O213*H213</f>
        <v>0</v>
      </c>
      <c r="Q213" s="249">
        <v>1</v>
      </c>
      <c r="R213" s="249">
        <f>Q213*H213</f>
        <v>0.02</v>
      </c>
      <c r="S213" s="249">
        <v>0</v>
      </c>
      <c r="T213" s="250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51" t="s">
        <v>309</v>
      </c>
      <c r="AT213" s="251" t="s">
        <v>181</v>
      </c>
      <c r="AU213" s="251" t="s">
        <v>85</v>
      </c>
      <c r="AY213" s="14" t="s">
        <v>172</v>
      </c>
      <c r="BE213" s="252">
        <f>IF(N213="základní",J213,0)</f>
        <v>0</v>
      </c>
      <c r="BF213" s="252">
        <f>IF(N213="snížená",J213,0)</f>
        <v>0</v>
      </c>
      <c r="BG213" s="252">
        <f>IF(N213="zákl. přenesená",J213,0)</f>
        <v>0</v>
      </c>
      <c r="BH213" s="252">
        <f>IF(N213="sníž. přenesená",J213,0)</f>
        <v>0</v>
      </c>
      <c r="BI213" s="252">
        <f>IF(N213="nulová",J213,0)</f>
        <v>0</v>
      </c>
      <c r="BJ213" s="14" t="s">
        <v>83</v>
      </c>
      <c r="BK213" s="252">
        <f>ROUND(I213*H213,2)</f>
        <v>0</v>
      </c>
      <c r="BL213" s="14" t="s">
        <v>214</v>
      </c>
      <c r="BM213" s="251" t="s">
        <v>409</v>
      </c>
    </row>
    <row r="214" s="2" customFormat="1" ht="24.15" customHeight="1">
      <c r="A214" s="35"/>
      <c r="B214" s="36"/>
      <c r="C214" s="239" t="s">
        <v>406</v>
      </c>
      <c r="D214" s="239" t="s">
        <v>175</v>
      </c>
      <c r="E214" s="240" t="s">
        <v>411</v>
      </c>
      <c r="F214" s="241" t="s">
        <v>412</v>
      </c>
      <c r="G214" s="242" t="s">
        <v>404</v>
      </c>
      <c r="H214" s="243">
        <v>20</v>
      </c>
      <c r="I214" s="244"/>
      <c r="J214" s="245">
        <f>ROUND(I214*H214,2)</f>
        <v>0</v>
      </c>
      <c r="K214" s="246"/>
      <c r="L214" s="41"/>
      <c r="M214" s="247" t="s">
        <v>1</v>
      </c>
      <c r="N214" s="248" t="s">
        <v>41</v>
      </c>
      <c r="O214" s="88"/>
      <c r="P214" s="249">
        <f>O214*H214</f>
        <v>0</v>
      </c>
      <c r="Q214" s="249">
        <v>0</v>
      </c>
      <c r="R214" s="249">
        <f>Q214*H214</f>
        <v>0</v>
      </c>
      <c r="S214" s="249">
        <v>0.001</v>
      </c>
      <c r="T214" s="250">
        <f>S214*H214</f>
        <v>0.02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51" t="s">
        <v>214</v>
      </c>
      <c r="AT214" s="251" t="s">
        <v>175</v>
      </c>
      <c r="AU214" s="251" t="s">
        <v>85</v>
      </c>
      <c r="AY214" s="14" t="s">
        <v>172</v>
      </c>
      <c r="BE214" s="252">
        <f>IF(N214="základní",J214,0)</f>
        <v>0</v>
      </c>
      <c r="BF214" s="252">
        <f>IF(N214="snížená",J214,0)</f>
        <v>0</v>
      </c>
      <c r="BG214" s="252">
        <f>IF(N214="zákl. přenesená",J214,0)</f>
        <v>0</v>
      </c>
      <c r="BH214" s="252">
        <f>IF(N214="sníž. přenesená",J214,0)</f>
        <v>0</v>
      </c>
      <c r="BI214" s="252">
        <f>IF(N214="nulová",J214,0)</f>
        <v>0</v>
      </c>
      <c r="BJ214" s="14" t="s">
        <v>83</v>
      </c>
      <c r="BK214" s="252">
        <f>ROUND(I214*H214,2)</f>
        <v>0</v>
      </c>
      <c r="BL214" s="14" t="s">
        <v>214</v>
      </c>
      <c r="BM214" s="251" t="s">
        <v>413</v>
      </c>
    </row>
    <row r="215" s="2" customFormat="1" ht="24.15" customHeight="1">
      <c r="A215" s="35"/>
      <c r="B215" s="36"/>
      <c r="C215" s="239" t="s">
        <v>410</v>
      </c>
      <c r="D215" s="239" t="s">
        <v>175</v>
      </c>
      <c r="E215" s="240" t="s">
        <v>415</v>
      </c>
      <c r="F215" s="241" t="s">
        <v>416</v>
      </c>
      <c r="G215" s="242" t="s">
        <v>227</v>
      </c>
      <c r="H215" s="264"/>
      <c r="I215" s="244"/>
      <c r="J215" s="245">
        <f>ROUND(I215*H215,2)</f>
        <v>0</v>
      </c>
      <c r="K215" s="246"/>
      <c r="L215" s="41"/>
      <c r="M215" s="247" t="s">
        <v>1</v>
      </c>
      <c r="N215" s="248" t="s">
        <v>41</v>
      </c>
      <c r="O215" s="88"/>
      <c r="P215" s="249">
        <f>O215*H215</f>
        <v>0</v>
      </c>
      <c r="Q215" s="249">
        <v>0</v>
      </c>
      <c r="R215" s="249">
        <f>Q215*H215</f>
        <v>0</v>
      </c>
      <c r="S215" s="249">
        <v>0</v>
      </c>
      <c r="T215" s="250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51" t="s">
        <v>214</v>
      </c>
      <c r="AT215" s="251" t="s">
        <v>175</v>
      </c>
      <c r="AU215" s="251" t="s">
        <v>85</v>
      </c>
      <c r="AY215" s="14" t="s">
        <v>172</v>
      </c>
      <c r="BE215" s="252">
        <f>IF(N215="základní",J215,0)</f>
        <v>0</v>
      </c>
      <c r="BF215" s="252">
        <f>IF(N215="snížená",J215,0)</f>
        <v>0</v>
      </c>
      <c r="BG215" s="252">
        <f>IF(N215="zákl. přenesená",J215,0)</f>
        <v>0</v>
      </c>
      <c r="BH215" s="252">
        <f>IF(N215="sníž. přenesená",J215,0)</f>
        <v>0</v>
      </c>
      <c r="BI215" s="252">
        <f>IF(N215="nulová",J215,0)</f>
        <v>0</v>
      </c>
      <c r="BJ215" s="14" t="s">
        <v>83</v>
      </c>
      <c r="BK215" s="252">
        <f>ROUND(I215*H215,2)</f>
        <v>0</v>
      </c>
      <c r="BL215" s="14" t="s">
        <v>214</v>
      </c>
      <c r="BM215" s="251" t="s">
        <v>417</v>
      </c>
    </row>
    <row r="216" s="2" customFormat="1" ht="24.15" customHeight="1">
      <c r="A216" s="35"/>
      <c r="B216" s="36"/>
      <c r="C216" s="239" t="s">
        <v>414</v>
      </c>
      <c r="D216" s="239" t="s">
        <v>175</v>
      </c>
      <c r="E216" s="240" t="s">
        <v>419</v>
      </c>
      <c r="F216" s="241" t="s">
        <v>420</v>
      </c>
      <c r="G216" s="242" t="s">
        <v>227</v>
      </c>
      <c r="H216" s="264"/>
      <c r="I216" s="244"/>
      <c r="J216" s="245">
        <f>ROUND(I216*H216,2)</f>
        <v>0</v>
      </c>
      <c r="K216" s="246"/>
      <c r="L216" s="41"/>
      <c r="M216" s="247" t="s">
        <v>1</v>
      </c>
      <c r="N216" s="248" t="s">
        <v>41</v>
      </c>
      <c r="O216" s="88"/>
      <c r="P216" s="249">
        <f>O216*H216</f>
        <v>0</v>
      </c>
      <c r="Q216" s="249">
        <v>0</v>
      </c>
      <c r="R216" s="249">
        <f>Q216*H216</f>
        <v>0</v>
      </c>
      <c r="S216" s="249">
        <v>0</v>
      </c>
      <c r="T216" s="250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51" t="s">
        <v>214</v>
      </c>
      <c r="AT216" s="251" t="s">
        <v>175</v>
      </c>
      <c r="AU216" s="251" t="s">
        <v>85</v>
      </c>
      <c r="AY216" s="14" t="s">
        <v>172</v>
      </c>
      <c r="BE216" s="252">
        <f>IF(N216="základní",J216,0)</f>
        <v>0</v>
      </c>
      <c r="BF216" s="252">
        <f>IF(N216="snížená",J216,0)</f>
        <v>0</v>
      </c>
      <c r="BG216" s="252">
        <f>IF(N216="zákl. přenesená",J216,0)</f>
        <v>0</v>
      </c>
      <c r="BH216" s="252">
        <f>IF(N216="sníž. přenesená",J216,0)</f>
        <v>0</v>
      </c>
      <c r="BI216" s="252">
        <f>IF(N216="nulová",J216,0)</f>
        <v>0</v>
      </c>
      <c r="BJ216" s="14" t="s">
        <v>83</v>
      </c>
      <c r="BK216" s="252">
        <f>ROUND(I216*H216,2)</f>
        <v>0</v>
      </c>
      <c r="BL216" s="14" t="s">
        <v>214</v>
      </c>
      <c r="BM216" s="251" t="s">
        <v>421</v>
      </c>
    </row>
    <row r="217" s="12" customFormat="1" ht="22.8" customHeight="1">
      <c r="A217" s="12"/>
      <c r="B217" s="223"/>
      <c r="C217" s="224"/>
      <c r="D217" s="225" t="s">
        <v>75</v>
      </c>
      <c r="E217" s="237" t="s">
        <v>422</v>
      </c>
      <c r="F217" s="237" t="s">
        <v>423</v>
      </c>
      <c r="G217" s="224"/>
      <c r="H217" s="224"/>
      <c r="I217" s="227"/>
      <c r="J217" s="238">
        <f>BK217</f>
        <v>0</v>
      </c>
      <c r="K217" s="224"/>
      <c r="L217" s="229"/>
      <c r="M217" s="230"/>
      <c r="N217" s="231"/>
      <c r="O217" s="231"/>
      <c r="P217" s="232">
        <f>SUM(P218:P228)</f>
        <v>0</v>
      </c>
      <c r="Q217" s="231"/>
      <c r="R217" s="232">
        <f>SUM(R218:R228)</f>
        <v>0.0017900000000000004</v>
      </c>
      <c r="S217" s="231"/>
      <c r="T217" s="233">
        <f>SUM(T218:T228)</f>
        <v>0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R217" s="234" t="s">
        <v>85</v>
      </c>
      <c r="AT217" s="235" t="s">
        <v>75</v>
      </c>
      <c r="AU217" s="235" t="s">
        <v>83</v>
      </c>
      <c r="AY217" s="234" t="s">
        <v>172</v>
      </c>
      <c r="BK217" s="236">
        <f>SUM(BK218:BK228)</f>
        <v>0</v>
      </c>
    </row>
    <row r="218" s="2" customFormat="1" ht="24.15" customHeight="1">
      <c r="A218" s="35"/>
      <c r="B218" s="36"/>
      <c r="C218" s="239" t="s">
        <v>418</v>
      </c>
      <c r="D218" s="239" t="s">
        <v>175</v>
      </c>
      <c r="E218" s="240" t="s">
        <v>425</v>
      </c>
      <c r="F218" s="241" t="s">
        <v>426</v>
      </c>
      <c r="G218" s="242" t="s">
        <v>427</v>
      </c>
      <c r="H218" s="243">
        <v>1</v>
      </c>
      <c r="I218" s="244"/>
      <c r="J218" s="245">
        <f>ROUND(I218*H218,2)</f>
        <v>0</v>
      </c>
      <c r="K218" s="246"/>
      <c r="L218" s="41"/>
      <c r="M218" s="247" t="s">
        <v>1</v>
      </c>
      <c r="N218" s="248" t="s">
        <v>41</v>
      </c>
      <c r="O218" s="88"/>
      <c r="P218" s="249">
        <f>O218*H218</f>
        <v>0</v>
      </c>
      <c r="Q218" s="249">
        <v>8.0000000000000007E-05</v>
      </c>
      <c r="R218" s="249">
        <f>Q218*H218</f>
        <v>8.0000000000000007E-05</v>
      </c>
      <c r="S218" s="249">
        <v>0</v>
      </c>
      <c r="T218" s="250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51" t="s">
        <v>214</v>
      </c>
      <c r="AT218" s="251" t="s">
        <v>175</v>
      </c>
      <c r="AU218" s="251" t="s">
        <v>85</v>
      </c>
      <c r="AY218" s="14" t="s">
        <v>172</v>
      </c>
      <c r="BE218" s="252">
        <f>IF(N218="základní",J218,0)</f>
        <v>0</v>
      </c>
      <c r="BF218" s="252">
        <f>IF(N218="snížená",J218,0)</f>
        <v>0</v>
      </c>
      <c r="BG218" s="252">
        <f>IF(N218="zákl. přenesená",J218,0)</f>
        <v>0</v>
      </c>
      <c r="BH218" s="252">
        <f>IF(N218="sníž. přenesená",J218,0)</f>
        <v>0</v>
      </c>
      <c r="BI218" s="252">
        <f>IF(N218="nulová",J218,0)</f>
        <v>0</v>
      </c>
      <c r="BJ218" s="14" t="s">
        <v>83</v>
      </c>
      <c r="BK218" s="252">
        <f>ROUND(I218*H218,2)</f>
        <v>0</v>
      </c>
      <c r="BL218" s="14" t="s">
        <v>214</v>
      </c>
      <c r="BM218" s="251" t="s">
        <v>428</v>
      </c>
    </row>
    <row r="219" s="2" customFormat="1" ht="24.15" customHeight="1">
      <c r="A219" s="35"/>
      <c r="B219" s="36"/>
      <c r="C219" s="239" t="s">
        <v>424</v>
      </c>
      <c r="D219" s="239" t="s">
        <v>175</v>
      </c>
      <c r="E219" s="240" t="s">
        <v>430</v>
      </c>
      <c r="F219" s="241" t="s">
        <v>431</v>
      </c>
      <c r="G219" s="242" t="s">
        <v>427</v>
      </c>
      <c r="H219" s="243">
        <v>1</v>
      </c>
      <c r="I219" s="244"/>
      <c r="J219" s="245">
        <f>ROUND(I219*H219,2)</f>
        <v>0</v>
      </c>
      <c r="K219" s="246"/>
      <c r="L219" s="41"/>
      <c r="M219" s="247" t="s">
        <v>1</v>
      </c>
      <c r="N219" s="248" t="s">
        <v>41</v>
      </c>
      <c r="O219" s="88"/>
      <c r="P219" s="249">
        <f>O219*H219</f>
        <v>0</v>
      </c>
      <c r="Q219" s="249">
        <v>0.00013999999999999999</v>
      </c>
      <c r="R219" s="249">
        <f>Q219*H219</f>
        <v>0.00013999999999999999</v>
      </c>
      <c r="S219" s="249">
        <v>0</v>
      </c>
      <c r="T219" s="250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51" t="s">
        <v>214</v>
      </c>
      <c r="AT219" s="251" t="s">
        <v>175</v>
      </c>
      <c r="AU219" s="251" t="s">
        <v>85</v>
      </c>
      <c r="AY219" s="14" t="s">
        <v>172</v>
      </c>
      <c r="BE219" s="252">
        <f>IF(N219="základní",J219,0)</f>
        <v>0</v>
      </c>
      <c r="BF219" s="252">
        <f>IF(N219="snížená",J219,0)</f>
        <v>0</v>
      </c>
      <c r="BG219" s="252">
        <f>IF(N219="zákl. přenesená",J219,0)</f>
        <v>0</v>
      </c>
      <c r="BH219" s="252">
        <f>IF(N219="sníž. přenesená",J219,0)</f>
        <v>0</v>
      </c>
      <c r="BI219" s="252">
        <f>IF(N219="nulová",J219,0)</f>
        <v>0</v>
      </c>
      <c r="BJ219" s="14" t="s">
        <v>83</v>
      </c>
      <c r="BK219" s="252">
        <f>ROUND(I219*H219,2)</f>
        <v>0</v>
      </c>
      <c r="BL219" s="14" t="s">
        <v>214</v>
      </c>
      <c r="BM219" s="251" t="s">
        <v>432</v>
      </c>
    </row>
    <row r="220" s="2" customFormat="1" ht="24.15" customHeight="1">
      <c r="A220" s="35"/>
      <c r="B220" s="36"/>
      <c r="C220" s="239" t="s">
        <v>429</v>
      </c>
      <c r="D220" s="239" t="s">
        <v>175</v>
      </c>
      <c r="E220" s="240" t="s">
        <v>434</v>
      </c>
      <c r="F220" s="241" t="s">
        <v>435</v>
      </c>
      <c r="G220" s="242" t="s">
        <v>427</v>
      </c>
      <c r="H220" s="243">
        <v>1</v>
      </c>
      <c r="I220" s="244"/>
      <c r="J220" s="245">
        <f>ROUND(I220*H220,2)</f>
        <v>0</v>
      </c>
      <c r="K220" s="246"/>
      <c r="L220" s="41"/>
      <c r="M220" s="247" t="s">
        <v>1</v>
      </c>
      <c r="N220" s="248" t="s">
        <v>41</v>
      </c>
      <c r="O220" s="88"/>
      <c r="P220" s="249">
        <f>O220*H220</f>
        <v>0</v>
      </c>
      <c r="Q220" s="249">
        <v>0.00012</v>
      </c>
      <c r="R220" s="249">
        <f>Q220*H220</f>
        <v>0.00012</v>
      </c>
      <c r="S220" s="249">
        <v>0</v>
      </c>
      <c r="T220" s="250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51" t="s">
        <v>214</v>
      </c>
      <c r="AT220" s="251" t="s">
        <v>175</v>
      </c>
      <c r="AU220" s="251" t="s">
        <v>85</v>
      </c>
      <c r="AY220" s="14" t="s">
        <v>172</v>
      </c>
      <c r="BE220" s="252">
        <f>IF(N220="základní",J220,0)</f>
        <v>0</v>
      </c>
      <c r="BF220" s="252">
        <f>IF(N220="snížená",J220,0)</f>
        <v>0</v>
      </c>
      <c r="BG220" s="252">
        <f>IF(N220="zákl. přenesená",J220,0)</f>
        <v>0</v>
      </c>
      <c r="BH220" s="252">
        <f>IF(N220="sníž. přenesená",J220,0)</f>
        <v>0</v>
      </c>
      <c r="BI220" s="252">
        <f>IF(N220="nulová",J220,0)</f>
        <v>0</v>
      </c>
      <c r="BJ220" s="14" t="s">
        <v>83</v>
      </c>
      <c r="BK220" s="252">
        <f>ROUND(I220*H220,2)</f>
        <v>0</v>
      </c>
      <c r="BL220" s="14" t="s">
        <v>214</v>
      </c>
      <c r="BM220" s="251" t="s">
        <v>436</v>
      </c>
    </row>
    <row r="221" s="2" customFormat="1" ht="24.15" customHeight="1">
      <c r="A221" s="35"/>
      <c r="B221" s="36"/>
      <c r="C221" s="239" t="s">
        <v>433</v>
      </c>
      <c r="D221" s="239" t="s">
        <v>175</v>
      </c>
      <c r="E221" s="240" t="s">
        <v>438</v>
      </c>
      <c r="F221" s="241" t="s">
        <v>439</v>
      </c>
      <c r="G221" s="242" t="s">
        <v>213</v>
      </c>
      <c r="H221" s="243">
        <v>5</v>
      </c>
      <c r="I221" s="244"/>
      <c r="J221" s="245">
        <f>ROUND(I221*H221,2)</f>
        <v>0</v>
      </c>
      <c r="K221" s="246"/>
      <c r="L221" s="41"/>
      <c r="M221" s="247" t="s">
        <v>1</v>
      </c>
      <c r="N221" s="248" t="s">
        <v>41</v>
      </c>
      <c r="O221" s="88"/>
      <c r="P221" s="249">
        <f>O221*H221</f>
        <v>0</v>
      </c>
      <c r="Q221" s="249">
        <v>2.0000000000000002E-05</v>
      </c>
      <c r="R221" s="249">
        <f>Q221*H221</f>
        <v>0.00010000000000000001</v>
      </c>
      <c r="S221" s="249">
        <v>0</v>
      </c>
      <c r="T221" s="250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51" t="s">
        <v>214</v>
      </c>
      <c r="AT221" s="251" t="s">
        <v>175</v>
      </c>
      <c r="AU221" s="251" t="s">
        <v>85</v>
      </c>
      <c r="AY221" s="14" t="s">
        <v>172</v>
      </c>
      <c r="BE221" s="252">
        <f>IF(N221="základní",J221,0)</f>
        <v>0</v>
      </c>
      <c r="BF221" s="252">
        <f>IF(N221="snížená",J221,0)</f>
        <v>0</v>
      </c>
      <c r="BG221" s="252">
        <f>IF(N221="zákl. přenesená",J221,0)</f>
        <v>0</v>
      </c>
      <c r="BH221" s="252">
        <f>IF(N221="sníž. přenesená",J221,0)</f>
        <v>0</v>
      </c>
      <c r="BI221" s="252">
        <f>IF(N221="nulová",J221,0)</f>
        <v>0</v>
      </c>
      <c r="BJ221" s="14" t="s">
        <v>83</v>
      </c>
      <c r="BK221" s="252">
        <f>ROUND(I221*H221,2)</f>
        <v>0</v>
      </c>
      <c r="BL221" s="14" t="s">
        <v>214</v>
      </c>
      <c r="BM221" s="251" t="s">
        <v>440</v>
      </c>
    </row>
    <row r="222" s="2" customFormat="1" ht="24.15" customHeight="1">
      <c r="A222" s="35"/>
      <c r="B222" s="36"/>
      <c r="C222" s="239" t="s">
        <v>437</v>
      </c>
      <c r="D222" s="239" t="s">
        <v>175</v>
      </c>
      <c r="E222" s="240" t="s">
        <v>983</v>
      </c>
      <c r="F222" s="241" t="s">
        <v>984</v>
      </c>
      <c r="G222" s="242" t="s">
        <v>213</v>
      </c>
      <c r="H222" s="243">
        <v>7</v>
      </c>
      <c r="I222" s="244"/>
      <c r="J222" s="245">
        <f>ROUND(I222*H222,2)</f>
        <v>0</v>
      </c>
      <c r="K222" s="246"/>
      <c r="L222" s="41"/>
      <c r="M222" s="247" t="s">
        <v>1</v>
      </c>
      <c r="N222" s="248" t="s">
        <v>41</v>
      </c>
      <c r="O222" s="88"/>
      <c r="P222" s="249">
        <f>O222*H222</f>
        <v>0</v>
      </c>
      <c r="Q222" s="249">
        <v>3.0000000000000001E-05</v>
      </c>
      <c r="R222" s="249">
        <f>Q222*H222</f>
        <v>0.00021000000000000001</v>
      </c>
      <c r="S222" s="249">
        <v>0</v>
      </c>
      <c r="T222" s="250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51" t="s">
        <v>214</v>
      </c>
      <c r="AT222" s="251" t="s">
        <v>175</v>
      </c>
      <c r="AU222" s="251" t="s">
        <v>85</v>
      </c>
      <c r="AY222" s="14" t="s">
        <v>172</v>
      </c>
      <c r="BE222" s="252">
        <f>IF(N222="základní",J222,0)</f>
        <v>0</v>
      </c>
      <c r="BF222" s="252">
        <f>IF(N222="snížená",J222,0)</f>
        <v>0</v>
      </c>
      <c r="BG222" s="252">
        <f>IF(N222="zákl. přenesená",J222,0)</f>
        <v>0</v>
      </c>
      <c r="BH222" s="252">
        <f>IF(N222="sníž. přenesená",J222,0)</f>
        <v>0</v>
      </c>
      <c r="BI222" s="252">
        <f>IF(N222="nulová",J222,0)</f>
        <v>0</v>
      </c>
      <c r="BJ222" s="14" t="s">
        <v>83</v>
      </c>
      <c r="BK222" s="252">
        <f>ROUND(I222*H222,2)</f>
        <v>0</v>
      </c>
      <c r="BL222" s="14" t="s">
        <v>214</v>
      </c>
      <c r="BM222" s="251" t="s">
        <v>1161</v>
      </c>
    </row>
    <row r="223" s="2" customFormat="1" ht="24.15" customHeight="1">
      <c r="A223" s="35"/>
      <c r="B223" s="36"/>
      <c r="C223" s="239" t="s">
        <v>441</v>
      </c>
      <c r="D223" s="239" t="s">
        <v>175</v>
      </c>
      <c r="E223" s="240" t="s">
        <v>442</v>
      </c>
      <c r="F223" s="241" t="s">
        <v>443</v>
      </c>
      <c r="G223" s="242" t="s">
        <v>213</v>
      </c>
      <c r="H223" s="243">
        <v>5</v>
      </c>
      <c r="I223" s="244"/>
      <c r="J223" s="245">
        <f>ROUND(I223*H223,2)</f>
        <v>0</v>
      </c>
      <c r="K223" s="246"/>
      <c r="L223" s="41"/>
      <c r="M223" s="247" t="s">
        <v>1</v>
      </c>
      <c r="N223" s="248" t="s">
        <v>41</v>
      </c>
      <c r="O223" s="88"/>
      <c r="P223" s="249">
        <f>O223*H223</f>
        <v>0</v>
      </c>
      <c r="Q223" s="249">
        <v>2.0000000000000002E-05</v>
      </c>
      <c r="R223" s="249">
        <f>Q223*H223</f>
        <v>0.00010000000000000001</v>
      </c>
      <c r="S223" s="249">
        <v>0</v>
      </c>
      <c r="T223" s="250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51" t="s">
        <v>214</v>
      </c>
      <c r="AT223" s="251" t="s">
        <v>175</v>
      </c>
      <c r="AU223" s="251" t="s">
        <v>85</v>
      </c>
      <c r="AY223" s="14" t="s">
        <v>172</v>
      </c>
      <c r="BE223" s="252">
        <f>IF(N223="základní",J223,0)</f>
        <v>0</v>
      </c>
      <c r="BF223" s="252">
        <f>IF(N223="snížená",J223,0)</f>
        <v>0</v>
      </c>
      <c r="BG223" s="252">
        <f>IF(N223="zákl. přenesená",J223,0)</f>
        <v>0</v>
      </c>
      <c r="BH223" s="252">
        <f>IF(N223="sníž. přenesená",J223,0)</f>
        <v>0</v>
      </c>
      <c r="BI223" s="252">
        <f>IF(N223="nulová",J223,0)</f>
        <v>0</v>
      </c>
      <c r="BJ223" s="14" t="s">
        <v>83</v>
      </c>
      <c r="BK223" s="252">
        <f>ROUND(I223*H223,2)</f>
        <v>0</v>
      </c>
      <c r="BL223" s="14" t="s">
        <v>214</v>
      </c>
      <c r="BM223" s="251" t="s">
        <v>444</v>
      </c>
    </row>
    <row r="224" s="2" customFormat="1" ht="24.15" customHeight="1">
      <c r="A224" s="35"/>
      <c r="B224" s="36"/>
      <c r="C224" s="239" t="s">
        <v>445</v>
      </c>
      <c r="D224" s="239" t="s">
        <v>175</v>
      </c>
      <c r="E224" s="240" t="s">
        <v>989</v>
      </c>
      <c r="F224" s="241" t="s">
        <v>990</v>
      </c>
      <c r="G224" s="242" t="s">
        <v>213</v>
      </c>
      <c r="H224" s="243">
        <v>7</v>
      </c>
      <c r="I224" s="244"/>
      <c r="J224" s="245">
        <f>ROUND(I224*H224,2)</f>
        <v>0</v>
      </c>
      <c r="K224" s="246"/>
      <c r="L224" s="41"/>
      <c r="M224" s="247" t="s">
        <v>1</v>
      </c>
      <c r="N224" s="248" t="s">
        <v>41</v>
      </c>
      <c r="O224" s="88"/>
      <c r="P224" s="249">
        <f>O224*H224</f>
        <v>0</v>
      </c>
      <c r="Q224" s="249">
        <v>4.0000000000000003E-05</v>
      </c>
      <c r="R224" s="249">
        <f>Q224*H224</f>
        <v>0.00028000000000000003</v>
      </c>
      <c r="S224" s="249">
        <v>0</v>
      </c>
      <c r="T224" s="250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51" t="s">
        <v>214</v>
      </c>
      <c r="AT224" s="251" t="s">
        <v>175</v>
      </c>
      <c r="AU224" s="251" t="s">
        <v>85</v>
      </c>
      <c r="AY224" s="14" t="s">
        <v>172</v>
      </c>
      <c r="BE224" s="252">
        <f>IF(N224="základní",J224,0)</f>
        <v>0</v>
      </c>
      <c r="BF224" s="252">
        <f>IF(N224="snížená",J224,0)</f>
        <v>0</v>
      </c>
      <c r="BG224" s="252">
        <f>IF(N224="zákl. přenesená",J224,0)</f>
        <v>0</v>
      </c>
      <c r="BH224" s="252">
        <f>IF(N224="sníž. přenesená",J224,0)</f>
        <v>0</v>
      </c>
      <c r="BI224" s="252">
        <f>IF(N224="nulová",J224,0)</f>
        <v>0</v>
      </c>
      <c r="BJ224" s="14" t="s">
        <v>83</v>
      </c>
      <c r="BK224" s="252">
        <f>ROUND(I224*H224,2)</f>
        <v>0</v>
      </c>
      <c r="BL224" s="14" t="s">
        <v>214</v>
      </c>
      <c r="BM224" s="251" t="s">
        <v>1162</v>
      </c>
    </row>
    <row r="225" s="2" customFormat="1" ht="24.15" customHeight="1">
      <c r="A225" s="35"/>
      <c r="B225" s="36"/>
      <c r="C225" s="239" t="s">
        <v>279</v>
      </c>
      <c r="D225" s="239" t="s">
        <v>175</v>
      </c>
      <c r="E225" s="240" t="s">
        <v>446</v>
      </c>
      <c r="F225" s="241" t="s">
        <v>447</v>
      </c>
      <c r="G225" s="242" t="s">
        <v>213</v>
      </c>
      <c r="H225" s="243">
        <v>5</v>
      </c>
      <c r="I225" s="244"/>
      <c r="J225" s="245">
        <f>ROUND(I225*H225,2)</f>
        <v>0</v>
      </c>
      <c r="K225" s="246"/>
      <c r="L225" s="41"/>
      <c r="M225" s="247" t="s">
        <v>1</v>
      </c>
      <c r="N225" s="248" t="s">
        <v>41</v>
      </c>
      <c r="O225" s="88"/>
      <c r="P225" s="249">
        <f>O225*H225</f>
        <v>0</v>
      </c>
      <c r="Q225" s="249">
        <v>2.0000000000000002E-05</v>
      </c>
      <c r="R225" s="249">
        <f>Q225*H225</f>
        <v>0.00010000000000000001</v>
      </c>
      <c r="S225" s="249">
        <v>0</v>
      </c>
      <c r="T225" s="250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51" t="s">
        <v>214</v>
      </c>
      <c r="AT225" s="251" t="s">
        <v>175</v>
      </c>
      <c r="AU225" s="251" t="s">
        <v>85</v>
      </c>
      <c r="AY225" s="14" t="s">
        <v>172</v>
      </c>
      <c r="BE225" s="252">
        <f>IF(N225="základní",J225,0)</f>
        <v>0</v>
      </c>
      <c r="BF225" s="252">
        <f>IF(N225="snížená",J225,0)</f>
        <v>0</v>
      </c>
      <c r="BG225" s="252">
        <f>IF(N225="zákl. přenesená",J225,0)</f>
        <v>0</v>
      </c>
      <c r="BH225" s="252">
        <f>IF(N225="sníž. přenesená",J225,0)</f>
        <v>0</v>
      </c>
      <c r="BI225" s="252">
        <f>IF(N225="nulová",J225,0)</f>
        <v>0</v>
      </c>
      <c r="BJ225" s="14" t="s">
        <v>83</v>
      </c>
      <c r="BK225" s="252">
        <f>ROUND(I225*H225,2)</f>
        <v>0</v>
      </c>
      <c r="BL225" s="14" t="s">
        <v>214</v>
      </c>
      <c r="BM225" s="251" t="s">
        <v>448</v>
      </c>
    </row>
    <row r="226" s="2" customFormat="1" ht="24.15" customHeight="1">
      <c r="A226" s="35"/>
      <c r="B226" s="36"/>
      <c r="C226" s="239" t="s">
        <v>455</v>
      </c>
      <c r="D226" s="239" t="s">
        <v>175</v>
      </c>
      <c r="E226" s="240" t="s">
        <v>995</v>
      </c>
      <c r="F226" s="241" t="s">
        <v>996</v>
      </c>
      <c r="G226" s="242" t="s">
        <v>213</v>
      </c>
      <c r="H226" s="243">
        <v>7</v>
      </c>
      <c r="I226" s="244"/>
      <c r="J226" s="245">
        <f>ROUND(I226*H226,2)</f>
        <v>0</v>
      </c>
      <c r="K226" s="246"/>
      <c r="L226" s="41"/>
      <c r="M226" s="247" t="s">
        <v>1</v>
      </c>
      <c r="N226" s="248" t="s">
        <v>41</v>
      </c>
      <c r="O226" s="88"/>
      <c r="P226" s="249">
        <f>O226*H226</f>
        <v>0</v>
      </c>
      <c r="Q226" s="249">
        <v>4.0000000000000003E-05</v>
      </c>
      <c r="R226" s="249">
        <f>Q226*H226</f>
        <v>0.00028000000000000003</v>
      </c>
      <c r="S226" s="249">
        <v>0</v>
      </c>
      <c r="T226" s="250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251" t="s">
        <v>214</v>
      </c>
      <c r="AT226" s="251" t="s">
        <v>175</v>
      </c>
      <c r="AU226" s="251" t="s">
        <v>85</v>
      </c>
      <c r="AY226" s="14" t="s">
        <v>172</v>
      </c>
      <c r="BE226" s="252">
        <f>IF(N226="základní",J226,0)</f>
        <v>0</v>
      </c>
      <c r="BF226" s="252">
        <f>IF(N226="snížená",J226,0)</f>
        <v>0</v>
      </c>
      <c r="BG226" s="252">
        <f>IF(N226="zákl. přenesená",J226,0)</f>
        <v>0</v>
      </c>
      <c r="BH226" s="252">
        <f>IF(N226="sníž. přenesená",J226,0)</f>
        <v>0</v>
      </c>
      <c r="BI226" s="252">
        <f>IF(N226="nulová",J226,0)</f>
        <v>0</v>
      </c>
      <c r="BJ226" s="14" t="s">
        <v>83</v>
      </c>
      <c r="BK226" s="252">
        <f>ROUND(I226*H226,2)</f>
        <v>0</v>
      </c>
      <c r="BL226" s="14" t="s">
        <v>214</v>
      </c>
      <c r="BM226" s="251" t="s">
        <v>1163</v>
      </c>
    </row>
    <row r="227" s="2" customFormat="1" ht="24.15" customHeight="1">
      <c r="A227" s="35"/>
      <c r="B227" s="36"/>
      <c r="C227" s="239" t="s">
        <v>459</v>
      </c>
      <c r="D227" s="239" t="s">
        <v>175</v>
      </c>
      <c r="E227" s="240" t="s">
        <v>449</v>
      </c>
      <c r="F227" s="241" t="s">
        <v>450</v>
      </c>
      <c r="G227" s="242" t="s">
        <v>213</v>
      </c>
      <c r="H227" s="243">
        <v>5</v>
      </c>
      <c r="I227" s="244"/>
      <c r="J227" s="245">
        <f>ROUND(I227*H227,2)</f>
        <v>0</v>
      </c>
      <c r="K227" s="246"/>
      <c r="L227" s="41"/>
      <c r="M227" s="247" t="s">
        <v>1</v>
      </c>
      <c r="N227" s="248" t="s">
        <v>41</v>
      </c>
      <c r="O227" s="88"/>
      <c r="P227" s="249">
        <f>O227*H227</f>
        <v>0</v>
      </c>
      <c r="Q227" s="249">
        <v>2.0000000000000002E-05</v>
      </c>
      <c r="R227" s="249">
        <f>Q227*H227</f>
        <v>0.00010000000000000001</v>
      </c>
      <c r="S227" s="249">
        <v>0</v>
      </c>
      <c r="T227" s="250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51" t="s">
        <v>214</v>
      </c>
      <c r="AT227" s="251" t="s">
        <v>175</v>
      </c>
      <c r="AU227" s="251" t="s">
        <v>85</v>
      </c>
      <c r="AY227" s="14" t="s">
        <v>172</v>
      </c>
      <c r="BE227" s="252">
        <f>IF(N227="základní",J227,0)</f>
        <v>0</v>
      </c>
      <c r="BF227" s="252">
        <f>IF(N227="snížená",J227,0)</f>
        <v>0</v>
      </c>
      <c r="BG227" s="252">
        <f>IF(N227="zákl. přenesená",J227,0)</f>
        <v>0</v>
      </c>
      <c r="BH227" s="252">
        <f>IF(N227="sníž. přenesená",J227,0)</f>
        <v>0</v>
      </c>
      <c r="BI227" s="252">
        <f>IF(N227="nulová",J227,0)</f>
        <v>0</v>
      </c>
      <c r="BJ227" s="14" t="s">
        <v>83</v>
      </c>
      <c r="BK227" s="252">
        <f>ROUND(I227*H227,2)</f>
        <v>0</v>
      </c>
      <c r="BL227" s="14" t="s">
        <v>214</v>
      </c>
      <c r="BM227" s="251" t="s">
        <v>451</v>
      </c>
    </row>
    <row r="228" s="2" customFormat="1" ht="24.15" customHeight="1">
      <c r="A228" s="35"/>
      <c r="B228" s="36"/>
      <c r="C228" s="239" t="s">
        <v>463</v>
      </c>
      <c r="D228" s="239" t="s">
        <v>175</v>
      </c>
      <c r="E228" s="240" t="s">
        <v>1001</v>
      </c>
      <c r="F228" s="241" t="s">
        <v>1002</v>
      </c>
      <c r="G228" s="242" t="s">
        <v>213</v>
      </c>
      <c r="H228" s="243">
        <v>7</v>
      </c>
      <c r="I228" s="244"/>
      <c r="J228" s="245">
        <f>ROUND(I228*H228,2)</f>
        <v>0</v>
      </c>
      <c r="K228" s="246"/>
      <c r="L228" s="41"/>
      <c r="M228" s="247" t="s">
        <v>1</v>
      </c>
      <c r="N228" s="248" t="s">
        <v>41</v>
      </c>
      <c r="O228" s="88"/>
      <c r="P228" s="249">
        <f>O228*H228</f>
        <v>0</v>
      </c>
      <c r="Q228" s="249">
        <v>4.0000000000000003E-05</v>
      </c>
      <c r="R228" s="249">
        <f>Q228*H228</f>
        <v>0.00028000000000000003</v>
      </c>
      <c r="S228" s="249">
        <v>0</v>
      </c>
      <c r="T228" s="250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51" t="s">
        <v>214</v>
      </c>
      <c r="AT228" s="251" t="s">
        <v>175</v>
      </c>
      <c r="AU228" s="251" t="s">
        <v>85</v>
      </c>
      <c r="AY228" s="14" t="s">
        <v>172</v>
      </c>
      <c r="BE228" s="252">
        <f>IF(N228="základní",J228,0)</f>
        <v>0</v>
      </c>
      <c r="BF228" s="252">
        <f>IF(N228="snížená",J228,0)</f>
        <v>0</v>
      </c>
      <c r="BG228" s="252">
        <f>IF(N228="zákl. přenesená",J228,0)</f>
        <v>0</v>
      </c>
      <c r="BH228" s="252">
        <f>IF(N228="sníž. přenesená",J228,0)</f>
        <v>0</v>
      </c>
      <c r="BI228" s="252">
        <f>IF(N228="nulová",J228,0)</f>
        <v>0</v>
      </c>
      <c r="BJ228" s="14" t="s">
        <v>83</v>
      </c>
      <c r="BK228" s="252">
        <f>ROUND(I228*H228,2)</f>
        <v>0</v>
      </c>
      <c r="BL228" s="14" t="s">
        <v>214</v>
      </c>
      <c r="BM228" s="251" t="s">
        <v>1164</v>
      </c>
    </row>
    <row r="229" s="12" customFormat="1" ht="25.92" customHeight="1">
      <c r="A229" s="12"/>
      <c r="B229" s="223"/>
      <c r="C229" s="224"/>
      <c r="D229" s="225" t="s">
        <v>75</v>
      </c>
      <c r="E229" s="226" t="s">
        <v>181</v>
      </c>
      <c r="F229" s="226" t="s">
        <v>452</v>
      </c>
      <c r="G229" s="224"/>
      <c r="H229" s="224"/>
      <c r="I229" s="227"/>
      <c r="J229" s="228">
        <f>BK229</f>
        <v>0</v>
      </c>
      <c r="K229" s="224"/>
      <c r="L229" s="229"/>
      <c r="M229" s="230"/>
      <c r="N229" s="231"/>
      <c r="O229" s="231"/>
      <c r="P229" s="232">
        <f>P230</f>
        <v>0</v>
      </c>
      <c r="Q229" s="231"/>
      <c r="R229" s="232">
        <f>R230</f>
        <v>0</v>
      </c>
      <c r="S229" s="231"/>
      <c r="T229" s="233">
        <f>T230</f>
        <v>0</v>
      </c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R229" s="234" t="s">
        <v>188</v>
      </c>
      <c r="AT229" s="235" t="s">
        <v>75</v>
      </c>
      <c r="AU229" s="235" t="s">
        <v>76</v>
      </c>
      <c r="AY229" s="234" t="s">
        <v>172</v>
      </c>
      <c r="BK229" s="236">
        <f>BK230</f>
        <v>0</v>
      </c>
    </row>
    <row r="230" s="12" customFormat="1" ht="22.8" customHeight="1">
      <c r="A230" s="12"/>
      <c r="B230" s="223"/>
      <c r="C230" s="224"/>
      <c r="D230" s="225" t="s">
        <v>75</v>
      </c>
      <c r="E230" s="237" t="s">
        <v>453</v>
      </c>
      <c r="F230" s="237" t="s">
        <v>454</v>
      </c>
      <c r="G230" s="224"/>
      <c r="H230" s="224"/>
      <c r="I230" s="227"/>
      <c r="J230" s="238">
        <f>BK230</f>
        <v>0</v>
      </c>
      <c r="K230" s="224"/>
      <c r="L230" s="229"/>
      <c r="M230" s="230"/>
      <c r="N230" s="231"/>
      <c r="O230" s="231"/>
      <c r="P230" s="232">
        <f>SUM(P231:P238)</f>
        <v>0</v>
      </c>
      <c r="Q230" s="231"/>
      <c r="R230" s="232">
        <f>SUM(R231:R238)</f>
        <v>0</v>
      </c>
      <c r="S230" s="231"/>
      <c r="T230" s="233">
        <f>SUM(T231:T238)</f>
        <v>0</v>
      </c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R230" s="234" t="s">
        <v>188</v>
      </c>
      <c r="AT230" s="235" t="s">
        <v>75</v>
      </c>
      <c r="AU230" s="235" t="s">
        <v>83</v>
      </c>
      <c r="AY230" s="234" t="s">
        <v>172</v>
      </c>
      <c r="BK230" s="236">
        <f>SUM(BK231:BK238)</f>
        <v>0</v>
      </c>
    </row>
    <row r="231" s="2" customFormat="1" ht="24.15" customHeight="1">
      <c r="A231" s="35"/>
      <c r="B231" s="36"/>
      <c r="C231" s="239" t="s">
        <v>467</v>
      </c>
      <c r="D231" s="239" t="s">
        <v>175</v>
      </c>
      <c r="E231" s="240" t="s">
        <v>456</v>
      </c>
      <c r="F231" s="241" t="s">
        <v>457</v>
      </c>
      <c r="G231" s="242" t="s">
        <v>178</v>
      </c>
      <c r="H231" s="243">
        <v>1</v>
      </c>
      <c r="I231" s="244"/>
      <c r="J231" s="245">
        <f>ROUND(I231*H231,2)</f>
        <v>0</v>
      </c>
      <c r="K231" s="246"/>
      <c r="L231" s="41"/>
      <c r="M231" s="247" t="s">
        <v>1</v>
      </c>
      <c r="N231" s="248" t="s">
        <v>41</v>
      </c>
      <c r="O231" s="88"/>
      <c r="P231" s="249">
        <f>O231*H231</f>
        <v>0</v>
      </c>
      <c r="Q231" s="249">
        <v>0</v>
      </c>
      <c r="R231" s="249">
        <f>Q231*H231</f>
        <v>0</v>
      </c>
      <c r="S231" s="249">
        <v>0</v>
      </c>
      <c r="T231" s="250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251" t="s">
        <v>279</v>
      </c>
      <c r="AT231" s="251" t="s">
        <v>175</v>
      </c>
      <c r="AU231" s="251" t="s">
        <v>85</v>
      </c>
      <c r="AY231" s="14" t="s">
        <v>172</v>
      </c>
      <c r="BE231" s="252">
        <f>IF(N231="základní",J231,0)</f>
        <v>0</v>
      </c>
      <c r="BF231" s="252">
        <f>IF(N231="snížená",J231,0)</f>
        <v>0</v>
      </c>
      <c r="BG231" s="252">
        <f>IF(N231="zákl. přenesená",J231,0)</f>
        <v>0</v>
      </c>
      <c r="BH231" s="252">
        <f>IF(N231="sníž. přenesená",J231,0)</f>
        <v>0</v>
      </c>
      <c r="BI231" s="252">
        <f>IF(N231="nulová",J231,0)</f>
        <v>0</v>
      </c>
      <c r="BJ231" s="14" t="s">
        <v>83</v>
      </c>
      <c r="BK231" s="252">
        <f>ROUND(I231*H231,2)</f>
        <v>0</v>
      </c>
      <c r="BL231" s="14" t="s">
        <v>279</v>
      </c>
      <c r="BM231" s="251" t="s">
        <v>1389</v>
      </c>
    </row>
    <row r="232" s="2" customFormat="1" ht="24.15" customHeight="1">
      <c r="A232" s="35"/>
      <c r="B232" s="36"/>
      <c r="C232" s="239" t="s">
        <v>471</v>
      </c>
      <c r="D232" s="239" t="s">
        <v>175</v>
      </c>
      <c r="E232" s="240" t="s">
        <v>460</v>
      </c>
      <c r="F232" s="241" t="s">
        <v>461</v>
      </c>
      <c r="G232" s="242" t="s">
        <v>178</v>
      </c>
      <c r="H232" s="243">
        <v>1</v>
      </c>
      <c r="I232" s="244"/>
      <c r="J232" s="245">
        <f>ROUND(I232*H232,2)</f>
        <v>0</v>
      </c>
      <c r="K232" s="246"/>
      <c r="L232" s="41"/>
      <c r="M232" s="247" t="s">
        <v>1</v>
      </c>
      <c r="N232" s="248" t="s">
        <v>41</v>
      </c>
      <c r="O232" s="88"/>
      <c r="P232" s="249">
        <f>O232*H232</f>
        <v>0</v>
      </c>
      <c r="Q232" s="249">
        <v>0</v>
      </c>
      <c r="R232" s="249">
        <f>Q232*H232</f>
        <v>0</v>
      </c>
      <c r="S232" s="249">
        <v>0</v>
      </c>
      <c r="T232" s="250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51" t="s">
        <v>279</v>
      </c>
      <c r="AT232" s="251" t="s">
        <v>175</v>
      </c>
      <c r="AU232" s="251" t="s">
        <v>85</v>
      </c>
      <c r="AY232" s="14" t="s">
        <v>172</v>
      </c>
      <c r="BE232" s="252">
        <f>IF(N232="základní",J232,0)</f>
        <v>0</v>
      </c>
      <c r="BF232" s="252">
        <f>IF(N232="snížená",J232,0)</f>
        <v>0</v>
      </c>
      <c r="BG232" s="252">
        <f>IF(N232="zákl. přenesená",J232,0)</f>
        <v>0</v>
      </c>
      <c r="BH232" s="252">
        <f>IF(N232="sníž. přenesená",J232,0)</f>
        <v>0</v>
      </c>
      <c r="BI232" s="252">
        <f>IF(N232="nulová",J232,0)</f>
        <v>0</v>
      </c>
      <c r="BJ232" s="14" t="s">
        <v>83</v>
      </c>
      <c r="BK232" s="252">
        <f>ROUND(I232*H232,2)</f>
        <v>0</v>
      </c>
      <c r="BL232" s="14" t="s">
        <v>279</v>
      </c>
      <c r="BM232" s="251" t="s">
        <v>1390</v>
      </c>
    </row>
    <row r="233" s="2" customFormat="1" ht="24.15" customHeight="1">
      <c r="A233" s="35"/>
      <c r="B233" s="36"/>
      <c r="C233" s="239" t="s">
        <v>475</v>
      </c>
      <c r="D233" s="239" t="s">
        <v>175</v>
      </c>
      <c r="E233" s="240" t="s">
        <v>464</v>
      </c>
      <c r="F233" s="241" t="s">
        <v>465</v>
      </c>
      <c r="G233" s="242" t="s">
        <v>178</v>
      </c>
      <c r="H233" s="243">
        <v>1</v>
      </c>
      <c r="I233" s="244"/>
      <c r="J233" s="245">
        <f>ROUND(I233*H233,2)</f>
        <v>0</v>
      </c>
      <c r="K233" s="246"/>
      <c r="L233" s="41"/>
      <c r="M233" s="247" t="s">
        <v>1</v>
      </c>
      <c r="N233" s="248" t="s">
        <v>41</v>
      </c>
      <c r="O233" s="88"/>
      <c r="P233" s="249">
        <f>O233*H233</f>
        <v>0</v>
      </c>
      <c r="Q233" s="249">
        <v>0</v>
      </c>
      <c r="R233" s="249">
        <f>Q233*H233</f>
        <v>0</v>
      </c>
      <c r="S233" s="249">
        <v>0</v>
      </c>
      <c r="T233" s="250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51" t="s">
        <v>279</v>
      </c>
      <c r="AT233" s="251" t="s">
        <v>175</v>
      </c>
      <c r="AU233" s="251" t="s">
        <v>85</v>
      </c>
      <c r="AY233" s="14" t="s">
        <v>172</v>
      </c>
      <c r="BE233" s="252">
        <f>IF(N233="základní",J233,0)</f>
        <v>0</v>
      </c>
      <c r="BF233" s="252">
        <f>IF(N233="snížená",J233,0)</f>
        <v>0</v>
      </c>
      <c r="BG233" s="252">
        <f>IF(N233="zákl. přenesená",J233,0)</f>
        <v>0</v>
      </c>
      <c r="BH233" s="252">
        <f>IF(N233="sníž. přenesená",J233,0)</f>
        <v>0</v>
      </c>
      <c r="BI233" s="252">
        <f>IF(N233="nulová",J233,0)</f>
        <v>0</v>
      </c>
      <c r="BJ233" s="14" t="s">
        <v>83</v>
      </c>
      <c r="BK233" s="252">
        <f>ROUND(I233*H233,2)</f>
        <v>0</v>
      </c>
      <c r="BL233" s="14" t="s">
        <v>279</v>
      </c>
      <c r="BM233" s="251" t="s">
        <v>1391</v>
      </c>
    </row>
    <row r="234" s="2" customFormat="1" ht="24.15" customHeight="1">
      <c r="A234" s="35"/>
      <c r="B234" s="36"/>
      <c r="C234" s="239" t="s">
        <v>479</v>
      </c>
      <c r="D234" s="239" t="s">
        <v>175</v>
      </c>
      <c r="E234" s="240" t="s">
        <v>468</v>
      </c>
      <c r="F234" s="241" t="s">
        <v>469</v>
      </c>
      <c r="G234" s="242" t="s">
        <v>178</v>
      </c>
      <c r="H234" s="243">
        <v>1</v>
      </c>
      <c r="I234" s="244"/>
      <c r="J234" s="245">
        <f>ROUND(I234*H234,2)</f>
        <v>0</v>
      </c>
      <c r="K234" s="246"/>
      <c r="L234" s="41"/>
      <c r="M234" s="247" t="s">
        <v>1</v>
      </c>
      <c r="N234" s="248" t="s">
        <v>41</v>
      </c>
      <c r="O234" s="88"/>
      <c r="P234" s="249">
        <f>O234*H234</f>
        <v>0</v>
      </c>
      <c r="Q234" s="249">
        <v>0</v>
      </c>
      <c r="R234" s="249">
        <f>Q234*H234</f>
        <v>0</v>
      </c>
      <c r="S234" s="249">
        <v>0</v>
      </c>
      <c r="T234" s="250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251" t="s">
        <v>279</v>
      </c>
      <c r="AT234" s="251" t="s">
        <v>175</v>
      </c>
      <c r="AU234" s="251" t="s">
        <v>85</v>
      </c>
      <c r="AY234" s="14" t="s">
        <v>172</v>
      </c>
      <c r="BE234" s="252">
        <f>IF(N234="základní",J234,0)</f>
        <v>0</v>
      </c>
      <c r="BF234" s="252">
        <f>IF(N234="snížená",J234,0)</f>
        <v>0</v>
      </c>
      <c r="BG234" s="252">
        <f>IF(N234="zákl. přenesená",J234,0)</f>
        <v>0</v>
      </c>
      <c r="BH234" s="252">
        <f>IF(N234="sníž. přenesená",J234,0)</f>
        <v>0</v>
      </c>
      <c r="BI234" s="252">
        <f>IF(N234="nulová",J234,0)</f>
        <v>0</v>
      </c>
      <c r="BJ234" s="14" t="s">
        <v>83</v>
      </c>
      <c r="BK234" s="252">
        <f>ROUND(I234*H234,2)</f>
        <v>0</v>
      </c>
      <c r="BL234" s="14" t="s">
        <v>279</v>
      </c>
      <c r="BM234" s="251" t="s">
        <v>1392</v>
      </c>
    </row>
    <row r="235" s="2" customFormat="1" ht="24.15" customHeight="1">
      <c r="A235" s="35"/>
      <c r="B235" s="36"/>
      <c r="C235" s="239" t="s">
        <v>484</v>
      </c>
      <c r="D235" s="239" t="s">
        <v>175</v>
      </c>
      <c r="E235" s="240" t="s">
        <v>472</v>
      </c>
      <c r="F235" s="241" t="s">
        <v>473</v>
      </c>
      <c r="G235" s="242" t="s">
        <v>178</v>
      </c>
      <c r="H235" s="243">
        <v>1</v>
      </c>
      <c r="I235" s="244"/>
      <c r="J235" s="245">
        <f>ROUND(I235*H235,2)</f>
        <v>0</v>
      </c>
      <c r="K235" s="246"/>
      <c r="L235" s="41"/>
      <c r="M235" s="247" t="s">
        <v>1</v>
      </c>
      <c r="N235" s="248" t="s">
        <v>41</v>
      </c>
      <c r="O235" s="88"/>
      <c r="P235" s="249">
        <f>O235*H235</f>
        <v>0</v>
      </c>
      <c r="Q235" s="249">
        <v>0</v>
      </c>
      <c r="R235" s="249">
        <f>Q235*H235</f>
        <v>0</v>
      </c>
      <c r="S235" s="249">
        <v>0</v>
      </c>
      <c r="T235" s="250">
        <f>S235*H235</f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251" t="s">
        <v>279</v>
      </c>
      <c r="AT235" s="251" t="s">
        <v>175</v>
      </c>
      <c r="AU235" s="251" t="s">
        <v>85</v>
      </c>
      <c r="AY235" s="14" t="s">
        <v>172</v>
      </c>
      <c r="BE235" s="252">
        <f>IF(N235="základní",J235,0)</f>
        <v>0</v>
      </c>
      <c r="BF235" s="252">
        <f>IF(N235="snížená",J235,0)</f>
        <v>0</v>
      </c>
      <c r="BG235" s="252">
        <f>IF(N235="zákl. přenesená",J235,0)</f>
        <v>0</v>
      </c>
      <c r="BH235" s="252">
        <f>IF(N235="sníž. přenesená",J235,0)</f>
        <v>0</v>
      </c>
      <c r="BI235" s="252">
        <f>IF(N235="nulová",J235,0)</f>
        <v>0</v>
      </c>
      <c r="BJ235" s="14" t="s">
        <v>83</v>
      </c>
      <c r="BK235" s="252">
        <f>ROUND(I235*H235,2)</f>
        <v>0</v>
      </c>
      <c r="BL235" s="14" t="s">
        <v>279</v>
      </c>
      <c r="BM235" s="251" t="s">
        <v>1393</v>
      </c>
    </row>
    <row r="236" s="2" customFormat="1" ht="24.15" customHeight="1">
      <c r="A236" s="35"/>
      <c r="B236" s="36"/>
      <c r="C236" s="239" t="s">
        <v>492</v>
      </c>
      <c r="D236" s="239" t="s">
        <v>175</v>
      </c>
      <c r="E236" s="240" t="s">
        <v>476</v>
      </c>
      <c r="F236" s="241" t="s">
        <v>477</v>
      </c>
      <c r="G236" s="242" t="s">
        <v>178</v>
      </c>
      <c r="H236" s="243">
        <v>1</v>
      </c>
      <c r="I236" s="244"/>
      <c r="J236" s="245">
        <f>ROUND(I236*H236,2)</f>
        <v>0</v>
      </c>
      <c r="K236" s="246"/>
      <c r="L236" s="41"/>
      <c r="M236" s="247" t="s">
        <v>1</v>
      </c>
      <c r="N236" s="248" t="s">
        <v>41</v>
      </c>
      <c r="O236" s="88"/>
      <c r="P236" s="249">
        <f>O236*H236</f>
        <v>0</v>
      </c>
      <c r="Q236" s="249">
        <v>0</v>
      </c>
      <c r="R236" s="249">
        <f>Q236*H236</f>
        <v>0</v>
      </c>
      <c r="S236" s="249">
        <v>0</v>
      </c>
      <c r="T236" s="250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51" t="s">
        <v>279</v>
      </c>
      <c r="AT236" s="251" t="s">
        <v>175</v>
      </c>
      <c r="AU236" s="251" t="s">
        <v>85</v>
      </c>
      <c r="AY236" s="14" t="s">
        <v>172</v>
      </c>
      <c r="BE236" s="252">
        <f>IF(N236="základní",J236,0)</f>
        <v>0</v>
      </c>
      <c r="BF236" s="252">
        <f>IF(N236="snížená",J236,0)</f>
        <v>0</v>
      </c>
      <c r="BG236" s="252">
        <f>IF(N236="zákl. přenesená",J236,0)</f>
        <v>0</v>
      </c>
      <c r="BH236" s="252">
        <f>IF(N236="sníž. přenesená",J236,0)</f>
        <v>0</v>
      </c>
      <c r="BI236" s="252">
        <f>IF(N236="nulová",J236,0)</f>
        <v>0</v>
      </c>
      <c r="BJ236" s="14" t="s">
        <v>83</v>
      </c>
      <c r="BK236" s="252">
        <f>ROUND(I236*H236,2)</f>
        <v>0</v>
      </c>
      <c r="BL236" s="14" t="s">
        <v>279</v>
      </c>
      <c r="BM236" s="251" t="s">
        <v>1394</v>
      </c>
    </row>
    <row r="237" s="2" customFormat="1" ht="24.15" customHeight="1">
      <c r="A237" s="35"/>
      <c r="B237" s="36"/>
      <c r="C237" s="239" t="s">
        <v>497</v>
      </c>
      <c r="D237" s="239" t="s">
        <v>175</v>
      </c>
      <c r="E237" s="240" t="s">
        <v>480</v>
      </c>
      <c r="F237" s="241" t="s">
        <v>481</v>
      </c>
      <c r="G237" s="242" t="s">
        <v>482</v>
      </c>
      <c r="H237" s="243">
        <v>1</v>
      </c>
      <c r="I237" s="244"/>
      <c r="J237" s="245">
        <f>ROUND(I237*H237,2)</f>
        <v>0</v>
      </c>
      <c r="K237" s="246"/>
      <c r="L237" s="41"/>
      <c r="M237" s="247" t="s">
        <v>1</v>
      </c>
      <c r="N237" s="248" t="s">
        <v>41</v>
      </c>
      <c r="O237" s="88"/>
      <c r="P237" s="249">
        <f>O237*H237</f>
        <v>0</v>
      </c>
      <c r="Q237" s="249">
        <v>0</v>
      </c>
      <c r="R237" s="249">
        <f>Q237*H237</f>
        <v>0</v>
      </c>
      <c r="S237" s="249">
        <v>0</v>
      </c>
      <c r="T237" s="250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251" t="s">
        <v>279</v>
      </c>
      <c r="AT237" s="251" t="s">
        <v>175</v>
      </c>
      <c r="AU237" s="251" t="s">
        <v>85</v>
      </c>
      <c r="AY237" s="14" t="s">
        <v>172</v>
      </c>
      <c r="BE237" s="252">
        <f>IF(N237="základní",J237,0)</f>
        <v>0</v>
      </c>
      <c r="BF237" s="252">
        <f>IF(N237="snížená",J237,0)</f>
        <v>0</v>
      </c>
      <c r="BG237" s="252">
        <f>IF(N237="zákl. přenesená",J237,0)</f>
        <v>0</v>
      </c>
      <c r="BH237" s="252">
        <f>IF(N237="sníž. přenesená",J237,0)</f>
        <v>0</v>
      </c>
      <c r="BI237" s="252">
        <f>IF(N237="nulová",J237,0)</f>
        <v>0</v>
      </c>
      <c r="BJ237" s="14" t="s">
        <v>83</v>
      </c>
      <c r="BK237" s="252">
        <f>ROUND(I237*H237,2)</f>
        <v>0</v>
      </c>
      <c r="BL237" s="14" t="s">
        <v>279</v>
      </c>
      <c r="BM237" s="251" t="s">
        <v>1395</v>
      </c>
    </row>
    <row r="238" s="2" customFormat="1" ht="16.5" customHeight="1">
      <c r="A238" s="35"/>
      <c r="B238" s="36"/>
      <c r="C238" s="253" t="s">
        <v>501</v>
      </c>
      <c r="D238" s="253" t="s">
        <v>181</v>
      </c>
      <c r="E238" s="254" t="s">
        <v>485</v>
      </c>
      <c r="F238" s="255" t="s">
        <v>486</v>
      </c>
      <c r="G238" s="256" t="s">
        <v>487</v>
      </c>
      <c r="H238" s="257">
        <v>1</v>
      </c>
      <c r="I238" s="258"/>
      <c r="J238" s="259">
        <f>ROUND(I238*H238,2)</f>
        <v>0</v>
      </c>
      <c r="K238" s="260"/>
      <c r="L238" s="261"/>
      <c r="M238" s="262" t="s">
        <v>1</v>
      </c>
      <c r="N238" s="263" t="s">
        <v>41</v>
      </c>
      <c r="O238" s="88"/>
      <c r="P238" s="249">
        <f>O238*H238</f>
        <v>0</v>
      </c>
      <c r="Q238" s="249">
        <v>0</v>
      </c>
      <c r="R238" s="249">
        <f>Q238*H238</f>
        <v>0</v>
      </c>
      <c r="S238" s="249">
        <v>0</v>
      </c>
      <c r="T238" s="250">
        <f>S238*H238</f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251" t="s">
        <v>488</v>
      </c>
      <c r="AT238" s="251" t="s">
        <v>181</v>
      </c>
      <c r="AU238" s="251" t="s">
        <v>85</v>
      </c>
      <c r="AY238" s="14" t="s">
        <v>172</v>
      </c>
      <c r="BE238" s="252">
        <f>IF(N238="základní",J238,0)</f>
        <v>0</v>
      </c>
      <c r="BF238" s="252">
        <f>IF(N238="snížená",J238,0)</f>
        <v>0</v>
      </c>
      <c r="BG238" s="252">
        <f>IF(N238="zákl. přenesená",J238,0)</f>
        <v>0</v>
      </c>
      <c r="BH238" s="252">
        <f>IF(N238="sníž. přenesená",J238,0)</f>
        <v>0</v>
      </c>
      <c r="BI238" s="252">
        <f>IF(N238="nulová",J238,0)</f>
        <v>0</v>
      </c>
      <c r="BJ238" s="14" t="s">
        <v>83</v>
      </c>
      <c r="BK238" s="252">
        <f>ROUND(I238*H238,2)</f>
        <v>0</v>
      </c>
      <c r="BL238" s="14" t="s">
        <v>279</v>
      </c>
      <c r="BM238" s="251" t="s">
        <v>1396</v>
      </c>
    </row>
    <row r="239" s="12" customFormat="1" ht="25.92" customHeight="1">
      <c r="A239" s="12"/>
      <c r="B239" s="223"/>
      <c r="C239" s="224"/>
      <c r="D239" s="225" t="s">
        <v>75</v>
      </c>
      <c r="E239" s="226" t="s">
        <v>490</v>
      </c>
      <c r="F239" s="226" t="s">
        <v>491</v>
      </c>
      <c r="G239" s="224"/>
      <c r="H239" s="224"/>
      <c r="I239" s="227"/>
      <c r="J239" s="228">
        <f>BK239</f>
        <v>0</v>
      </c>
      <c r="K239" s="224"/>
      <c r="L239" s="229"/>
      <c r="M239" s="230"/>
      <c r="N239" s="231"/>
      <c r="O239" s="231"/>
      <c r="P239" s="232">
        <f>SUM(P240:P242)</f>
        <v>0</v>
      </c>
      <c r="Q239" s="231"/>
      <c r="R239" s="232">
        <f>SUM(R240:R242)</f>
        <v>0</v>
      </c>
      <c r="S239" s="231"/>
      <c r="T239" s="233">
        <f>SUM(T240:T242)</f>
        <v>0</v>
      </c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R239" s="234" t="s">
        <v>179</v>
      </c>
      <c r="AT239" s="235" t="s">
        <v>75</v>
      </c>
      <c r="AU239" s="235" t="s">
        <v>76</v>
      </c>
      <c r="AY239" s="234" t="s">
        <v>172</v>
      </c>
      <c r="BK239" s="236">
        <f>SUM(BK240:BK242)</f>
        <v>0</v>
      </c>
    </row>
    <row r="240" s="2" customFormat="1" ht="16.5" customHeight="1">
      <c r="A240" s="35"/>
      <c r="B240" s="36"/>
      <c r="C240" s="239" t="s">
        <v>508</v>
      </c>
      <c r="D240" s="239" t="s">
        <v>175</v>
      </c>
      <c r="E240" s="240" t="s">
        <v>493</v>
      </c>
      <c r="F240" s="241" t="s">
        <v>494</v>
      </c>
      <c r="G240" s="242" t="s">
        <v>336</v>
      </c>
      <c r="H240" s="243">
        <v>16</v>
      </c>
      <c r="I240" s="244"/>
      <c r="J240" s="245">
        <f>ROUND(I240*H240,2)</f>
        <v>0</v>
      </c>
      <c r="K240" s="246"/>
      <c r="L240" s="41"/>
      <c r="M240" s="247" t="s">
        <v>1</v>
      </c>
      <c r="N240" s="248" t="s">
        <v>41</v>
      </c>
      <c r="O240" s="88"/>
      <c r="P240" s="249">
        <f>O240*H240</f>
        <v>0</v>
      </c>
      <c r="Q240" s="249">
        <v>0</v>
      </c>
      <c r="R240" s="249">
        <f>Q240*H240</f>
        <v>0</v>
      </c>
      <c r="S240" s="249">
        <v>0</v>
      </c>
      <c r="T240" s="250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51" t="s">
        <v>495</v>
      </c>
      <c r="AT240" s="251" t="s">
        <v>175</v>
      </c>
      <c r="AU240" s="251" t="s">
        <v>83</v>
      </c>
      <c r="AY240" s="14" t="s">
        <v>172</v>
      </c>
      <c r="BE240" s="252">
        <f>IF(N240="základní",J240,0)</f>
        <v>0</v>
      </c>
      <c r="BF240" s="252">
        <f>IF(N240="snížená",J240,0)</f>
        <v>0</v>
      </c>
      <c r="BG240" s="252">
        <f>IF(N240="zákl. přenesená",J240,0)</f>
        <v>0</v>
      </c>
      <c r="BH240" s="252">
        <f>IF(N240="sníž. přenesená",J240,0)</f>
        <v>0</v>
      </c>
      <c r="BI240" s="252">
        <f>IF(N240="nulová",J240,0)</f>
        <v>0</v>
      </c>
      <c r="BJ240" s="14" t="s">
        <v>83</v>
      </c>
      <c r="BK240" s="252">
        <f>ROUND(I240*H240,2)</f>
        <v>0</v>
      </c>
      <c r="BL240" s="14" t="s">
        <v>495</v>
      </c>
      <c r="BM240" s="251" t="s">
        <v>496</v>
      </c>
    </row>
    <row r="241" s="2" customFormat="1" ht="21.75" customHeight="1">
      <c r="A241" s="35"/>
      <c r="B241" s="36"/>
      <c r="C241" s="239" t="s">
        <v>512</v>
      </c>
      <c r="D241" s="239" t="s">
        <v>175</v>
      </c>
      <c r="E241" s="240" t="s">
        <v>498</v>
      </c>
      <c r="F241" s="241" t="s">
        <v>499</v>
      </c>
      <c r="G241" s="242" t="s">
        <v>336</v>
      </c>
      <c r="H241" s="243">
        <v>16</v>
      </c>
      <c r="I241" s="244"/>
      <c r="J241" s="245">
        <f>ROUND(I241*H241,2)</f>
        <v>0</v>
      </c>
      <c r="K241" s="246"/>
      <c r="L241" s="41"/>
      <c r="M241" s="247" t="s">
        <v>1</v>
      </c>
      <c r="N241" s="248" t="s">
        <v>41</v>
      </c>
      <c r="O241" s="88"/>
      <c r="P241" s="249">
        <f>O241*H241</f>
        <v>0</v>
      </c>
      <c r="Q241" s="249">
        <v>0</v>
      </c>
      <c r="R241" s="249">
        <f>Q241*H241</f>
        <v>0</v>
      </c>
      <c r="S241" s="249">
        <v>0</v>
      </c>
      <c r="T241" s="250">
        <f>S241*H241</f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251" t="s">
        <v>495</v>
      </c>
      <c r="AT241" s="251" t="s">
        <v>175</v>
      </c>
      <c r="AU241" s="251" t="s">
        <v>83</v>
      </c>
      <c r="AY241" s="14" t="s">
        <v>172</v>
      </c>
      <c r="BE241" s="252">
        <f>IF(N241="základní",J241,0)</f>
        <v>0</v>
      </c>
      <c r="BF241" s="252">
        <f>IF(N241="snížená",J241,0)</f>
        <v>0</v>
      </c>
      <c r="BG241" s="252">
        <f>IF(N241="zákl. přenesená",J241,0)</f>
        <v>0</v>
      </c>
      <c r="BH241" s="252">
        <f>IF(N241="sníž. přenesená",J241,0)</f>
        <v>0</v>
      </c>
      <c r="BI241" s="252">
        <f>IF(N241="nulová",J241,0)</f>
        <v>0</v>
      </c>
      <c r="BJ241" s="14" t="s">
        <v>83</v>
      </c>
      <c r="BK241" s="252">
        <f>ROUND(I241*H241,2)</f>
        <v>0</v>
      </c>
      <c r="BL241" s="14" t="s">
        <v>495</v>
      </c>
      <c r="BM241" s="251" t="s">
        <v>500</v>
      </c>
    </row>
    <row r="242" s="2" customFormat="1" ht="16.5" customHeight="1">
      <c r="A242" s="35"/>
      <c r="B242" s="36"/>
      <c r="C242" s="253" t="s">
        <v>519</v>
      </c>
      <c r="D242" s="253" t="s">
        <v>181</v>
      </c>
      <c r="E242" s="254" t="s">
        <v>502</v>
      </c>
      <c r="F242" s="255" t="s">
        <v>503</v>
      </c>
      <c r="G242" s="256" t="s">
        <v>504</v>
      </c>
      <c r="H242" s="257">
        <v>1</v>
      </c>
      <c r="I242" s="258"/>
      <c r="J242" s="259">
        <f>ROUND(I242*H242,2)</f>
        <v>0</v>
      </c>
      <c r="K242" s="260"/>
      <c r="L242" s="261"/>
      <c r="M242" s="262" t="s">
        <v>1</v>
      </c>
      <c r="N242" s="263" t="s">
        <v>41</v>
      </c>
      <c r="O242" s="88"/>
      <c r="P242" s="249">
        <f>O242*H242</f>
        <v>0</v>
      </c>
      <c r="Q242" s="249">
        <v>0</v>
      </c>
      <c r="R242" s="249">
        <f>Q242*H242</f>
        <v>0</v>
      </c>
      <c r="S242" s="249">
        <v>0</v>
      </c>
      <c r="T242" s="250">
        <f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251" t="s">
        <v>495</v>
      </c>
      <c r="AT242" s="251" t="s">
        <v>181</v>
      </c>
      <c r="AU242" s="251" t="s">
        <v>83</v>
      </c>
      <c r="AY242" s="14" t="s">
        <v>172</v>
      </c>
      <c r="BE242" s="252">
        <f>IF(N242="základní",J242,0)</f>
        <v>0</v>
      </c>
      <c r="BF242" s="252">
        <f>IF(N242="snížená",J242,0)</f>
        <v>0</v>
      </c>
      <c r="BG242" s="252">
        <f>IF(N242="zákl. přenesená",J242,0)</f>
        <v>0</v>
      </c>
      <c r="BH242" s="252">
        <f>IF(N242="sníž. přenesená",J242,0)</f>
        <v>0</v>
      </c>
      <c r="BI242" s="252">
        <f>IF(N242="nulová",J242,0)</f>
        <v>0</v>
      </c>
      <c r="BJ242" s="14" t="s">
        <v>83</v>
      </c>
      <c r="BK242" s="252">
        <f>ROUND(I242*H242,2)</f>
        <v>0</v>
      </c>
      <c r="BL242" s="14" t="s">
        <v>495</v>
      </c>
      <c r="BM242" s="251" t="s">
        <v>505</v>
      </c>
    </row>
    <row r="243" s="12" customFormat="1" ht="25.92" customHeight="1">
      <c r="A243" s="12"/>
      <c r="B243" s="223"/>
      <c r="C243" s="224"/>
      <c r="D243" s="225" t="s">
        <v>75</v>
      </c>
      <c r="E243" s="226" t="s">
        <v>506</v>
      </c>
      <c r="F243" s="226" t="s">
        <v>507</v>
      </c>
      <c r="G243" s="224"/>
      <c r="H243" s="224"/>
      <c r="I243" s="227"/>
      <c r="J243" s="228">
        <f>BK243</f>
        <v>0</v>
      </c>
      <c r="K243" s="224"/>
      <c r="L243" s="229"/>
      <c r="M243" s="230"/>
      <c r="N243" s="231"/>
      <c r="O243" s="231"/>
      <c r="P243" s="232">
        <f>SUM(P244:P245)</f>
        <v>0</v>
      </c>
      <c r="Q243" s="231"/>
      <c r="R243" s="232">
        <f>SUM(R244:R245)</f>
        <v>0</v>
      </c>
      <c r="S243" s="231"/>
      <c r="T243" s="233">
        <f>SUM(T244:T245)</f>
        <v>0</v>
      </c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R243" s="234" t="s">
        <v>179</v>
      </c>
      <c r="AT243" s="235" t="s">
        <v>75</v>
      </c>
      <c r="AU243" s="235" t="s">
        <v>76</v>
      </c>
      <c r="AY243" s="234" t="s">
        <v>172</v>
      </c>
      <c r="BK243" s="236">
        <f>SUM(BK244:BK245)</f>
        <v>0</v>
      </c>
    </row>
    <row r="244" s="2" customFormat="1" ht="16.5" customHeight="1">
      <c r="A244" s="35"/>
      <c r="B244" s="36"/>
      <c r="C244" s="253" t="s">
        <v>526</v>
      </c>
      <c r="D244" s="253" t="s">
        <v>181</v>
      </c>
      <c r="E244" s="254" t="s">
        <v>509</v>
      </c>
      <c r="F244" s="255" t="s">
        <v>510</v>
      </c>
      <c r="G244" s="256" t="s">
        <v>504</v>
      </c>
      <c r="H244" s="257">
        <v>1</v>
      </c>
      <c r="I244" s="258"/>
      <c r="J244" s="259">
        <f>ROUND(I244*H244,2)</f>
        <v>0</v>
      </c>
      <c r="K244" s="260"/>
      <c r="L244" s="261"/>
      <c r="M244" s="262" t="s">
        <v>1</v>
      </c>
      <c r="N244" s="263" t="s">
        <v>41</v>
      </c>
      <c r="O244" s="88"/>
      <c r="P244" s="249">
        <f>O244*H244</f>
        <v>0</v>
      </c>
      <c r="Q244" s="249">
        <v>0</v>
      </c>
      <c r="R244" s="249">
        <f>Q244*H244</f>
        <v>0</v>
      </c>
      <c r="S244" s="249">
        <v>0</v>
      </c>
      <c r="T244" s="250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251" t="s">
        <v>184</v>
      </c>
      <c r="AT244" s="251" t="s">
        <v>181</v>
      </c>
      <c r="AU244" s="251" t="s">
        <v>83</v>
      </c>
      <c r="AY244" s="14" t="s">
        <v>172</v>
      </c>
      <c r="BE244" s="252">
        <f>IF(N244="základní",J244,0)</f>
        <v>0</v>
      </c>
      <c r="BF244" s="252">
        <f>IF(N244="snížená",J244,0)</f>
        <v>0</v>
      </c>
      <c r="BG244" s="252">
        <f>IF(N244="zákl. přenesená",J244,0)</f>
        <v>0</v>
      </c>
      <c r="BH244" s="252">
        <f>IF(N244="sníž. přenesená",J244,0)</f>
        <v>0</v>
      </c>
      <c r="BI244" s="252">
        <f>IF(N244="nulová",J244,0)</f>
        <v>0</v>
      </c>
      <c r="BJ244" s="14" t="s">
        <v>83</v>
      </c>
      <c r="BK244" s="252">
        <f>ROUND(I244*H244,2)</f>
        <v>0</v>
      </c>
      <c r="BL244" s="14" t="s">
        <v>179</v>
      </c>
      <c r="BM244" s="251" t="s">
        <v>511</v>
      </c>
    </row>
    <row r="245" s="2" customFormat="1" ht="16.5" customHeight="1">
      <c r="A245" s="35"/>
      <c r="B245" s="36"/>
      <c r="C245" s="253" t="s">
        <v>529</v>
      </c>
      <c r="D245" s="253" t="s">
        <v>181</v>
      </c>
      <c r="E245" s="254" t="s">
        <v>513</v>
      </c>
      <c r="F245" s="255" t="s">
        <v>514</v>
      </c>
      <c r="G245" s="256" t="s">
        <v>504</v>
      </c>
      <c r="H245" s="257">
        <v>1</v>
      </c>
      <c r="I245" s="258"/>
      <c r="J245" s="259">
        <f>ROUND(I245*H245,2)</f>
        <v>0</v>
      </c>
      <c r="K245" s="260"/>
      <c r="L245" s="261"/>
      <c r="M245" s="262" t="s">
        <v>1</v>
      </c>
      <c r="N245" s="263" t="s">
        <v>41</v>
      </c>
      <c r="O245" s="88"/>
      <c r="P245" s="249">
        <f>O245*H245</f>
        <v>0</v>
      </c>
      <c r="Q245" s="249">
        <v>0</v>
      </c>
      <c r="R245" s="249">
        <f>Q245*H245</f>
        <v>0</v>
      </c>
      <c r="S245" s="249">
        <v>0</v>
      </c>
      <c r="T245" s="250">
        <f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251" t="s">
        <v>184</v>
      </c>
      <c r="AT245" s="251" t="s">
        <v>181</v>
      </c>
      <c r="AU245" s="251" t="s">
        <v>83</v>
      </c>
      <c r="AY245" s="14" t="s">
        <v>172</v>
      </c>
      <c r="BE245" s="252">
        <f>IF(N245="základní",J245,0)</f>
        <v>0</v>
      </c>
      <c r="BF245" s="252">
        <f>IF(N245="snížená",J245,0)</f>
        <v>0</v>
      </c>
      <c r="BG245" s="252">
        <f>IF(N245="zákl. přenesená",J245,0)</f>
        <v>0</v>
      </c>
      <c r="BH245" s="252">
        <f>IF(N245="sníž. přenesená",J245,0)</f>
        <v>0</v>
      </c>
      <c r="BI245" s="252">
        <f>IF(N245="nulová",J245,0)</f>
        <v>0</v>
      </c>
      <c r="BJ245" s="14" t="s">
        <v>83</v>
      </c>
      <c r="BK245" s="252">
        <f>ROUND(I245*H245,2)</f>
        <v>0</v>
      </c>
      <c r="BL245" s="14" t="s">
        <v>179</v>
      </c>
      <c r="BM245" s="251" t="s">
        <v>515</v>
      </c>
    </row>
    <row r="246" s="12" customFormat="1" ht="25.92" customHeight="1">
      <c r="A246" s="12"/>
      <c r="B246" s="223"/>
      <c r="C246" s="224"/>
      <c r="D246" s="225" t="s">
        <v>75</v>
      </c>
      <c r="E246" s="226" t="s">
        <v>149</v>
      </c>
      <c r="F246" s="226" t="s">
        <v>516</v>
      </c>
      <c r="G246" s="224"/>
      <c r="H246" s="224"/>
      <c r="I246" s="227"/>
      <c r="J246" s="228">
        <f>BK246</f>
        <v>0</v>
      </c>
      <c r="K246" s="224"/>
      <c r="L246" s="229"/>
      <c r="M246" s="230"/>
      <c r="N246" s="231"/>
      <c r="O246" s="231"/>
      <c r="P246" s="232">
        <f>P247+P249+P255+P261+P263+P265</f>
        <v>0</v>
      </c>
      <c r="Q246" s="231"/>
      <c r="R246" s="232">
        <f>R247+R249+R255+R261+R263+R265</f>
        <v>0</v>
      </c>
      <c r="S246" s="231"/>
      <c r="T246" s="233">
        <f>T247+T249+T255+T261+T263+T265</f>
        <v>0</v>
      </c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R246" s="234" t="s">
        <v>196</v>
      </c>
      <c r="AT246" s="235" t="s">
        <v>75</v>
      </c>
      <c r="AU246" s="235" t="s">
        <v>76</v>
      </c>
      <c r="AY246" s="234" t="s">
        <v>172</v>
      </c>
      <c r="BK246" s="236">
        <f>BK247+BK249+BK255+BK261+BK263+BK265</f>
        <v>0</v>
      </c>
    </row>
    <row r="247" s="12" customFormat="1" ht="22.8" customHeight="1">
      <c r="A247" s="12"/>
      <c r="B247" s="223"/>
      <c r="C247" s="224"/>
      <c r="D247" s="225" t="s">
        <v>75</v>
      </c>
      <c r="E247" s="237" t="s">
        <v>517</v>
      </c>
      <c r="F247" s="237" t="s">
        <v>518</v>
      </c>
      <c r="G247" s="224"/>
      <c r="H247" s="224"/>
      <c r="I247" s="227"/>
      <c r="J247" s="238">
        <f>BK247</f>
        <v>0</v>
      </c>
      <c r="K247" s="224"/>
      <c r="L247" s="229"/>
      <c r="M247" s="230"/>
      <c r="N247" s="231"/>
      <c r="O247" s="231"/>
      <c r="P247" s="232">
        <f>P248</f>
        <v>0</v>
      </c>
      <c r="Q247" s="231"/>
      <c r="R247" s="232">
        <f>R248</f>
        <v>0</v>
      </c>
      <c r="S247" s="231"/>
      <c r="T247" s="233">
        <f>T248</f>
        <v>0</v>
      </c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R247" s="234" t="s">
        <v>196</v>
      </c>
      <c r="AT247" s="235" t="s">
        <v>75</v>
      </c>
      <c r="AU247" s="235" t="s">
        <v>83</v>
      </c>
      <c r="AY247" s="234" t="s">
        <v>172</v>
      </c>
      <c r="BK247" s="236">
        <f>BK248</f>
        <v>0</v>
      </c>
    </row>
    <row r="248" s="2" customFormat="1" ht="16.5" customHeight="1">
      <c r="A248" s="35"/>
      <c r="B248" s="36"/>
      <c r="C248" s="239" t="s">
        <v>533</v>
      </c>
      <c r="D248" s="239" t="s">
        <v>175</v>
      </c>
      <c r="E248" s="240" t="s">
        <v>520</v>
      </c>
      <c r="F248" s="241" t="s">
        <v>521</v>
      </c>
      <c r="G248" s="242" t="s">
        <v>504</v>
      </c>
      <c r="H248" s="243">
        <v>1</v>
      </c>
      <c r="I248" s="244"/>
      <c r="J248" s="245">
        <f>ROUND(I248*H248,2)</f>
        <v>0</v>
      </c>
      <c r="K248" s="246"/>
      <c r="L248" s="41"/>
      <c r="M248" s="247" t="s">
        <v>1</v>
      </c>
      <c r="N248" s="248" t="s">
        <v>41</v>
      </c>
      <c r="O248" s="88"/>
      <c r="P248" s="249">
        <f>O248*H248</f>
        <v>0</v>
      </c>
      <c r="Q248" s="249">
        <v>0</v>
      </c>
      <c r="R248" s="249">
        <f>Q248*H248</f>
        <v>0</v>
      </c>
      <c r="S248" s="249">
        <v>0</v>
      </c>
      <c r="T248" s="250">
        <f>S248*H248</f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251" t="s">
        <v>523</v>
      </c>
      <c r="AT248" s="251" t="s">
        <v>175</v>
      </c>
      <c r="AU248" s="251" t="s">
        <v>85</v>
      </c>
      <c r="AY248" s="14" t="s">
        <v>172</v>
      </c>
      <c r="BE248" s="252">
        <f>IF(N248="základní",J248,0)</f>
        <v>0</v>
      </c>
      <c r="BF248" s="252">
        <f>IF(N248="snížená",J248,0)</f>
        <v>0</v>
      </c>
      <c r="BG248" s="252">
        <f>IF(N248="zákl. přenesená",J248,0)</f>
        <v>0</v>
      </c>
      <c r="BH248" s="252">
        <f>IF(N248="sníž. přenesená",J248,0)</f>
        <v>0</v>
      </c>
      <c r="BI248" s="252">
        <f>IF(N248="nulová",J248,0)</f>
        <v>0</v>
      </c>
      <c r="BJ248" s="14" t="s">
        <v>83</v>
      </c>
      <c r="BK248" s="252">
        <f>ROUND(I248*H248,2)</f>
        <v>0</v>
      </c>
      <c r="BL248" s="14" t="s">
        <v>523</v>
      </c>
      <c r="BM248" s="251" t="s">
        <v>1397</v>
      </c>
    </row>
    <row r="249" s="12" customFormat="1" ht="22.8" customHeight="1">
      <c r="A249" s="12"/>
      <c r="B249" s="223"/>
      <c r="C249" s="224"/>
      <c r="D249" s="225" t="s">
        <v>75</v>
      </c>
      <c r="E249" s="237" t="s">
        <v>525</v>
      </c>
      <c r="F249" s="237" t="s">
        <v>148</v>
      </c>
      <c r="G249" s="224"/>
      <c r="H249" s="224"/>
      <c r="I249" s="227"/>
      <c r="J249" s="238">
        <f>BK249</f>
        <v>0</v>
      </c>
      <c r="K249" s="224"/>
      <c r="L249" s="229"/>
      <c r="M249" s="230"/>
      <c r="N249" s="231"/>
      <c r="O249" s="231"/>
      <c r="P249" s="232">
        <f>SUM(P250:P254)</f>
        <v>0</v>
      </c>
      <c r="Q249" s="231"/>
      <c r="R249" s="232">
        <f>SUM(R250:R254)</f>
        <v>0</v>
      </c>
      <c r="S249" s="231"/>
      <c r="T249" s="233">
        <f>SUM(T250:T254)</f>
        <v>0</v>
      </c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R249" s="234" t="s">
        <v>196</v>
      </c>
      <c r="AT249" s="235" t="s">
        <v>75</v>
      </c>
      <c r="AU249" s="235" t="s">
        <v>83</v>
      </c>
      <c r="AY249" s="234" t="s">
        <v>172</v>
      </c>
      <c r="BK249" s="236">
        <f>SUM(BK250:BK254)</f>
        <v>0</v>
      </c>
    </row>
    <row r="250" s="2" customFormat="1" ht="16.5" customHeight="1">
      <c r="A250" s="35"/>
      <c r="B250" s="36"/>
      <c r="C250" s="239" t="s">
        <v>537</v>
      </c>
      <c r="D250" s="239" t="s">
        <v>175</v>
      </c>
      <c r="E250" s="240" t="s">
        <v>527</v>
      </c>
      <c r="F250" s="241" t="s">
        <v>148</v>
      </c>
      <c r="G250" s="242" t="s">
        <v>504</v>
      </c>
      <c r="H250" s="243">
        <v>1</v>
      </c>
      <c r="I250" s="244"/>
      <c r="J250" s="245">
        <f>ROUND(I250*H250,2)</f>
        <v>0</v>
      </c>
      <c r="K250" s="246"/>
      <c r="L250" s="41"/>
      <c r="M250" s="247" t="s">
        <v>1</v>
      </c>
      <c r="N250" s="248" t="s">
        <v>41</v>
      </c>
      <c r="O250" s="88"/>
      <c r="P250" s="249">
        <f>O250*H250</f>
        <v>0</v>
      </c>
      <c r="Q250" s="249">
        <v>0</v>
      </c>
      <c r="R250" s="249">
        <f>Q250*H250</f>
        <v>0</v>
      </c>
      <c r="S250" s="249">
        <v>0</v>
      </c>
      <c r="T250" s="250">
        <f>S250*H250</f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251" t="s">
        <v>523</v>
      </c>
      <c r="AT250" s="251" t="s">
        <v>175</v>
      </c>
      <c r="AU250" s="251" t="s">
        <v>85</v>
      </c>
      <c r="AY250" s="14" t="s">
        <v>172</v>
      </c>
      <c r="BE250" s="252">
        <f>IF(N250="základní",J250,0)</f>
        <v>0</v>
      </c>
      <c r="BF250" s="252">
        <f>IF(N250="snížená",J250,0)</f>
        <v>0</v>
      </c>
      <c r="BG250" s="252">
        <f>IF(N250="zákl. přenesená",J250,0)</f>
        <v>0</v>
      </c>
      <c r="BH250" s="252">
        <f>IF(N250="sníž. přenesená",J250,0)</f>
        <v>0</v>
      </c>
      <c r="BI250" s="252">
        <f>IF(N250="nulová",J250,0)</f>
        <v>0</v>
      </c>
      <c r="BJ250" s="14" t="s">
        <v>83</v>
      </c>
      <c r="BK250" s="252">
        <f>ROUND(I250*H250,2)</f>
        <v>0</v>
      </c>
      <c r="BL250" s="14" t="s">
        <v>523</v>
      </c>
      <c r="BM250" s="251" t="s">
        <v>1398</v>
      </c>
    </row>
    <row r="251" s="2" customFormat="1" ht="16.5" customHeight="1">
      <c r="A251" s="35"/>
      <c r="B251" s="36"/>
      <c r="C251" s="239" t="s">
        <v>541</v>
      </c>
      <c r="D251" s="239" t="s">
        <v>175</v>
      </c>
      <c r="E251" s="240" t="s">
        <v>530</v>
      </c>
      <c r="F251" s="241" t="s">
        <v>531</v>
      </c>
      <c r="G251" s="242" t="s">
        <v>504</v>
      </c>
      <c r="H251" s="243">
        <v>1</v>
      </c>
      <c r="I251" s="244"/>
      <c r="J251" s="245">
        <f>ROUND(I251*H251,2)</f>
        <v>0</v>
      </c>
      <c r="K251" s="246"/>
      <c r="L251" s="41"/>
      <c r="M251" s="247" t="s">
        <v>1</v>
      </c>
      <c r="N251" s="248" t="s">
        <v>41</v>
      </c>
      <c r="O251" s="88"/>
      <c r="P251" s="249">
        <f>O251*H251</f>
        <v>0</v>
      </c>
      <c r="Q251" s="249">
        <v>0</v>
      </c>
      <c r="R251" s="249">
        <f>Q251*H251</f>
        <v>0</v>
      </c>
      <c r="S251" s="249">
        <v>0</v>
      </c>
      <c r="T251" s="250">
        <f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251" t="s">
        <v>523</v>
      </c>
      <c r="AT251" s="251" t="s">
        <v>175</v>
      </c>
      <c r="AU251" s="251" t="s">
        <v>85</v>
      </c>
      <c r="AY251" s="14" t="s">
        <v>172</v>
      </c>
      <c r="BE251" s="252">
        <f>IF(N251="základní",J251,0)</f>
        <v>0</v>
      </c>
      <c r="BF251" s="252">
        <f>IF(N251="snížená",J251,0)</f>
        <v>0</v>
      </c>
      <c r="BG251" s="252">
        <f>IF(N251="zákl. přenesená",J251,0)</f>
        <v>0</v>
      </c>
      <c r="BH251" s="252">
        <f>IF(N251="sníž. přenesená",J251,0)</f>
        <v>0</v>
      </c>
      <c r="BI251" s="252">
        <f>IF(N251="nulová",J251,0)</f>
        <v>0</v>
      </c>
      <c r="BJ251" s="14" t="s">
        <v>83</v>
      </c>
      <c r="BK251" s="252">
        <f>ROUND(I251*H251,2)</f>
        <v>0</v>
      </c>
      <c r="BL251" s="14" t="s">
        <v>523</v>
      </c>
      <c r="BM251" s="251" t="s">
        <v>1399</v>
      </c>
    </row>
    <row r="252" s="2" customFormat="1" ht="16.5" customHeight="1">
      <c r="A252" s="35"/>
      <c r="B252" s="36"/>
      <c r="C252" s="239" t="s">
        <v>547</v>
      </c>
      <c r="D252" s="239" t="s">
        <v>175</v>
      </c>
      <c r="E252" s="240" t="s">
        <v>534</v>
      </c>
      <c r="F252" s="241" t="s">
        <v>535</v>
      </c>
      <c r="G252" s="242" t="s">
        <v>504</v>
      </c>
      <c r="H252" s="243">
        <v>1</v>
      </c>
      <c r="I252" s="244"/>
      <c r="J252" s="245">
        <f>ROUND(I252*H252,2)</f>
        <v>0</v>
      </c>
      <c r="K252" s="246"/>
      <c r="L252" s="41"/>
      <c r="M252" s="247" t="s">
        <v>1</v>
      </c>
      <c r="N252" s="248" t="s">
        <v>41</v>
      </c>
      <c r="O252" s="88"/>
      <c r="P252" s="249">
        <f>O252*H252</f>
        <v>0</v>
      </c>
      <c r="Q252" s="249">
        <v>0</v>
      </c>
      <c r="R252" s="249">
        <f>Q252*H252</f>
        <v>0</v>
      </c>
      <c r="S252" s="249">
        <v>0</v>
      </c>
      <c r="T252" s="250">
        <f>S252*H252</f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251" t="s">
        <v>523</v>
      </c>
      <c r="AT252" s="251" t="s">
        <v>175</v>
      </c>
      <c r="AU252" s="251" t="s">
        <v>85</v>
      </c>
      <c r="AY252" s="14" t="s">
        <v>172</v>
      </c>
      <c r="BE252" s="252">
        <f>IF(N252="základní",J252,0)</f>
        <v>0</v>
      </c>
      <c r="BF252" s="252">
        <f>IF(N252="snížená",J252,0)</f>
        <v>0</v>
      </c>
      <c r="BG252" s="252">
        <f>IF(N252="zákl. přenesená",J252,0)</f>
        <v>0</v>
      </c>
      <c r="BH252" s="252">
        <f>IF(N252="sníž. přenesená",J252,0)</f>
        <v>0</v>
      </c>
      <c r="BI252" s="252">
        <f>IF(N252="nulová",J252,0)</f>
        <v>0</v>
      </c>
      <c r="BJ252" s="14" t="s">
        <v>83</v>
      </c>
      <c r="BK252" s="252">
        <f>ROUND(I252*H252,2)</f>
        <v>0</v>
      </c>
      <c r="BL252" s="14" t="s">
        <v>523</v>
      </c>
      <c r="BM252" s="251" t="s">
        <v>1400</v>
      </c>
    </row>
    <row r="253" s="2" customFormat="1" ht="16.5" customHeight="1">
      <c r="A253" s="35"/>
      <c r="B253" s="36"/>
      <c r="C253" s="239" t="s">
        <v>551</v>
      </c>
      <c r="D253" s="239" t="s">
        <v>175</v>
      </c>
      <c r="E253" s="240" t="s">
        <v>538</v>
      </c>
      <c r="F253" s="241" t="s">
        <v>539</v>
      </c>
      <c r="G253" s="242" t="s">
        <v>504</v>
      </c>
      <c r="H253" s="243">
        <v>1</v>
      </c>
      <c r="I253" s="244"/>
      <c r="J253" s="245">
        <f>ROUND(I253*H253,2)</f>
        <v>0</v>
      </c>
      <c r="K253" s="246"/>
      <c r="L253" s="41"/>
      <c r="M253" s="247" t="s">
        <v>1</v>
      </c>
      <c r="N253" s="248" t="s">
        <v>41</v>
      </c>
      <c r="O253" s="88"/>
      <c r="P253" s="249">
        <f>O253*H253</f>
        <v>0</v>
      </c>
      <c r="Q253" s="249">
        <v>0</v>
      </c>
      <c r="R253" s="249">
        <f>Q253*H253</f>
        <v>0</v>
      </c>
      <c r="S253" s="249">
        <v>0</v>
      </c>
      <c r="T253" s="250">
        <f>S253*H253</f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251" t="s">
        <v>523</v>
      </c>
      <c r="AT253" s="251" t="s">
        <v>175</v>
      </c>
      <c r="AU253" s="251" t="s">
        <v>85</v>
      </c>
      <c r="AY253" s="14" t="s">
        <v>172</v>
      </c>
      <c r="BE253" s="252">
        <f>IF(N253="základní",J253,0)</f>
        <v>0</v>
      </c>
      <c r="BF253" s="252">
        <f>IF(N253="snížená",J253,0)</f>
        <v>0</v>
      </c>
      <c r="BG253" s="252">
        <f>IF(N253="zákl. přenesená",J253,0)</f>
        <v>0</v>
      </c>
      <c r="BH253" s="252">
        <f>IF(N253="sníž. přenesená",J253,0)</f>
        <v>0</v>
      </c>
      <c r="BI253" s="252">
        <f>IF(N253="nulová",J253,0)</f>
        <v>0</v>
      </c>
      <c r="BJ253" s="14" t="s">
        <v>83</v>
      </c>
      <c r="BK253" s="252">
        <f>ROUND(I253*H253,2)</f>
        <v>0</v>
      </c>
      <c r="BL253" s="14" t="s">
        <v>523</v>
      </c>
      <c r="BM253" s="251" t="s">
        <v>1401</v>
      </c>
    </row>
    <row r="254" s="2" customFormat="1" ht="16.5" customHeight="1">
      <c r="A254" s="35"/>
      <c r="B254" s="36"/>
      <c r="C254" s="239" t="s">
        <v>555</v>
      </c>
      <c r="D254" s="239" t="s">
        <v>175</v>
      </c>
      <c r="E254" s="240" t="s">
        <v>542</v>
      </c>
      <c r="F254" s="241" t="s">
        <v>543</v>
      </c>
      <c r="G254" s="242" t="s">
        <v>504</v>
      </c>
      <c r="H254" s="243">
        <v>1</v>
      </c>
      <c r="I254" s="244"/>
      <c r="J254" s="245">
        <f>ROUND(I254*H254,2)</f>
        <v>0</v>
      </c>
      <c r="K254" s="246"/>
      <c r="L254" s="41"/>
      <c r="M254" s="247" t="s">
        <v>1</v>
      </c>
      <c r="N254" s="248" t="s">
        <v>41</v>
      </c>
      <c r="O254" s="88"/>
      <c r="P254" s="249">
        <f>O254*H254</f>
        <v>0</v>
      </c>
      <c r="Q254" s="249">
        <v>0</v>
      </c>
      <c r="R254" s="249">
        <f>Q254*H254</f>
        <v>0</v>
      </c>
      <c r="S254" s="249">
        <v>0</v>
      </c>
      <c r="T254" s="250">
        <f>S254*H254</f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251" t="s">
        <v>523</v>
      </c>
      <c r="AT254" s="251" t="s">
        <v>175</v>
      </c>
      <c r="AU254" s="251" t="s">
        <v>85</v>
      </c>
      <c r="AY254" s="14" t="s">
        <v>172</v>
      </c>
      <c r="BE254" s="252">
        <f>IF(N254="základní",J254,0)</f>
        <v>0</v>
      </c>
      <c r="BF254" s="252">
        <f>IF(N254="snížená",J254,0)</f>
        <v>0</v>
      </c>
      <c r="BG254" s="252">
        <f>IF(N254="zákl. přenesená",J254,0)</f>
        <v>0</v>
      </c>
      <c r="BH254" s="252">
        <f>IF(N254="sníž. přenesená",J254,0)</f>
        <v>0</v>
      </c>
      <c r="BI254" s="252">
        <f>IF(N254="nulová",J254,0)</f>
        <v>0</v>
      </c>
      <c r="BJ254" s="14" t="s">
        <v>83</v>
      </c>
      <c r="BK254" s="252">
        <f>ROUND(I254*H254,2)</f>
        <v>0</v>
      </c>
      <c r="BL254" s="14" t="s">
        <v>523</v>
      </c>
      <c r="BM254" s="251" t="s">
        <v>1402</v>
      </c>
    </row>
    <row r="255" s="12" customFormat="1" ht="22.8" customHeight="1">
      <c r="A255" s="12"/>
      <c r="B255" s="223"/>
      <c r="C255" s="224"/>
      <c r="D255" s="225" t="s">
        <v>75</v>
      </c>
      <c r="E255" s="237" t="s">
        <v>545</v>
      </c>
      <c r="F255" s="237" t="s">
        <v>546</v>
      </c>
      <c r="G255" s="224"/>
      <c r="H255" s="224"/>
      <c r="I255" s="227"/>
      <c r="J255" s="238">
        <f>BK255</f>
        <v>0</v>
      </c>
      <c r="K255" s="224"/>
      <c r="L255" s="229"/>
      <c r="M255" s="230"/>
      <c r="N255" s="231"/>
      <c r="O255" s="231"/>
      <c r="P255" s="232">
        <f>SUM(P256:P260)</f>
        <v>0</v>
      </c>
      <c r="Q255" s="231"/>
      <c r="R255" s="232">
        <f>SUM(R256:R260)</f>
        <v>0</v>
      </c>
      <c r="S255" s="231"/>
      <c r="T255" s="233">
        <f>SUM(T256:T260)</f>
        <v>0</v>
      </c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R255" s="234" t="s">
        <v>196</v>
      </c>
      <c r="AT255" s="235" t="s">
        <v>75</v>
      </c>
      <c r="AU255" s="235" t="s">
        <v>83</v>
      </c>
      <c r="AY255" s="234" t="s">
        <v>172</v>
      </c>
      <c r="BK255" s="236">
        <f>SUM(BK256:BK260)</f>
        <v>0</v>
      </c>
    </row>
    <row r="256" s="2" customFormat="1" ht="16.5" customHeight="1">
      <c r="A256" s="35"/>
      <c r="B256" s="36"/>
      <c r="C256" s="239" t="s">
        <v>558</v>
      </c>
      <c r="D256" s="239" t="s">
        <v>175</v>
      </c>
      <c r="E256" s="240" t="s">
        <v>548</v>
      </c>
      <c r="F256" s="241" t="s">
        <v>549</v>
      </c>
      <c r="G256" s="242" t="s">
        <v>504</v>
      </c>
      <c r="H256" s="243">
        <v>1</v>
      </c>
      <c r="I256" s="244"/>
      <c r="J256" s="245">
        <f>ROUND(I256*H256,2)</f>
        <v>0</v>
      </c>
      <c r="K256" s="246"/>
      <c r="L256" s="41"/>
      <c r="M256" s="247" t="s">
        <v>1</v>
      </c>
      <c r="N256" s="248" t="s">
        <v>41</v>
      </c>
      <c r="O256" s="88"/>
      <c r="P256" s="249">
        <f>O256*H256</f>
        <v>0</v>
      </c>
      <c r="Q256" s="249">
        <v>0</v>
      </c>
      <c r="R256" s="249">
        <f>Q256*H256</f>
        <v>0</v>
      </c>
      <c r="S256" s="249">
        <v>0</v>
      </c>
      <c r="T256" s="250">
        <f>S256*H256</f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251" t="s">
        <v>523</v>
      </c>
      <c r="AT256" s="251" t="s">
        <v>175</v>
      </c>
      <c r="AU256" s="251" t="s">
        <v>85</v>
      </c>
      <c r="AY256" s="14" t="s">
        <v>172</v>
      </c>
      <c r="BE256" s="252">
        <f>IF(N256="základní",J256,0)</f>
        <v>0</v>
      </c>
      <c r="BF256" s="252">
        <f>IF(N256="snížená",J256,0)</f>
        <v>0</v>
      </c>
      <c r="BG256" s="252">
        <f>IF(N256="zákl. přenesená",J256,0)</f>
        <v>0</v>
      </c>
      <c r="BH256" s="252">
        <f>IF(N256="sníž. přenesená",J256,0)</f>
        <v>0</v>
      </c>
      <c r="BI256" s="252">
        <f>IF(N256="nulová",J256,0)</f>
        <v>0</v>
      </c>
      <c r="BJ256" s="14" t="s">
        <v>83</v>
      </c>
      <c r="BK256" s="252">
        <f>ROUND(I256*H256,2)</f>
        <v>0</v>
      </c>
      <c r="BL256" s="14" t="s">
        <v>523</v>
      </c>
      <c r="BM256" s="251" t="s">
        <v>1403</v>
      </c>
    </row>
    <row r="257" s="2" customFormat="1" ht="21.75" customHeight="1">
      <c r="A257" s="35"/>
      <c r="B257" s="36"/>
      <c r="C257" s="239" t="s">
        <v>562</v>
      </c>
      <c r="D257" s="239" t="s">
        <v>175</v>
      </c>
      <c r="E257" s="240" t="s">
        <v>552</v>
      </c>
      <c r="F257" s="241" t="s">
        <v>553</v>
      </c>
      <c r="G257" s="242" t="s">
        <v>504</v>
      </c>
      <c r="H257" s="243">
        <v>1</v>
      </c>
      <c r="I257" s="244"/>
      <c r="J257" s="245">
        <f>ROUND(I257*H257,2)</f>
        <v>0</v>
      </c>
      <c r="K257" s="246"/>
      <c r="L257" s="41"/>
      <c r="M257" s="247" t="s">
        <v>1</v>
      </c>
      <c r="N257" s="248" t="s">
        <v>41</v>
      </c>
      <c r="O257" s="88"/>
      <c r="P257" s="249">
        <f>O257*H257</f>
        <v>0</v>
      </c>
      <c r="Q257" s="249">
        <v>0</v>
      </c>
      <c r="R257" s="249">
        <f>Q257*H257</f>
        <v>0</v>
      </c>
      <c r="S257" s="249">
        <v>0</v>
      </c>
      <c r="T257" s="250">
        <f>S257*H257</f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251" t="s">
        <v>523</v>
      </c>
      <c r="AT257" s="251" t="s">
        <v>175</v>
      </c>
      <c r="AU257" s="251" t="s">
        <v>85</v>
      </c>
      <c r="AY257" s="14" t="s">
        <v>172</v>
      </c>
      <c r="BE257" s="252">
        <f>IF(N257="základní",J257,0)</f>
        <v>0</v>
      </c>
      <c r="BF257" s="252">
        <f>IF(N257="snížená",J257,0)</f>
        <v>0</v>
      </c>
      <c r="BG257" s="252">
        <f>IF(N257="zákl. přenesená",J257,0)</f>
        <v>0</v>
      </c>
      <c r="BH257" s="252">
        <f>IF(N257="sníž. přenesená",J257,0)</f>
        <v>0</v>
      </c>
      <c r="BI257" s="252">
        <f>IF(N257="nulová",J257,0)</f>
        <v>0</v>
      </c>
      <c r="BJ257" s="14" t="s">
        <v>83</v>
      </c>
      <c r="BK257" s="252">
        <f>ROUND(I257*H257,2)</f>
        <v>0</v>
      </c>
      <c r="BL257" s="14" t="s">
        <v>523</v>
      </c>
      <c r="BM257" s="251" t="s">
        <v>1404</v>
      </c>
    </row>
    <row r="258" s="2" customFormat="1" ht="16.5" customHeight="1">
      <c r="A258" s="35"/>
      <c r="B258" s="36"/>
      <c r="C258" s="239" t="s">
        <v>567</v>
      </c>
      <c r="D258" s="239" t="s">
        <v>175</v>
      </c>
      <c r="E258" s="240" t="s">
        <v>556</v>
      </c>
      <c r="F258" s="241" t="s">
        <v>154</v>
      </c>
      <c r="G258" s="242" t="s">
        <v>504</v>
      </c>
      <c r="H258" s="243">
        <v>1</v>
      </c>
      <c r="I258" s="244"/>
      <c r="J258" s="245">
        <f>ROUND(I258*H258,2)</f>
        <v>0</v>
      </c>
      <c r="K258" s="246"/>
      <c r="L258" s="41"/>
      <c r="M258" s="247" t="s">
        <v>1</v>
      </c>
      <c r="N258" s="248" t="s">
        <v>41</v>
      </c>
      <c r="O258" s="88"/>
      <c r="P258" s="249">
        <f>O258*H258</f>
        <v>0</v>
      </c>
      <c r="Q258" s="249">
        <v>0</v>
      </c>
      <c r="R258" s="249">
        <f>Q258*H258</f>
        <v>0</v>
      </c>
      <c r="S258" s="249">
        <v>0</v>
      </c>
      <c r="T258" s="250">
        <f>S258*H258</f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251" t="s">
        <v>523</v>
      </c>
      <c r="AT258" s="251" t="s">
        <v>175</v>
      </c>
      <c r="AU258" s="251" t="s">
        <v>85</v>
      </c>
      <c r="AY258" s="14" t="s">
        <v>172</v>
      </c>
      <c r="BE258" s="252">
        <f>IF(N258="základní",J258,0)</f>
        <v>0</v>
      </c>
      <c r="BF258" s="252">
        <f>IF(N258="snížená",J258,0)</f>
        <v>0</v>
      </c>
      <c r="BG258" s="252">
        <f>IF(N258="zákl. přenesená",J258,0)</f>
        <v>0</v>
      </c>
      <c r="BH258" s="252">
        <f>IF(N258="sníž. přenesená",J258,0)</f>
        <v>0</v>
      </c>
      <c r="BI258" s="252">
        <f>IF(N258="nulová",J258,0)</f>
        <v>0</v>
      </c>
      <c r="BJ258" s="14" t="s">
        <v>83</v>
      </c>
      <c r="BK258" s="252">
        <f>ROUND(I258*H258,2)</f>
        <v>0</v>
      </c>
      <c r="BL258" s="14" t="s">
        <v>523</v>
      </c>
      <c r="BM258" s="251" t="s">
        <v>1405</v>
      </c>
    </row>
    <row r="259" s="2" customFormat="1" ht="16.5" customHeight="1">
      <c r="A259" s="35"/>
      <c r="B259" s="36"/>
      <c r="C259" s="239" t="s">
        <v>572</v>
      </c>
      <c r="D259" s="239" t="s">
        <v>175</v>
      </c>
      <c r="E259" s="240" t="s">
        <v>559</v>
      </c>
      <c r="F259" s="241" t="s">
        <v>560</v>
      </c>
      <c r="G259" s="242" t="s">
        <v>504</v>
      </c>
      <c r="H259" s="243">
        <v>1</v>
      </c>
      <c r="I259" s="244"/>
      <c r="J259" s="245">
        <f>ROUND(I259*H259,2)</f>
        <v>0</v>
      </c>
      <c r="K259" s="246"/>
      <c r="L259" s="41"/>
      <c r="M259" s="247" t="s">
        <v>1</v>
      </c>
      <c r="N259" s="248" t="s">
        <v>41</v>
      </c>
      <c r="O259" s="88"/>
      <c r="P259" s="249">
        <f>O259*H259</f>
        <v>0</v>
      </c>
      <c r="Q259" s="249">
        <v>0</v>
      </c>
      <c r="R259" s="249">
        <f>Q259*H259</f>
        <v>0</v>
      </c>
      <c r="S259" s="249">
        <v>0</v>
      </c>
      <c r="T259" s="250">
        <f>S259*H259</f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251" t="s">
        <v>523</v>
      </c>
      <c r="AT259" s="251" t="s">
        <v>175</v>
      </c>
      <c r="AU259" s="251" t="s">
        <v>85</v>
      </c>
      <c r="AY259" s="14" t="s">
        <v>172</v>
      </c>
      <c r="BE259" s="252">
        <f>IF(N259="základní",J259,0)</f>
        <v>0</v>
      </c>
      <c r="BF259" s="252">
        <f>IF(N259="snížená",J259,0)</f>
        <v>0</v>
      </c>
      <c r="BG259" s="252">
        <f>IF(N259="zákl. přenesená",J259,0)</f>
        <v>0</v>
      </c>
      <c r="BH259" s="252">
        <f>IF(N259="sníž. přenesená",J259,0)</f>
        <v>0</v>
      </c>
      <c r="BI259" s="252">
        <f>IF(N259="nulová",J259,0)</f>
        <v>0</v>
      </c>
      <c r="BJ259" s="14" t="s">
        <v>83</v>
      </c>
      <c r="BK259" s="252">
        <f>ROUND(I259*H259,2)</f>
        <v>0</v>
      </c>
      <c r="BL259" s="14" t="s">
        <v>523</v>
      </c>
      <c r="BM259" s="251" t="s">
        <v>1406</v>
      </c>
    </row>
    <row r="260" s="2" customFormat="1" ht="16.5" customHeight="1">
      <c r="A260" s="35"/>
      <c r="B260" s="36"/>
      <c r="C260" s="239" t="s">
        <v>576</v>
      </c>
      <c r="D260" s="239" t="s">
        <v>175</v>
      </c>
      <c r="E260" s="240" t="s">
        <v>563</v>
      </c>
      <c r="F260" s="241" t="s">
        <v>564</v>
      </c>
      <c r="G260" s="242" t="s">
        <v>504</v>
      </c>
      <c r="H260" s="243">
        <v>1</v>
      </c>
      <c r="I260" s="244"/>
      <c r="J260" s="245">
        <f>ROUND(I260*H260,2)</f>
        <v>0</v>
      </c>
      <c r="K260" s="246"/>
      <c r="L260" s="41"/>
      <c r="M260" s="247" t="s">
        <v>1</v>
      </c>
      <c r="N260" s="248" t="s">
        <v>41</v>
      </c>
      <c r="O260" s="88"/>
      <c r="P260" s="249">
        <f>O260*H260</f>
        <v>0</v>
      </c>
      <c r="Q260" s="249">
        <v>0</v>
      </c>
      <c r="R260" s="249">
        <f>Q260*H260</f>
        <v>0</v>
      </c>
      <c r="S260" s="249">
        <v>0</v>
      </c>
      <c r="T260" s="250">
        <f>S260*H260</f>
        <v>0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251" t="s">
        <v>523</v>
      </c>
      <c r="AT260" s="251" t="s">
        <v>175</v>
      </c>
      <c r="AU260" s="251" t="s">
        <v>85</v>
      </c>
      <c r="AY260" s="14" t="s">
        <v>172</v>
      </c>
      <c r="BE260" s="252">
        <f>IF(N260="základní",J260,0)</f>
        <v>0</v>
      </c>
      <c r="BF260" s="252">
        <f>IF(N260="snížená",J260,0)</f>
        <v>0</v>
      </c>
      <c r="BG260" s="252">
        <f>IF(N260="zákl. přenesená",J260,0)</f>
        <v>0</v>
      </c>
      <c r="BH260" s="252">
        <f>IF(N260="sníž. přenesená",J260,0)</f>
        <v>0</v>
      </c>
      <c r="BI260" s="252">
        <f>IF(N260="nulová",J260,0)</f>
        <v>0</v>
      </c>
      <c r="BJ260" s="14" t="s">
        <v>83</v>
      </c>
      <c r="BK260" s="252">
        <f>ROUND(I260*H260,2)</f>
        <v>0</v>
      </c>
      <c r="BL260" s="14" t="s">
        <v>523</v>
      </c>
      <c r="BM260" s="251" t="s">
        <v>1407</v>
      </c>
    </row>
    <row r="261" s="12" customFormat="1" ht="22.8" customHeight="1">
      <c r="A261" s="12"/>
      <c r="B261" s="223"/>
      <c r="C261" s="224"/>
      <c r="D261" s="225" t="s">
        <v>75</v>
      </c>
      <c r="E261" s="237" t="s">
        <v>566</v>
      </c>
      <c r="F261" s="237" t="s">
        <v>151</v>
      </c>
      <c r="G261" s="224"/>
      <c r="H261" s="224"/>
      <c r="I261" s="227"/>
      <c r="J261" s="238">
        <f>BK261</f>
        <v>0</v>
      </c>
      <c r="K261" s="224"/>
      <c r="L261" s="229"/>
      <c r="M261" s="230"/>
      <c r="N261" s="231"/>
      <c r="O261" s="231"/>
      <c r="P261" s="232">
        <f>P262</f>
        <v>0</v>
      </c>
      <c r="Q261" s="231"/>
      <c r="R261" s="232">
        <f>R262</f>
        <v>0</v>
      </c>
      <c r="S261" s="231"/>
      <c r="T261" s="233">
        <f>T262</f>
        <v>0</v>
      </c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R261" s="234" t="s">
        <v>196</v>
      </c>
      <c r="AT261" s="235" t="s">
        <v>75</v>
      </c>
      <c r="AU261" s="235" t="s">
        <v>83</v>
      </c>
      <c r="AY261" s="234" t="s">
        <v>172</v>
      </c>
      <c r="BK261" s="236">
        <f>BK262</f>
        <v>0</v>
      </c>
    </row>
    <row r="262" s="2" customFormat="1" ht="16.5" customHeight="1">
      <c r="A262" s="35"/>
      <c r="B262" s="36"/>
      <c r="C262" s="239" t="s">
        <v>579</v>
      </c>
      <c r="D262" s="239" t="s">
        <v>175</v>
      </c>
      <c r="E262" s="240" t="s">
        <v>568</v>
      </c>
      <c r="F262" s="241" t="s">
        <v>569</v>
      </c>
      <c r="G262" s="242" t="s">
        <v>504</v>
      </c>
      <c r="H262" s="243">
        <v>1</v>
      </c>
      <c r="I262" s="244"/>
      <c r="J262" s="245">
        <f>ROUND(I262*H262,2)</f>
        <v>0</v>
      </c>
      <c r="K262" s="246"/>
      <c r="L262" s="41"/>
      <c r="M262" s="247" t="s">
        <v>1</v>
      </c>
      <c r="N262" s="248" t="s">
        <v>41</v>
      </c>
      <c r="O262" s="88"/>
      <c r="P262" s="249">
        <f>O262*H262</f>
        <v>0</v>
      </c>
      <c r="Q262" s="249">
        <v>0</v>
      </c>
      <c r="R262" s="249">
        <f>Q262*H262</f>
        <v>0</v>
      </c>
      <c r="S262" s="249">
        <v>0</v>
      </c>
      <c r="T262" s="250">
        <f>S262*H262</f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251" t="s">
        <v>523</v>
      </c>
      <c r="AT262" s="251" t="s">
        <v>175</v>
      </c>
      <c r="AU262" s="251" t="s">
        <v>85</v>
      </c>
      <c r="AY262" s="14" t="s">
        <v>172</v>
      </c>
      <c r="BE262" s="252">
        <f>IF(N262="základní",J262,0)</f>
        <v>0</v>
      </c>
      <c r="BF262" s="252">
        <f>IF(N262="snížená",J262,0)</f>
        <v>0</v>
      </c>
      <c r="BG262" s="252">
        <f>IF(N262="zákl. přenesená",J262,0)</f>
        <v>0</v>
      </c>
      <c r="BH262" s="252">
        <f>IF(N262="sníž. přenesená",J262,0)</f>
        <v>0</v>
      </c>
      <c r="BI262" s="252">
        <f>IF(N262="nulová",J262,0)</f>
        <v>0</v>
      </c>
      <c r="BJ262" s="14" t="s">
        <v>83</v>
      </c>
      <c r="BK262" s="252">
        <f>ROUND(I262*H262,2)</f>
        <v>0</v>
      </c>
      <c r="BL262" s="14" t="s">
        <v>523</v>
      </c>
      <c r="BM262" s="251" t="s">
        <v>1408</v>
      </c>
    </row>
    <row r="263" s="12" customFormat="1" ht="22.8" customHeight="1">
      <c r="A263" s="12"/>
      <c r="B263" s="223"/>
      <c r="C263" s="224"/>
      <c r="D263" s="225" t="s">
        <v>75</v>
      </c>
      <c r="E263" s="237" t="s">
        <v>571</v>
      </c>
      <c r="F263" s="237" t="s">
        <v>152</v>
      </c>
      <c r="G263" s="224"/>
      <c r="H263" s="224"/>
      <c r="I263" s="227"/>
      <c r="J263" s="238">
        <f>BK263</f>
        <v>0</v>
      </c>
      <c r="K263" s="224"/>
      <c r="L263" s="229"/>
      <c r="M263" s="230"/>
      <c r="N263" s="231"/>
      <c r="O263" s="231"/>
      <c r="P263" s="232">
        <f>P264</f>
        <v>0</v>
      </c>
      <c r="Q263" s="231"/>
      <c r="R263" s="232">
        <f>R264</f>
        <v>0</v>
      </c>
      <c r="S263" s="231"/>
      <c r="T263" s="233">
        <f>T264</f>
        <v>0</v>
      </c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R263" s="234" t="s">
        <v>196</v>
      </c>
      <c r="AT263" s="235" t="s">
        <v>75</v>
      </c>
      <c r="AU263" s="235" t="s">
        <v>83</v>
      </c>
      <c r="AY263" s="234" t="s">
        <v>172</v>
      </c>
      <c r="BK263" s="236">
        <f>BK264</f>
        <v>0</v>
      </c>
    </row>
    <row r="264" s="2" customFormat="1" ht="16.5" customHeight="1">
      <c r="A264" s="35"/>
      <c r="B264" s="36"/>
      <c r="C264" s="239" t="s">
        <v>867</v>
      </c>
      <c r="D264" s="239" t="s">
        <v>175</v>
      </c>
      <c r="E264" s="240" t="s">
        <v>573</v>
      </c>
      <c r="F264" s="241" t="s">
        <v>152</v>
      </c>
      <c r="G264" s="242" t="s">
        <v>504</v>
      </c>
      <c r="H264" s="243">
        <v>1</v>
      </c>
      <c r="I264" s="244"/>
      <c r="J264" s="245">
        <f>ROUND(I264*H264,2)</f>
        <v>0</v>
      </c>
      <c r="K264" s="246"/>
      <c r="L264" s="41"/>
      <c r="M264" s="247" t="s">
        <v>1</v>
      </c>
      <c r="N264" s="248" t="s">
        <v>41</v>
      </c>
      <c r="O264" s="88"/>
      <c r="P264" s="249">
        <f>O264*H264</f>
        <v>0</v>
      </c>
      <c r="Q264" s="249">
        <v>0</v>
      </c>
      <c r="R264" s="249">
        <f>Q264*H264</f>
        <v>0</v>
      </c>
      <c r="S264" s="249">
        <v>0</v>
      </c>
      <c r="T264" s="250">
        <f>S264*H264</f>
        <v>0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251" t="s">
        <v>523</v>
      </c>
      <c r="AT264" s="251" t="s">
        <v>175</v>
      </c>
      <c r="AU264" s="251" t="s">
        <v>85</v>
      </c>
      <c r="AY264" s="14" t="s">
        <v>172</v>
      </c>
      <c r="BE264" s="252">
        <f>IF(N264="základní",J264,0)</f>
        <v>0</v>
      </c>
      <c r="BF264" s="252">
        <f>IF(N264="snížená",J264,0)</f>
        <v>0</v>
      </c>
      <c r="BG264" s="252">
        <f>IF(N264="zákl. přenesená",J264,0)</f>
        <v>0</v>
      </c>
      <c r="BH264" s="252">
        <f>IF(N264="sníž. přenesená",J264,0)</f>
        <v>0</v>
      </c>
      <c r="BI264" s="252">
        <f>IF(N264="nulová",J264,0)</f>
        <v>0</v>
      </c>
      <c r="BJ264" s="14" t="s">
        <v>83</v>
      </c>
      <c r="BK264" s="252">
        <f>ROUND(I264*H264,2)</f>
        <v>0</v>
      </c>
      <c r="BL264" s="14" t="s">
        <v>523</v>
      </c>
      <c r="BM264" s="251" t="s">
        <v>1409</v>
      </c>
    </row>
    <row r="265" s="12" customFormat="1" ht="22.8" customHeight="1">
      <c r="A265" s="12"/>
      <c r="B265" s="223"/>
      <c r="C265" s="224"/>
      <c r="D265" s="225" t="s">
        <v>75</v>
      </c>
      <c r="E265" s="237" t="s">
        <v>575</v>
      </c>
      <c r="F265" s="237" t="s">
        <v>120</v>
      </c>
      <c r="G265" s="224"/>
      <c r="H265" s="224"/>
      <c r="I265" s="227"/>
      <c r="J265" s="238">
        <f>BK265</f>
        <v>0</v>
      </c>
      <c r="K265" s="224"/>
      <c r="L265" s="229"/>
      <c r="M265" s="230"/>
      <c r="N265" s="231"/>
      <c r="O265" s="231"/>
      <c r="P265" s="232">
        <f>SUM(P266:P267)</f>
        <v>0</v>
      </c>
      <c r="Q265" s="231"/>
      <c r="R265" s="232">
        <f>SUM(R266:R267)</f>
        <v>0</v>
      </c>
      <c r="S265" s="231"/>
      <c r="T265" s="233">
        <f>SUM(T266:T267)</f>
        <v>0</v>
      </c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R265" s="234" t="s">
        <v>196</v>
      </c>
      <c r="AT265" s="235" t="s">
        <v>75</v>
      </c>
      <c r="AU265" s="235" t="s">
        <v>83</v>
      </c>
      <c r="AY265" s="234" t="s">
        <v>172</v>
      </c>
      <c r="BK265" s="236">
        <f>SUM(BK266:BK267)</f>
        <v>0</v>
      </c>
    </row>
    <row r="266" s="2" customFormat="1" ht="16.5" customHeight="1">
      <c r="A266" s="35"/>
      <c r="B266" s="36"/>
      <c r="C266" s="239" t="s">
        <v>871</v>
      </c>
      <c r="D266" s="239" t="s">
        <v>175</v>
      </c>
      <c r="E266" s="240" t="s">
        <v>577</v>
      </c>
      <c r="F266" s="241" t="s">
        <v>120</v>
      </c>
      <c r="G266" s="242" t="s">
        <v>504</v>
      </c>
      <c r="H266" s="243">
        <v>1</v>
      </c>
      <c r="I266" s="244"/>
      <c r="J266" s="245">
        <f>ROUND(I266*H266,2)</f>
        <v>0</v>
      </c>
      <c r="K266" s="246"/>
      <c r="L266" s="41"/>
      <c r="M266" s="247" t="s">
        <v>1</v>
      </c>
      <c r="N266" s="248" t="s">
        <v>41</v>
      </c>
      <c r="O266" s="88"/>
      <c r="P266" s="249">
        <f>O266*H266</f>
        <v>0</v>
      </c>
      <c r="Q266" s="249">
        <v>0</v>
      </c>
      <c r="R266" s="249">
        <f>Q266*H266</f>
        <v>0</v>
      </c>
      <c r="S266" s="249">
        <v>0</v>
      </c>
      <c r="T266" s="250">
        <f>S266*H266</f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251" t="s">
        <v>523</v>
      </c>
      <c r="AT266" s="251" t="s">
        <v>175</v>
      </c>
      <c r="AU266" s="251" t="s">
        <v>85</v>
      </c>
      <c r="AY266" s="14" t="s">
        <v>172</v>
      </c>
      <c r="BE266" s="252">
        <f>IF(N266="základní",J266,0)</f>
        <v>0</v>
      </c>
      <c r="BF266" s="252">
        <f>IF(N266="snížená",J266,0)</f>
        <v>0</v>
      </c>
      <c r="BG266" s="252">
        <f>IF(N266="zákl. přenesená",J266,0)</f>
        <v>0</v>
      </c>
      <c r="BH266" s="252">
        <f>IF(N266="sníž. přenesená",J266,0)</f>
        <v>0</v>
      </c>
      <c r="BI266" s="252">
        <f>IF(N266="nulová",J266,0)</f>
        <v>0</v>
      </c>
      <c r="BJ266" s="14" t="s">
        <v>83</v>
      </c>
      <c r="BK266" s="252">
        <f>ROUND(I266*H266,2)</f>
        <v>0</v>
      </c>
      <c r="BL266" s="14" t="s">
        <v>523</v>
      </c>
      <c r="BM266" s="251" t="s">
        <v>1410</v>
      </c>
    </row>
    <row r="267" s="2" customFormat="1" ht="16.5" customHeight="1">
      <c r="A267" s="35"/>
      <c r="B267" s="36"/>
      <c r="C267" s="239" t="s">
        <v>873</v>
      </c>
      <c r="D267" s="239" t="s">
        <v>175</v>
      </c>
      <c r="E267" s="240" t="s">
        <v>580</v>
      </c>
      <c r="F267" s="241" t="s">
        <v>581</v>
      </c>
      <c r="G267" s="242" t="s">
        <v>504</v>
      </c>
      <c r="H267" s="243">
        <v>1</v>
      </c>
      <c r="I267" s="244"/>
      <c r="J267" s="245">
        <f>ROUND(I267*H267,2)</f>
        <v>0</v>
      </c>
      <c r="K267" s="246"/>
      <c r="L267" s="41"/>
      <c r="M267" s="265" t="s">
        <v>1</v>
      </c>
      <c r="N267" s="266" t="s">
        <v>41</v>
      </c>
      <c r="O267" s="267"/>
      <c r="P267" s="268">
        <f>O267*H267</f>
        <v>0</v>
      </c>
      <c r="Q267" s="268">
        <v>0</v>
      </c>
      <c r="R267" s="268">
        <f>Q267*H267</f>
        <v>0</v>
      </c>
      <c r="S267" s="268">
        <v>0</v>
      </c>
      <c r="T267" s="269">
        <f>S267*H267</f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251" t="s">
        <v>523</v>
      </c>
      <c r="AT267" s="251" t="s">
        <v>175</v>
      </c>
      <c r="AU267" s="251" t="s">
        <v>85</v>
      </c>
      <c r="AY267" s="14" t="s">
        <v>172</v>
      </c>
      <c r="BE267" s="252">
        <f>IF(N267="základní",J267,0)</f>
        <v>0</v>
      </c>
      <c r="BF267" s="252">
        <f>IF(N267="snížená",J267,0)</f>
        <v>0</v>
      </c>
      <c r="BG267" s="252">
        <f>IF(N267="zákl. přenesená",J267,0)</f>
        <v>0</v>
      </c>
      <c r="BH267" s="252">
        <f>IF(N267="sníž. přenesená",J267,0)</f>
        <v>0</v>
      </c>
      <c r="BI267" s="252">
        <f>IF(N267="nulová",J267,0)</f>
        <v>0</v>
      </c>
      <c r="BJ267" s="14" t="s">
        <v>83</v>
      </c>
      <c r="BK267" s="252">
        <f>ROUND(I267*H267,2)</f>
        <v>0</v>
      </c>
      <c r="BL267" s="14" t="s">
        <v>523</v>
      </c>
      <c r="BM267" s="251" t="s">
        <v>1411</v>
      </c>
    </row>
    <row r="268" s="2" customFormat="1" ht="6.96" customHeight="1">
      <c r="A268" s="35"/>
      <c r="B268" s="63"/>
      <c r="C268" s="64"/>
      <c r="D268" s="64"/>
      <c r="E268" s="64"/>
      <c r="F268" s="64"/>
      <c r="G268" s="64"/>
      <c r="H268" s="64"/>
      <c r="I268" s="64"/>
      <c r="J268" s="64"/>
      <c r="K268" s="64"/>
      <c r="L268" s="41"/>
      <c r="M268" s="35"/>
      <c r="O268" s="35"/>
      <c r="P268" s="35"/>
      <c r="Q268" s="35"/>
      <c r="R268" s="35"/>
      <c r="S268" s="35"/>
      <c r="T268" s="35"/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</row>
  </sheetData>
  <sheetProtection sheet="1" autoFilter="0" formatColumns="0" formatRows="0" objects="1" scenarios="1" spinCount="100000" saltValue="oX8udAuTNH5b/Awf8/btWChAM2xIdt1LSxLKyfJ6di0Hs+ruOi6cJGrT8qDp5iFCoc+tTe0JWl1aZVEE1CkOaw==" hashValue="devadRaiQfxjA8PkMTFJcgdVv7+Vqi2l0QiaNmnlw9mduJ1jcOlBlibQkj11YfmijUJDhFrs5KTep+tppDULwA==" algorithmName="SHA-512" password="CC35"/>
  <autoFilter ref="C150:K267"/>
  <mergeCells count="17">
    <mergeCell ref="E7:H7"/>
    <mergeCell ref="E9:H9"/>
    <mergeCell ref="E11:H11"/>
    <mergeCell ref="E20:H20"/>
    <mergeCell ref="E29:H29"/>
    <mergeCell ref="E85:H85"/>
    <mergeCell ref="E87:H87"/>
    <mergeCell ref="E89:H89"/>
    <mergeCell ref="D123:F123"/>
    <mergeCell ref="D124:F124"/>
    <mergeCell ref="D125:F125"/>
    <mergeCell ref="D126:F126"/>
    <mergeCell ref="D127:F127"/>
    <mergeCell ref="E139:H139"/>
    <mergeCell ref="E141:H141"/>
    <mergeCell ref="E143:H14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9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108</v>
      </c>
    </row>
    <row r="3" s="1" customFormat="1" ht="6.96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7"/>
      <c r="AT3" s="14" t="s">
        <v>85</v>
      </c>
    </row>
    <row r="4" s="1" customFormat="1" ht="24.96" customHeight="1">
      <c r="B4" s="17"/>
      <c r="D4" s="145" t="s">
        <v>114</v>
      </c>
      <c r="L4" s="17"/>
      <c r="M4" s="146" t="s">
        <v>10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47" t="s">
        <v>16</v>
      </c>
      <c r="L6" s="17"/>
    </row>
    <row r="7" s="1" customFormat="1" ht="26.25" customHeight="1">
      <c r="B7" s="17"/>
      <c r="E7" s="148" t="str">
        <f>'Rekapitulace stavby'!K6</f>
        <v>Rekonstrukce plynových kotelen č.p. 206, 231, 232, 233, 234, Obec Lubenec</v>
      </c>
      <c r="F7" s="147"/>
      <c r="G7" s="147"/>
      <c r="H7" s="147"/>
      <c r="L7" s="17"/>
    </row>
    <row r="8" s="1" customFormat="1" ht="12" customHeight="1">
      <c r="B8" s="17"/>
      <c r="D8" s="147" t="s">
        <v>115</v>
      </c>
      <c r="L8" s="17"/>
    </row>
    <row r="9" s="2" customFormat="1" ht="16.5" customHeight="1">
      <c r="A9" s="35"/>
      <c r="B9" s="41"/>
      <c r="C9" s="35"/>
      <c r="D9" s="35"/>
      <c r="E9" s="148" t="s">
        <v>1384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 ht="12" customHeight="1">
      <c r="A10" s="35"/>
      <c r="B10" s="41"/>
      <c r="C10" s="35"/>
      <c r="D10" s="147" t="s">
        <v>117</v>
      </c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6.5" customHeight="1">
      <c r="A11" s="35"/>
      <c r="B11" s="41"/>
      <c r="C11" s="35"/>
      <c r="D11" s="35"/>
      <c r="E11" s="149" t="s">
        <v>583</v>
      </c>
      <c r="F11" s="35"/>
      <c r="G11" s="35"/>
      <c r="H11" s="35"/>
      <c r="I11" s="35"/>
      <c r="J11" s="35"/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>
      <c r="A12" s="35"/>
      <c r="B12" s="41"/>
      <c r="C12" s="35"/>
      <c r="D12" s="35"/>
      <c r="E12" s="35"/>
      <c r="F12" s="35"/>
      <c r="G12" s="35"/>
      <c r="H12" s="35"/>
      <c r="I12" s="35"/>
      <c r="J12" s="35"/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2" customHeight="1">
      <c r="A13" s="35"/>
      <c r="B13" s="41"/>
      <c r="C13" s="35"/>
      <c r="D13" s="147" t="s">
        <v>18</v>
      </c>
      <c r="E13" s="35"/>
      <c r="F13" s="138" t="s">
        <v>1</v>
      </c>
      <c r="G13" s="35"/>
      <c r="H13" s="35"/>
      <c r="I13" s="147" t="s">
        <v>19</v>
      </c>
      <c r="J13" s="138" t="s">
        <v>1</v>
      </c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47" t="s">
        <v>20</v>
      </c>
      <c r="E14" s="35"/>
      <c r="F14" s="138" t="s">
        <v>21</v>
      </c>
      <c r="G14" s="35"/>
      <c r="H14" s="35"/>
      <c r="I14" s="147" t="s">
        <v>22</v>
      </c>
      <c r="J14" s="150" t="str">
        <f>'Rekapitulace stavby'!AN8</f>
        <v>28. 3. 2023</v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0.8" customHeight="1">
      <c r="A15" s="35"/>
      <c r="B15" s="41"/>
      <c r="C15" s="35"/>
      <c r="D15" s="35"/>
      <c r="E15" s="35"/>
      <c r="F15" s="35"/>
      <c r="G15" s="35"/>
      <c r="H15" s="35"/>
      <c r="I15" s="35"/>
      <c r="J15" s="35"/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2" customHeight="1">
      <c r="A16" s="35"/>
      <c r="B16" s="41"/>
      <c r="C16" s="35"/>
      <c r="D16" s="147" t="s">
        <v>24</v>
      </c>
      <c r="E16" s="35"/>
      <c r="F16" s="35"/>
      <c r="G16" s="35"/>
      <c r="H16" s="35"/>
      <c r="I16" s="147" t="s">
        <v>25</v>
      </c>
      <c r="J16" s="138" t="s">
        <v>1</v>
      </c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8" customHeight="1">
      <c r="A17" s="35"/>
      <c r="B17" s="41"/>
      <c r="C17" s="35"/>
      <c r="D17" s="35"/>
      <c r="E17" s="138" t="s">
        <v>26</v>
      </c>
      <c r="F17" s="35"/>
      <c r="G17" s="35"/>
      <c r="H17" s="35"/>
      <c r="I17" s="147" t="s">
        <v>27</v>
      </c>
      <c r="J17" s="138" t="s">
        <v>1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6.96" customHeight="1">
      <c r="A18" s="35"/>
      <c r="B18" s="41"/>
      <c r="C18" s="35"/>
      <c r="D18" s="35"/>
      <c r="E18" s="35"/>
      <c r="F18" s="35"/>
      <c r="G18" s="35"/>
      <c r="H18" s="35"/>
      <c r="I18" s="35"/>
      <c r="J18" s="35"/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2" customHeight="1">
      <c r="A19" s="35"/>
      <c r="B19" s="41"/>
      <c r="C19" s="35"/>
      <c r="D19" s="147" t="s">
        <v>28</v>
      </c>
      <c r="E19" s="35"/>
      <c r="F19" s="35"/>
      <c r="G19" s="35"/>
      <c r="H19" s="35"/>
      <c r="I19" s="147" t="s">
        <v>25</v>
      </c>
      <c r="J19" s="30" t="str">
        <f>'Rekapitulace stavby'!AN13</f>
        <v>Vyplň údaj</v>
      </c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8" customHeight="1">
      <c r="A20" s="35"/>
      <c r="B20" s="41"/>
      <c r="C20" s="35"/>
      <c r="D20" s="35"/>
      <c r="E20" s="30" t="str">
        <f>'Rekapitulace stavby'!E14</f>
        <v>Vyplň údaj</v>
      </c>
      <c r="F20" s="138"/>
      <c r="G20" s="138"/>
      <c r="H20" s="138"/>
      <c r="I20" s="147" t="s">
        <v>27</v>
      </c>
      <c r="J20" s="30" t="str">
        <f>'Rekapitulace stavby'!AN14</f>
        <v>Vyplň údaj</v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6.96" customHeight="1">
      <c r="A21" s="35"/>
      <c r="B21" s="41"/>
      <c r="C21" s="35"/>
      <c r="D21" s="35"/>
      <c r="E21" s="35"/>
      <c r="F21" s="35"/>
      <c r="G21" s="35"/>
      <c r="H21" s="35"/>
      <c r="I21" s="35"/>
      <c r="J21" s="35"/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2" customHeight="1">
      <c r="A22" s="35"/>
      <c r="B22" s="41"/>
      <c r="C22" s="35"/>
      <c r="D22" s="147" t="s">
        <v>30</v>
      </c>
      <c r="E22" s="35"/>
      <c r="F22" s="35"/>
      <c r="G22" s="35"/>
      <c r="H22" s="35"/>
      <c r="I22" s="147" t="s">
        <v>25</v>
      </c>
      <c r="J22" s="138" t="s">
        <v>1</v>
      </c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8" customHeight="1">
      <c r="A23" s="35"/>
      <c r="B23" s="41"/>
      <c r="C23" s="35"/>
      <c r="D23" s="35"/>
      <c r="E23" s="138" t="s">
        <v>31</v>
      </c>
      <c r="F23" s="35"/>
      <c r="G23" s="35"/>
      <c r="H23" s="35"/>
      <c r="I23" s="147" t="s">
        <v>27</v>
      </c>
      <c r="J23" s="138" t="s">
        <v>1</v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6.96" customHeight="1">
      <c r="A24" s="35"/>
      <c r="B24" s="41"/>
      <c r="C24" s="35"/>
      <c r="D24" s="35"/>
      <c r="E24" s="35"/>
      <c r="F24" s="35"/>
      <c r="G24" s="35"/>
      <c r="H24" s="35"/>
      <c r="I24" s="35"/>
      <c r="J24" s="35"/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12" customHeight="1">
      <c r="A25" s="35"/>
      <c r="B25" s="41"/>
      <c r="C25" s="35"/>
      <c r="D25" s="147" t="s">
        <v>33</v>
      </c>
      <c r="E25" s="35"/>
      <c r="F25" s="35"/>
      <c r="G25" s="35"/>
      <c r="H25" s="35"/>
      <c r="I25" s="147" t="s">
        <v>25</v>
      </c>
      <c r="J25" s="138" t="s">
        <v>1</v>
      </c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8" customHeight="1">
      <c r="A26" s="35"/>
      <c r="B26" s="41"/>
      <c r="C26" s="35"/>
      <c r="D26" s="35"/>
      <c r="E26" s="138" t="s">
        <v>34</v>
      </c>
      <c r="F26" s="35"/>
      <c r="G26" s="35"/>
      <c r="H26" s="35"/>
      <c r="I26" s="147" t="s">
        <v>27</v>
      </c>
      <c r="J26" s="138" t="s">
        <v>1</v>
      </c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6.96" customHeight="1">
      <c r="A27" s="35"/>
      <c r="B27" s="41"/>
      <c r="C27" s="35"/>
      <c r="D27" s="35"/>
      <c r="E27" s="35"/>
      <c r="F27" s="35"/>
      <c r="G27" s="35"/>
      <c r="H27" s="35"/>
      <c r="I27" s="35"/>
      <c r="J27" s="35"/>
      <c r="K27" s="35"/>
      <c r="L27" s="60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12" customHeight="1">
      <c r="A28" s="35"/>
      <c r="B28" s="41"/>
      <c r="C28" s="35"/>
      <c r="D28" s="147" t="s">
        <v>35</v>
      </c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8" customFormat="1" ht="16.5" customHeight="1">
      <c r="A29" s="151"/>
      <c r="B29" s="152"/>
      <c r="C29" s="151"/>
      <c r="D29" s="151"/>
      <c r="E29" s="153" t="s">
        <v>1</v>
      </c>
      <c r="F29" s="153"/>
      <c r="G29" s="153"/>
      <c r="H29" s="153"/>
      <c r="I29" s="151"/>
      <c r="J29" s="151"/>
      <c r="K29" s="151"/>
      <c r="L29" s="154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</row>
    <row r="30" s="2" customFormat="1" ht="6.96" customHeight="1">
      <c r="A30" s="35"/>
      <c r="B30" s="41"/>
      <c r="C30" s="35"/>
      <c r="D30" s="35"/>
      <c r="E30" s="35"/>
      <c r="F30" s="35"/>
      <c r="G30" s="35"/>
      <c r="H30" s="35"/>
      <c r="I30" s="35"/>
      <c r="J30" s="35"/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55"/>
      <c r="E31" s="155"/>
      <c r="F31" s="155"/>
      <c r="G31" s="155"/>
      <c r="H31" s="155"/>
      <c r="I31" s="155"/>
      <c r="J31" s="155"/>
      <c r="K31" s="155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138" t="s">
        <v>119</v>
      </c>
      <c r="E32" s="35"/>
      <c r="F32" s="35"/>
      <c r="G32" s="35"/>
      <c r="H32" s="35"/>
      <c r="I32" s="35"/>
      <c r="J32" s="156">
        <f>J98</f>
        <v>0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41"/>
      <c r="C33" s="35"/>
      <c r="D33" s="157" t="s">
        <v>120</v>
      </c>
      <c r="E33" s="35"/>
      <c r="F33" s="35"/>
      <c r="G33" s="35"/>
      <c r="H33" s="35"/>
      <c r="I33" s="35"/>
      <c r="J33" s="156">
        <f>J124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25.44" customHeight="1">
      <c r="A34" s="35"/>
      <c r="B34" s="41"/>
      <c r="C34" s="35"/>
      <c r="D34" s="158" t="s">
        <v>36</v>
      </c>
      <c r="E34" s="35"/>
      <c r="F34" s="35"/>
      <c r="G34" s="35"/>
      <c r="H34" s="35"/>
      <c r="I34" s="35"/>
      <c r="J34" s="159">
        <f>ROUND(J32 + J33, 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="2" customFormat="1" ht="6.96" customHeight="1">
      <c r="A35" s="35"/>
      <c r="B35" s="41"/>
      <c r="C35" s="35"/>
      <c r="D35" s="155"/>
      <c r="E35" s="155"/>
      <c r="F35" s="155"/>
      <c r="G35" s="155"/>
      <c r="H35" s="155"/>
      <c r="I35" s="155"/>
      <c r="J35" s="155"/>
      <c r="K35" s="15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14.4" customHeight="1">
      <c r="A36" s="35"/>
      <c r="B36" s="41"/>
      <c r="C36" s="35"/>
      <c r="D36" s="35"/>
      <c r="E36" s="35"/>
      <c r="F36" s="160" t="s">
        <v>38</v>
      </c>
      <c r="G36" s="35"/>
      <c r="H36" s="35"/>
      <c r="I36" s="160" t="s">
        <v>37</v>
      </c>
      <c r="J36" s="160" t="s">
        <v>39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="2" customFormat="1" ht="14.4" customHeight="1">
      <c r="A37" s="35"/>
      <c r="B37" s="41"/>
      <c r="C37" s="35"/>
      <c r="D37" s="161" t="s">
        <v>40</v>
      </c>
      <c r="E37" s="147" t="s">
        <v>41</v>
      </c>
      <c r="F37" s="162">
        <f>ROUND((SUM(BE124:BE131) + SUM(BE153:BE362)),  2)</f>
        <v>0</v>
      </c>
      <c r="G37" s="35"/>
      <c r="H37" s="35"/>
      <c r="I37" s="163">
        <v>0.20999999999999999</v>
      </c>
      <c r="J37" s="162">
        <f>ROUND(((SUM(BE124:BE131) + SUM(BE153:BE362))*I37),  2)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14.4" customHeight="1">
      <c r="A38" s="35"/>
      <c r="B38" s="41"/>
      <c r="C38" s="35"/>
      <c r="D38" s="35"/>
      <c r="E38" s="147" t="s">
        <v>42</v>
      </c>
      <c r="F38" s="162">
        <f>ROUND((SUM(BF124:BF131) + SUM(BF153:BF362)),  2)</f>
        <v>0</v>
      </c>
      <c r="G38" s="35"/>
      <c r="H38" s="35"/>
      <c r="I38" s="163">
        <v>0.14999999999999999</v>
      </c>
      <c r="J38" s="162">
        <f>ROUND(((SUM(BF124:BF131) + SUM(BF153:BF362))*I38),  2)</f>
        <v>0</v>
      </c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47" t="s">
        <v>43</v>
      </c>
      <c r="F39" s="162">
        <f>ROUND((SUM(BG124:BG131) + SUM(BG153:BG362)),  2)</f>
        <v>0</v>
      </c>
      <c r="G39" s="35"/>
      <c r="H39" s="35"/>
      <c r="I39" s="163">
        <v>0.20999999999999999</v>
      </c>
      <c r="J39" s="162">
        <f>0</f>
        <v>0</v>
      </c>
      <c r="K39" s="35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hidden="1" s="2" customFormat="1" ht="14.4" customHeight="1">
      <c r="A40" s="35"/>
      <c r="B40" s="41"/>
      <c r="C40" s="35"/>
      <c r="D40" s="35"/>
      <c r="E40" s="147" t="s">
        <v>44</v>
      </c>
      <c r="F40" s="162">
        <f>ROUND((SUM(BH124:BH131) + SUM(BH153:BH362)),  2)</f>
        <v>0</v>
      </c>
      <c r="G40" s="35"/>
      <c r="H40" s="35"/>
      <c r="I40" s="163">
        <v>0.14999999999999999</v>
      </c>
      <c r="J40" s="162">
        <f>0</f>
        <v>0</v>
      </c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idden="1" s="2" customFormat="1" ht="14.4" customHeight="1">
      <c r="A41" s="35"/>
      <c r="B41" s="41"/>
      <c r="C41" s="35"/>
      <c r="D41" s="35"/>
      <c r="E41" s="147" t="s">
        <v>45</v>
      </c>
      <c r="F41" s="162">
        <f>ROUND((SUM(BI124:BI131) + SUM(BI153:BI362)),  2)</f>
        <v>0</v>
      </c>
      <c r="G41" s="35"/>
      <c r="H41" s="35"/>
      <c r="I41" s="163">
        <v>0</v>
      </c>
      <c r="J41" s="162">
        <f>0</f>
        <v>0</v>
      </c>
      <c r="K41" s="35"/>
      <c r="L41" s="60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="2" customFormat="1" ht="6.96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0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="2" customFormat="1" ht="25.44" customHeight="1">
      <c r="A43" s="35"/>
      <c r="B43" s="41"/>
      <c r="C43" s="164"/>
      <c r="D43" s="165" t="s">
        <v>46</v>
      </c>
      <c r="E43" s="166"/>
      <c r="F43" s="166"/>
      <c r="G43" s="167" t="s">
        <v>47</v>
      </c>
      <c r="H43" s="168" t="s">
        <v>48</v>
      </c>
      <c r="I43" s="166"/>
      <c r="J43" s="169">
        <f>SUM(J34:J41)</f>
        <v>0</v>
      </c>
      <c r="K43" s="170"/>
      <c r="L43" s="60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="2" customFormat="1" ht="14.4" customHeight="1">
      <c r="A44" s="35"/>
      <c r="B44" s="41"/>
      <c r="C44" s="35"/>
      <c r="D44" s="35"/>
      <c r="E44" s="35"/>
      <c r="F44" s="35"/>
      <c r="G44" s="35"/>
      <c r="H44" s="35"/>
      <c r="I44" s="35"/>
      <c r="J44" s="35"/>
      <c r="K44" s="35"/>
      <c r="L44" s="60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0"/>
      <c r="D50" s="171" t="s">
        <v>49</v>
      </c>
      <c r="E50" s="172"/>
      <c r="F50" s="172"/>
      <c r="G50" s="171" t="s">
        <v>50</v>
      </c>
      <c r="H50" s="172"/>
      <c r="I50" s="172"/>
      <c r="J50" s="172"/>
      <c r="K50" s="172"/>
      <c r="L50" s="60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73" t="s">
        <v>51</v>
      </c>
      <c r="E61" s="174"/>
      <c r="F61" s="175" t="s">
        <v>52</v>
      </c>
      <c r="G61" s="173" t="s">
        <v>51</v>
      </c>
      <c r="H61" s="174"/>
      <c r="I61" s="174"/>
      <c r="J61" s="176" t="s">
        <v>52</v>
      </c>
      <c r="K61" s="174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71" t="s">
        <v>53</v>
      </c>
      <c r="E65" s="177"/>
      <c r="F65" s="177"/>
      <c r="G65" s="171" t="s">
        <v>54</v>
      </c>
      <c r="H65" s="177"/>
      <c r="I65" s="177"/>
      <c r="J65" s="177"/>
      <c r="K65" s="177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73" t="s">
        <v>51</v>
      </c>
      <c r="E76" s="174"/>
      <c r="F76" s="175" t="s">
        <v>52</v>
      </c>
      <c r="G76" s="173" t="s">
        <v>51</v>
      </c>
      <c r="H76" s="174"/>
      <c r="I76" s="174"/>
      <c r="J76" s="176" t="s">
        <v>52</v>
      </c>
      <c r="K76" s="174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78"/>
      <c r="C77" s="179"/>
      <c r="D77" s="179"/>
      <c r="E77" s="179"/>
      <c r="F77" s="179"/>
      <c r="G77" s="179"/>
      <c r="H77" s="179"/>
      <c r="I77" s="179"/>
      <c r="J77" s="179"/>
      <c r="K77" s="179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0"/>
      <c r="C81" s="181"/>
      <c r="D81" s="181"/>
      <c r="E81" s="181"/>
      <c r="F81" s="181"/>
      <c r="G81" s="181"/>
      <c r="H81" s="181"/>
      <c r="I81" s="181"/>
      <c r="J81" s="181"/>
      <c r="K81" s="181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121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26.25" customHeight="1">
      <c r="A85" s="35"/>
      <c r="B85" s="36"/>
      <c r="C85" s="37"/>
      <c r="D85" s="37"/>
      <c r="E85" s="182" t="str">
        <f>E7</f>
        <v>Rekonstrukce plynových kotelen č.p. 206, 231, 232, 233, 234, Obec Lubenec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1" customFormat="1" ht="12" customHeight="1">
      <c r="B86" s="18"/>
      <c r="C86" s="29" t="s">
        <v>115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2" customFormat="1" ht="16.5" customHeight="1">
      <c r="A87" s="35"/>
      <c r="B87" s="36"/>
      <c r="C87" s="37"/>
      <c r="D87" s="37"/>
      <c r="E87" s="182" t="s">
        <v>1384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12" customHeight="1">
      <c r="A88" s="35"/>
      <c r="B88" s="36"/>
      <c r="C88" s="29" t="s">
        <v>117</v>
      </c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6.5" customHeight="1">
      <c r="A89" s="35"/>
      <c r="B89" s="36"/>
      <c r="C89" s="37"/>
      <c r="D89" s="37"/>
      <c r="E89" s="73" t="str">
        <f>E11</f>
        <v>D1.4.4 - Zařízení pro vytápění staveb</v>
      </c>
      <c r="F89" s="37"/>
      <c r="G89" s="37"/>
      <c r="H89" s="37"/>
      <c r="I89" s="37"/>
      <c r="J89" s="37"/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2" customHeight="1">
      <c r="A91" s="35"/>
      <c r="B91" s="36"/>
      <c r="C91" s="29" t="s">
        <v>20</v>
      </c>
      <c r="D91" s="37"/>
      <c r="E91" s="37"/>
      <c r="F91" s="24" t="str">
        <f>F14</f>
        <v>Lubenec</v>
      </c>
      <c r="G91" s="37"/>
      <c r="H91" s="37"/>
      <c r="I91" s="29" t="s">
        <v>22</v>
      </c>
      <c r="J91" s="76" t="str">
        <f>IF(J14="","",J14)</f>
        <v>28. 3. 2023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6.96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25.65" customHeight="1">
      <c r="A93" s="35"/>
      <c r="B93" s="36"/>
      <c r="C93" s="29" t="s">
        <v>24</v>
      </c>
      <c r="D93" s="37"/>
      <c r="E93" s="37"/>
      <c r="F93" s="24" t="str">
        <f>E17</f>
        <v>Obec Lubenec</v>
      </c>
      <c r="G93" s="37"/>
      <c r="H93" s="37"/>
      <c r="I93" s="29" t="s">
        <v>30</v>
      </c>
      <c r="J93" s="33" t="str">
        <f>E23</f>
        <v>Petr Wagner, Ing. Václav Remuta</v>
      </c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15.15" customHeight="1">
      <c r="A94" s="35"/>
      <c r="B94" s="36"/>
      <c r="C94" s="29" t="s">
        <v>28</v>
      </c>
      <c r="D94" s="37"/>
      <c r="E94" s="37"/>
      <c r="F94" s="24" t="str">
        <f>IF(E20="","",E20)</f>
        <v>Vyplň údaj</v>
      </c>
      <c r="G94" s="37"/>
      <c r="H94" s="37"/>
      <c r="I94" s="29" t="s">
        <v>33</v>
      </c>
      <c r="J94" s="33" t="str">
        <f>E26</f>
        <v>Petr Wagner</v>
      </c>
      <c r="K94" s="37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9.28" customHeight="1">
      <c r="A96" s="35"/>
      <c r="B96" s="36"/>
      <c r="C96" s="183" t="s">
        <v>122</v>
      </c>
      <c r="D96" s="184"/>
      <c r="E96" s="184"/>
      <c r="F96" s="184"/>
      <c r="G96" s="184"/>
      <c r="H96" s="184"/>
      <c r="I96" s="184"/>
      <c r="J96" s="185" t="s">
        <v>123</v>
      </c>
      <c r="K96" s="184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="2" customFormat="1" ht="10.32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0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22.8" customHeight="1">
      <c r="A98" s="35"/>
      <c r="B98" s="36"/>
      <c r="C98" s="186" t="s">
        <v>124</v>
      </c>
      <c r="D98" s="37"/>
      <c r="E98" s="37"/>
      <c r="F98" s="37"/>
      <c r="G98" s="37"/>
      <c r="H98" s="37"/>
      <c r="I98" s="37"/>
      <c r="J98" s="107">
        <f>J153</f>
        <v>0</v>
      </c>
      <c r="K98" s="37"/>
      <c r="L98" s="60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4" t="s">
        <v>125</v>
      </c>
    </row>
    <row r="99" s="9" customFormat="1" ht="24.96" customHeight="1">
      <c r="A99" s="9"/>
      <c r="B99" s="187"/>
      <c r="C99" s="188"/>
      <c r="D99" s="189" t="s">
        <v>126</v>
      </c>
      <c r="E99" s="190"/>
      <c r="F99" s="190"/>
      <c r="G99" s="190"/>
      <c r="H99" s="190"/>
      <c r="I99" s="190"/>
      <c r="J99" s="191">
        <f>J154</f>
        <v>0</v>
      </c>
      <c r="K99" s="188"/>
      <c r="L99" s="192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193"/>
      <c r="C100" s="130"/>
      <c r="D100" s="194" t="s">
        <v>128</v>
      </c>
      <c r="E100" s="195"/>
      <c r="F100" s="195"/>
      <c r="G100" s="195"/>
      <c r="H100" s="195"/>
      <c r="I100" s="195"/>
      <c r="J100" s="196">
        <f>J155</f>
        <v>0</v>
      </c>
      <c r="K100" s="130"/>
      <c r="L100" s="19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9" customFormat="1" ht="24.96" customHeight="1">
      <c r="A101" s="9"/>
      <c r="B101" s="187"/>
      <c r="C101" s="188"/>
      <c r="D101" s="189" t="s">
        <v>129</v>
      </c>
      <c r="E101" s="190"/>
      <c r="F101" s="190"/>
      <c r="G101" s="190"/>
      <c r="H101" s="190"/>
      <c r="I101" s="190"/>
      <c r="J101" s="191">
        <f>J162</f>
        <v>0</v>
      </c>
      <c r="K101" s="188"/>
      <c r="L101" s="192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193"/>
      <c r="C102" s="130"/>
      <c r="D102" s="194" t="s">
        <v>584</v>
      </c>
      <c r="E102" s="195"/>
      <c r="F102" s="195"/>
      <c r="G102" s="195"/>
      <c r="H102" s="195"/>
      <c r="I102" s="195"/>
      <c r="J102" s="196">
        <f>J163</f>
        <v>0</v>
      </c>
      <c r="K102" s="130"/>
      <c r="L102" s="19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93"/>
      <c r="C103" s="130"/>
      <c r="D103" s="194" t="s">
        <v>585</v>
      </c>
      <c r="E103" s="195"/>
      <c r="F103" s="195"/>
      <c r="G103" s="195"/>
      <c r="H103" s="195"/>
      <c r="I103" s="195"/>
      <c r="J103" s="196">
        <f>J181</f>
        <v>0</v>
      </c>
      <c r="K103" s="130"/>
      <c r="L103" s="19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93"/>
      <c r="C104" s="130"/>
      <c r="D104" s="194" t="s">
        <v>586</v>
      </c>
      <c r="E104" s="195"/>
      <c r="F104" s="195"/>
      <c r="G104" s="195"/>
      <c r="H104" s="195"/>
      <c r="I104" s="195"/>
      <c r="J104" s="196">
        <f>J204</f>
        <v>0</v>
      </c>
      <c r="K104" s="130"/>
      <c r="L104" s="197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93"/>
      <c r="C105" s="130"/>
      <c r="D105" s="194" t="s">
        <v>133</v>
      </c>
      <c r="E105" s="195"/>
      <c r="F105" s="195"/>
      <c r="G105" s="195"/>
      <c r="H105" s="195"/>
      <c r="I105" s="195"/>
      <c r="J105" s="196">
        <f>J210</f>
        <v>0</v>
      </c>
      <c r="K105" s="130"/>
      <c r="L105" s="197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93"/>
      <c r="C106" s="130"/>
      <c r="D106" s="194" t="s">
        <v>587</v>
      </c>
      <c r="E106" s="195"/>
      <c r="F106" s="195"/>
      <c r="G106" s="195"/>
      <c r="H106" s="195"/>
      <c r="I106" s="195"/>
      <c r="J106" s="196">
        <f>J217</f>
        <v>0</v>
      </c>
      <c r="K106" s="130"/>
      <c r="L106" s="197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193"/>
      <c r="C107" s="130"/>
      <c r="D107" s="194" t="s">
        <v>588</v>
      </c>
      <c r="E107" s="195"/>
      <c r="F107" s="195"/>
      <c r="G107" s="195"/>
      <c r="H107" s="195"/>
      <c r="I107" s="195"/>
      <c r="J107" s="196">
        <f>J238</f>
        <v>0</v>
      </c>
      <c r="K107" s="130"/>
      <c r="L107" s="197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193"/>
      <c r="C108" s="130"/>
      <c r="D108" s="194" t="s">
        <v>589</v>
      </c>
      <c r="E108" s="195"/>
      <c r="F108" s="195"/>
      <c r="G108" s="195"/>
      <c r="H108" s="195"/>
      <c r="I108" s="195"/>
      <c r="J108" s="196">
        <f>J251</f>
        <v>0</v>
      </c>
      <c r="K108" s="130"/>
      <c r="L108" s="197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10" customFormat="1" ht="19.92" customHeight="1">
      <c r="A109" s="10"/>
      <c r="B109" s="193"/>
      <c r="C109" s="130"/>
      <c r="D109" s="194" t="s">
        <v>590</v>
      </c>
      <c r="E109" s="195"/>
      <c r="F109" s="195"/>
      <c r="G109" s="195"/>
      <c r="H109" s="195"/>
      <c r="I109" s="195"/>
      <c r="J109" s="196">
        <f>J280</f>
        <v>0</v>
      </c>
      <c r="K109" s="130"/>
      <c r="L109" s="197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10" customFormat="1" ht="19.92" customHeight="1">
      <c r="A110" s="10"/>
      <c r="B110" s="193"/>
      <c r="C110" s="130"/>
      <c r="D110" s="194" t="s">
        <v>591</v>
      </c>
      <c r="E110" s="195"/>
      <c r="F110" s="195"/>
      <c r="G110" s="195"/>
      <c r="H110" s="195"/>
      <c r="I110" s="195"/>
      <c r="J110" s="196">
        <f>J287</f>
        <v>0</v>
      </c>
      <c r="K110" s="130"/>
      <c r="L110" s="197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="10" customFormat="1" ht="19.92" customHeight="1">
      <c r="A111" s="10"/>
      <c r="B111" s="193"/>
      <c r="C111" s="130"/>
      <c r="D111" s="194" t="s">
        <v>134</v>
      </c>
      <c r="E111" s="195"/>
      <c r="F111" s="195"/>
      <c r="G111" s="195"/>
      <c r="H111" s="195"/>
      <c r="I111" s="195"/>
      <c r="J111" s="196">
        <f>J300</f>
        <v>0</v>
      </c>
      <c r="K111" s="130"/>
      <c r="L111" s="197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="10" customFormat="1" ht="19.92" customHeight="1">
      <c r="A112" s="10"/>
      <c r="B112" s="193"/>
      <c r="C112" s="130"/>
      <c r="D112" s="194" t="s">
        <v>135</v>
      </c>
      <c r="E112" s="195"/>
      <c r="F112" s="195"/>
      <c r="G112" s="195"/>
      <c r="H112" s="195"/>
      <c r="I112" s="195"/>
      <c r="J112" s="196">
        <f>J306</f>
        <v>0</v>
      </c>
      <c r="K112" s="130"/>
      <c r="L112" s="197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="9" customFormat="1" ht="24.96" customHeight="1">
      <c r="A113" s="9"/>
      <c r="B113" s="187"/>
      <c r="C113" s="188"/>
      <c r="D113" s="189" t="s">
        <v>592</v>
      </c>
      <c r="E113" s="190"/>
      <c r="F113" s="190"/>
      <c r="G113" s="190"/>
      <c r="H113" s="190"/>
      <c r="I113" s="190"/>
      <c r="J113" s="191">
        <f>J319</f>
        <v>0</v>
      </c>
      <c r="K113" s="188"/>
      <c r="L113" s="192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</row>
    <row r="114" s="9" customFormat="1" ht="24.96" customHeight="1">
      <c r="A114" s="9"/>
      <c r="B114" s="187"/>
      <c r="C114" s="188"/>
      <c r="D114" s="189" t="s">
        <v>138</v>
      </c>
      <c r="E114" s="190"/>
      <c r="F114" s="190"/>
      <c r="G114" s="190"/>
      <c r="H114" s="190"/>
      <c r="I114" s="190"/>
      <c r="J114" s="191">
        <f>J336</f>
        <v>0</v>
      </c>
      <c r="K114" s="188"/>
      <c r="L114" s="192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</row>
    <row r="115" s="9" customFormat="1" ht="24.96" customHeight="1">
      <c r="A115" s="9"/>
      <c r="B115" s="187"/>
      <c r="C115" s="188"/>
      <c r="D115" s="189" t="s">
        <v>140</v>
      </c>
      <c r="E115" s="190"/>
      <c r="F115" s="190"/>
      <c r="G115" s="190"/>
      <c r="H115" s="190"/>
      <c r="I115" s="190"/>
      <c r="J115" s="191">
        <f>J339</f>
        <v>0</v>
      </c>
      <c r="K115" s="188"/>
      <c r="L115" s="192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</row>
    <row r="116" s="10" customFormat="1" ht="19.92" customHeight="1">
      <c r="A116" s="10"/>
      <c r="B116" s="193"/>
      <c r="C116" s="130"/>
      <c r="D116" s="194" t="s">
        <v>141</v>
      </c>
      <c r="E116" s="195"/>
      <c r="F116" s="195"/>
      <c r="G116" s="195"/>
      <c r="H116" s="195"/>
      <c r="I116" s="195"/>
      <c r="J116" s="196">
        <f>J340</f>
        <v>0</v>
      </c>
      <c r="K116" s="130"/>
      <c r="L116" s="197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="10" customFormat="1" ht="19.92" customHeight="1">
      <c r="A117" s="10"/>
      <c r="B117" s="193"/>
      <c r="C117" s="130"/>
      <c r="D117" s="194" t="s">
        <v>142</v>
      </c>
      <c r="E117" s="195"/>
      <c r="F117" s="195"/>
      <c r="G117" s="195"/>
      <c r="H117" s="195"/>
      <c r="I117" s="195"/>
      <c r="J117" s="196">
        <f>J344</f>
        <v>0</v>
      </c>
      <c r="K117" s="130"/>
      <c r="L117" s="197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="10" customFormat="1" ht="19.92" customHeight="1">
      <c r="A118" s="10"/>
      <c r="B118" s="193"/>
      <c r="C118" s="130"/>
      <c r="D118" s="194" t="s">
        <v>143</v>
      </c>
      <c r="E118" s="195"/>
      <c r="F118" s="195"/>
      <c r="G118" s="195"/>
      <c r="H118" s="195"/>
      <c r="I118" s="195"/>
      <c r="J118" s="196">
        <f>J350</f>
        <v>0</v>
      </c>
      <c r="K118" s="130"/>
      <c r="L118" s="197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="10" customFormat="1" ht="19.92" customHeight="1">
      <c r="A119" s="10"/>
      <c r="B119" s="193"/>
      <c r="C119" s="130"/>
      <c r="D119" s="194" t="s">
        <v>144</v>
      </c>
      <c r="E119" s="195"/>
      <c r="F119" s="195"/>
      <c r="G119" s="195"/>
      <c r="H119" s="195"/>
      <c r="I119" s="195"/>
      <c r="J119" s="196">
        <f>J356</f>
        <v>0</v>
      </c>
      <c r="K119" s="130"/>
      <c r="L119" s="197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="10" customFormat="1" ht="19.92" customHeight="1">
      <c r="A120" s="10"/>
      <c r="B120" s="193"/>
      <c r="C120" s="130"/>
      <c r="D120" s="194" t="s">
        <v>145</v>
      </c>
      <c r="E120" s="195"/>
      <c r="F120" s="195"/>
      <c r="G120" s="195"/>
      <c r="H120" s="195"/>
      <c r="I120" s="195"/>
      <c r="J120" s="196">
        <f>J358</f>
        <v>0</v>
      </c>
      <c r="K120" s="130"/>
      <c r="L120" s="197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="10" customFormat="1" ht="19.92" customHeight="1">
      <c r="A121" s="10"/>
      <c r="B121" s="193"/>
      <c r="C121" s="130"/>
      <c r="D121" s="194" t="s">
        <v>146</v>
      </c>
      <c r="E121" s="195"/>
      <c r="F121" s="195"/>
      <c r="G121" s="195"/>
      <c r="H121" s="195"/>
      <c r="I121" s="195"/>
      <c r="J121" s="196">
        <f>J360</f>
        <v>0</v>
      </c>
      <c r="K121" s="130"/>
      <c r="L121" s="197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="2" customFormat="1" ht="21.84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60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6.96" customHeight="1">
      <c r="A123" s="35"/>
      <c r="B123" s="36"/>
      <c r="C123" s="37"/>
      <c r="D123" s="37"/>
      <c r="E123" s="37"/>
      <c r="F123" s="37"/>
      <c r="G123" s="37"/>
      <c r="H123" s="37"/>
      <c r="I123" s="37"/>
      <c r="J123" s="37"/>
      <c r="K123" s="37"/>
      <c r="L123" s="60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29.28" customHeight="1">
      <c r="A124" s="35"/>
      <c r="B124" s="36"/>
      <c r="C124" s="186" t="s">
        <v>147</v>
      </c>
      <c r="D124" s="37"/>
      <c r="E124" s="37"/>
      <c r="F124" s="37"/>
      <c r="G124" s="37"/>
      <c r="H124" s="37"/>
      <c r="I124" s="37"/>
      <c r="J124" s="198">
        <f>ROUND(J125 + J126 + J127 + J128 + J129 + J130,2)</f>
        <v>0</v>
      </c>
      <c r="K124" s="37"/>
      <c r="L124" s="60"/>
      <c r="N124" s="199" t="s">
        <v>40</v>
      </c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2" customFormat="1" ht="18" customHeight="1">
      <c r="A125" s="35"/>
      <c r="B125" s="36"/>
      <c r="C125" s="37"/>
      <c r="D125" s="200" t="s">
        <v>148</v>
      </c>
      <c r="E125" s="201"/>
      <c r="F125" s="201"/>
      <c r="G125" s="37"/>
      <c r="H125" s="37"/>
      <c r="I125" s="37"/>
      <c r="J125" s="202">
        <v>0</v>
      </c>
      <c r="K125" s="37"/>
      <c r="L125" s="203"/>
      <c r="M125" s="204"/>
      <c r="N125" s="205" t="s">
        <v>41</v>
      </c>
      <c r="O125" s="204"/>
      <c r="P125" s="204"/>
      <c r="Q125" s="204"/>
      <c r="R125" s="204"/>
      <c r="S125" s="206"/>
      <c r="T125" s="206"/>
      <c r="U125" s="206"/>
      <c r="V125" s="206"/>
      <c r="W125" s="206"/>
      <c r="X125" s="206"/>
      <c r="Y125" s="206"/>
      <c r="Z125" s="206"/>
      <c r="AA125" s="206"/>
      <c r="AB125" s="206"/>
      <c r="AC125" s="206"/>
      <c r="AD125" s="206"/>
      <c r="AE125" s="206"/>
      <c r="AF125" s="204"/>
      <c r="AG125" s="204"/>
      <c r="AH125" s="204"/>
      <c r="AI125" s="204"/>
      <c r="AJ125" s="204"/>
      <c r="AK125" s="204"/>
      <c r="AL125" s="204"/>
      <c r="AM125" s="204"/>
      <c r="AN125" s="204"/>
      <c r="AO125" s="204"/>
      <c r="AP125" s="204"/>
      <c r="AQ125" s="204"/>
      <c r="AR125" s="204"/>
      <c r="AS125" s="204"/>
      <c r="AT125" s="204"/>
      <c r="AU125" s="204"/>
      <c r="AV125" s="204"/>
      <c r="AW125" s="204"/>
      <c r="AX125" s="204"/>
      <c r="AY125" s="207" t="s">
        <v>149</v>
      </c>
      <c r="AZ125" s="204"/>
      <c r="BA125" s="204"/>
      <c r="BB125" s="204"/>
      <c r="BC125" s="204"/>
      <c r="BD125" s="204"/>
      <c r="BE125" s="208">
        <f>IF(N125="základní",J125,0)</f>
        <v>0</v>
      </c>
      <c r="BF125" s="208">
        <f>IF(N125="snížená",J125,0)</f>
        <v>0</v>
      </c>
      <c r="BG125" s="208">
        <f>IF(N125="zákl. přenesená",J125,0)</f>
        <v>0</v>
      </c>
      <c r="BH125" s="208">
        <f>IF(N125="sníž. přenesená",J125,0)</f>
        <v>0</v>
      </c>
      <c r="BI125" s="208">
        <f>IF(N125="nulová",J125,0)</f>
        <v>0</v>
      </c>
      <c r="BJ125" s="207" t="s">
        <v>83</v>
      </c>
      <c r="BK125" s="204"/>
      <c r="BL125" s="204"/>
      <c r="BM125" s="204"/>
    </row>
    <row r="126" s="2" customFormat="1" ht="18" customHeight="1">
      <c r="A126" s="35"/>
      <c r="B126" s="36"/>
      <c r="C126" s="37"/>
      <c r="D126" s="200" t="s">
        <v>150</v>
      </c>
      <c r="E126" s="201"/>
      <c r="F126" s="201"/>
      <c r="G126" s="37"/>
      <c r="H126" s="37"/>
      <c r="I126" s="37"/>
      <c r="J126" s="202">
        <v>0</v>
      </c>
      <c r="K126" s="37"/>
      <c r="L126" s="203"/>
      <c r="M126" s="204"/>
      <c r="N126" s="205" t="s">
        <v>41</v>
      </c>
      <c r="O126" s="204"/>
      <c r="P126" s="204"/>
      <c r="Q126" s="204"/>
      <c r="R126" s="204"/>
      <c r="S126" s="206"/>
      <c r="T126" s="206"/>
      <c r="U126" s="206"/>
      <c r="V126" s="206"/>
      <c r="W126" s="206"/>
      <c r="X126" s="206"/>
      <c r="Y126" s="206"/>
      <c r="Z126" s="206"/>
      <c r="AA126" s="206"/>
      <c r="AB126" s="206"/>
      <c r="AC126" s="206"/>
      <c r="AD126" s="206"/>
      <c r="AE126" s="206"/>
      <c r="AF126" s="204"/>
      <c r="AG126" s="204"/>
      <c r="AH126" s="204"/>
      <c r="AI126" s="204"/>
      <c r="AJ126" s="204"/>
      <c r="AK126" s="204"/>
      <c r="AL126" s="204"/>
      <c r="AM126" s="204"/>
      <c r="AN126" s="204"/>
      <c r="AO126" s="204"/>
      <c r="AP126" s="204"/>
      <c r="AQ126" s="204"/>
      <c r="AR126" s="204"/>
      <c r="AS126" s="204"/>
      <c r="AT126" s="204"/>
      <c r="AU126" s="204"/>
      <c r="AV126" s="204"/>
      <c r="AW126" s="204"/>
      <c r="AX126" s="204"/>
      <c r="AY126" s="207" t="s">
        <v>149</v>
      </c>
      <c r="AZ126" s="204"/>
      <c r="BA126" s="204"/>
      <c r="BB126" s="204"/>
      <c r="BC126" s="204"/>
      <c r="BD126" s="204"/>
      <c r="BE126" s="208">
        <f>IF(N126="základní",J126,0)</f>
        <v>0</v>
      </c>
      <c r="BF126" s="208">
        <f>IF(N126="snížená",J126,0)</f>
        <v>0</v>
      </c>
      <c r="BG126" s="208">
        <f>IF(N126="zákl. přenesená",J126,0)</f>
        <v>0</v>
      </c>
      <c r="BH126" s="208">
        <f>IF(N126="sníž. přenesená",J126,0)</f>
        <v>0</v>
      </c>
      <c r="BI126" s="208">
        <f>IF(N126="nulová",J126,0)</f>
        <v>0</v>
      </c>
      <c r="BJ126" s="207" t="s">
        <v>83</v>
      </c>
      <c r="BK126" s="204"/>
      <c r="BL126" s="204"/>
      <c r="BM126" s="204"/>
    </row>
    <row r="127" s="2" customFormat="1" ht="18" customHeight="1">
      <c r="A127" s="35"/>
      <c r="B127" s="36"/>
      <c r="C127" s="37"/>
      <c r="D127" s="200" t="s">
        <v>151</v>
      </c>
      <c r="E127" s="201"/>
      <c r="F127" s="201"/>
      <c r="G127" s="37"/>
      <c r="H127" s="37"/>
      <c r="I127" s="37"/>
      <c r="J127" s="202">
        <v>0</v>
      </c>
      <c r="K127" s="37"/>
      <c r="L127" s="203"/>
      <c r="M127" s="204"/>
      <c r="N127" s="205" t="s">
        <v>41</v>
      </c>
      <c r="O127" s="204"/>
      <c r="P127" s="204"/>
      <c r="Q127" s="204"/>
      <c r="R127" s="204"/>
      <c r="S127" s="206"/>
      <c r="T127" s="206"/>
      <c r="U127" s="206"/>
      <c r="V127" s="206"/>
      <c r="W127" s="206"/>
      <c r="X127" s="206"/>
      <c r="Y127" s="206"/>
      <c r="Z127" s="206"/>
      <c r="AA127" s="206"/>
      <c r="AB127" s="206"/>
      <c r="AC127" s="206"/>
      <c r="AD127" s="206"/>
      <c r="AE127" s="206"/>
      <c r="AF127" s="204"/>
      <c r="AG127" s="204"/>
      <c r="AH127" s="204"/>
      <c r="AI127" s="204"/>
      <c r="AJ127" s="204"/>
      <c r="AK127" s="204"/>
      <c r="AL127" s="204"/>
      <c r="AM127" s="204"/>
      <c r="AN127" s="204"/>
      <c r="AO127" s="204"/>
      <c r="AP127" s="204"/>
      <c r="AQ127" s="204"/>
      <c r="AR127" s="204"/>
      <c r="AS127" s="204"/>
      <c r="AT127" s="204"/>
      <c r="AU127" s="204"/>
      <c r="AV127" s="204"/>
      <c r="AW127" s="204"/>
      <c r="AX127" s="204"/>
      <c r="AY127" s="207" t="s">
        <v>149</v>
      </c>
      <c r="AZ127" s="204"/>
      <c r="BA127" s="204"/>
      <c r="BB127" s="204"/>
      <c r="BC127" s="204"/>
      <c r="BD127" s="204"/>
      <c r="BE127" s="208">
        <f>IF(N127="základní",J127,0)</f>
        <v>0</v>
      </c>
      <c r="BF127" s="208">
        <f>IF(N127="snížená",J127,0)</f>
        <v>0</v>
      </c>
      <c r="BG127" s="208">
        <f>IF(N127="zákl. přenesená",J127,0)</f>
        <v>0</v>
      </c>
      <c r="BH127" s="208">
        <f>IF(N127="sníž. přenesená",J127,0)</f>
        <v>0</v>
      </c>
      <c r="BI127" s="208">
        <f>IF(N127="nulová",J127,0)</f>
        <v>0</v>
      </c>
      <c r="BJ127" s="207" t="s">
        <v>83</v>
      </c>
      <c r="BK127" s="204"/>
      <c r="BL127" s="204"/>
      <c r="BM127" s="204"/>
    </row>
    <row r="128" s="2" customFormat="1" ht="18" customHeight="1">
      <c r="A128" s="35"/>
      <c r="B128" s="36"/>
      <c r="C128" s="37"/>
      <c r="D128" s="200" t="s">
        <v>152</v>
      </c>
      <c r="E128" s="201"/>
      <c r="F128" s="201"/>
      <c r="G128" s="37"/>
      <c r="H128" s="37"/>
      <c r="I128" s="37"/>
      <c r="J128" s="202">
        <v>0</v>
      </c>
      <c r="K128" s="37"/>
      <c r="L128" s="203"/>
      <c r="M128" s="204"/>
      <c r="N128" s="205" t="s">
        <v>41</v>
      </c>
      <c r="O128" s="204"/>
      <c r="P128" s="204"/>
      <c r="Q128" s="204"/>
      <c r="R128" s="204"/>
      <c r="S128" s="206"/>
      <c r="T128" s="206"/>
      <c r="U128" s="206"/>
      <c r="V128" s="206"/>
      <c r="W128" s="206"/>
      <c r="X128" s="206"/>
      <c r="Y128" s="206"/>
      <c r="Z128" s="206"/>
      <c r="AA128" s="206"/>
      <c r="AB128" s="206"/>
      <c r="AC128" s="206"/>
      <c r="AD128" s="206"/>
      <c r="AE128" s="206"/>
      <c r="AF128" s="204"/>
      <c r="AG128" s="204"/>
      <c r="AH128" s="204"/>
      <c r="AI128" s="204"/>
      <c r="AJ128" s="204"/>
      <c r="AK128" s="204"/>
      <c r="AL128" s="204"/>
      <c r="AM128" s="204"/>
      <c r="AN128" s="204"/>
      <c r="AO128" s="204"/>
      <c r="AP128" s="204"/>
      <c r="AQ128" s="204"/>
      <c r="AR128" s="204"/>
      <c r="AS128" s="204"/>
      <c r="AT128" s="204"/>
      <c r="AU128" s="204"/>
      <c r="AV128" s="204"/>
      <c r="AW128" s="204"/>
      <c r="AX128" s="204"/>
      <c r="AY128" s="207" t="s">
        <v>149</v>
      </c>
      <c r="AZ128" s="204"/>
      <c r="BA128" s="204"/>
      <c r="BB128" s="204"/>
      <c r="BC128" s="204"/>
      <c r="BD128" s="204"/>
      <c r="BE128" s="208">
        <f>IF(N128="základní",J128,0)</f>
        <v>0</v>
      </c>
      <c r="BF128" s="208">
        <f>IF(N128="snížená",J128,0)</f>
        <v>0</v>
      </c>
      <c r="BG128" s="208">
        <f>IF(N128="zákl. přenesená",J128,0)</f>
        <v>0</v>
      </c>
      <c r="BH128" s="208">
        <f>IF(N128="sníž. přenesená",J128,0)</f>
        <v>0</v>
      </c>
      <c r="BI128" s="208">
        <f>IF(N128="nulová",J128,0)</f>
        <v>0</v>
      </c>
      <c r="BJ128" s="207" t="s">
        <v>83</v>
      </c>
      <c r="BK128" s="204"/>
      <c r="BL128" s="204"/>
      <c r="BM128" s="204"/>
    </row>
    <row r="129" s="2" customFormat="1" ht="18" customHeight="1">
      <c r="A129" s="35"/>
      <c r="B129" s="36"/>
      <c r="C129" s="37"/>
      <c r="D129" s="200" t="s">
        <v>153</v>
      </c>
      <c r="E129" s="201"/>
      <c r="F129" s="201"/>
      <c r="G129" s="37"/>
      <c r="H129" s="37"/>
      <c r="I129" s="37"/>
      <c r="J129" s="202">
        <v>0</v>
      </c>
      <c r="K129" s="37"/>
      <c r="L129" s="203"/>
      <c r="M129" s="204"/>
      <c r="N129" s="205" t="s">
        <v>41</v>
      </c>
      <c r="O129" s="204"/>
      <c r="P129" s="204"/>
      <c r="Q129" s="204"/>
      <c r="R129" s="204"/>
      <c r="S129" s="206"/>
      <c r="T129" s="206"/>
      <c r="U129" s="206"/>
      <c r="V129" s="206"/>
      <c r="W129" s="206"/>
      <c r="X129" s="206"/>
      <c r="Y129" s="206"/>
      <c r="Z129" s="206"/>
      <c r="AA129" s="206"/>
      <c r="AB129" s="206"/>
      <c r="AC129" s="206"/>
      <c r="AD129" s="206"/>
      <c r="AE129" s="206"/>
      <c r="AF129" s="204"/>
      <c r="AG129" s="204"/>
      <c r="AH129" s="204"/>
      <c r="AI129" s="204"/>
      <c r="AJ129" s="204"/>
      <c r="AK129" s="204"/>
      <c r="AL129" s="204"/>
      <c r="AM129" s="204"/>
      <c r="AN129" s="204"/>
      <c r="AO129" s="204"/>
      <c r="AP129" s="204"/>
      <c r="AQ129" s="204"/>
      <c r="AR129" s="204"/>
      <c r="AS129" s="204"/>
      <c r="AT129" s="204"/>
      <c r="AU129" s="204"/>
      <c r="AV129" s="204"/>
      <c r="AW129" s="204"/>
      <c r="AX129" s="204"/>
      <c r="AY129" s="207" t="s">
        <v>149</v>
      </c>
      <c r="AZ129" s="204"/>
      <c r="BA129" s="204"/>
      <c r="BB129" s="204"/>
      <c r="BC129" s="204"/>
      <c r="BD129" s="204"/>
      <c r="BE129" s="208">
        <f>IF(N129="základní",J129,0)</f>
        <v>0</v>
      </c>
      <c r="BF129" s="208">
        <f>IF(N129="snížená",J129,0)</f>
        <v>0</v>
      </c>
      <c r="BG129" s="208">
        <f>IF(N129="zákl. přenesená",J129,0)</f>
        <v>0</v>
      </c>
      <c r="BH129" s="208">
        <f>IF(N129="sníž. přenesená",J129,0)</f>
        <v>0</v>
      </c>
      <c r="BI129" s="208">
        <f>IF(N129="nulová",J129,0)</f>
        <v>0</v>
      </c>
      <c r="BJ129" s="207" t="s">
        <v>83</v>
      </c>
      <c r="BK129" s="204"/>
      <c r="BL129" s="204"/>
      <c r="BM129" s="204"/>
    </row>
    <row r="130" s="2" customFormat="1" ht="18" customHeight="1">
      <c r="A130" s="35"/>
      <c r="B130" s="36"/>
      <c r="C130" s="37"/>
      <c r="D130" s="201" t="s">
        <v>154</v>
      </c>
      <c r="E130" s="37"/>
      <c r="F130" s="37"/>
      <c r="G130" s="37"/>
      <c r="H130" s="37"/>
      <c r="I130" s="37"/>
      <c r="J130" s="202">
        <f>ROUND(J32*T130,2)</f>
        <v>0</v>
      </c>
      <c r="K130" s="37"/>
      <c r="L130" s="203"/>
      <c r="M130" s="204"/>
      <c r="N130" s="205" t="s">
        <v>41</v>
      </c>
      <c r="O130" s="204"/>
      <c r="P130" s="204"/>
      <c r="Q130" s="204"/>
      <c r="R130" s="204"/>
      <c r="S130" s="206"/>
      <c r="T130" s="206"/>
      <c r="U130" s="206"/>
      <c r="V130" s="206"/>
      <c r="W130" s="206"/>
      <c r="X130" s="206"/>
      <c r="Y130" s="206"/>
      <c r="Z130" s="206"/>
      <c r="AA130" s="206"/>
      <c r="AB130" s="206"/>
      <c r="AC130" s="206"/>
      <c r="AD130" s="206"/>
      <c r="AE130" s="206"/>
      <c r="AF130" s="204"/>
      <c r="AG130" s="204"/>
      <c r="AH130" s="204"/>
      <c r="AI130" s="204"/>
      <c r="AJ130" s="204"/>
      <c r="AK130" s="204"/>
      <c r="AL130" s="204"/>
      <c r="AM130" s="204"/>
      <c r="AN130" s="204"/>
      <c r="AO130" s="204"/>
      <c r="AP130" s="204"/>
      <c r="AQ130" s="204"/>
      <c r="AR130" s="204"/>
      <c r="AS130" s="204"/>
      <c r="AT130" s="204"/>
      <c r="AU130" s="204"/>
      <c r="AV130" s="204"/>
      <c r="AW130" s="204"/>
      <c r="AX130" s="204"/>
      <c r="AY130" s="207" t="s">
        <v>155</v>
      </c>
      <c r="AZ130" s="204"/>
      <c r="BA130" s="204"/>
      <c r="BB130" s="204"/>
      <c r="BC130" s="204"/>
      <c r="BD130" s="204"/>
      <c r="BE130" s="208">
        <f>IF(N130="základní",J130,0)</f>
        <v>0</v>
      </c>
      <c r="BF130" s="208">
        <f>IF(N130="snížená",J130,0)</f>
        <v>0</v>
      </c>
      <c r="BG130" s="208">
        <f>IF(N130="zákl. přenesená",J130,0)</f>
        <v>0</v>
      </c>
      <c r="BH130" s="208">
        <f>IF(N130="sníž. přenesená",J130,0)</f>
        <v>0</v>
      </c>
      <c r="BI130" s="208">
        <f>IF(N130="nulová",J130,0)</f>
        <v>0</v>
      </c>
      <c r="BJ130" s="207" t="s">
        <v>83</v>
      </c>
      <c r="BK130" s="204"/>
      <c r="BL130" s="204"/>
      <c r="BM130" s="204"/>
    </row>
    <row r="131" s="2" customFormat="1">
      <c r="A131" s="35"/>
      <c r="B131" s="36"/>
      <c r="C131" s="37"/>
      <c r="D131" s="37"/>
      <c r="E131" s="37"/>
      <c r="F131" s="37"/>
      <c r="G131" s="37"/>
      <c r="H131" s="37"/>
      <c r="I131" s="37"/>
      <c r="J131" s="37"/>
      <c r="K131" s="37"/>
      <c r="L131" s="60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="2" customFormat="1" ht="29.28" customHeight="1">
      <c r="A132" s="35"/>
      <c r="B132" s="36"/>
      <c r="C132" s="209" t="s">
        <v>156</v>
      </c>
      <c r="D132" s="184"/>
      <c r="E132" s="184"/>
      <c r="F132" s="184"/>
      <c r="G132" s="184"/>
      <c r="H132" s="184"/>
      <c r="I132" s="184"/>
      <c r="J132" s="210">
        <f>ROUND(J98+J124,2)</f>
        <v>0</v>
      </c>
      <c r="K132" s="184"/>
      <c r="L132" s="60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</row>
    <row r="133" s="2" customFormat="1" ht="6.96" customHeight="1">
      <c r="A133" s="35"/>
      <c r="B133" s="63"/>
      <c r="C133" s="64"/>
      <c r="D133" s="64"/>
      <c r="E133" s="64"/>
      <c r="F133" s="64"/>
      <c r="G133" s="64"/>
      <c r="H133" s="64"/>
      <c r="I133" s="64"/>
      <c r="J133" s="64"/>
      <c r="K133" s="64"/>
      <c r="L133" s="60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</row>
    <row r="137" s="2" customFormat="1" ht="6.96" customHeight="1">
      <c r="A137" s="35"/>
      <c r="B137" s="65"/>
      <c r="C137" s="66"/>
      <c r="D137" s="66"/>
      <c r="E137" s="66"/>
      <c r="F137" s="66"/>
      <c r="G137" s="66"/>
      <c r="H137" s="66"/>
      <c r="I137" s="66"/>
      <c r="J137" s="66"/>
      <c r="K137" s="66"/>
      <c r="L137" s="60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</row>
    <row r="138" s="2" customFormat="1" ht="24.96" customHeight="1">
      <c r="A138" s="35"/>
      <c r="B138" s="36"/>
      <c r="C138" s="20" t="s">
        <v>157</v>
      </c>
      <c r="D138" s="37"/>
      <c r="E138" s="37"/>
      <c r="F138" s="37"/>
      <c r="G138" s="37"/>
      <c r="H138" s="37"/>
      <c r="I138" s="37"/>
      <c r="J138" s="37"/>
      <c r="K138" s="37"/>
      <c r="L138" s="60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</row>
    <row r="139" s="2" customFormat="1" ht="6.96" customHeight="1">
      <c r="A139" s="35"/>
      <c r="B139" s="36"/>
      <c r="C139" s="37"/>
      <c r="D139" s="37"/>
      <c r="E139" s="37"/>
      <c r="F139" s="37"/>
      <c r="G139" s="37"/>
      <c r="H139" s="37"/>
      <c r="I139" s="37"/>
      <c r="J139" s="37"/>
      <c r="K139" s="37"/>
      <c r="L139" s="60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</row>
    <row r="140" s="2" customFormat="1" ht="12" customHeight="1">
      <c r="A140" s="35"/>
      <c r="B140" s="36"/>
      <c r="C140" s="29" t="s">
        <v>16</v>
      </c>
      <c r="D140" s="37"/>
      <c r="E140" s="37"/>
      <c r="F140" s="37"/>
      <c r="G140" s="37"/>
      <c r="H140" s="37"/>
      <c r="I140" s="37"/>
      <c r="J140" s="37"/>
      <c r="K140" s="37"/>
      <c r="L140" s="60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</row>
    <row r="141" s="2" customFormat="1" ht="26.25" customHeight="1">
      <c r="A141" s="35"/>
      <c r="B141" s="36"/>
      <c r="C141" s="37"/>
      <c r="D141" s="37"/>
      <c r="E141" s="182" t="str">
        <f>E7</f>
        <v>Rekonstrukce plynových kotelen č.p. 206, 231, 232, 233, 234, Obec Lubenec</v>
      </c>
      <c r="F141" s="29"/>
      <c r="G141" s="29"/>
      <c r="H141" s="29"/>
      <c r="I141" s="37"/>
      <c r="J141" s="37"/>
      <c r="K141" s="37"/>
      <c r="L141" s="60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</row>
    <row r="142" s="1" customFormat="1" ht="12" customHeight="1">
      <c r="B142" s="18"/>
      <c r="C142" s="29" t="s">
        <v>115</v>
      </c>
      <c r="D142" s="19"/>
      <c r="E142" s="19"/>
      <c r="F142" s="19"/>
      <c r="G142" s="19"/>
      <c r="H142" s="19"/>
      <c r="I142" s="19"/>
      <c r="J142" s="19"/>
      <c r="K142" s="19"/>
      <c r="L142" s="17"/>
    </row>
    <row r="143" s="2" customFormat="1" ht="16.5" customHeight="1">
      <c r="A143" s="35"/>
      <c r="B143" s="36"/>
      <c r="C143" s="37"/>
      <c r="D143" s="37"/>
      <c r="E143" s="182" t="s">
        <v>1384</v>
      </c>
      <c r="F143" s="37"/>
      <c r="G143" s="37"/>
      <c r="H143" s="37"/>
      <c r="I143" s="37"/>
      <c r="J143" s="37"/>
      <c r="K143" s="37"/>
      <c r="L143" s="60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</row>
    <row r="144" s="2" customFormat="1" ht="12" customHeight="1">
      <c r="A144" s="35"/>
      <c r="B144" s="36"/>
      <c r="C144" s="29" t="s">
        <v>117</v>
      </c>
      <c r="D144" s="37"/>
      <c r="E144" s="37"/>
      <c r="F144" s="37"/>
      <c r="G144" s="37"/>
      <c r="H144" s="37"/>
      <c r="I144" s="37"/>
      <c r="J144" s="37"/>
      <c r="K144" s="37"/>
      <c r="L144" s="60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</row>
    <row r="145" s="2" customFormat="1" ht="16.5" customHeight="1">
      <c r="A145" s="35"/>
      <c r="B145" s="36"/>
      <c r="C145" s="37"/>
      <c r="D145" s="37"/>
      <c r="E145" s="73" t="str">
        <f>E11</f>
        <v>D1.4.4 - Zařízení pro vytápění staveb</v>
      </c>
      <c r="F145" s="37"/>
      <c r="G145" s="37"/>
      <c r="H145" s="37"/>
      <c r="I145" s="37"/>
      <c r="J145" s="37"/>
      <c r="K145" s="37"/>
      <c r="L145" s="60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</row>
    <row r="146" s="2" customFormat="1" ht="6.96" customHeight="1">
      <c r="A146" s="35"/>
      <c r="B146" s="36"/>
      <c r="C146" s="37"/>
      <c r="D146" s="37"/>
      <c r="E146" s="37"/>
      <c r="F146" s="37"/>
      <c r="G146" s="37"/>
      <c r="H146" s="37"/>
      <c r="I146" s="37"/>
      <c r="J146" s="37"/>
      <c r="K146" s="37"/>
      <c r="L146" s="60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</row>
    <row r="147" s="2" customFormat="1" ht="12" customHeight="1">
      <c r="A147" s="35"/>
      <c r="B147" s="36"/>
      <c r="C147" s="29" t="s">
        <v>20</v>
      </c>
      <c r="D147" s="37"/>
      <c r="E147" s="37"/>
      <c r="F147" s="24" t="str">
        <f>F14</f>
        <v>Lubenec</v>
      </c>
      <c r="G147" s="37"/>
      <c r="H147" s="37"/>
      <c r="I147" s="29" t="s">
        <v>22</v>
      </c>
      <c r="J147" s="76" t="str">
        <f>IF(J14="","",J14)</f>
        <v>28. 3. 2023</v>
      </c>
      <c r="K147" s="37"/>
      <c r="L147" s="60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</row>
    <row r="148" s="2" customFormat="1" ht="6.96" customHeight="1">
      <c r="A148" s="35"/>
      <c r="B148" s="36"/>
      <c r="C148" s="37"/>
      <c r="D148" s="37"/>
      <c r="E148" s="37"/>
      <c r="F148" s="37"/>
      <c r="G148" s="37"/>
      <c r="H148" s="37"/>
      <c r="I148" s="37"/>
      <c r="J148" s="37"/>
      <c r="K148" s="37"/>
      <c r="L148" s="60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</row>
    <row r="149" s="2" customFormat="1" ht="25.65" customHeight="1">
      <c r="A149" s="35"/>
      <c r="B149" s="36"/>
      <c r="C149" s="29" t="s">
        <v>24</v>
      </c>
      <c r="D149" s="37"/>
      <c r="E149" s="37"/>
      <c r="F149" s="24" t="str">
        <f>E17</f>
        <v>Obec Lubenec</v>
      </c>
      <c r="G149" s="37"/>
      <c r="H149" s="37"/>
      <c r="I149" s="29" t="s">
        <v>30</v>
      </c>
      <c r="J149" s="33" t="str">
        <f>E23</f>
        <v>Petr Wagner, Ing. Václav Remuta</v>
      </c>
      <c r="K149" s="37"/>
      <c r="L149" s="60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</row>
    <row r="150" s="2" customFormat="1" ht="15.15" customHeight="1">
      <c r="A150" s="35"/>
      <c r="B150" s="36"/>
      <c r="C150" s="29" t="s">
        <v>28</v>
      </c>
      <c r="D150" s="37"/>
      <c r="E150" s="37"/>
      <c r="F150" s="24" t="str">
        <f>IF(E20="","",E20)</f>
        <v>Vyplň údaj</v>
      </c>
      <c r="G150" s="37"/>
      <c r="H150" s="37"/>
      <c r="I150" s="29" t="s">
        <v>33</v>
      </c>
      <c r="J150" s="33" t="str">
        <f>E26</f>
        <v>Petr Wagner</v>
      </c>
      <c r="K150" s="37"/>
      <c r="L150" s="60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</row>
    <row r="151" s="2" customFormat="1" ht="10.32" customHeight="1">
      <c r="A151" s="35"/>
      <c r="B151" s="36"/>
      <c r="C151" s="37"/>
      <c r="D151" s="37"/>
      <c r="E151" s="37"/>
      <c r="F151" s="37"/>
      <c r="G151" s="37"/>
      <c r="H151" s="37"/>
      <c r="I151" s="37"/>
      <c r="J151" s="37"/>
      <c r="K151" s="37"/>
      <c r="L151" s="60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</row>
    <row r="152" s="11" customFormat="1" ht="29.28" customHeight="1">
      <c r="A152" s="211"/>
      <c r="B152" s="212"/>
      <c r="C152" s="213" t="s">
        <v>158</v>
      </c>
      <c r="D152" s="214" t="s">
        <v>61</v>
      </c>
      <c r="E152" s="214" t="s">
        <v>57</v>
      </c>
      <c r="F152" s="214" t="s">
        <v>58</v>
      </c>
      <c r="G152" s="214" t="s">
        <v>159</v>
      </c>
      <c r="H152" s="214" t="s">
        <v>160</v>
      </c>
      <c r="I152" s="214" t="s">
        <v>161</v>
      </c>
      <c r="J152" s="215" t="s">
        <v>123</v>
      </c>
      <c r="K152" s="216" t="s">
        <v>162</v>
      </c>
      <c r="L152" s="217"/>
      <c r="M152" s="97" t="s">
        <v>1</v>
      </c>
      <c r="N152" s="98" t="s">
        <v>40</v>
      </c>
      <c r="O152" s="98" t="s">
        <v>163</v>
      </c>
      <c r="P152" s="98" t="s">
        <v>164</v>
      </c>
      <c r="Q152" s="98" t="s">
        <v>165</v>
      </c>
      <c r="R152" s="98" t="s">
        <v>166</v>
      </c>
      <c r="S152" s="98" t="s">
        <v>167</v>
      </c>
      <c r="T152" s="99" t="s">
        <v>168</v>
      </c>
      <c r="U152" s="211"/>
      <c r="V152" s="211"/>
      <c r="W152" s="211"/>
      <c r="X152" s="211"/>
      <c r="Y152" s="211"/>
      <c r="Z152" s="211"/>
      <c r="AA152" s="211"/>
      <c r="AB152" s="211"/>
      <c r="AC152" s="211"/>
      <c r="AD152" s="211"/>
      <c r="AE152" s="211"/>
    </row>
    <row r="153" s="2" customFormat="1" ht="22.8" customHeight="1">
      <c r="A153" s="35"/>
      <c r="B153" s="36"/>
      <c r="C153" s="104" t="s">
        <v>169</v>
      </c>
      <c r="D153" s="37"/>
      <c r="E153" s="37"/>
      <c r="F153" s="37"/>
      <c r="G153" s="37"/>
      <c r="H153" s="37"/>
      <c r="I153" s="37"/>
      <c r="J153" s="218">
        <f>BK153</f>
        <v>0</v>
      </c>
      <c r="K153" s="37"/>
      <c r="L153" s="41"/>
      <c r="M153" s="100"/>
      <c r="N153" s="219"/>
      <c r="O153" s="101"/>
      <c r="P153" s="220">
        <f>P154+P162+P319+P336+P339</f>
        <v>0</v>
      </c>
      <c r="Q153" s="101"/>
      <c r="R153" s="220">
        <f>R154+R162+R319+R336+R339</f>
        <v>1.0090874612</v>
      </c>
      <c r="S153" s="101"/>
      <c r="T153" s="221">
        <f>T154+T162+T319+T336+T339</f>
        <v>2.6442700000000001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T153" s="14" t="s">
        <v>75</v>
      </c>
      <c r="AU153" s="14" t="s">
        <v>125</v>
      </c>
      <c r="BK153" s="222">
        <f>BK154+BK162+BK319+BK336+BK339</f>
        <v>0</v>
      </c>
    </row>
    <row r="154" s="12" customFormat="1" ht="25.92" customHeight="1">
      <c r="A154" s="12"/>
      <c r="B154" s="223"/>
      <c r="C154" s="224"/>
      <c r="D154" s="225" t="s">
        <v>75</v>
      </c>
      <c r="E154" s="226" t="s">
        <v>170</v>
      </c>
      <c r="F154" s="226" t="s">
        <v>171</v>
      </c>
      <c r="G154" s="224"/>
      <c r="H154" s="224"/>
      <c r="I154" s="227"/>
      <c r="J154" s="228">
        <f>BK154</f>
        <v>0</v>
      </c>
      <c r="K154" s="224"/>
      <c r="L154" s="229"/>
      <c r="M154" s="230"/>
      <c r="N154" s="231"/>
      <c r="O154" s="231"/>
      <c r="P154" s="232">
        <f>P155</f>
        <v>0</v>
      </c>
      <c r="Q154" s="231"/>
      <c r="R154" s="232">
        <f>R155</f>
        <v>0</v>
      </c>
      <c r="S154" s="231"/>
      <c r="T154" s="233">
        <f>T155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34" t="s">
        <v>83</v>
      </c>
      <c r="AT154" s="235" t="s">
        <v>75</v>
      </c>
      <c r="AU154" s="235" t="s">
        <v>76</v>
      </c>
      <c r="AY154" s="234" t="s">
        <v>172</v>
      </c>
      <c r="BK154" s="236">
        <f>BK155</f>
        <v>0</v>
      </c>
    </row>
    <row r="155" s="12" customFormat="1" ht="22.8" customHeight="1">
      <c r="A155" s="12"/>
      <c r="B155" s="223"/>
      <c r="C155" s="224"/>
      <c r="D155" s="225" t="s">
        <v>75</v>
      </c>
      <c r="E155" s="237" t="s">
        <v>186</v>
      </c>
      <c r="F155" s="237" t="s">
        <v>187</v>
      </c>
      <c r="G155" s="224"/>
      <c r="H155" s="224"/>
      <c r="I155" s="227"/>
      <c r="J155" s="238">
        <f>BK155</f>
        <v>0</v>
      </c>
      <c r="K155" s="224"/>
      <c r="L155" s="229"/>
      <c r="M155" s="230"/>
      <c r="N155" s="231"/>
      <c r="O155" s="231"/>
      <c r="P155" s="232">
        <f>SUM(P156:P161)</f>
        <v>0</v>
      </c>
      <c r="Q155" s="231"/>
      <c r="R155" s="232">
        <f>SUM(R156:R161)</f>
        <v>0</v>
      </c>
      <c r="S155" s="231"/>
      <c r="T155" s="233">
        <f>SUM(T156:T161)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34" t="s">
        <v>83</v>
      </c>
      <c r="AT155" s="235" t="s">
        <v>75</v>
      </c>
      <c r="AU155" s="235" t="s">
        <v>83</v>
      </c>
      <c r="AY155" s="234" t="s">
        <v>172</v>
      </c>
      <c r="BK155" s="236">
        <f>SUM(BK156:BK161)</f>
        <v>0</v>
      </c>
    </row>
    <row r="156" s="2" customFormat="1" ht="33" customHeight="1">
      <c r="A156" s="35"/>
      <c r="B156" s="36"/>
      <c r="C156" s="239" t="s">
        <v>83</v>
      </c>
      <c r="D156" s="239" t="s">
        <v>175</v>
      </c>
      <c r="E156" s="240" t="s">
        <v>189</v>
      </c>
      <c r="F156" s="241" t="s">
        <v>190</v>
      </c>
      <c r="G156" s="242" t="s">
        <v>191</v>
      </c>
      <c r="H156" s="243">
        <v>2.6440000000000001</v>
      </c>
      <c r="I156" s="244"/>
      <c r="J156" s="245">
        <f>ROUND(I156*H156,2)</f>
        <v>0</v>
      </c>
      <c r="K156" s="246"/>
      <c r="L156" s="41"/>
      <c r="M156" s="247" t="s">
        <v>1</v>
      </c>
      <c r="N156" s="248" t="s">
        <v>41</v>
      </c>
      <c r="O156" s="88"/>
      <c r="P156" s="249">
        <f>O156*H156</f>
        <v>0</v>
      </c>
      <c r="Q156" s="249">
        <v>0</v>
      </c>
      <c r="R156" s="249">
        <f>Q156*H156</f>
        <v>0</v>
      </c>
      <c r="S156" s="249">
        <v>0</v>
      </c>
      <c r="T156" s="250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51" t="s">
        <v>179</v>
      </c>
      <c r="AT156" s="251" t="s">
        <v>175</v>
      </c>
      <c r="AU156" s="251" t="s">
        <v>85</v>
      </c>
      <c r="AY156" s="14" t="s">
        <v>172</v>
      </c>
      <c r="BE156" s="252">
        <f>IF(N156="základní",J156,0)</f>
        <v>0</v>
      </c>
      <c r="BF156" s="252">
        <f>IF(N156="snížená",J156,0)</f>
        <v>0</v>
      </c>
      <c r="BG156" s="252">
        <f>IF(N156="zákl. přenesená",J156,0)</f>
        <v>0</v>
      </c>
      <c r="BH156" s="252">
        <f>IF(N156="sníž. přenesená",J156,0)</f>
        <v>0</v>
      </c>
      <c r="BI156" s="252">
        <f>IF(N156="nulová",J156,0)</f>
        <v>0</v>
      </c>
      <c r="BJ156" s="14" t="s">
        <v>83</v>
      </c>
      <c r="BK156" s="252">
        <f>ROUND(I156*H156,2)</f>
        <v>0</v>
      </c>
      <c r="BL156" s="14" t="s">
        <v>179</v>
      </c>
      <c r="BM156" s="251" t="s">
        <v>593</v>
      </c>
    </row>
    <row r="157" s="2" customFormat="1" ht="33" customHeight="1">
      <c r="A157" s="35"/>
      <c r="B157" s="36"/>
      <c r="C157" s="239" t="s">
        <v>85</v>
      </c>
      <c r="D157" s="239" t="s">
        <v>175</v>
      </c>
      <c r="E157" s="240" t="s">
        <v>193</v>
      </c>
      <c r="F157" s="241" t="s">
        <v>194</v>
      </c>
      <c r="G157" s="242" t="s">
        <v>191</v>
      </c>
      <c r="H157" s="243">
        <v>13.220000000000001</v>
      </c>
      <c r="I157" s="244"/>
      <c r="J157" s="245">
        <f>ROUND(I157*H157,2)</f>
        <v>0</v>
      </c>
      <c r="K157" s="246"/>
      <c r="L157" s="41"/>
      <c r="M157" s="247" t="s">
        <v>1</v>
      </c>
      <c r="N157" s="248" t="s">
        <v>41</v>
      </c>
      <c r="O157" s="88"/>
      <c r="P157" s="249">
        <f>O157*H157</f>
        <v>0</v>
      </c>
      <c r="Q157" s="249">
        <v>0</v>
      </c>
      <c r="R157" s="249">
        <f>Q157*H157</f>
        <v>0</v>
      </c>
      <c r="S157" s="249">
        <v>0</v>
      </c>
      <c r="T157" s="250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51" t="s">
        <v>179</v>
      </c>
      <c r="AT157" s="251" t="s">
        <v>175</v>
      </c>
      <c r="AU157" s="251" t="s">
        <v>85</v>
      </c>
      <c r="AY157" s="14" t="s">
        <v>172</v>
      </c>
      <c r="BE157" s="252">
        <f>IF(N157="základní",J157,0)</f>
        <v>0</v>
      </c>
      <c r="BF157" s="252">
        <f>IF(N157="snížená",J157,0)</f>
        <v>0</v>
      </c>
      <c r="BG157" s="252">
        <f>IF(N157="zákl. přenesená",J157,0)</f>
        <v>0</v>
      </c>
      <c r="BH157" s="252">
        <f>IF(N157="sníž. přenesená",J157,0)</f>
        <v>0</v>
      </c>
      <c r="BI157" s="252">
        <f>IF(N157="nulová",J157,0)</f>
        <v>0</v>
      </c>
      <c r="BJ157" s="14" t="s">
        <v>83</v>
      </c>
      <c r="BK157" s="252">
        <f>ROUND(I157*H157,2)</f>
        <v>0</v>
      </c>
      <c r="BL157" s="14" t="s">
        <v>179</v>
      </c>
      <c r="BM157" s="251" t="s">
        <v>594</v>
      </c>
    </row>
    <row r="158" s="2" customFormat="1" ht="16.5" customHeight="1">
      <c r="A158" s="35"/>
      <c r="B158" s="36"/>
      <c r="C158" s="239" t="s">
        <v>188</v>
      </c>
      <c r="D158" s="239" t="s">
        <v>175</v>
      </c>
      <c r="E158" s="240" t="s">
        <v>204</v>
      </c>
      <c r="F158" s="241" t="s">
        <v>205</v>
      </c>
      <c r="G158" s="242" t="s">
        <v>191</v>
      </c>
      <c r="H158" s="243">
        <v>2.6440000000000001</v>
      </c>
      <c r="I158" s="244"/>
      <c r="J158" s="245">
        <f>ROUND(I158*H158,2)</f>
        <v>0</v>
      </c>
      <c r="K158" s="246"/>
      <c r="L158" s="41"/>
      <c r="M158" s="247" t="s">
        <v>1</v>
      </c>
      <c r="N158" s="248" t="s">
        <v>41</v>
      </c>
      <c r="O158" s="88"/>
      <c r="P158" s="249">
        <f>O158*H158</f>
        <v>0</v>
      </c>
      <c r="Q158" s="249">
        <v>0</v>
      </c>
      <c r="R158" s="249">
        <f>Q158*H158</f>
        <v>0</v>
      </c>
      <c r="S158" s="249">
        <v>0</v>
      </c>
      <c r="T158" s="250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51" t="s">
        <v>179</v>
      </c>
      <c r="AT158" s="251" t="s">
        <v>175</v>
      </c>
      <c r="AU158" s="251" t="s">
        <v>85</v>
      </c>
      <c r="AY158" s="14" t="s">
        <v>172</v>
      </c>
      <c r="BE158" s="252">
        <f>IF(N158="základní",J158,0)</f>
        <v>0</v>
      </c>
      <c r="BF158" s="252">
        <f>IF(N158="snížená",J158,0)</f>
        <v>0</v>
      </c>
      <c r="BG158" s="252">
        <f>IF(N158="zákl. přenesená",J158,0)</f>
        <v>0</v>
      </c>
      <c r="BH158" s="252">
        <f>IF(N158="sníž. přenesená",J158,0)</f>
        <v>0</v>
      </c>
      <c r="BI158" s="252">
        <f>IF(N158="nulová",J158,0)</f>
        <v>0</v>
      </c>
      <c r="BJ158" s="14" t="s">
        <v>83</v>
      </c>
      <c r="BK158" s="252">
        <f>ROUND(I158*H158,2)</f>
        <v>0</v>
      </c>
      <c r="BL158" s="14" t="s">
        <v>179</v>
      </c>
      <c r="BM158" s="251" t="s">
        <v>595</v>
      </c>
    </row>
    <row r="159" s="2" customFormat="1" ht="24.15" customHeight="1">
      <c r="A159" s="35"/>
      <c r="B159" s="36"/>
      <c r="C159" s="239" t="s">
        <v>179</v>
      </c>
      <c r="D159" s="239" t="s">
        <v>175</v>
      </c>
      <c r="E159" s="240" t="s">
        <v>197</v>
      </c>
      <c r="F159" s="241" t="s">
        <v>198</v>
      </c>
      <c r="G159" s="242" t="s">
        <v>191</v>
      </c>
      <c r="H159" s="243">
        <v>2.6440000000000001</v>
      </c>
      <c r="I159" s="244"/>
      <c r="J159" s="245">
        <f>ROUND(I159*H159,2)</f>
        <v>0</v>
      </c>
      <c r="K159" s="246"/>
      <c r="L159" s="41"/>
      <c r="M159" s="247" t="s">
        <v>1</v>
      </c>
      <c r="N159" s="248" t="s">
        <v>41</v>
      </c>
      <c r="O159" s="88"/>
      <c r="P159" s="249">
        <f>O159*H159</f>
        <v>0</v>
      </c>
      <c r="Q159" s="249">
        <v>0</v>
      </c>
      <c r="R159" s="249">
        <f>Q159*H159</f>
        <v>0</v>
      </c>
      <c r="S159" s="249">
        <v>0</v>
      </c>
      <c r="T159" s="250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51" t="s">
        <v>179</v>
      </c>
      <c r="AT159" s="251" t="s">
        <v>175</v>
      </c>
      <c r="AU159" s="251" t="s">
        <v>85</v>
      </c>
      <c r="AY159" s="14" t="s">
        <v>172</v>
      </c>
      <c r="BE159" s="252">
        <f>IF(N159="základní",J159,0)</f>
        <v>0</v>
      </c>
      <c r="BF159" s="252">
        <f>IF(N159="snížená",J159,0)</f>
        <v>0</v>
      </c>
      <c r="BG159" s="252">
        <f>IF(N159="zákl. přenesená",J159,0)</f>
        <v>0</v>
      </c>
      <c r="BH159" s="252">
        <f>IF(N159="sníž. přenesená",J159,0)</f>
        <v>0</v>
      </c>
      <c r="BI159" s="252">
        <f>IF(N159="nulová",J159,0)</f>
        <v>0</v>
      </c>
      <c r="BJ159" s="14" t="s">
        <v>83</v>
      </c>
      <c r="BK159" s="252">
        <f>ROUND(I159*H159,2)</f>
        <v>0</v>
      </c>
      <c r="BL159" s="14" t="s">
        <v>179</v>
      </c>
      <c r="BM159" s="251" t="s">
        <v>596</v>
      </c>
    </row>
    <row r="160" s="2" customFormat="1" ht="24.15" customHeight="1">
      <c r="A160" s="35"/>
      <c r="B160" s="36"/>
      <c r="C160" s="239" t="s">
        <v>196</v>
      </c>
      <c r="D160" s="239" t="s">
        <v>175</v>
      </c>
      <c r="E160" s="240" t="s">
        <v>200</v>
      </c>
      <c r="F160" s="241" t="s">
        <v>201</v>
      </c>
      <c r="G160" s="242" t="s">
        <v>191</v>
      </c>
      <c r="H160" s="243">
        <v>79.319999999999993</v>
      </c>
      <c r="I160" s="244"/>
      <c r="J160" s="245">
        <f>ROUND(I160*H160,2)</f>
        <v>0</v>
      </c>
      <c r="K160" s="246"/>
      <c r="L160" s="41"/>
      <c r="M160" s="247" t="s">
        <v>1</v>
      </c>
      <c r="N160" s="248" t="s">
        <v>41</v>
      </c>
      <c r="O160" s="88"/>
      <c r="P160" s="249">
        <f>O160*H160</f>
        <v>0</v>
      </c>
      <c r="Q160" s="249">
        <v>0</v>
      </c>
      <c r="R160" s="249">
        <f>Q160*H160</f>
        <v>0</v>
      </c>
      <c r="S160" s="249">
        <v>0</v>
      </c>
      <c r="T160" s="250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51" t="s">
        <v>179</v>
      </c>
      <c r="AT160" s="251" t="s">
        <v>175</v>
      </c>
      <c r="AU160" s="251" t="s">
        <v>85</v>
      </c>
      <c r="AY160" s="14" t="s">
        <v>172</v>
      </c>
      <c r="BE160" s="252">
        <f>IF(N160="základní",J160,0)</f>
        <v>0</v>
      </c>
      <c r="BF160" s="252">
        <f>IF(N160="snížená",J160,0)</f>
        <v>0</v>
      </c>
      <c r="BG160" s="252">
        <f>IF(N160="zákl. přenesená",J160,0)</f>
        <v>0</v>
      </c>
      <c r="BH160" s="252">
        <f>IF(N160="sníž. přenesená",J160,0)</f>
        <v>0</v>
      </c>
      <c r="BI160" s="252">
        <f>IF(N160="nulová",J160,0)</f>
        <v>0</v>
      </c>
      <c r="BJ160" s="14" t="s">
        <v>83</v>
      </c>
      <c r="BK160" s="252">
        <f>ROUND(I160*H160,2)</f>
        <v>0</v>
      </c>
      <c r="BL160" s="14" t="s">
        <v>179</v>
      </c>
      <c r="BM160" s="251" t="s">
        <v>597</v>
      </c>
    </row>
    <row r="161" s="2" customFormat="1" ht="33" customHeight="1">
      <c r="A161" s="35"/>
      <c r="B161" s="36"/>
      <c r="C161" s="239" t="s">
        <v>173</v>
      </c>
      <c r="D161" s="239" t="s">
        <v>175</v>
      </c>
      <c r="E161" s="240" t="s">
        <v>598</v>
      </c>
      <c r="F161" s="241" t="s">
        <v>599</v>
      </c>
      <c r="G161" s="242" t="s">
        <v>191</v>
      </c>
      <c r="H161" s="243">
        <v>0.11799999999999999</v>
      </c>
      <c r="I161" s="244"/>
      <c r="J161" s="245">
        <f>ROUND(I161*H161,2)</f>
        <v>0</v>
      </c>
      <c r="K161" s="246"/>
      <c r="L161" s="41"/>
      <c r="M161" s="247" t="s">
        <v>1</v>
      </c>
      <c r="N161" s="248" t="s">
        <v>41</v>
      </c>
      <c r="O161" s="88"/>
      <c r="P161" s="249">
        <f>O161*H161</f>
        <v>0</v>
      </c>
      <c r="Q161" s="249">
        <v>0</v>
      </c>
      <c r="R161" s="249">
        <f>Q161*H161</f>
        <v>0</v>
      </c>
      <c r="S161" s="249">
        <v>0</v>
      </c>
      <c r="T161" s="250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51" t="s">
        <v>179</v>
      </c>
      <c r="AT161" s="251" t="s">
        <v>175</v>
      </c>
      <c r="AU161" s="251" t="s">
        <v>85</v>
      </c>
      <c r="AY161" s="14" t="s">
        <v>172</v>
      </c>
      <c r="BE161" s="252">
        <f>IF(N161="základní",J161,0)</f>
        <v>0</v>
      </c>
      <c r="BF161" s="252">
        <f>IF(N161="snížená",J161,0)</f>
        <v>0</v>
      </c>
      <c r="BG161" s="252">
        <f>IF(N161="zákl. přenesená",J161,0)</f>
        <v>0</v>
      </c>
      <c r="BH161" s="252">
        <f>IF(N161="sníž. přenesená",J161,0)</f>
        <v>0</v>
      </c>
      <c r="BI161" s="252">
        <f>IF(N161="nulová",J161,0)</f>
        <v>0</v>
      </c>
      <c r="BJ161" s="14" t="s">
        <v>83</v>
      </c>
      <c r="BK161" s="252">
        <f>ROUND(I161*H161,2)</f>
        <v>0</v>
      </c>
      <c r="BL161" s="14" t="s">
        <v>179</v>
      </c>
      <c r="BM161" s="251" t="s">
        <v>600</v>
      </c>
    </row>
    <row r="162" s="12" customFormat="1" ht="25.92" customHeight="1">
      <c r="A162" s="12"/>
      <c r="B162" s="223"/>
      <c r="C162" s="224"/>
      <c r="D162" s="225" t="s">
        <v>75</v>
      </c>
      <c r="E162" s="226" t="s">
        <v>207</v>
      </c>
      <c r="F162" s="226" t="s">
        <v>208</v>
      </c>
      <c r="G162" s="224"/>
      <c r="H162" s="224"/>
      <c r="I162" s="227"/>
      <c r="J162" s="228">
        <f>BK162</f>
        <v>0</v>
      </c>
      <c r="K162" s="224"/>
      <c r="L162" s="229"/>
      <c r="M162" s="230"/>
      <c r="N162" s="231"/>
      <c r="O162" s="231"/>
      <c r="P162" s="232">
        <f>P163+P181+P204+P210+P217+P238+P251+P280+P287+P300+P306</f>
        <v>0</v>
      </c>
      <c r="Q162" s="231"/>
      <c r="R162" s="232">
        <f>R163+R181+R204+R210+R217+R238+R251+R280+R287+R300+R306</f>
        <v>0.98410746120000014</v>
      </c>
      <c r="S162" s="231"/>
      <c r="T162" s="233">
        <f>T163+T181+T204+T210+T217+T238+T251+T280+T287+T300+T306</f>
        <v>2.6442700000000001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34" t="s">
        <v>85</v>
      </c>
      <c r="AT162" s="235" t="s">
        <v>75</v>
      </c>
      <c r="AU162" s="235" t="s">
        <v>76</v>
      </c>
      <c r="AY162" s="234" t="s">
        <v>172</v>
      </c>
      <c r="BK162" s="236">
        <f>BK163+BK181+BK204+BK210+BK217+BK238+BK251+BK280+BK287+BK300+BK306</f>
        <v>0</v>
      </c>
    </row>
    <row r="163" s="12" customFormat="1" ht="22.8" customHeight="1">
      <c r="A163" s="12"/>
      <c r="B163" s="223"/>
      <c r="C163" s="224"/>
      <c r="D163" s="225" t="s">
        <v>75</v>
      </c>
      <c r="E163" s="237" t="s">
        <v>601</v>
      </c>
      <c r="F163" s="237" t="s">
        <v>602</v>
      </c>
      <c r="G163" s="224"/>
      <c r="H163" s="224"/>
      <c r="I163" s="227"/>
      <c r="J163" s="238">
        <f>BK163</f>
        <v>0</v>
      </c>
      <c r="K163" s="224"/>
      <c r="L163" s="229"/>
      <c r="M163" s="230"/>
      <c r="N163" s="231"/>
      <c r="O163" s="231"/>
      <c r="P163" s="232">
        <f>SUM(P164:P180)</f>
        <v>0</v>
      </c>
      <c r="Q163" s="231"/>
      <c r="R163" s="232">
        <f>SUM(R164:R180)</f>
        <v>0.117835285</v>
      </c>
      <c r="S163" s="231"/>
      <c r="T163" s="233">
        <f>SUM(T164:T180)</f>
        <v>0.33726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34" t="s">
        <v>85</v>
      </c>
      <c r="AT163" s="235" t="s">
        <v>75</v>
      </c>
      <c r="AU163" s="235" t="s">
        <v>83</v>
      </c>
      <c r="AY163" s="234" t="s">
        <v>172</v>
      </c>
      <c r="BK163" s="236">
        <f>SUM(BK164:BK180)</f>
        <v>0</v>
      </c>
    </row>
    <row r="164" s="2" customFormat="1" ht="33" customHeight="1">
      <c r="A164" s="35"/>
      <c r="B164" s="36"/>
      <c r="C164" s="239" t="s">
        <v>203</v>
      </c>
      <c r="D164" s="239" t="s">
        <v>175</v>
      </c>
      <c r="E164" s="240" t="s">
        <v>603</v>
      </c>
      <c r="F164" s="241" t="s">
        <v>604</v>
      </c>
      <c r="G164" s="242" t="s">
        <v>213</v>
      </c>
      <c r="H164" s="243">
        <v>13</v>
      </c>
      <c r="I164" s="244"/>
      <c r="J164" s="245">
        <f>ROUND(I164*H164,2)</f>
        <v>0</v>
      </c>
      <c r="K164" s="246"/>
      <c r="L164" s="41"/>
      <c r="M164" s="247" t="s">
        <v>1</v>
      </c>
      <c r="N164" s="248" t="s">
        <v>41</v>
      </c>
      <c r="O164" s="88"/>
      <c r="P164" s="249">
        <f>O164*H164</f>
        <v>0</v>
      </c>
      <c r="Q164" s="249">
        <v>0</v>
      </c>
      <c r="R164" s="249">
        <f>Q164*H164</f>
        <v>0</v>
      </c>
      <c r="S164" s="249">
        <v>0.0055799999999999999</v>
      </c>
      <c r="T164" s="250">
        <f>S164*H164</f>
        <v>0.072539999999999993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51" t="s">
        <v>214</v>
      </c>
      <c r="AT164" s="251" t="s">
        <v>175</v>
      </c>
      <c r="AU164" s="251" t="s">
        <v>85</v>
      </c>
      <c r="AY164" s="14" t="s">
        <v>172</v>
      </c>
      <c r="BE164" s="252">
        <f>IF(N164="základní",J164,0)</f>
        <v>0</v>
      </c>
      <c r="BF164" s="252">
        <f>IF(N164="snížená",J164,0)</f>
        <v>0</v>
      </c>
      <c r="BG164" s="252">
        <f>IF(N164="zákl. přenesená",J164,0)</f>
        <v>0</v>
      </c>
      <c r="BH164" s="252">
        <f>IF(N164="sníž. přenesená",J164,0)</f>
        <v>0</v>
      </c>
      <c r="BI164" s="252">
        <f>IF(N164="nulová",J164,0)</f>
        <v>0</v>
      </c>
      <c r="BJ164" s="14" t="s">
        <v>83</v>
      </c>
      <c r="BK164" s="252">
        <f>ROUND(I164*H164,2)</f>
        <v>0</v>
      </c>
      <c r="BL164" s="14" t="s">
        <v>214</v>
      </c>
      <c r="BM164" s="251" t="s">
        <v>605</v>
      </c>
    </row>
    <row r="165" s="2" customFormat="1" ht="33" customHeight="1">
      <c r="A165" s="35"/>
      <c r="B165" s="36"/>
      <c r="C165" s="239" t="s">
        <v>184</v>
      </c>
      <c r="D165" s="239" t="s">
        <v>175</v>
      </c>
      <c r="E165" s="240" t="s">
        <v>606</v>
      </c>
      <c r="F165" s="241" t="s">
        <v>607</v>
      </c>
      <c r="G165" s="242" t="s">
        <v>213</v>
      </c>
      <c r="H165" s="243">
        <v>12</v>
      </c>
      <c r="I165" s="244"/>
      <c r="J165" s="245">
        <f>ROUND(I165*H165,2)</f>
        <v>0</v>
      </c>
      <c r="K165" s="246"/>
      <c r="L165" s="41"/>
      <c r="M165" s="247" t="s">
        <v>1</v>
      </c>
      <c r="N165" s="248" t="s">
        <v>41</v>
      </c>
      <c r="O165" s="88"/>
      <c r="P165" s="249">
        <f>O165*H165</f>
        <v>0</v>
      </c>
      <c r="Q165" s="249">
        <v>0</v>
      </c>
      <c r="R165" s="249">
        <f>Q165*H165</f>
        <v>0</v>
      </c>
      <c r="S165" s="249">
        <v>0.0076299999999999996</v>
      </c>
      <c r="T165" s="250">
        <f>S165*H165</f>
        <v>0.091560000000000002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51" t="s">
        <v>214</v>
      </c>
      <c r="AT165" s="251" t="s">
        <v>175</v>
      </c>
      <c r="AU165" s="251" t="s">
        <v>85</v>
      </c>
      <c r="AY165" s="14" t="s">
        <v>172</v>
      </c>
      <c r="BE165" s="252">
        <f>IF(N165="základní",J165,0)</f>
        <v>0</v>
      </c>
      <c r="BF165" s="252">
        <f>IF(N165="snížená",J165,0)</f>
        <v>0</v>
      </c>
      <c r="BG165" s="252">
        <f>IF(N165="zákl. přenesená",J165,0)</f>
        <v>0</v>
      </c>
      <c r="BH165" s="252">
        <f>IF(N165="sníž. přenesená",J165,0)</f>
        <v>0</v>
      </c>
      <c r="BI165" s="252">
        <f>IF(N165="nulová",J165,0)</f>
        <v>0</v>
      </c>
      <c r="BJ165" s="14" t="s">
        <v>83</v>
      </c>
      <c r="BK165" s="252">
        <f>ROUND(I165*H165,2)</f>
        <v>0</v>
      </c>
      <c r="BL165" s="14" t="s">
        <v>214</v>
      </c>
      <c r="BM165" s="251" t="s">
        <v>608</v>
      </c>
    </row>
    <row r="166" s="2" customFormat="1" ht="33" customHeight="1">
      <c r="A166" s="35"/>
      <c r="B166" s="36"/>
      <c r="C166" s="239" t="s">
        <v>216</v>
      </c>
      <c r="D166" s="239" t="s">
        <v>175</v>
      </c>
      <c r="E166" s="240" t="s">
        <v>609</v>
      </c>
      <c r="F166" s="241" t="s">
        <v>610</v>
      </c>
      <c r="G166" s="242" t="s">
        <v>213</v>
      </c>
      <c r="H166" s="243">
        <v>13</v>
      </c>
      <c r="I166" s="244"/>
      <c r="J166" s="245">
        <f>ROUND(I166*H166,2)</f>
        <v>0</v>
      </c>
      <c r="K166" s="246"/>
      <c r="L166" s="41"/>
      <c r="M166" s="247" t="s">
        <v>1</v>
      </c>
      <c r="N166" s="248" t="s">
        <v>41</v>
      </c>
      <c r="O166" s="88"/>
      <c r="P166" s="249">
        <f>O166*H166</f>
        <v>0</v>
      </c>
      <c r="Q166" s="249">
        <v>0</v>
      </c>
      <c r="R166" s="249">
        <f>Q166*H166</f>
        <v>0</v>
      </c>
      <c r="S166" s="249">
        <v>0.0057600000000000004</v>
      </c>
      <c r="T166" s="250">
        <f>S166*H166</f>
        <v>0.074880000000000002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51" t="s">
        <v>214</v>
      </c>
      <c r="AT166" s="251" t="s">
        <v>175</v>
      </c>
      <c r="AU166" s="251" t="s">
        <v>85</v>
      </c>
      <c r="AY166" s="14" t="s">
        <v>172</v>
      </c>
      <c r="BE166" s="252">
        <f>IF(N166="základní",J166,0)</f>
        <v>0</v>
      </c>
      <c r="BF166" s="252">
        <f>IF(N166="snížená",J166,0)</f>
        <v>0</v>
      </c>
      <c r="BG166" s="252">
        <f>IF(N166="zákl. přenesená",J166,0)</f>
        <v>0</v>
      </c>
      <c r="BH166" s="252">
        <f>IF(N166="sníž. přenesená",J166,0)</f>
        <v>0</v>
      </c>
      <c r="BI166" s="252">
        <f>IF(N166="nulová",J166,0)</f>
        <v>0</v>
      </c>
      <c r="BJ166" s="14" t="s">
        <v>83</v>
      </c>
      <c r="BK166" s="252">
        <f>ROUND(I166*H166,2)</f>
        <v>0</v>
      </c>
      <c r="BL166" s="14" t="s">
        <v>214</v>
      </c>
      <c r="BM166" s="251" t="s">
        <v>611</v>
      </c>
    </row>
    <row r="167" s="2" customFormat="1" ht="33" customHeight="1">
      <c r="A167" s="35"/>
      <c r="B167" s="36"/>
      <c r="C167" s="239" t="s">
        <v>220</v>
      </c>
      <c r="D167" s="239" t="s">
        <v>175</v>
      </c>
      <c r="E167" s="240" t="s">
        <v>612</v>
      </c>
      <c r="F167" s="241" t="s">
        <v>613</v>
      </c>
      <c r="G167" s="242" t="s">
        <v>213</v>
      </c>
      <c r="H167" s="243">
        <v>12</v>
      </c>
      <c r="I167" s="244"/>
      <c r="J167" s="245">
        <f>ROUND(I167*H167,2)</f>
        <v>0</v>
      </c>
      <c r="K167" s="246"/>
      <c r="L167" s="41"/>
      <c r="M167" s="247" t="s">
        <v>1</v>
      </c>
      <c r="N167" s="248" t="s">
        <v>41</v>
      </c>
      <c r="O167" s="88"/>
      <c r="P167" s="249">
        <f>O167*H167</f>
        <v>0</v>
      </c>
      <c r="Q167" s="249">
        <v>0</v>
      </c>
      <c r="R167" s="249">
        <f>Q167*H167</f>
        <v>0</v>
      </c>
      <c r="S167" s="249">
        <v>0.0081899999999999994</v>
      </c>
      <c r="T167" s="250">
        <f>S167*H167</f>
        <v>0.098279999999999992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51" t="s">
        <v>214</v>
      </c>
      <c r="AT167" s="251" t="s">
        <v>175</v>
      </c>
      <c r="AU167" s="251" t="s">
        <v>85</v>
      </c>
      <c r="AY167" s="14" t="s">
        <v>172</v>
      </c>
      <c r="BE167" s="252">
        <f>IF(N167="základní",J167,0)</f>
        <v>0</v>
      </c>
      <c r="BF167" s="252">
        <f>IF(N167="snížená",J167,0)</f>
        <v>0</v>
      </c>
      <c r="BG167" s="252">
        <f>IF(N167="zákl. přenesená",J167,0)</f>
        <v>0</v>
      </c>
      <c r="BH167" s="252">
        <f>IF(N167="sníž. přenesená",J167,0)</f>
        <v>0</v>
      </c>
      <c r="BI167" s="252">
        <f>IF(N167="nulová",J167,0)</f>
        <v>0</v>
      </c>
      <c r="BJ167" s="14" t="s">
        <v>83</v>
      </c>
      <c r="BK167" s="252">
        <f>ROUND(I167*H167,2)</f>
        <v>0</v>
      </c>
      <c r="BL167" s="14" t="s">
        <v>214</v>
      </c>
      <c r="BM167" s="251" t="s">
        <v>614</v>
      </c>
    </row>
    <row r="168" s="2" customFormat="1" ht="33" customHeight="1">
      <c r="A168" s="35"/>
      <c r="B168" s="36"/>
      <c r="C168" s="239" t="s">
        <v>224</v>
      </c>
      <c r="D168" s="239" t="s">
        <v>175</v>
      </c>
      <c r="E168" s="240" t="s">
        <v>615</v>
      </c>
      <c r="F168" s="241" t="s">
        <v>616</v>
      </c>
      <c r="G168" s="242" t="s">
        <v>213</v>
      </c>
      <c r="H168" s="243">
        <v>13</v>
      </c>
      <c r="I168" s="244"/>
      <c r="J168" s="245">
        <f>ROUND(I168*H168,2)</f>
        <v>0</v>
      </c>
      <c r="K168" s="246"/>
      <c r="L168" s="41"/>
      <c r="M168" s="247" t="s">
        <v>1</v>
      </c>
      <c r="N168" s="248" t="s">
        <v>41</v>
      </c>
      <c r="O168" s="88"/>
      <c r="P168" s="249">
        <f>O168*H168</f>
        <v>0</v>
      </c>
      <c r="Q168" s="249">
        <v>9.3330000000000003E-05</v>
      </c>
      <c r="R168" s="249">
        <f>Q168*H168</f>
        <v>0.0012132900000000001</v>
      </c>
      <c r="S168" s="249">
        <v>0</v>
      </c>
      <c r="T168" s="250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51" t="s">
        <v>214</v>
      </c>
      <c r="AT168" s="251" t="s">
        <v>175</v>
      </c>
      <c r="AU168" s="251" t="s">
        <v>85</v>
      </c>
      <c r="AY168" s="14" t="s">
        <v>172</v>
      </c>
      <c r="BE168" s="252">
        <f>IF(N168="základní",J168,0)</f>
        <v>0</v>
      </c>
      <c r="BF168" s="252">
        <f>IF(N168="snížená",J168,0)</f>
        <v>0</v>
      </c>
      <c r="BG168" s="252">
        <f>IF(N168="zákl. přenesená",J168,0)</f>
        <v>0</v>
      </c>
      <c r="BH168" s="252">
        <f>IF(N168="sníž. přenesená",J168,0)</f>
        <v>0</v>
      </c>
      <c r="BI168" s="252">
        <f>IF(N168="nulová",J168,0)</f>
        <v>0</v>
      </c>
      <c r="BJ168" s="14" t="s">
        <v>83</v>
      </c>
      <c r="BK168" s="252">
        <f>ROUND(I168*H168,2)</f>
        <v>0</v>
      </c>
      <c r="BL168" s="14" t="s">
        <v>214</v>
      </c>
      <c r="BM168" s="251" t="s">
        <v>617</v>
      </c>
    </row>
    <row r="169" s="2" customFormat="1" ht="33" customHeight="1">
      <c r="A169" s="35"/>
      <c r="B169" s="36"/>
      <c r="C169" s="239" t="s">
        <v>229</v>
      </c>
      <c r="D169" s="239" t="s">
        <v>175</v>
      </c>
      <c r="E169" s="240" t="s">
        <v>618</v>
      </c>
      <c r="F169" s="241" t="s">
        <v>619</v>
      </c>
      <c r="G169" s="242" t="s">
        <v>213</v>
      </c>
      <c r="H169" s="243">
        <v>12</v>
      </c>
      <c r="I169" s="244"/>
      <c r="J169" s="245">
        <f>ROUND(I169*H169,2)</f>
        <v>0</v>
      </c>
      <c r="K169" s="246"/>
      <c r="L169" s="41"/>
      <c r="M169" s="247" t="s">
        <v>1</v>
      </c>
      <c r="N169" s="248" t="s">
        <v>41</v>
      </c>
      <c r="O169" s="88"/>
      <c r="P169" s="249">
        <f>O169*H169</f>
        <v>0</v>
      </c>
      <c r="Q169" s="249">
        <v>0.00016794</v>
      </c>
      <c r="R169" s="249">
        <f>Q169*H169</f>
        <v>0.0020152799999999999</v>
      </c>
      <c r="S169" s="249">
        <v>0</v>
      </c>
      <c r="T169" s="250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51" t="s">
        <v>214</v>
      </c>
      <c r="AT169" s="251" t="s">
        <v>175</v>
      </c>
      <c r="AU169" s="251" t="s">
        <v>85</v>
      </c>
      <c r="AY169" s="14" t="s">
        <v>172</v>
      </c>
      <c r="BE169" s="252">
        <f>IF(N169="základní",J169,0)</f>
        <v>0</v>
      </c>
      <c r="BF169" s="252">
        <f>IF(N169="snížená",J169,0)</f>
        <v>0</v>
      </c>
      <c r="BG169" s="252">
        <f>IF(N169="zákl. přenesená",J169,0)</f>
        <v>0</v>
      </c>
      <c r="BH169" s="252">
        <f>IF(N169="sníž. přenesená",J169,0)</f>
        <v>0</v>
      </c>
      <c r="BI169" s="252">
        <f>IF(N169="nulová",J169,0)</f>
        <v>0</v>
      </c>
      <c r="BJ169" s="14" t="s">
        <v>83</v>
      </c>
      <c r="BK169" s="252">
        <f>ROUND(I169*H169,2)</f>
        <v>0</v>
      </c>
      <c r="BL169" s="14" t="s">
        <v>214</v>
      </c>
      <c r="BM169" s="251" t="s">
        <v>620</v>
      </c>
    </row>
    <row r="170" s="2" customFormat="1" ht="33" customHeight="1">
      <c r="A170" s="35"/>
      <c r="B170" s="36"/>
      <c r="C170" s="239" t="s">
        <v>235</v>
      </c>
      <c r="D170" s="239" t="s">
        <v>175</v>
      </c>
      <c r="E170" s="240" t="s">
        <v>621</v>
      </c>
      <c r="F170" s="241" t="s">
        <v>622</v>
      </c>
      <c r="G170" s="242" t="s">
        <v>213</v>
      </c>
      <c r="H170" s="243">
        <v>13</v>
      </c>
      <c r="I170" s="244"/>
      <c r="J170" s="245">
        <f>ROUND(I170*H170,2)</f>
        <v>0</v>
      </c>
      <c r="K170" s="246"/>
      <c r="L170" s="41"/>
      <c r="M170" s="247" t="s">
        <v>1</v>
      </c>
      <c r="N170" s="248" t="s">
        <v>41</v>
      </c>
      <c r="O170" s="88"/>
      <c r="P170" s="249">
        <f>O170*H170</f>
        <v>0</v>
      </c>
      <c r="Q170" s="249">
        <v>0.00013999499999999999</v>
      </c>
      <c r="R170" s="249">
        <f>Q170*H170</f>
        <v>0.001819935</v>
      </c>
      <c r="S170" s="249">
        <v>0</v>
      </c>
      <c r="T170" s="250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51" t="s">
        <v>214</v>
      </c>
      <c r="AT170" s="251" t="s">
        <v>175</v>
      </c>
      <c r="AU170" s="251" t="s">
        <v>85</v>
      </c>
      <c r="AY170" s="14" t="s">
        <v>172</v>
      </c>
      <c r="BE170" s="252">
        <f>IF(N170="základní",J170,0)</f>
        <v>0</v>
      </c>
      <c r="BF170" s="252">
        <f>IF(N170="snížená",J170,0)</f>
        <v>0</v>
      </c>
      <c r="BG170" s="252">
        <f>IF(N170="zákl. přenesená",J170,0)</f>
        <v>0</v>
      </c>
      <c r="BH170" s="252">
        <f>IF(N170="sníž. přenesená",J170,0)</f>
        <v>0</v>
      </c>
      <c r="BI170" s="252">
        <f>IF(N170="nulová",J170,0)</f>
        <v>0</v>
      </c>
      <c r="BJ170" s="14" t="s">
        <v>83</v>
      </c>
      <c r="BK170" s="252">
        <f>ROUND(I170*H170,2)</f>
        <v>0</v>
      </c>
      <c r="BL170" s="14" t="s">
        <v>214</v>
      </c>
      <c r="BM170" s="251" t="s">
        <v>623</v>
      </c>
    </row>
    <row r="171" s="2" customFormat="1" ht="33" customHeight="1">
      <c r="A171" s="35"/>
      <c r="B171" s="36"/>
      <c r="C171" s="239" t="s">
        <v>239</v>
      </c>
      <c r="D171" s="239" t="s">
        <v>175</v>
      </c>
      <c r="E171" s="240" t="s">
        <v>624</v>
      </c>
      <c r="F171" s="241" t="s">
        <v>625</v>
      </c>
      <c r="G171" s="242" t="s">
        <v>213</v>
      </c>
      <c r="H171" s="243">
        <v>12</v>
      </c>
      <c r="I171" s="244"/>
      <c r="J171" s="245">
        <f>ROUND(I171*H171,2)</f>
        <v>0</v>
      </c>
      <c r="K171" s="246"/>
      <c r="L171" s="41"/>
      <c r="M171" s="247" t="s">
        <v>1</v>
      </c>
      <c r="N171" s="248" t="s">
        <v>41</v>
      </c>
      <c r="O171" s="88"/>
      <c r="P171" s="249">
        <f>O171*H171</f>
        <v>0</v>
      </c>
      <c r="Q171" s="249">
        <v>0.00025190999999999999</v>
      </c>
      <c r="R171" s="249">
        <f>Q171*H171</f>
        <v>0.0030229200000000001</v>
      </c>
      <c r="S171" s="249">
        <v>0</v>
      </c>
      <c r="T171" s="250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51" t="s">
        <v>214</v>
      </c>
      <c r="AT171" s="251" t="s">
        <v>175</v>
      </c>
      <c r="AU171" s="251" t="s">
        <v>85</v>
      </c>
      <c r="AY171" s="14" t="s">
        <v>172</v>
      </c>
      <c r="BE171" s="252">
        <f>IF(N171="základní",J171,0)</f>
        <v>0</v>
      </c>
      <c r="BF171" s="252">
        <f>IF(N171="snížená",J171,0)</f>
        <v>0</v>
      </c>
      <c r="BG171" s="252">
        <f>IF(N171="zákl. přenesená",J171,0)</f>
        <v>0</v>
      </c>
      <c r="BH171" s="252">
        <f>IF(N171="sníž. přenesená",J171,0)</f>
        <v>0</v>
      </c>
      <c r="BI171" s="252">
        <f>IF(N171="nulová",J171,0)</f>
        <v>0</v>
      </c>
      <c r="BJ171" s="14" t="s">
        <v>83</v>
      </c>
      <c r="BK171" s="252">
        <f>ROUND(I171*H171,2)</f>
        <v>0</v>
      </c>
      <c r="BL171" s="14" t="s">
        <v>214</v>
      </c>
      <c r="BM171" s="251" t="s">
        <v>626</v>
      </c>
    </row>
    <row r="172" s="2" customFormat="1" ht="24.15" customHeight="1">
      <c r="A172" s="35"/>
      <c r="B172" s="36"/>
      <c r="C172" s="253" t="s">
        <v>8</v>
      </c>
      <c r="D172" s="253" t="s">
        <v>181</v>
      </c>
      <c r="E172" s="254" t="s">
        <v>627</v>
      </c>
      <c r="F172" s="255" t="s">
        <v>628</v>
      </c>
      <c r="G172" s="256" t="s">
        <v>213</v>
      </c>
      <c r="H172" s="257">
        <v>2.2999999999999998</v>
      </c>
      <c r="I172" s="258"/>
      <c r="J172" s="259">
        <f>ROUND(I172*H172,2)</f>
        <v>0</v>
      </c>
      <c r="K172" s="260"/>
      <c r="L172" s="261"/>
      <c r="M172" s="262" t="s">
        <v>1</v>
      </c>
      <c r="N172" s="263" t="s">
        <v>41</v>
      </c>
      <c r="O172" s="88"/>
      <c r="P172" s="249">
        <f>O172*H172</f>
        <v>0</v>
      </c>
      <c r="Q172" s="249">
        <v>0.00032000000000000003</v>
      </c>
      <c r="R172" s="249">
        <f>Q172*H172</f>
        <v>0.000736</v>
      </c>
      <c r="S172" s="249">
        <v>0</v>
      </c>
      <c r="T172" s="250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51" t="s">
        <v>309</v>
      </c>
      <c r="AT172" s="251" t="s">
        <v>181</v>
      </c>
      <c r="AU172" s="251" t="s">
        <v>85</v>
      </c>
      <c r="AY172" s="14" t="s">
        <v>172</v>
      </c>
      <c r="BE172" s="252">
        <f>IF(N172="základní",J172,0)</f>
        <v>0</v>
      </c>
      <c r="BF172" s="252">
        <f>IF(N172="snížená",J172,0)</f>
        <v>0</v>
      </c>
      <c r="BG172" s="252">
        <f>IF(N172="zákl. přenesená",J172,0)</f>
        <v>0</v>
      </c>
      <c r="BH172" s="252">
        <f>IF(N172="sníž. přenesená",J172,0)</f>
        <v>0</v>
      </c>
      <c r="BI172" s="252">
        <f>IF(N172="nulová",J172,0)</f>
        <v>0</v>
      </c>
      <c r="BJ172" s="14" t="s">
        <v>83</v>
      </c>
      <c r="BK172" s="252">
        <f>ROUND(I172*H172,2)</f>
        <v>0</v>
      </c>
      <c r="BL172" s="14" t="s">
        <v>214</v>
      </c>
      <c r="BM172" s="251" t="s">
        <v>629</v>
      </c>
    </row>
    <row r="173" s="2" customFormat="1" ht="24.15" customHeight="1">
      <c r="A173" s="35"/>
      <c r="B173" s="36"/>
      <c r="C173" s="253" t="s">
        <v>214</v>
      </c>
      <c r="D173" s="253" t="s">
        <v>181</v>
      </c>
      <c r="E173" s="254" t="s">
        <v>1188</v>
      </c>
      <c r="F173" s="255" t="s">
        <v>1189</v>
      </c>
      <c r="G173" s="256" t="s">
        <v>213</v>
      </c>
      <c r="H173" s="257">
        <v>27.600000000000001</v>
      </c>
      <c r="I173" s="258"/>
      <c r="J173" s="259">
        <f>ROUND(I173*H173,2)</f>
        <v>0</v>
      </c>
      <c r="K173" s="260"/>
      <c r="L173" s="261"/>
      <c r="M173" s="262" t="s">
        <v>1</v>
      </c>
      <c r="N173" s="263" t="s">
        <v>41</v>
      </c>
      <c r="O173" s="88"/>
      <c r="P173" s="249">
        <f>O173*H173</f>
        <v>0</v>
      </c>
      <c r="Q173" s="249">
        <v>0.00072000000000000005</v>
      </c>
      <c r="R173" s="249">
        <f>Q173*H173</f>
        <v>0.019872000000000001</v>
      </c>
      <c r="S173" s="249">
        <v>0</v>
      </c>
      <c r="T173" s="250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51" t="s">
        <v>309</v>
      </c>
      <c r="AT173" s="251" t="s">
        <v>181</v>
      </c>
      <c r="AU173" s="251" t="s">
        <v>85</v>
      </c>
      <c r="AY173" s="14" t="s">
        <v>172</v>
      </c>
      <c r="BE173" s="252">
        <f>IF(N173="základní",J173,0)</f>
        <v>0</v>
      </c>
      <c r="BF173" s="252">
        <f>IF(N173="snížená",J173,0)</f>
        <v>0</v>
      </c>
      <c r="BG173" s="252">
        <f>IF(N173="zákl. přenesená",J173,0)</f>
        <v>0</v>
      </c>
      <c r="BH173" s="252">
        <f>IF(N173="sníž. přenesená",J173,0)</f>
        <v>0</v>
      </c>
      <c r="BI173" s="252">
        <f>IF(N173="nulová",J173,0)</f>
        <v>0</v>
      </c>
      <c r="BJ173" s="14" t="s">
        <v>83</v>
      </c>
      <c r="BK173" s="252">
        <f>ROUND(I173*H173,2)</f>
        <v>0</v>
      </c>
      <c r="BL173" s="14" t="s">
        <v>214</v>
      </c>
      <c r="BM173" s="251" t="s">
        <v>1190</v>
      </c>
    </row>
    <row r="174" s="2" customFormat="1" ht="24.15" customHeight="1">
      <c r="A174" s="35"/>
      <c r="B174" s="36"/>
      <c r="C174" s="253" t="s">
        <v>249</v>
      </c>
      <c r="D174" s="253" t="s">
        <v>181</v>
      </c>
      <c r="E174" s="254" t="s">
        <v>1191</v>
      </c>
      <c r="F174" s="255" t="s">
        <v>1192</v>
      </c>
      <c r="G174" s="256" t="s">
        <v>213</v>
      </c>
      <c r="H174" s="257">
        <v>16.100000000000001</v>
      </c>
      <c r="I174" s="258"/>
      <c r="J174" s="259">
        <f>ROUND(I174*H174,2)</f>
        <v>0</v>
      </c>
      <c r="K174" s="260"/>
      <c r="L174" s="261"/>
      <c r="M174" s="262" t="s">
        <v>1</v>
      </c>
      <c r="N174" s="263" t="s">
        <v>41</v>
      </c>
      <c r="O174" s="88"/>
      <c r="P174" s="249">
        <f>O174*H174</f>
        <v>0</v>
      </c>
      <c r="Q174" s="249">
        <v>0.00139</v>
      </c>
      <c r="R174" s="249">
        <f>Q174*H174</f>
        <v>0.022379000000000003</v>
      </c>
      <c r="S174" s="249">
        <v>0</v>
      </c>
      <c r="T174" s="250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51" t="s">
        <v>309</v>
      </c>
      <c r="AT174" s="251" t="s">
        <v>181</v>
      </c>
      <c r="AU174" s="251" t="s">
        <v>85</v>
      </c>
      <c r="AY174" s="14" t="s">
        <v>172</v>
      </c>
      <c r="BE174" s="252">
        <f>IF(N174="základní",J174,0)</f>
        <v>0</v>
      </c>
      <c r="BF174" s="252">
        <f>IF(N174="snížená",J174,0)</f>
        <v>0</v>
      </c>
      <c r="BG174" s="252">
        <f>IF(N174="zákl. přenesená",J174,0)</f>
        <v>0</v>
      </c>
      <c r="BH174" s="252">
        <f>IF(N174="sníž. přenesená",J174,0)</f>
        <v>0</v>
      </c>
      <c r="BI174" s="252">
        <f>IF(N174="nulová",J174,0)</f>
        <v>0</v>
      </c>
      <c r="BJ174" s="14" t="s">
        <v>83</v>
      </c>
      <c r="BK174" s="252">
        <f>ROUND(I174*H174,2)</f>
        <v>0</v>
      </c>
      <c r="BL174" s="14" t="s">
        <v>214</v>
      </c>
      <c r="BM174" s="251" t="s">
        <v>1193</v>
      </c>
    </row>
    <row r="175" s="2" customFormat="1" ht="24.15" customHeight="1">
      <c r="A175" s="35"/>
      <c r="B175" s="36"/>
      <c r="C175" s="253" t="s">
        <v>253</v>
      </c>
      <c r="D175" s="253" t="s">
        <v>181</v>
      </c>
      <c r="E175" s="254" t="s">
        <v>630</v>
      </c>
      <c r="F175" s="255" t="s">
        <v>631</v>
      </c>
      <c r="G175" s="256" t="s">
        <v>213</v>
      </c>
      <c r="H175" s="257">
        <v>11.5</v>
      </c>
      <c r="I175" s="258"/>
      <c r="J175" s="259">
        <f>ROUND(I175*H175,2)</f>
        <v>0</v>
      </c>
      <c r="K175" s="260"/>
      <c r="L175" s="261"/>
      <c r="M175" s="262" t="s">
        <v>1</v>
      </c>
      <c r="N175" s="263" t="s">
        <v>41</v>
      </c>
      <c r="O175" s="88"/>
      <c r="P175" s="249">
        <f>O175*H175</f>
        <v>0</v>
      </c>
      <c r="Q175" s="249">
        <v>0.0012099999999999999</v>
      </c>
      <c r="R175" s="249">
        <f>Q175*H175</f>
        <v>0.013914999999999999</v>
      </c>
      <c r="S175" s="249">
        <v>0</v>
      </c>
      <c r="T175" s="250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51" t="s">
        <v>309</v>
      </c>
      <c r="AT175" s="251" t="s">
        <v>181</v>
      </c>
      <c r="AU175" s="251" t="s">
        <v>85</v>
      </c>
      <c r="AY175" s="14" t="s">
        <v>172</v>
      </c>
      <c r="BE175" s="252">
        <f>IF(N175="základní",J175,0)</f>
        <v>0</v>
      </c>
      <c r="BF175" s="252">
        <f>IF(N175="snížená",J175,0)</f>
        <v>0</v>
      </c>
      <c r="BG175" s="252">
        <f>IF(N175="zákl. přenesená",J175,0)</f>
        <v>0</v>
      </c>
      <c r="BH175" s="252">
        <f>IF(N175="sníž. přenesená",J175,0)</f>
        <v>0</v>
      </c>
      <c r="BI175" s="252">
        <f>IF(N175="nulová",J175,0)</f>
        <v>0</v>
      </c>
      <c r="BJ175" s="14" t="s">
        <v>83</v>
      </c>
      <c r="BK175" s="252">
        <f>ROUND(I175*H175,2)</f>
        <v>0</v>
      </c>
      <c r="BL175" s="14" t="s">
        <v>214</v>
      </c>
      <c r="BM175" s="251" t="s">
        <v>632</v>
      </c>
    </row>
    <row r="176" s="2" customFormat="1" ht="24.15" customHeight="1">
      <c r="A176" s="35"/>
      <c r="B176" s="36"/>
      <c r="C176" s="239" t="s">
        <v>257</v>
      </c>
      <c r="D176" s="239" t="s">
        <v>175</v>
      </c>
      <c r="E176" s="240" t="s">
        <v>633</v>
      </c>
      <c r="F176" s="241" t="s">
        <v>634</v>
      </c>
      <c r="G176" s="242" t="s">
        <v>427</v>
      </c>
      <c r="H176" s="243">
        <v>10</v>
      </c>
      <c r="I176" s="244"/>
      <c r="J176" s="245">
        <f>ROUND(I176*H176,2)</f>
        <v>0</v>
      </c>
      <c r="K176" s="246"/>
      <c r="L176" s="41"/>
      <c r="M176" s="247" t="s">
        <v>1</v>
      </c>
      <c r="N176" s="248" t="s">
        <v>41</v>
      </c>
      <c r="O176" s="88"/>
      <c r="P176" s="249">
        <f>O176*H176</f>
        <v>0</v>
      </c>
      <c r="Q176" s="249">
        <v>0.00097368599999999997</v>
      </c>
      <c r="R176" s="249">
        <f>Q176*H176</f>
        <v>0.00973686</v>
      </c>
      <c r="S176" s="249">
        <v>0</v>
      </c>
      <c r="T176" s="250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51" t="s">
        <v>214</v>
      </c>
      <c r="AT176" s="251" t="s">
        <v>175</v>
      </c>
      <c r="AU176" s="251" t="s">
        <v>85</v>
      </c>
      <c r="AY176" s="14" t="s">
        <v>172</v>
      </c>
      <c r="BE176" s="252">
        <f>IF(N176="základní",J176,0)</f>
        <v>0</v>
      </c>
      <c r="BF176" s="252">
        <f>IF(N176="snížená",J176,0)</f>
        <v>0</v>
      </c>
      <c r="BG176" s="252">
        <f>IF(N176="zákl. přenesená",J176,0)</f>
        <v>0</v>
      </c>
      <c r="BH176" s="252">
        <f>IF(N176="sníž. přenesená",J176,0)</f>
        <v>0</v>
      </c>
      <c r="BI176" s="252">
        <f>IF(N176="nulová",J176,0)</f>
        <v>0</v>
      </c>
      <c r="BJ176" s="14" t="s">
        <v>83</v>
      </c>
      <c r="BK176" s="252">
        <f>ROUND(I176*H176,2)</f>
        <v>0</v>
      </c>
      <c r="BL176" s="14" t="s">
        <v>214</v>
      </c>
      <c r="BM176" s="251" t="s">
        <v>635</v>
      </c>
    </row>
    <row r="177" s="2" customFormat="1" ht="24.15" customHeight="1">
      <c r="A177" s="35"/>
      <c r="B177" s="36"/>
      <c r="C177" s="253" t="s">
        <v>261</v>
      </c>
      <c r="D177" s="253" t="s">
        <v>181</v>
      </c>
      <c r="E177" s="254" t="s">
        <v>636</v>
      </c>
      <c r="F177" s="255" t="s">
        <v>637</v>
      </c>
      <c r="G177" s="256" t="s">
        <v>427</v>
      </c>
      <c r="H177" s="257">
        <v>11.5</v>
      </c>
      <c r="I177" s="258"/>
      <c r="J177" s="259">
        <f>ROUND(I177*H177,2)</f>
        <v>0</v>
      </c>
      <c r="K177" s="260"/>
      <c r="L177" s="261"/>
      <c r="M177" s="262" t="s">
        <v>1</v>
      </c>
      <c r="N177" s="263" t="s">
        <v>41</v>
      </c>
      <c r="O177" s="88"/>
      <c r="P177" s="249">
        <f>O177*H177</f>
        <v>0</v>
      </c>
      <c r="Q177" s="249">
        <v>0.0027499999999999998</v>
      </c>
      <c r="R177" s="249">
        <f>Q177*H177</f>
        <v>0.031625</v>
      </c>
      <c r="S177" s="249">
        <v>0</v>
      </c>
      <c r="T177" s="250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51" t="s">
        <v>309</v>
      </c>
      <c r="AT177" s="251" t="s">
        <v>181</v>
      </c>
      <c r="AU177" s="251" t="s">
        <v>85</v>
      </c>
      <c r="AY177" s="14" t="s">
        <v>172</v>
      </c>
      <c r="BE177" s="252">
        <f>IF(N177="základní",J177,0)</f>
        <v>0</v>
      </c>
      <c r="BF177" s="252">
        <f>IF(N177="snížená",J177,0)</f>
        <v>0</v>
      </c>
      <c r="BG177" s="252">
        <f>IF(N177="zákl. přenesená",J177,0)</f>
        <v>0</v>
      </c>
      <c r="BH177" s="252">
        <f>IF(N177="sníž. přenesená",J177,0)</f>
        <v>0</v>
      </c>
      <c r="BI177" s="252">
        <f>IF(N177="nulová",J177,0)</f>
        <v>0</v>
      </c>
      <c r="BJ177" s="14" t="s">
        <v>83</v>
      </c>
      <c r="BK177" s="252">
        <f>ROUND(I177*H177,2)</f>
        <v>0</v>
      </c>
      <c r="BL177" s="14" t="s">
        <v>214</v>
      </c>
      <c r="BM177" s="251" t="s">
        <v>638</v>
      </c>
    </row>
    <row r="178" s="2" customFormat="1" ht="24.15" customHeight="1">
      <c r="A178" s="35"/>
      <c r="B178" s="36"/>
      <c r="C178" s="253" t="s">
        <v>7</v>
      </c>
      <c r="D178" s="253" t="s">
        <v>181</v>
      </c>
      <c r="E178" s="254" t="s">
        <v>639</v>
      </c>
      <c r="F178" s="255" t="s">
        <v>640</v>
      </c>
      <c r="G178" s="256" t="s">
        <v>427</v>
      </c>
      <c r="H178" s="257">
        <v>11.5</v>
      </c>
      <c r="I178" s="258"/>
      <c r="J178" s="259">
        <f>ROUND(I178*H178,2)</f>
        <v>0</v>
      </c>
      <c r="K178" s="260"/>
      <c r="L178" s="261"/>
      <c r="M178" s="262" t="s">
        <v>1</v>
      </c>
      <c r="N178" s="263" t="s">
        <v>41</v>
      </c>
      <c r="O178" s="88"/>
      <c r="P178" s="249">
        <f>O178*H178</f>
        <v>0</v>
      </c>
      <c r="Q178" s="249">
        <v>0.001</v>
      </c>
      <c r="R178" s="249">
        <f>Q178*H178</f>
        <v>0.0115</v>
      </c>
      <c r="S178" s="249">
        <v>0</v>
      </c>
      <c r="T178" s="250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51" t="s">
        <v>309</v>
      </c>
      <c r="AT178" s="251" t="s">
        <v>181</v>
      </c>
      <c r="AU178" s="251" t="s">
        <v>85</v>
      </c>
      <c r="AY178" s="14" t="s">
        <v>172</v>
      </c>
      <c r="BE178" s="252">
        <f>IF(N178="základní",J178,0)</f>
        <v>0</v>
      </c>
      <c r="BF178" s="252">
        <f>IF(N178="snížená",J178,0)</f>
        <v>0</v>
      </c>
      <c r="BG178" s="252">
        <f>IF(N178="zákl. přenesená",J178,0)</f>
        <v>0</v>
      </c>
      <c r="BH178" s="252">
        <f>IF(N178="sníž. přenesená",J178,0)</f>
        <v>0</v>
      </c>
      <c r="BI178" s="252">
        <f>IF(N178="nulová",J178,0)</f>
        <v>0</v>
      </c>
      <c r="BJ178" s="14" t="s">
        <v>83</v>
      </c>
      <c r="BK178" s="252">
        <f>ROUND(I178*H178,2)</f>
        <v>0</v>
      </c>
      <c r="BL178" s="14" t="s">
        <v>214</v>
      </c>
      <c r="BM178" s="251" t="s">
        <v>641</v>
      </c>
    </row>
    <row r="179" s="2" customFormat="1" ht="24.15" customHeight="1">
      <c r="A179" s="35"/>
      <c r="B179" s="36"/>
      <c r="C179" s="239" t="s">
        <v>268</v>
      </c>
      <c r="D179" s="239" t="s">
        <v>175</v>
      </c>
      <c r="E179" s="240" t="s">
        <v>642</v>
      </c>
      <c r="F179" s="241" t="s">
        <v>643</v>
      </c>
      <c r="G179" s="242" t="s">
        <v>227</v>
      </c>
      <c r="H179" s="264"/>
      <c r="I179" s="244"/>
      <c r="J179" s="245">
        <f>ROUND(I179*H179,2)</f>
        <v>0</v>
      </c>
      <c r="K179" s="246"/>
      <c r="L179" s="41"/>
      <c r="M179" s="247" t="s">
        <v>1</v>
      </c>
      <c r="N179" s="248" t="s">
        <v>41</v>
      </c>
      <c r="O179" s="88"/>
      <c r="P179" s="249">
        <f>O179*H179</f>
        <v>0</v>
      </c>
      <c r="Q179" s="249">
        <v>0</v>
      </c>
      <c r="R179" s="249">
        <f>Q179*H179</f>
        <v>0</v>
      </c>
      <c r="S179" s="249">
        <v>0</v>
      </c>
      <c r="T179" s="250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51" t="s">
        <v>214</v>
      </c>
      <c r="AT179" s="251" t="s">
        <v>175</v>
      </c>
      <c r="AU179" s="251" t="s">
        <v>85</v>
      </c>
      <c r="AY179" s="14" t="s">
        <v>172</v>
      </c>
      <c r="BE179" s="252">
        <f>IF(N179="základní",J179,0)</f>
        <v>0</v>
      </c>
      <c r="BF179" s="252">
        <f>IF(N179="snížená",J179,0)</f>
        <v>0</v>
      </c>
      <c r="BG179" s="252">
        <f>IF(N179="zákl. přenesená",J179,0)</f>
        <v>0</v>
      </c>
      <c r="BH179" s="252">
        <f>IF(N179="sníž. přenesená",J179,0)</f>
        <v>0</v>
      </c>
      <c r="BI179" s="252">
        <f>IF(N179="nulová",J179,0)</f>
        <v>0</v>
      </c>
      <c r="BJ179" s="14" t="s">
        <v>83</v>
      </c>
      <c r="BK179" s="252">
        <f>ROUND(I179*H179,2)</f>
        <v>0</v>
      </c>
      <c r="BL179" s="14" t="s">
        <v>214</v>
      </c>
      <c r="BM179" s="251" t="s">
        <v>644</v>
      </c>
    </row>
    <row r="180" s="2" customFormat="1" ht="24.15" customHeight="1">
      <c r="A180" s="35"/>
      <c r="B180" s="36"/>
      <c r="C180" s="239" t="s">
        <v>272</v>
      </c>
      <c r="D180" s="239" t="s">
        <v>175</v>
      </c>
      <c r="E180" s="240" t="s">
        <v>645</v>
      </c>
      <c r="F180" s="241" t="s">
        <v>646</v>
      </c>
      <c r="G180" s="242" t="s">
        <v>227</v>
      </c>
      <c r="H180" s="264"/>
      <c r="I180" s="244"/>
      <c r="J180" s="245">
        <f>ROUND(I180*H180,2)</f>
        <v>0</v>
      </c>
      <c r="K180" s="246"/>
      <c r="L180" s="41"/>
      <c r="M180" s="247" t="s">
        <v>1</v>
      </c>
      <c r="N180" s="248" t="s">
        <v>41</v>
      </c>
      <c r="O180" s="88"/>
      <c r="P180" s="249">
        <f>O180*H180</f>
        <v>0</v>
      </c>
      <c r="Q180" s="249">
        <v>0</v>
      </c>
      <c r="R180" s="249">
        <f>Q180*H180</f>
        <v>0</v>
      </c>
      <c r="S180" s="249">
        <v>0</v>
      </c>
      <c r="T180" s="250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51" t="s">
        <v>214</v>
      </c>
      <c r="AT180" s="251" t="s">
        <v>175</v>
      </c>
      <c r="AU180" s="251" t="s">
        <v>85</v>
      </c>
      <c r="AY180" s="14" t="s">
        <v>172</v>
      </c>
      <c r="BE180" s="252">
        <f>IF(N180="základní",J180,0)</f>
        <v>0</v>
      </c>
      <c r="BF180" s="252">
        <f>IF(N180="snížená",J180,0)</f>
        <v>0</v>
      </c>
      <c r="BG180" s="252">
        <f>IF(N180="zákl. přenesená",J180,0)</f>
        <v>0</v>
      </c>
      <c r="BH180" s="252">
        <f>IF(N180="sníž. přenesená",J180,0)</f>
        <v>0</v>
      </c>
      <c r="BI180" s="252">
        <f>IF(N180="nulová",J180,0)</f>
        <v>0</v>
      </c>
      <c r="BJ180" s="14" t="s">
        <v>83</v>
      </c>
      <c r="BK180" s="252">
        <f>ROUND(I180*H180,2)</f>
        <v>0</v>
      </c>
      <c r="BL180" s="14" t="s">
        <v>214</v>
      </c>
      <c r="BM180" s="251" t="s">
        <v>647</v>
      </c>
    </row>
    <row r="181" s="12" customFormat="1" ht="22.8" customHeight="1">
      <c r="A181" s="12"/>
      <c r="B181" s="223"/>
      <c r="C181" s="224"/>
      <c r="D181" s="225" t="s">
        <v>75</v>
      </c>
      <c r="E181" s="237" t="s">
        <v>648</v>
      </c>
      <c r="F181" s="237" t="s">
        <v>649</v>
      </c>
      <c r="G181" s="224"/>
      <c r="H181" s="224"/>
      <c r="I181" s="227"/>
      <c r="J181" s="238">
        <f>BK181</f>
        <v>0</v>
      </c>
      <c r="K181" s="224"/>
      <c r="L181" s="229"/>
      <c r="M181" s="230"/>
      <c r="N181" s="231"/>
      <c r="O181" s="231"/>
      <c r="P181" s="232">
        <f>SUM(P182:P203)</f>
        <v>0</v>
      </c>
      <c r="Q181" s="231"/>
      <c r="R181" s="232">
        <f>SUM(R182:R203)</f>
        <v>0.053180459999999992</v>
      </c>
      <c r="S181" s="231"/>
      <c r="T181" s="233">
        <f>SUM(T182:T203)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234" t="s">
        <v>85</v>
      </c>
      <c r="AT181" s="235" t="s">
        <v>75</v>
      </c>
      <c r="AU181" s="235" t="s">
        <v>83</v>
      </c>
      <c r="AY181" s="234" t="s">
        <v>172</v>
      </c>
      <c r="BK181" s="236">
        <f>SUM(BK182:BK203)</f>
        <v>0</v>
      </c>
    </row>
    <row r="182" s="2" customFormat="1" ht="21.75" customHeight="1">
      <c r="A182" s="35"/>
      <c r="B182" s="36"/>
      <c r="C182" s="239" t="s">
        <v>276</v>
      </c>
      <c r="D182" s="239" t="s">
        <v>175</v>
      </c>
      <c r="E182" s="240" t="s">
        <v>650</v>
      </c>
      <c r="F182" s="241" t="s">
        <v>651</v>
      </c>
      <c r="G182" s="242" t="s">
        <v>178</v>
      </c>
      <c r="H182" s="243">
        <v>4</v>
      </c>
      <c r="I182" s="244"/>
      <c r="J182" s="245">
        <f>ROUND(I182*H182,2)</f>
        <v>0</v>
      </c>
      <c r="K182" s="246"/>
      <c r="L182" s="41"/>
      <c r="M182" s="247" t="s">
        <v>1</v>
      </c>
      <c r="N182" s="248" t="s">
        <v>41</v>
      </c>
      <c r="O182" s="88"/>
      <c r="P182" s="249">
        <f>O182*H182</f>
        <v>0</v>
      </c>
      <c r="Q182" s="249">
        <v>0</v>
      </c>
      <c r="R182" s="249">
        <f>Q182*H182</f>
        <v>0</v>
      </c>
      <c r="S182" s="249">
        <v>0</v>
      </c>
      <c r="T182" s="250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51" t="s">
        <v>214</v>
      </c>
      <c r="AT182" s="251" t="s">
        <v>175</v>
      </c>
      <c r="AU182" s="251" t="s">
        <v>85</v>
      </c>
      <c r="AY182" s="14" t="s">
        <v>172</v>
      </c>
      <c r="BE182" s="252">
        <f>IF(N182="základní",J182,0)</f>
        <v>0</v>
      </c>
      <c r="BF182" s="252">
        <f>IF(N182="snížená",J182,0)</f>
        <v>0</v>
      </c>
      <c r="BG182" s="252">
        <f>IF(N182="zákl. přenesená",J182,0)</f>
        <v>0</v>
      </c>
      <c r="BH182" s="252">
        <f>IF(N182="sníž. přenesená",J182,0)</f>
        <v>0</v>
      </c>
      <c r="BI182" s="252">
        <f>IF(N182="nulová",J182,0)</f>
        <v>0</v>
      </c>
      <c r="BJ182" s="14" t="s">
        <v>83</v>
      </c>
      <c r="BK182" s="252">
        <f>ROUND(I182*H182,2)</f>
        <v>0</v>
      </c>
      <c r="BL182" s="14" t="s">
        <v>214</v>
      </c>
      <c r="BM182" s="251" t="s">
        <v>652</v>
      </c>
    </row>
    <row r="183" s="2" customFormat="1" ht="24.15" customHeight="1">
      <c r="A183" s="35"/>
      <c r="B183" s="36"/>
      <c r="C183" s="239" t="s">
        <v>281</v>
      </c>
      <c r="D183" s="239" t="s">
        <v>175</v>
      </c>
      <c r="E183" s="240" t="s">
        <v>653</v>
      </c>
      <c r="F183" s="241" t="s">
        <v>654</v>
      </c>
      <c r="G183" s="242" t="s">
        <v>178</v>
      </c>
      <c r="H183" s="243">
        <v>4</v>
      </c>
      <c r="I183" s="244"/>
      <c r="J183" s="245">
        <f>ROUND(I183*H183,2)</f>
        <v>0</v>
      </c>
      <c r="K183" s="246"/>
      <c r="L183" s="41"/>
      <c r="M183" s="247" t="s">
        <v>1</v>
      </c>
      <c r="N183" s="248" t="s">
        <v>41</v>
      </c>
      <c r="O183" s="88"/>
      <c r="P183" s="249">
        <f>O183*H183</f>
        <v>0</v>
      </c>
      <c r="Q183" s="249">
        <v>0</v>
      </c>
      <c r="R183" s="249">
        <f>Q183*H183</f>
        <v>0</v>
      </c>
      <c r="S183" s="249">
        <v>0</v>
      </c>
      <c r="T183" s="250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51" t="s">
        <v>214</v>
      </c>
      <c r="AT183" s="251" t="s">
        <v>175</v>
      </c>
      <c r="AU183" s="251" t="s">
        <v>85</v>
      </c>
      <c r="AY183" s="14" t="s">
        <v>172</v>
      </c>
      <c r="BE183" s="252">
        <f>IF(N183="základní",J183,0)</f>
        <v>0</v>
      </c>
      <c r="BF183" s="252">
        <f>IF(N183="snížená",J183,0)</f>
        <v>0</v>
      </c>
      <c r="BG183" s="252">
        <f>IF(N183="zákl. přenesená",J183,0)</f>
        <v>0</v>
      </c>
      <c r="BH183" s="252">
        <f>IF(N183="sníž. přenesená",J183,0)</f>
        <v>0</v>
      </c>
      <c r="BI183" s="252">
        <f>IF(N183="nulová",J183,0)</f>
        <v>0</v>
      </c>
      <c r="BJ183" s="14" t="s">
        <v>83</v>
      </c>
      <c r="BK183" s="252">
        <f>ROUND(I183*H183,2)</f>
        <v>0</v>
      </c>
      <c r="BL183" s="14" t="s">
        <v>214</v>
      </c>
      <c r="BM183" s="251" t="s">
        <v>655</v>
      </c>
    </row>
    <row r="184" s="2" customFormat="1" ht="24.15" customHeight="1">
      <c r="A184" s="35"/>
      <c r="B184" s="36"/>
      <c r="C184" s="239" t="s">
        <v>285</v>
      </c>
      <c r="D184" s="239" t="s">
        <v>175</v>
      </c>
      <c r="E184" s="240" t="s">
        <v>656</v>
      </c>
      <c r="F184" s="241" t="s">
        <v>657</v>
      </c>
      <c r="G184" s="242" t="s">
        <v>213</v>
      </c>
      <c r="H184" s="243">
        <v>16</v>
      </c>
      <c r="I184" s="244"/>
      <c r="J184" s="245">
        <f>ROUND(I184*H184,2)</f>
        <v>0</v>
      </c>
      <c r="K184" s="246"/>
      <c r="L184" s="41"/>
      <c r="M184" s="247" t="s">
        <v>1</v>
      </c>
      <c r="N184" s="248" t="s">
        <v>41</v>
      </c>
      <c r="O184" s="88"/>
      <c r="P184" s="249">
        <f>O184*H184</f>
        <v>0</v>
      </c>
      <c r="Q184" s="249">
        <v>0.00084230000000000004</v>
      </c>
      <c r="R184" s="249">
        <f>Q184*H184</f>
        <v>0.013476800000000001</v>
      </c>
      <c r="S184" s="249">
        <v>0</v>
      </c>
      <c r="T184" s="250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51" t="s">
        <v>214</v>
      </c>
      <c r="AT184" s="251" t="s">
        <v>175</v>
      </c>
      <c r="AU184" s="251" t="s">
        <v>85</v>
      </c>
      <c r="AY184" s="14" t="s">
        <v>172</v>
      </c>
      <c r="BE184" s="252">
        <f>IF(N184="základní",J184,0)</f>
        <v>0</v>
      </c>
      <c r="BF184" s="252">
        <f>IF(N184="snížená",J184,0)</f>
        <v>0</v>
      </c>
      <c r="BG184" s="252">
        <f>IF(N184="zákl. přenesená",J184,0)</f>
        <v>0</v>
      </c>
      <c r="BH184" s="252">
        <f>IF(N184="sníž. přenesená",J184,0)</f>
        <v>0</v>
      </c>
      <c r="BI184" s="252">
        <f>IF(N184="nulová",J184,0)</f>
        <v>0</v>
      </c>
      <c r="BJ184" s="14" t="s">
        <v>83</v>
      </c>
      <c r="BK184" s="252">
        <f>ROUND(I184*H184,2)</f>
        <v>0</v>
      </c>
      <c r="BL184" s="14" t="s">
        <v>214</v>
      </c>
      <c r="BM184" s="251" t="s">
        <v>658</v>
      </c>
    </row>
    <row r="185" s="2" customFormat="1" ht="24.15" customHeight="1">
      <c r="A185" s="35"/>
      <c r="B185" s="36"/>
      <c r="C185" s="239" t="s">
        <v>289</v>
      </c>
      <c r="D185" s="239" t="s">
        <v>175</v>
      </c>
      <c r="E185" s="240" t="s">
        <v>1290</v>
      </c>
      <c r="F185" s="241" t="s">
        <v>1291</v>
      </c>
      <c r="G185" s="242" t="s">
        <v>213</v>
      </c>
      <c r="H185" s="243">
        <v>2</v>
      </c>
      <c r="I185" s="244"/>
      <c r="J185" s="245">
        <f>ROUND(I185*H185,2)</f>
        <v>0</v>
      </c>
      <c r="K185" s="246"/>
      <c r="L185" s="41"/>
      <c r="M185" s="247" t="s">
        <v>1</v>
      </c>
      <c r="N185" s="248" t="s">
        <v>41</v>
      </c>
      <c r="O185" s="88"/>
      <c r="P185" s="249">
        <f>O185*H185</f>
        <v>0</v>
      </c>
      <c r="Q185" s="249">
        <v>0.0014400000000000001</v>
      </c>
      <c r="R185" s="249">
        <f>Q185*H185</f>
        <v>0.0028800000000000002</v>
      </c>
      <c r="S185" s="249">
        <v>0</v>
      </c>
      <c r="T185" s="250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51" t="s">
        <v>214</v>
      </c>
      <c r="AT185" s="251" t="s">
        <v>175</v>
      </c>
      <c r="AU185" s="251" t="s">
        <v>85</v>
      </c>
      <c r="AY185" s="14" t="s">
        <v>172</v>
      </c>
      <c r="BE185" s="252">
        <f>IF(N185="základní",J185,0)</f>
        <v>0</v>
      </c>
      <c r="BF185" s="252">
        <f>IF(N185="snížená",J185,0)</f>
        <v>0</v>
      </c>
      <c r="BG185" s="252">
        <f>IF(N185="zákl. přenesená",J185,0)</f>
        <v>0</v>
      </c>
      <c r="BH185" s="252">
        <f>IF(N185="sníž. přenesená",J185,0)</f>
        <v>0</v>
      </c>
      <c r="BI185" s="252">
        <f>IF(N185="nulová",J185,0)</f>
        <v>0</v>
      </c>
      <c r="BJ185" s="14" t="s">
        <v>83</v>
      </c>
      <c r="BK185" s="252">
        <f>ROUND(I185*H185,2)</f>
        <v>0</v>
      </c>
      <c r="BL185" s="14" t="s">
        <v>214</v>
      </c>
      <c r="BM185" s="251" t="s">
        <v>1292</v>
      </c>
    </row>
    <row r="186" s="2" customFormat="1" ht="24.15" customHeight="1">
      <c r="A186" s="35"/>
      <c r="B186" s="36"/>
      <c r="C186" s="239" t="s">
        <v>293</v>
      </c>
      <c r="D186" s="239" t="s">
        <v>175</v>
      </c>
      <c r="E186" s="240" t="s">
        <v>1293</v>
      </c>
      <c r="F186" s="241" t="s">
        <v>1294</v>
      </c>
      <c r="G186" s="242" t="s">
        <v>213</v>
      </c>
      <c r="H186" s="243">
        <v>6</v>
      </c>
      <c r="I186" s="244"/>
      <c r="J186" s="245">
        <f>ROUND(I186*H186,2)</f>
        <v>0</v>
      </c>
      <c r="K186" s="246"/>
      <c r="L186" s="41"/>
      <c r="M186" s="247" t="s">
        <v>1</v>
      </c>
      <c r="N186" s="248" t="s">
        <v>41</v>
      </c>
      <c r="O186" s="88"/>
      <c r="P186" s="249">
        <f>O186*H186</f>
        <v>0</v>
      </c>
      <c r="Q186" s="249">
        <v>0.00281</v>
      </c>
      <c r="R186" s="249">
        <f>Q186*H186</f>
        <v>0.01686</v>
      </c>
      <c r="S186" s="249">
        <v>0</v>
      </c>
      <c r="T186" s="250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51" t="s">
        <v>214</v>
      </c>
      <c r="AT186" s="251" t="s">
        <v>175</v>
      </c>
      <c r="AU186" s="251" t="s">
        <v>85</v>
      </c>
      <c r="AY186" s="14" t="s">
        <v>172</v>
      </c>
      <c r="BE186" s="252">
        <f>IF(N186="základní",J186,0)</f>
        <v>0</v>
      </c>
      <c r="BF186" s="252">
        <f>IF(N186="snížená",J186,0)</f>
        <v>0</v>
      </c>
      <c r="BG186" s="252">
        <f>IF(N186="zákl. přenesená",J186,0)</f>
        <v>0</v>
      </c>
      <c r="BH186" s="252">
        <f>IF(N186="sníž. přenesená",J186,0)</f>
        <v>0</v>
      </c>
      <c r="BI186" s="252">
        <f>IF(N186="nulová",J186,0)</f>
        <v>0</v>
      </c>
      <c r="BJ186" s="14" t="s">
        <v>83</v>
      </c>
      <c r="BK186" s="252">
        <f>ROUND(I186*H186,2)</f>
        <v>0</v>
      </c>
      <c r="BL186" s="14" t="s">
        <v>214</v>
      </c>
      <c r="BM186" s="251" t="s">
        <v>1295</v>
      </c>
    </row>
    <row r="187" s="2" customFormat="1" ht="37.8" customHeight="1">
      <c r="A187" s="35"/>
      <c r="B187" s="36"/>
      <c r="C187" s="239" t="s">
        <v>297</v>
      </c>
      <c r="D187" s="239" t="s">
        <v>175</v>
      </c>
      <c r="E187" s="240" t="s">
        <v>659</v>
      </c>
      <c r="F187" s="241" t="s">
        <v>660</v>
      </c>
      <c r="G187" s="242" t="s">
        <v>213</v>
      </c>
      <c r="H187" s="243">
        <v>16</v>
      </c>
      <c r="I187" s="244"/>
      <c r="J187" s="245">
        <f>ROUND(I187*H187,2)</f>
        <v>0</v>
      </c>
      <c r="K187" s="246"/>
      <c r="L187" s="41"/>
      <c r="M187" s="247" t="s">
        <v>1</v>
      </c>
      <c r="N187" s="248" t="s">
        <v>41</v>
      </c>
      <c r="O187" s="88"/>
      <c r="P187" s="249">
        <f>O187*H187</f>
        <v>0</v>
      </c>
      <c r="Q187" s="249">
        <v>4.206E-05</v>
      </c>
      <c r="R187" s="249">
        <f>Q187*H187</f>
        <v>0.00067296000000000001</v>
      </c>
      <c r="S187" s="249">
        <v>0</v>
      </c>
      <c r="T187" s="250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51" t="s">
        <v>214</v>
      </c>
      <c r="AT187" s="251" t="s">
        <v>175</v>
      </c>
      <c r="AU187" s="251" t="s">
        <v>85</v>
      </c>
      <c r="AY187" s="14" t="s">
        <v>172</v>
      </c>
      <c r="BE187" s="252">
        <f>IF(N187="základní",J187,0)</f>
        <v>0</v>
      </c>
      <c r="BF187" s="252">
        <f>IF(N187="snížená",J187,0)</f>
        <v>0</v>
      </c>
      <c r="BG187" s="252">
        <f>IF(N187="zákl. přenesená",J187,0)</f>
        <v>0</v>
      </c>
      <c r="BH187" s="252">
        <f>IF(N187="sníž. přenesená",J187,0)</f>
        <v>0</v>
      </c>
      <c r="BI187" s="252">
        <f>IF(N187="nulová",J187,0)</f>
        <v>0</v>
      </c>
      <c r="BJ187" s="14" t="s">
        <v>83</v>
      </c>
      <c r="BK187" s="252">
        <f>ROUND(I187*H187,2)</f>
        <v>0</v>
      </c>
      <c r="BL187" s="14" t="s">
        <v>214</v>
      </c>
      <c r="BM187" s="251" t="s">
        <v>661</v>
      </c>
    </row>
    <row r="188" s="2" customFormat="1" ht="37.8" customHeight="1">
      <c r="A188" s="35"/>
      <c r="B188" s="36"/>
      <c r="C188" s="239" t="s">
        <v>301</v>
      </c>
      <c r="D188" s="239" t="s">
        <v>175</v>
      </c>
      <c r="E188" s="240" t="s">
        <v>1296</v>
      </c>
      <c r="F188" s="241" t="s">
        <v>1297</v>
      </c>
      <c r="G188" s="242" t="s">
        <v>213</v>
      </c>
      <c r="H188" s="243">
        <v>8</v>
      </c>
      <c r="I188" s="244"/>
      <c r="J188" s="245">
        <f>ROUND(I188*H188,2)</f>
        <v>0</v>
      </c>
      <c r="K188" s="246"/>
      <c r="L188" s="41"/>
      <c r="M188" s="247" t="s">
        <v>1</v>
      </c>
      <c r="N188" s="248" t="s">
        <v>41</v>
      </c>
      <c r="O188" s="88"/>
      <c r="P188" s="249">
        <f>O188*H188</f>
        <v>0</v>
      </c>
      <c r="Q188" s="249">
        <v>0.00024000000000000001</v>
      </c>
      <c r="R188" s="249">
        <f>Q188*H188</f>
        <v>0.0019200000000000001</v>
      </c>
      <c r="S188" s="249">
        <v>0</v>
      </c>
      <c r="T188" s="250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51" t="s">
        <v>214</v>
      </c>
      <c r="AT188" s="251" t="s">
        <v>175</v>
      </c>
      <c r="AU188" s="251" t="s">
        <v>85</v>
      </c>
      <c r="AY188" s="14" t="s">
        <v>172</v>
      </c>
      <c r="BE188" s="252">
        <f>IF(N188="základní",J188,0)</f>
        <v>0</v>
      </c>
      <c r="BF188" s="252">
        <f>IF(N188="snížená",J188,0)</f>
        <v>0</v>
      </c>
      <c r="BG188" s="252">
        <f>IF(N188="zákl. přenesená",J188,0)</f>
        <v>0</v>
      </c>
      <c r="BH188" s="252">
        <f>IF(N188="sníž. přenesená",J188,0)</f>
        <v>0</v>
      </c>
      <c r="BI188" s="252">
        <f>IF(N188="nulová",J188,0)</f>
        <v>0</v>
      </c>
      <c r="BJ188" s="14" t="s">
        <v>83</v>
      </c>
      <c r="BK188" s="252">
        <f>ROUND(I188*H188,2)</f>
        <v>0</v>
      </c>
      <c r="BL188" s="14" t="s">
        <v>214</v>
      </c>
      <c r="BM188" s="251" t="s">
        <v>1298</v>
      </c>
    </row>
    <row r="189" s="2" customFormat="1" ht="24.15" customHeight="1">
      <c r="A189" s="35"/>
      <c r="B189" s="36"/>
      <c r="C189" s="239" t="s">
        <v>305</v>
      </c>
      <c r="D189" s="239" t="s">
        <v>175</v>
      </c>
      <c r="E189" s="240" t="s">
        <v>662</v>
      </c>
      <c r="F189" s="241" t="s">
        <v>663</v>
      </c>
      <c r="G189" s="242" t="s">
        <v>178</v>
      </c>
      <c r="H189" s="243">
        <v>2</v>
      </c>
      <c r="I189" s="244"/>
      <c r="J189" s="245">
        <f>ROUND(I189*H189,2)</f>
        <v>0</v>
      </c>
      <c r="K189" s="246"/>
      <c r="L189" s="41"/>
      <c r="M189" s="247" t="s">
        <v>1</v>
      </c>
      <c r="N189" s="248" t="s">
        <v>41</v>
      </c>
      <c r="O189" s="88"/>
      <c r="P189" s="249">
        <f>O189*H189</f>
        <v>0</v>
      </c>
      <c r="Q189" s="249">
        <v>0</v>
      </c>
      <c r="R189" s="249">
        <f>Q189*H189</f>
        <v>0</v>
      </c>
      <c r="S189" s="249">
        <v>0</v>
      </c>
      <c r="T189" s="250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51" t="s">
        <v>214</v>
      </c>
      <c r="AT189" s="251" t="s">
        <v>175</v>
      </c>
      <c r="AU189" s="251" t="s">
        <v>85</v>
      </c>
      <c r="AY189" s="14" t="s">
        <v>172</v>
      </c>
      <c r="BE189" s="252">
        <f>IF(N189="základní",J189,0)</f>
        <v>0</v>
      </c>
      <c r="BF189" s="252">
        <f>IF(N189="snížená",J189,0)</f>
        <v>0</v>
      </c>
      <c r="BG189" s="252">
        <f>IF(N189="zákl. přenesená",J189,0)</f>
        <v>0</v>
      </c>
      <c r="BH189" s="252">
        <f>IF(N189="sníž. přenesená",J189,0)</f>
        <v>0</v>
      </c>
      <c r="BI189" s="252">
        <f>IF(N189="nulová",J189,0)</f>
        <v>0</v>
      </c>
      <c r="BJ189" s="14" t="s">
        <v>83</v>
      </c>
      <c r="BK189" s="252">
        <f>ROUND(I189*H189,2)</f>
        <v>0</v>
      </c>
      <c r="BL189" s="14" t="s">
        <v>214</v>
      </c>
      <c r="BM189" s="251" t="s">
        <v>664</v>
      </c>
    </row>
    <row r="190" s="2" customFormat="1" ht="24.15" customHeight="1">
      <c r="A190" s="35"/>
      <c r="B190" s="36"/>
      <c r="C190" s="239" t="s">
        <v>309</v>
      </c>
      <c r="D190" s="239" t="s">
        <v>175</v>
      </c>
      <c r="E190" s="240" t="s">
        <v>1299</v>
      </c>
      <c r="F190" s="241" t="s">
        <v>1300</v>
      </c>
      <c r="G190" s="242" t="s">
        <v>178</v>
      </c>
      <c r="H190" s="243">
        <v>1</v>
      </c>
      <c r="I190" s="244"/>
      <c r="J190" s="245">
        <f>ROUND(I190*H190,2)</f>
        <v>0</v>
      </c>
      <c r="K190" s="246"/>
      <c r="L190" s="41"/>
      <c r="M190" s="247" t="s">
        <v>1</v>
      </c>
      <c r="N190" s="248" t="s">
        <v>41</v>
      </c>
      <c r="O190" s="88"/>
      <c r="P190" s="249">
        <f>O190*H190</f>
        <v>0</v>
      </c>
      <c r="Q190" s="249">
        <v>0.00022000000000000001</v>
      </c>
      <c r="R190" s="249">
        <f>Q190*H190</f>
        <v>0.00022000000000000001</v>
      </c>
      <c r="S190" s="249">
        <v>0</v>
      </c>
      <c r="T190" s="250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51" t="s">
        <v>214</v>
      </c>
      <c r="AT190" s="251" t="s">
        <v>175</v>
      </c>
      <c r="AU190" s="251" t="s">
        <v>85</v>
      </c>
      <c r="AY190" s="14" t="s">
        <v>172</v>
      </c>
      <c r="BE190" s="252">
        <f>IF(N190="základní",J190,0)</f>
        <v>0</v>
      </c>
      <c r="BF190" s="252">
        <f>IF(N190="snížená",J190,0)</f>
        <v>0</v>
      </c>
      <c r="BG190" s="252">
        <f>IF(N190="zákl. přenesená",J190,0)</f>
        <v>0</v>
      </c>
      <c r="BH190" s="252">
        <f>IF(N190="sníž. přenesená",J190,0)</f>
        <v>0</v>
      </c>
      <c r="BI190" s="252">
        <f>IF(N190="nulová",J190,0)</f>
        <v>0</v>
      </c>
      <c r="BJ190" s="14" t="s">
        <v>83</v>
      </c>
      <c r="BK190" s="252">
        <f>ROUND(I190*H190,2)</f>
        <v>0</v>
      </c>
      <c r="BL190" s="14" t="s">
        <v>214</v>
      </c>
      <c r="BM190" s="251" t="s">
        <v>1301</v>
      </c>
    </row>
    <row r="191" s="2" customFormat="1" ht="21.75" customHeight="1">
      <c r="A191" s="35"/>
      <c r="B191" s="36"/>
      <c r="C191" s="239" t="s">
        <v>313</v>
      </c>
      <c r="D191" s="239" t="s">
        <v>175</v>
      </c>
      <c r="E191" s="240" t="s">
        <v>665</v>
      </c>
      <c r="F191" s="241" t="s">
        <v>666</v>
      </c>
      <c r="G191" s="242" t="s">
        <v>178</v>
      </c>
      <c r="H191" s="243">
        <v>1</v>
      </c>
      <c r="I191" s="244"/>
      <c r="J191" s="245">
        <f>ROUND(I191*H191,2)</f>
        <v>0</v>
      </c>
      <c r="K191" s="246"/>
      <c r="L191" s="41"/>
      <c r="M191" s="247" t="s">
        <v>1</v>
      </c>
      <c r="N191" s="248" t="s">
        <v>41</v>
      </c>
      <c r="O191" s="88"/>
      <c r="P191" s="249">
        <f>O191*H191</f>
        <v>0</v>
      </c>
      <c r="Q191" s="249">
        <v>0.00011957</v>
      </c>
      <c r="R191" s="249">
        <f>Q191*H191</f>
        <v>0.00011957</v>
      </c>
      <c r="S191" s="249">
        <v>0</v>
      </c>
      <c r="T191" s="250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51" t="s">
        <v>214</v>
      </c>
      <c r="AT191" s="251" t="s">
        <v>175</v>
      </c>
      <c r="AU191" s="251" t="s">
        <v>85</v>
      </c>
      <c r="AY191" s="14" t="s">
        <v>172</v>
      </c>
      <c r="BE191" s="252">
        <f>IF(N191="základní",J191,0)</f>
        <v>0</v>
      </c>
      <c r="BF191" s="252">
        <f>IF(N191="snížená",J191,0)</f>
        <v>0</v>
      </c>
      <c r="BG191" s="252">
        <f>IF(N191="zákl. přenesená",J191,0)</f>
        <v>0</v>
      </c>
      <c r="BH191" s="252">
        <f>IF(N191="sníž. přenesená",J191,0)</f>
        <v>0</v>
      </c>
      <c r="BI191" s="252">
        <f>IF(N191="nulová",J191,0)</f>
        <v>0</v>
      </c>
      <c r="BJ191" s="14" t="s">
        <v>83</v>
      </c>
      <c r="BK191" s="252">
        <f>ROUND(I191*H191,2)</f>
        <v>0</v>
      </c>
      <c r="BL191" s="14" t="s">
        <v>214</v>
      </c>
      <c r="BM191" s="251" t="s">
        <v>667</v>
      </c>
    </row>
    <row r="192" s="2" customFormat="1" ht="24.15" customHeight="1">
      <c r="A192" s="35"/>
      <c r="B192" s="36"/>
      <c r="C192" s="239" t="s">
        <v>317</v>
      </c>
      <c r="D192" s="239" t="s">
        <v>175</v>
      </c>
      <c r="E192" s="240" t="s">
        <v>1302</v>
      </c>
      <c r="F192" s="241" t="s">
        <v>1303</v>
      </c>
      <c r="G192" s="242" t="s">
        <v>178</v>
      </c>
      <c r="H192" s="243">
        <v>1</v>
      </c>
      <c r="I192" s="244"/>
      <c r="J192" s="245">
        <f>ROUND(I192*H192,2)</f>
        <v>0</v>
      </c>
      <c r="K192" s="246"/>
      <c r="L192" s="41"/>
      <c r="M192" s="247" t="s">
        <v>1</v>
      </c>
      <c r="N192" s="248" t="s">
        <v>41</v>
      </c>
      <c r="O192" s="88"/>
      <c r="P192" s="249">
        <f>O192*H192</f>
        <v>0</v>
      </c>
      <c r="Q192" s="249">
        <v>0.00051999999999999995</v>
      </c>
      <c r="R192" s="249">
        <f>Q192*H192</f>
        <v>0.00051999999999999995</v>
      </c>
      <c r="S192" s="249">
        <v>0</v>
      </c>
      <c r="T192" s="250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51" t="s">
        <v>214</v>
      </c>
      <c r="AT192" s="251" t="s">
        <v>175</v>
      </c>
      <c r="AU192" s="251" t="s">
        <v>85</v>
      </c>
      <c r="AY192" s="14" t="s">
        <v>172</v>
      </c>
      <c r="BE192" s="252">
        <f>IF(N192="základní",J192,0)</f>
        <v>0</v>
      </c>
      <c r="BF192" s="252">
        <f>IF(N192="snížená",J192,0)</f>
        <v>0</v>
      </c>
      <c r="BG192" s="252">
        <f>IF(N192="zákl. přenesená",J192,0)</f>
        <v>0</v>
      </c>
      <c r="BH192" s="252">
        <f>IF(N192="sníž. přenesená",J192,0)</f>
        <v>0</v>
      </c>
      <c r="BI192" s="252">
        <f>IF(N192="nulová",J192,0)</f>
        <v>0</v>
      </c>
      <c r="BJ192" s="14" t="s">
        <v>83</v>
      </c>
      <c r="BK192" s="252">
        <f>ROUND(I192*H192,2)</f>
        <v>0</v>
      </c>
      <c r="BL192" s="14" t="s">
        <v>214</v>
      </c>
      <c r="BM192" s="251" t="s">
        <v>1304</v>
      </c>
    </row>
    <row r="193" s="2" customFormat="1" ht="24.15" customHeight="1">
      <c r="A193" s="35"/>
      <c r="B193" s="36"/>
      <c r="C193" s="239" t="s">
        <v>321</v>
      </c>
      <c r="D193" s="239" t="s">
        <v>175</v>
      </c>
      <c r="E193" s="240" t="s">
        <v>1305</v>
      </c>
      <c r="F193" s="241" t="s">
        <v>1306</v>
      </c>
      <c r="G193" s="242" t="s">
        <v>178</v>
      </c>
      <c r="H193" s="243">
        <v>1</v>
      </c>
      <c r="I193" s="244"/>
      <c r="J193" s="245">
        <f>ROUND(I193*H193,2)</f>
        <v>0</v>
      </c>
      <c r="K193" s="246"/>
      <c r="L193" s="41"/>
      <c r="M193" s="247" t="s">
        <v>1</v>
      </c>
      <c r="N193" s="248" t="s">
        <v>41</v>
      </c>
      <c r="O193" s="88"/>
      <c r="P193" s="249">
        <f>O193*H193</f>
        <v>0</v>
      </c>
      <c r="Q193" s="249">
        <v>0.00081999999999999998</v>
      </c>
      <c r="R193" s="249">
        <f>Q193*H193</f>
        <v>0.00081999999999999998</v>
      </c>
      <c r="S193" s="249">
        <v>0</v>
      </c>
      <c r="T193" s="250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51" t="s">
        <v>214</v>
      </c>
      <c r="AT193" s="251" t="s">
        <v>175</v>
      </c>
      <c r="AU193" s="251" t="s">
        <v>85</v>
      </c>
      <c r="AY193" s="14" t="s">
        <v>172</v>
      </c>
      <c r="BE193" s="252">
        <f>IF(N193="základní",J193,0)</f>
        <v>0</v>
      </c>
      <c r="BF193" s="252">
        <f>IF(N193="snížená",J193,0)</f>
        <v>0</v>
      </c>
      <c r="BG193" s="252">
        <f>IF(N193="zákl. přenesená",J193,0)</f>
        <v>0</v>
      </c>
      <c r="BH193" s="252">
        <f>IF(N193="sníž. přenesená",J193,0)</f>
        <v>0</v>
      </c>
      <c r="BI193" s="252">
        <f>IF(N193="nulová",J193,0)</f>
        <v>0</v>
      </c>
      <c r="BJ193" s="14" t="s">
        <v>83</v>
      </c>
      <c r="BK193" s="252">
        <f>ROUND(I193*H193,2)</f>
        <v>0</v>
      </c>
      <c r="BL193" s="14" t="s">
        <v>214</v>
      </c>
      <c r="BM193" s="251" t="s">
        <v>1307</v>
      </c>
    </row>
    <row r="194" s="2" customFormat="1" ht="16.5" customHeight="1">
      <c r="A194" s="35"/>
      <c r="B194" s="36"/>
      <c r="C194" s="239" t="s">
        <v>325</v>
      </c>
      <c r="D194" s="239" t="s">
        <v>175</v>
      </c>
      <c r="E194" s="240" t="s">
        <v>1308</v>
      </c>
      <c r="F194" s="241" t="s">
        <v>1309</v>
      </c>
      <c r="G194" s="242" t="s">
        <v>178</v>
      </c>
      <c r="H194" s="243">
        <v>1</v>
      </c>
      <c r="I194" s="244"/>
      <c r="J194" s="245">
        <f>ROUND(I194*H194,2)</f>
        <v>0</v>
      </c>
      <c r="K194" s="246"/>
      <c r="L194" s="41"/>
      <c r="M194" s="247" t="s">
        <v>1</v>
      </c>
      <c r="N194" s="248" t="s">
        <v>41</v>
      </c>
      <c r="O194" s="88"/>
      <c r="P194" s="249">
        <f>O194*H194</f>
        <v>0</v>
      </c>
      <c r="Q194" s="249">
        <v>0.00076999999999999996</v>
      </c>
      <c r="R194" s="249">
        <f>Q194*H194</f>
        <v>0.00076999999999999996</v>
      </c>
      <c r="S194" s="249">
        <v>0</v>
      </c>
      <c r="T194" s="250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51" t="s">
        <v>214</v>
      </c>
      <c r="AT194" s="251" t="s">
        <v>175</v>
      </c>
      <c r="AU194" s="251" t="s">
        <v>85</v>
      </c>
      <c r="AY194" s="14" t="s">
        <v>172</v>
      </c>
      <c r="BE194" s="252">
        <f>IF(N194="základní",J194,0)</f>
        <v>0</v>
      </c>
      <c r="BF194" s="252">
        <f>IF(N194="snížená",J194,0)</f>
        <v>0</v>
      </c>
      <c r="BG194" s="252">
        <f>IF(N194="zákl. přenesená",J194,0)</f>
        <v>0</v>
      </c>
      <c r="BH194" s="252">
        <f>IF(N194="sníž. přenesená",J194,0)</f>
        <v>0</v>
      </c>
      <c r="BI194" s="252">
        <f>IF(N194="nulová",J194,0)</f>
        <v>0</v>
      </c>
      <c r="BJ194" s="14" t="s">
        <v>83</v>
      </c>
      <c r="BK194" s="252">
        <f>ROUND(I194*H194,2)</f>
        <v>0</v>
      </c>
      <c r="BL194" s="14" t="s">
        <v>214</v>
      </c>
      <c r="BM194" s="251" t="s">
        <v>1310</v>
      </c>
    </row>
    <row r="195" s="2" customFormat="1" ht="21.75" customHeight="1">
      <c r="A195" s="35"/>
      <c r="B195" s="36"/>
      <c r="C195" s="239" t="s">
        <v>333</v>
      </c>
      <c r="D195" s="239" t="s">
        <v>175</v>
      </c>
      <c r="E195" s="240" t="s">
        <v>668</v>
      </c>
      <c r="F195" s="241" t="s">
        <v>669</v>
      </c>
      <c r="G195" s="242" t="s">
        <v>178</v>
      </c>
      <c r="H195" s="243">
        <v>3</v>
      </c>
      <c r="I195" s="244"/>
      <c r="J195" s="245">
        <f>ROUND(I195*H195,2)</f>
        <v>0</v>
      </c>
      <c r="K195" s="246"/>
      <c r="L195" s="41"/>
      <c r="M195" s="247" t="s">
        <v>1</v>
      </c>
      <c r="N195" s="248" t="s">
        <v>41</v>
      </c>
      <c r="O195" s="88"/>
      <c r="P195" s="249">
        <f>O195*H195</f>
        <v>0</v>
      </c>
      <c r="Q195" s="249">
        <v>0.00020956999999999999</v>
      </c>
      <c r="R195" s="249">
        <f>Q195*H195</f>
        <v>0.00062870999999999999</v>
      </c>
      <c r="S195" s="249">
        <v>0</v>
      </c>
      <c r="T195" s="250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51" t="s">
        <v>214</v>
      </c>
      <c r="AT195" s="251" t="s">
        <v>175</v>
      </c>
      <c r="AU195" s="251" t="s">
        <v>85</v>
      </c>
      <c r="AY195" s="14" t="s">
        <v>172</v>
      </c>
      <c r="BE195" s="252">
        <f>IF(N195="základní",J195,0)</f>
        <v>0</v>
      </c>
      <c r="BF195" s="252">
        <f>IF(N195="snížená",J195,0)</f>
        <v>0</v>
      </c>
      <c r="BG195" s="252">
        <f>IF(N195="zákl. přenesená",J195,0)</f>
        <v>0</v>
      </c>
      <c r="BH195" s="252">
        <f>IF(N195="sníž. přenesená",J195,0)</f>
        <v>0</v>
      </c>
      <c r="BI195" s="252">
        <f>IF(N195="nulová",J195,0)</f>
        <v>0</v>
      </c>
      <c r="BJ195" s="14" t="s">
        <v>83</v>
      </c>
      <c r="BK195" s="252">
        <f>ROUND(I195*H195,2)</f>
        <v>0</v>
      </c>
      <c r="BL195" s="14" t="s">
        <v>214</v>
      </c>
      <c r="BM195" s="251" t="s">
        <v>670</v>
      </c>
    </row>
    <row r="196" s="2" customFormat="1" ht="21.75" customHeight="1">
      <c r="A196" s="35"/>
      <c r="B196" s="36"/>
      <c r="C196" s="239" t="s">
        <v>338</v>
      </c>
      <c r="D196" s="239" t="s">
        <v>175</v>
      </c>
      <c r="E196" s="240" t="s">
        <v>1311</v>
      </c>
      <c r="F196" s="241" t="s">
        <v>1312</v>
      </c>
      <c r="G196" s="242" t="s">
        <v>178</v>
      </c>
      <c r="H196" s="243">
        <v>2</v>
      </c>
      <c r="I196" s="244"/>
      <c r="J196" s="245">
        <f>ROUND(I196*H196,2)</f>
        <v>0</v>
      </c>
      <c r="K196" s="246"/>
      <c r="L196" s="41"/>
      <c r="M196" s="247" t="s">
        <v>1</v>
      </c>
      <c r="N196" s="248" t="s">
        <v>41</v>
      </c>
      <c r="O196" s="88"/>
      <c r="P196" s="249">
        <f>O196*H196</f>
        <v>0</v>
      </c>
      <c r="Q196" s="249">
        <v>0.00050000000000000001</v>
      </c>
      <c r="R196" s="249">
        <f>Q196*H196</f>
        <v>0.001</v>
      </c>
      <c r="S196" s="249">
        <v>0</v>
      </c>
      <c r="T196" s="250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51" t="s">
        <v>214</v>
      </c>
      <c r="AT196" s="251" t="s">
        <v>175</v>
      </c>
      <c r="AU196" s="251" t="s">
        <v>85</v>
      </c>
      <c r="AY196" s="14" t="s">
        <v>172</v>
      </c>
      <c r="BE196" s="252">
        <f>IF(N196="základní",J196,0)</f>
        <v>0</v>
      </c>
      <c r="BF196" s="252">
        <f>IF(N196="snížená",J196,0)</f>
        <v>0</v>
      </c>
      <c r="BG196" s="252">
        <f>IF(N196="zákl. přenesená",J196,0)</f>
        <v>0</v>
      </c>
      <c r="BH196" s="252">
        <f>IF(N196="sníž. přenesená",J196,0)</f>
        <v>0</v>
      </c>
      <c r="BI196" s="252">
        <f>IF(N196="nulová",J196,0)</f>
        <v>0</v>
      </c>
      <c r="BJ196" s="14" t="s">
        <v>83</v>
      </c>
      <c r="BK196" s="252">
        <f>ROUND(I196*H196,2)</f>
        <v>0</v>
      </c>
      <c r="BL196" s="14" t="s">
        <v>214</v>
      </c>
      <c r="BM196" s="251" t="s">
        <v>1313</v>
      </c>
    </row>
    <row r="197" s="2" customFormat="1" ht="21.75" customHeight="1">
      <c r="A197" s="35"/>
      <c r="B197" s="36"/>
      <c r="C197" s="239" t="s">
        <v>343</v>
      </c>
      <c r="D197" s="239" t="s">
        <v>175</v>
      </c>
      <c r="E197" s="240" t="s">
        <v>1314</v>
      </c>
      <c r="F197" s="241" t="s">
        <v>1315</v>
      </c>
      <c r="G197" s="242" t="s">
        <v>178</v>
      </c>
      <c r="H197" s="243">
        <v>2</v>
      </c>
      <c r="I197" s="244"/>
      <c r="J197" s="245">
        <f>ROUND(I197*H197,2)</f>
        <v>0</v>
      </c>
      <c r="K197" s="246"/>
      <c r="L197" s="41"/>
      <c r="M197" s="247" t="s">
        <v>1</v>
      </c>
      <c r="N197" s="248" t="s">
        <v>41</v>
      </c>
      <c r="O197" s="88"/>
      <c r="P197" s="249">
        <f>O197*H197</f>
        <v>0</v>
      </c>
      <c r="Q197" s="249">
        <v>0.00069999999999999999</v>
      </c>
      <c r="R197" s="249">
        <f>Q197*H197</f>
        <v>0.0014</v>
      </c>
      <c r="S197" s="249">
        <v>0</v>
      </c>
      <c r="T197" s="250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51" t="s">
        <v>214</v>
      </c>
      <c r="AT197" s="251" t="s">
        <v>175</v>
      </c>
      <c r="AU197" s="251" t="s">
        <v>85</v>
      </c>
      <c r="AY197" s="14" t="s">
        <v>172</v>
      </c>
      <c r="BE197" s="252">
        <f>IF(N197="základní",J197,0)</f>
        <v>0</v>
      </c>
      <c r="BF197" s="252">
        <f>IF(N197="snížená",J197,0)</f>
        <v>0</v>
      </c>
      <c r="BG197" s="252">
        <f>IF(N197="zákl. přenesená",J197,0)</f>
        <v>0</v>
      </c>
      <c r="BH197" s="252">
        <f>IF(N197="sníž. přenesená",J197,0)</f>
        <v>0</v>
      </c>
      <c r="BI197" s="252">
        <f>IF(N197="nulová",J197,0)</f>
        <v>0</v>
      </c>
      <c r="BJ197" s="14" t="s">
        <v>83</v>
      </c>
      <c r="BK197" s="252">
        <f>ROUND(I197*H197,2)</f>
        <v>0</v>
      </c>
      <c r="BL197" s="14" t="s">
        <v>214</v>
      </c>
      <c r="BM197" s="251" t="s">
        <v>1316</v>
      </c>
    </row>
    <row r="198" s="2" customFormat="1" ht="33" customHeight="1">
      <c r="A198" s="35"/>
      <c r="B198" s="36"/>
      <c r="C198" s="239" t="s">
        <v>347</v>
      </c>
      <c r="D198" s="239" t="s">
        <v>175</v>
      </c>
      <c r="E198" s="240" t="s">
        <v>671</v>
      </c>
      <c r="F198" s="241" t="s">
        <v>672</v>
      </c>
      <c r="G198" s="242" t="s">
        <v>178</v>
      </c>
      <c r="H198" s="243">
        <v>1</v>
      </c>
      <c r="I198" s="244"/>
      <c r="J198" s="245">
        <f>ROUND(I198*H198,2)</f>
        <v>0</v>
      </c>
      <c r="K198" s="246"/>
      <c r="L198" s="41"/>
      <c r="M198" s="247" t="s">
        <v>1</v>
      </c>
      <c r="N198" s="248" t="s">
        <v>41</v>
      </c>
      <c r="O198" s="88"/>
      <c r="P198" s="249">
        <f>O198*H198</f>
        <v>0</v>
      </c>
      <c r="Q198" s="249">
        <v>0.00199957</v>
      </c>
      <c r="R198" s="249">
        <f>Q198*H198</f>
        <v>0.00199957</v>
      </c>
      <c r="S198" s="249">
        <v>0</v>
      </c>
      <c r="T198" s="250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51" t="s">
        <v>214</v>
      </c>
      <c r="AT198" s="251" t="s">
        <v>175</v>
      </c>
      <c r="AU198" s="251" t="s">
        <v>85</v>
      </c>
      <c r="AY198" s="14" t="s">
        <v>172</v>
      </c>
      <c r="BE198" s="252">
        <f>IF(N198="základní",J198,0)</f>
        <v>0</v>
      </c>
      <c r="BF198" s="252">
        <f>IF(N198="snížená",J198,0)</f>
        <v>0</v>
      </c>
      <c r="BG198" s="252">
        <f>IF(N198="zákl. přenesená",J198,0)</f>
        <v>0</v>
      </c>
      <c r="BH198" s="252">
        <f>IF(N198="sníž. přenesená",J198,0)</f>
        <v>0</v>
      </c>
      <c r="BI198" s="252">
        <f>IF(N198="nulová",J198,0)</f>
        <v>0</v>
      </c>
      <c r="BJ198" s="14" t="s">
        <v>83</v>
      </c>
      <c r="BK198" s="252">
        <f>ROUND(I198*H198,2)</f>
        <v>0</v>
      </c>
      <c r="BL198" s="14" t="s">
        <v>214</v>
      </c>
      <c r="BM198" s="251" t="s">
        <v>673</v>
      </c>
    </row>
    <row r="199" s="2" customFormat="1" ht="24.15" customHeight="1">
      <c r="A199" s="35"/>
      <c r="B199" s="36"/>
      <c r="C199" s="239" t="s">
        <v>351</v>
      </c>
      <c r="D199" s="239" t="s">
        <v>175</v>
      </c>
      <c r="E199" s="240" t="s">
        <v>674</v>
      </c>
      <c r="F199" s="241" t="s">
        <v>675</v>
      </c>
      <c r="G199" s="242" t="s">
        <v>178</v>
      </c>
      <c r="H199" s="243">
        <v>1</v>
      </c>
      <c r="I199" s="244"/>
      <c r="J199" s="245">
        <f>ROUND(I199*H199,2)</f>
        <v>0</v>
      </c>
      <c r="K199" s="246"/>
      <c r="L199" s="41"/>
      <c r="M199" s="247" t="s">
        <v>1</v>
      </c>
      <c r="N199" s="248" t="s">
        <v>41</v>
      </c>
      <c r="O199" s="88"/>
      <c r="P199" s="249">
        <f>O199*H199</f>
        <v>0</v>
      </c>
      <c r="Q199" s="249">
        <v>0.00014956999999999999</v>
      </c>
      <c r="R199" s="249">
        <f>Q199*H199</f>
        <v>0.00014956999999999999</v>
      </c>
      <c r="S199" s="249">
        <v>0</v>
      </c>
      <c r="T199" s="250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51" t="s">
        <v>214</v>
      </c>
      <c r="AT199" s="251" t="s">
        <v>175</v>
      </c>
      <c r="AU199" s="251" t="s">
        <v>85</v>
      </c>
      <c r="AY199" s="14" t="s">
        <v>172</v>
      </c>
      <c r="BE199" s="252">
        <f>IF(N199="základní",J199,0)</f>
        <v>0</v>
      </c>
      <c r="BF199" s="252">
        <f>IF(N199="snížená",J199,0)</f>
        <v>0</v>
      </c>
      <c r="BG199" s="252">
        <f>IF(N199="zákl. přenesená",J199,0)</f>
        <v>0</v>
      </c>
      <c r="BH199" s="252">
        <f>IF(N199="sníž. přenesená",J199,0)</f>
        <v>0</v>
      </c>
      <c r="BI199" s="252">
        <f>IF(N199="nulová",J199,0)</f>
        <v>0</v>
      </c>
      <c r="BJ199" s="14" t="s">
        <v>83</v>
      </c>
      <c r="BK199" s="252">
        <f>ROUND(I199*H199,2)</f>
        <v>0</v>
      </c>
      <c r="BL199" s="14" t="s">
        <v>214</v>
      </c>
      <c r="BM199" s="251" t="s">
        <v>676</v>
      </c>
    </row>
    <row r="200" s="2" customFormat="1" ht="24.15" customHeight="1">
      <c r="A200" s="35"/>
      <c r="B200" s="36"/>
      <c r="C200" s="239" t="s">
        <v>355</v>
      </c>
      <c r="D200" s="239" t="s">
        <v>175</v>
      </c>
      <c r="E200" s="240" t="s">
        <v>677</v>
      </c>
      <c r="F200" s="241" t="s">
        <v>678</v>
      </c>
      <c r="G200" s="242" t="s">
        <v>213</v>
      </c>
      <c r="H200" s="243">
        <v>24</v>
      </c>
      <c r="I200" s="244"/>
      <c r="J200" s="245">
        <f>ROUND(I200*H200,2)</f>
        <v>0</v>
      </c>
      <c r="K200" s="246"/>
      <c r="L200" s="41"/>
      <c r="M200" s="247" t="s">
        <v>1</v>
      </c>
      <c r="N200" s="248" t="s">
        <v>41</v>
      </c>
      <c r="O200" s="88"/>
      <c r="P200" s="249">
        <f>O200*H200</f>
        <v>0</v>
      </c>
      <c r="Q200" s="249">
        <v>0.00039596999999999999</v>
      </c>
      <c r="R200" s="249">
        <f>Q200*H200</f>
        <v>0.0095032799999999994</v>
      </c>
      <c r="S200" s="249">
        <v>0</v>
      </c>
      <c r="T200" s="250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51" t="s">
        <v>214</v>
      </c>
      <c r="AT200" s="251" t="s">
        <v>175</v>
      </c>
      <c r="AU200" s="251" t="s">
        <v>85</v>
      </c>
      <c r="AY200" s="14" t="s">
        <v>172</v>
      </c>
      <c r="BE200" s="252">
        <f>IF(N200="základní",J200,0)</f>
        <v>0</v>
      </c>
      <c r="BF200" s="252">
        <f>IF(N200="snížená",J200,0)</f>
        <v>0</v>
      </c>
      <c r="BG200" s="252">
        <f>IF(N200="zákl. přenesená",J200,0)</f>
        <v>0</v>
      </c>
      <c r="BH200" s="252">
        <f>IF(N200="sníž. přenesená",J200,0)</f>
        <v>0</v>
      </c>
      <c r="BI200" s="252">
        <f>IF(N200="nulová",J200,0)</f>
        <v>0</v>
      </c>
      <c r="BJ200" s="14" t="s">
        <v>83</v>
      </c>
      <c r="BK200" s="252">
        <f>ROUND(I200*H200,2)</f>
        <v>0</v>
      </c>
      <c r="BL200" s="14" t="s">
        <v>214</v>
      </c>
      <c r="BM200" s="251" t="s">
        <v>679</v>
      </c>
    </row>
    <row r="201" s="2" customFormat="1" ht="21.75" customHeight="1">
      <c r="A201" s="35"/>
      <c r="B201" s="36"/>
      <c r="C201" s="239" t="s">
        <v>359</v>
      </c>
      <c r="D201" s="239" t="s">
        <v>175</v>
      </c>
      <c r="E201" s="240" t="s">
        <v>680</v>
      </c>
      <c r="F201" s="241" t="s">
        <v>681</v>
      </c>
      <c r="G201" s="242" t="s">
        <v>213</v>
      </c>
      <c r="H201" s="243">
        <v>24</v>
      </c>
      <c r="I201" s="244"/>
      <c r="J201" s="245">
        <f>ROUND(I201*H201,2)</f>
        <v>0</v>
      </c>
      <c r="K201" s="246"/>
      <c r="L201" s="41"/>
      <c r="M201" s="247" t="s">
        <v>1</v>
      </c>
      <c r="N201" s="248" t="s">
        <v>41</v>
      </c>
      <c r="O201" s="88"/>
      <c r="P201" s="249">
        <f>O201*H201</f>
        <v>0</v>
      </c>
      <c r="Q201" s="249">
        <v>1.0000000000000001E-05</v>
      </c>
      <c r="R201" s="249">
        <f>Q201*H201</f>
        <v>0.00024000000000000003</v>
      </c>
      <c r="S201" s="249">
        <v>0</v>
      </c>
      <c r="T201" s="250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51" t="s">
        <v>214</v>
      </c>
      <c r="AT201" s="251" t="s">
        <v>175</v>
      </c>
      <c r="AU201" s="251" t="s">
        <v>85</v>
      </c>
      <c r="AY201" s="14" t="s">
        <v>172</v>
      </c>
      <c r="BE201" s="252">
        <f>IF(N201="základní",J201,0)</f>
        <v>0</v>
      </c>
      <c r="BF201" s="252">
        <f>IF(N201="snížená",J201,0)</f>
        <v>0</v>
      </c>
      <c r="BG201" s="252">
        <f>IF(N201="zákl. přenesená",J201,0)</f>
        <v>0</v>
      </c>
      <c r="BH201" s="252">
        <f>IF(N201="sníž. přenesená",J201,0)</f>
        <v>0</v>
      </c>
      <c r="BI201" s="252">
        <f>IF(N201="nulová",J201,0)</f>
        <v>0</v>
      </c>
      <c r="BJ201" s="14" t="s">
        <v>83</v>
      </c>
      <c r="BK201" s="252">
        <f>ROUND(I201*H201,2)</f>
        <v>0</v>
      </c>
      <c r="BL201" s="14" t="s">
        <v>214</v>
      </c>
      <c r="BM201" s="251" t="s">
        <v>682</v>
      </c>
    </row>
    <row r="202" s="2" customFormat="1" ht="24.15" customHeight="1">
      <c r="A202" s="35"/>
      <c r="B202" s="36"/>
      <c r="C202" s="239" t="s">
        <v>363</v>
      </c>
      <c r="D202" s="239" t="s">
        <v>175</v>
      </c>
      <c r="E202" s="240" t="s">
        <v>683</v>
      </c>
      <c r="F202" s="241" t="s">
        <v>684</v>
      </c>
      <c r="G202" s="242" t="s">
        <v>227</v>
      </c>
      <c r="H202" s="264"/>
      <c r="I202" s="244"/>
      <c r="J202" s="245">
        <f>ROUND(I202*H202,2)</f>
        <v>0</v>
      </c>
      <c r="K202" s="246"/>
      <c r="L202" s="41"/>
      <c r="M202" s="247" t="s">
        <v>1</v>
      </c>
      <c r="N202" s="248" t="s">
        <v>41</v>
      </c>
      <c r="O202" s="88"/>
      <c r="P202" s="249">
        <f>O202*H202</f>
        <v>0</v>
      </c>
      <c r="Q202" s="249">
        <v>0</v>
      </c>
      <c r="R202" s="249">
        <f>Q202*H202</f>
        <v>0</v>
      </c>
      <c r="S202" s="249">
        <v>0</v>
      </c>
      <c r="T202" s="250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51" t="s">
        <v>214</v>
      </c>
      <c r="AT202" s="251" t="s">
        <v>175</v>
      </c>
      <c r="AU202" s="251" t="s">
        <v>85</v>
      </c>
      <c r="AY202" s="14" t="s">
        <v>172</v>
      </c>
      <c r="BE202" s="252">
        <f>IF(N202="základní",J202,0)</f>
        <v>0</v>
      </c>
      <c r="BF202" s="252">
        <f>IF(N202="snížená",J202,0)</f>
        <v>0</v>
      </c>
      <c r="BG202" s="252">
        <f>IF(N202="zákl. přenesená",J202,0)</f>
        <v>0</v>
      </c>
      <c r="BH202" s="252">
        <f>IF(N202="sníž. přenesená",J202,0)</f>
        <v>0</v>
      </c>
      <c r="BI202" s="252">
        <f>IF(N202="nulová",J202,0)</f>
        <v>0</v>
      </c>
      <c r="BJ202" s="14" t="s">
        <v>83</v>
      </c>
      <c r="BK202" s="252">
        <f>ROUND(I202*H202,2)</f>
        <v>0</v>
      </c>
      <c r="BL202" s="14" t="s">
        <v>214</v>
      </c>
      <c r="BM202" s="251" t="s">
        <v>685</v>
      </c>
    </row>
    <row r="203" s="2" customFormat="1" ht="24.15" customHeight="1">
      <c r="A203" s="35"/>
      <c r="B203" s="36"/>
      <c r="C203" s="239" t="s">
        <v>367</v>
      </c>
      <c r="D203" s="239" t="s">
        <v>175</v>
      </c>
      <c r="E203" s="240" t="s">
        <v>686</v>
      </c>
      <c r="F203" s="241" t="s">
        <v>687</v>
      </c>
      <c r="G203" s="242" t="s">
        <v>227</v>
      </c>
      <c r="H203" s="264"/>
      <c r="I203" s="244"/>
      <c r="J203" s="245">
        <f>ROUND(I203*H203,2)</f>
        <v>0</v>
      </c>
      <c r="K203" s="246"/>
      <c r="L203" s="41"/>
      <c r="M203" s="247" t="s">
        <v>1</v>
      </c>
      <c r="N203" s="248" t="s">
        <v>41</v>
      </c>
      <c r="O203" s="88"/>
      <c r="P203" s="249">
        <f>O203*H203</f>
        <v>0</v>
      </c>
      <c r="Q203" s="249">
        <v>0</v>
      </c>
      <c r="R203" s="249">
        <f>Q203*H203</f>
        <v>0</v>
      </c>
      <c r="S203" s="249">
        <v>0</v>
      </c>
      <c r="T203" s="250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51" t="s">
        <v>214</v>
      </c>
      <c r="AT203" s="251" t="s">
        <v>175</v>
      </c>
      <c r="AU203" s="251" t="s">
        <v>85</v>
      </c>
      <c r="AY203" s="14" t="s">
        <v>172</v>
      </c>
      <c r="BE203" s="252">
        <f>IF(N203="základní",J203,0)</f>
        <v>0</v>
      </c>
      <c r="BF203" s="252">
        <f>IF(N203="snížená",J203,0)</f>
        <v>0</v>
      </c>
      <c r="BG203" s="252">
        <f>IF(N203="zákl. přenesená",J203,0)</f>
        <v>0</v>
      </c>
      <c r="BH203" s="252">
        <f>IF(N203="sníž. přenesená",J203,0)</f>
        <v>0</v>
      </c>
      <c r="BI203" s="252">
        <f>IF(N203="nulová",J203,0)</f>
        <v>0</v>
      </c>
      <c r="BJ203" s="14" t="s">
        <v>83</v>
      </c>
      <c r="BK203" s="252">
        <f>ROUND(I203*H203,2)</f>
        <v>0</v>
      </c>
      <c r="BL203" s="14" t="s">
        <v>214</v>
      </c>
      <c r="BM203" s="251" t="s">
        <v>688</v>
      </c>
    </row>
    <row r="204" s="12" customFormat="1" ht="22.8" customHeight="1">
      <c r="A204" s="12"/>
      <c r="B204" s="223"/>
      <c r="C204" s="224"/>
      <c r="D204" s="225" t="s">
        <v>75</v>
      </c>
      <c r="E204" s="237" t="s">
        <v>689</v>
      </c>
      <c r="F204" s="237" t="s">
        <v>690</v>
      </c>
      <c r="G204" s="224"/>
      <c r="H204" s="224"/>
      <c r="I204" s="227"/>
      <c r="J204" s="238">
        <f>BK204</f>
        <v>0</v>
      </c>
      <c r="K204" s="224"/>
      <c r="L204" s="229"/>
      <c r="M204" s="230"/>
      <c r="N204" s="231"/>
      <c r="O204" s="231"/>
      <c r="P204" s="232">
        <f>SUM(P205:P209)</f>
        <v>0</v>
      </c>
      <c r="Q204" s="231"/>
      <c r="R204" s="232">
        <f>SUM(R205:R209)</f>
        <v>0.0074995699999999997</v>
      </c>
      <c r="S204" s="231"/>
      <c r="T204" s="233">
        <f>SUM(T205:T209)</f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234" t="s">
        <v>85</v>
      </c>
      <c r="AT204" s="235" t="s">
        <v>75</v>
      </c>
      <c r="AU204" s="235" t="s">
        <v>83</v>
      </c>
      <c r="AY204" s="234" t="s">
        <v>172</v>
      </c>
      <c r="BK204" s="236">
        <f>SUM(BK205:BK209)</f>
        <v>0</v>
      </c>
    </row>
    <row r="205" s="2" customFormat="1" ht="21.75" customHeight="1">
      <c r="A205" s="35"/>
      <c r="B205" s="36"/>
      <c r="C205" s="239" t="s">
        <v>371</v>
      </c>
      <c r="D205" s="239" t="s">
        <v>175</v>
      </c>
      <c r="E205" s="240" t="s">
        <v>691</v>
      </c>
      <c r="F205" s="241" t="s">
        <v>692</v>
      </c>
      <c r="G205" s="242" t="s">
        <v>178</v>
      </c>
      <c r="H205" s="243">
        <v>1</v>
      </c>
      <c r="I205" s="244"/>
      <c r="J205" s="245">
        <f>ROUND(I205*H205,2)</f>
        <v>0</v>
      </c>
      <c r="K205" s="246"/>
      <c r="L205" s="41"/>
      <c r="M205" s="247" t="s">
        <v>1</v>
      </c>
      <c r="N205" s="248" t="s">
        <v>41</v>
      </c>
      <c r="O205" s="88"/>
      <c r="P205" s="249">
        <f>O205*H205</f>
        <v>0</v>
      </c>
      <c r="Q205" s="249">
        <v>1.9570000000000001E-05</v>
      </c>
      <c r="R205" s="249">
        <f>Q205*H205</f>
        <v>1.9570000000000001E-05</v>
      </c>
      <c r="S205" s="249">
        <v>0</v>
      </c>
      <c r="T205" s="250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51" t="s">
        <v>214</v>
      </c>
      <c r="AT205" s="251" t="s">
        <v>175</v>
      </c>
      <c r="AU205" s="251" t="s">
        <v>85</v>
      </c>
      <c r="AY205" s="14" t="s">
        <v>172</v>
      </c>
      <c r="BE205" s="252">
        <f>IF(N205="základní",J205,0)</f>
        <v>0</v>
      </c>
      <c r="BF205" s="252">
        <f>IF(N205="snížená",J205,0)</f>
        <v>0</v>
      </c>
      <c r="BG205" s="252">
        <f>IF(N205="zákl. přenesená",J205,0)</f>
        <v>0</v>
      </c>
      <c r="BH205" s="252">
        <f>IF(N205="sníž. přenesená",J205,0)</f>
        <v>0</v>
      </c>
      <c r="BI205" s="252">
        <f>IF(N205="nulová",J205,0)</f>
        <v>0</v>
      </c>
      <c r="BJ205" s="14" t="s">
        <v>83</v>
      </c>
      <c r="BK205" s="252">
        <f>ROUND(I205*H205,2)</f>
        <v>0</v>
      </c>
      <c r="BL205" s="14" t="s">
        <v>214</v>
      </c>
      <c r="BM205" s="251" t="s">
        <v>693</v>
      </c>
    </row>
    <row r="206" s="2" customFormat="1" ht="16.5" customHeight="1">
      <c r="A206" s="35"/>
      <c r="B206" s="36"/>
      <c r="C206" s="253" t="s">
        <v>375</v>
      </c>
      <c r="D206" s="253" t="s">
        <v>181</v>
      </c>
      <c r="E206" s="254" t="s">
        <v>694</v>
      </c>
      <c r="F206" s="255" t="s">
        <v>695</v>
      </c>
      <c r="G206" s="256" t="s">
        <v>504</v>
      </c>
      <c r="H206" s="257">
        <v>1</v>
      </c>
      <c r="I206" s="258"/>
      <c r="J206" s="259">
        <f>ROUND(I206*H206,2)</f>
        <v>0</v>
      </c>
      <c r="K206" s="260"/>
      <c r="L206" s="261"/>
      <c r="M206" s="262" t="s">
        <v>1</v>
      </c>
      <c r="N206" s="263" t="s">
        <v>41</v>
      </c>
      <c r="O206" s="88"/>
      <c r="P206" s="249">
        <f>O206*H206</f>
        <v>0</v>
      </c>
      <c r="Q206" s="249">
        <v>0</v>
      </c>
      <c r="R206" s="249">
        <f>Q206*H206</f>
        <v>0</v>
      </c>
      <c r="S206" s="249">
        <v>0</v>
      </c>
      <c r="T206" s="250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51" t="s">
        <v>309</v>
      </c>
      <c r="AT206" s="251" t="s">
        <v>181</v>
      </c>
      <c r="AU206" s="251" t="s">
        <v>85</v>
      </c>
      <c r="AY206" s="14" t="s">
        <v>172</v>
      </c>
      <c r="BE206" s="252">
        <f>IF(N206="základní",J206,0)</f>
        <v>0</v>
      </c>
      <c r="BF206" s="252">
        <f>IF(N206="snížená",J206,0)</f>
        <v>0</v>
      </c>
      <c r="BG206" s="252">
        <f>IF(N206="zákl. přenesená",J206,0)</f>
        <v>0</v>
      </c>
      <c r="BH206" s="252">
        <f>IF(N206="sníž. přenesená",J206,0)</f>
        <v>0</v>
      </c>
      <c r="BI206" s="252">
        <f>IF(N206="nulová",J206,0)</f>
        <v>0</v>
      </c>
      <c r="BJ206" s="14" t="s">
        <v>83</v>
      </c>
      <c r="BK206" s="252">
        <f>ROUND(I206*H206,2)</f>
        <v>0</v>
      </c>
      <c r="BL206" s="14" t="s">
        <v>214</v>
      </c>
      <c r="BM206" s="251" t="s">
        <v>696</v>
      </c>
    </row>
    <row r="207" s="2" customFormat="1" ht="37.8" customHeight="1">
      <c r="A207" s="35"/>
      <c r="B207" s="36"/>
      <c r="C207" s="239" t="s">
        <v>379</v>
      </c>
      <c r="D207" s="239" t="s">
        <v>175</v>
      </c>
      <c r="E207" s="240" t="s">
        <v>1317</v>
      </c>
      <c r="F207" s="241" t="s">
        <v>1318</v>
      </c>
      <c r="G207" s="242" t="s">
        <v>504</v>
      </c>
      <c r="H207" s="243">
        <v>1</v>
      </c>
      <c r="I207" s="244"/>
      <c r="J207" s="245">
        <f>ROUND(I207*H207,2)</f>
        <v>0</v>
      </c>
      <c r="K207" s="246"/>
      <c r="L207" s="41"/>
      <c r="M207" s="247" t="s">
        <v>1</v>
      </c>
      <c r="N207" s="248" t="s">
        <v>41</v>
      </c>
      <c r="O207" s="88"/>
      <c r="P207" s="249">
        <f>O207*H207</f>
        <v>0</v>
      </c>
      <c r="Q207" s="249">
        <v>0.0074799999999999997</v>
      </c>
      <c r="R207" s="249">
        <f>Q207*H207</f>
        <v>0.0074799999999999997</v>
      </c>
      <c r="S207" s="249">
        <v>0</v>
      </c>
      <c r="T207" s="250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51" t="s">
        <v>214</v>
      </c>
      <c r="AT207" s="251" t="s">
        <v>175</v>
      </c>
      <c r="AU207" s="251" t="s">
        <v>85</v>
      </c>
      <c r="AY207" s="14" t="s">
        <v>172</v>
      </c>
      <c r="BE207" s="252">
        <f>IF(N207="základní",J207,0)</f>
        <v>0</v>
      </c>
      <c r="BF207" s="252">
        <f>IF(N207="snížená",J207,0)</f>
        <v>0</v>
      </c>
      <c r="BG207" s="252">
        <f>IF(N207="zákl. přenesená",J207,0)</f>
        <v>0</v>
      </c>
      <c r="BH207" s="252">
        <f>IF(N207="sníž. přenesená",J207,0)</f>
        <v>0</v>
      </c>
      <c r="BI207" s="252">
        <f>IF(N207="nulová",J207,0)</f>
        <v>0</v>
      </c>
      <c r="BJ207" s="14" t="s">
        <v>83</v>
      </c>
      <c r="BK207" s="252">
        <f>ROUND(I207*H207,2)</f>
        <v>0</v>
      </c>
      <c r="BL207" s="14" t="s">
        <v>214</v>
      </c>
      <c r="BM207" s="251" t="s">
        <v>1319</v>
      </c>
    </row>
    <row r="208" s="2" customFormat="1" ht="24.15" customHeight="1">
      <c r="A208" s="35"/>
      <c r="B208" s="36"/>
      <c r="C208" s="239" t="s">
        <v>383</v>
      </c>
      <c r="D208" s="239" t="s">
        <v>175</v>
      </c>
      <c r="E208" s="240" t="s">
        <v>697</v>
      </c>
      <c r="F208" s="241" t="s">
        <v>698</v>
      </c>
      <c r="G208" s="242" t="s">
        <v>227</v>
      </c>
      <c r="H208" s="264"/>
      <c r="I208" s="244"/>
      <c r="J208" s="245">
        <f>ROUND(I208*H208,2)</f>
        <v>0</v>
      </c>
      <c r="K208" s="246"/>
      <c r="L208" s="41"/>
      <c r="M208" s="247" t="s">
        <v>1</v>
      </c>
      <c r="N208" s="248" t="s">
        <v>41</v>
      </c>
      <c r="O208" s="88"/>
      <c r="P208" s="249">
        <f>O208*H208</f>
        <v>0</v>
      </c>
      <c r="Q208" s="249">
        <v>0</v>
      </c>
      <c r="R208" s="249">
        <f>Q208*H208</f>
        <v>0</v>
      </c>
      <c r="S208" s="249">
        <v>0</v>
      </c>
      <c r="T208" s="250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51" t="s">
        <v>214</v>
      </c>
      <c r="AT208" s="251" t="s">
        <v>175</v>
      </c>
      <c r="AU208" s="251" t="s">
        <v>85</v>
      </c>
      <c r="AY208" s="14" t="s">
        <v>172</v>
      </c>
      <c r="BE208" s="252">
        <f>IF(N208="základní",J208,0)</f>
        <v>0</v>
      </c>
      <c r="BF208" s="252">
        <f>IF(N208="snížená",J208,0)</f>
        <v>0</v>
      </c>
      <c r="BG208" s="252">
        <f>IF(N208="zákl. přenesená",J208,0)</f>
        <v>0</v>
      </c>
      <c r="BH208" s="252">
        <f>IF(N208="sníž. přenesená",J208,0)</f>
        <v>0</v>
      </c>
      <c r="BI208" s="252">
        <f>IF(N208="nulová",J208,0)</f>
        <v>0</v>
      </c>
      <c r="BJ208" s="14" t="s">
        <v>83</v>
      </c>
      <c r="BK208" s="252">
        <f>ROUND(I208*H208,2)</f>
        <v>0</v>
      </c>
      <c r="BL208" s="14" t="s">
        <v>214</v>
      </c>
      <c r="BM208" s="251" t="s">
        <v>699</v>
      </c>
    </row>
    <row r="209" s="2" customFormat="1" ht="24.15" customHeight="1">
      <c r="A209" s="35"/>
      <c r="B209" s="36"/>
      <c r="C209" s="239" t="s">
        <v>387</v>
      </c>
      <c r="D209" s="239" t="s">
        <v>175</v>
      </c>
      <c r="E209" s="240" t="s">
        <v>700</v>
      </c>
      <c r="F209" s="241" t="s">
        <v>701</v>
      </c>
      <c r="G209" s="242" t="s">
        <v>227</v>
      </c>
      <c r="H209" s="264"/>
      <c r="I209" s="244"/>
      <c r="J209" s="245">
        <f>ROUND(I209*H209,2)</f>
        <v>0</v>
      </c>
      <c r="K209" s="246"/>
      <c r="L209" s="41"/>
      <c r="M209" s="247" t="s">
        <v>1</v>
      </c>
      <c r="N209" s="248" t="s">
        <v>41</v>
      </c>
      <c r="O209" s="88"/>
      <c r="P209" s="249">
        <f>O209*H209</f>
        <v>0</v>
      </c>
      <c r="Q209" s="249">
        <v>0</v>
      </c>
      <c r="R209" s="249">
        <f>Q209*H209</f>
        <v>0</v>
      </c>
      <c r="S209" s="249">
        <v>0</v>
      </c>
      <c r="T209" s="250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51" t="s">
        <v>214</v>
      </c>
      <c r="AT209" s="251" t="s">
        <v>175</v>
      </c>
      <c r="AU209" s="251" t="s">
        <v>85</v>
      </c>
      <c r="AY209" s="14" t="s">
        <v>172</v>
      </c>
      <c r="BE209" s="252">
        <f>IF(N209="základní",J209,0)</f>
        <v>0</v>
      </c>
      <c r="BF209" s="252">
        <f>IF(N209="snížená",J209,0)</f>
        <v>0</v>
      </c>
      <c r="BG209" s="252">
        <f>IF(N209="zákl. přenesená",J209,0)</f>
        <v>0</v>
      </c>
      <c r="BH209" s="252">
        <f>IF(N209="sníž. přenesená",J209,0)</f>
        <v>0</v>
      </c>
      <c r="BI209" s="252">
        <f>IF(N209="nulová",J209,0)</f>
        <v>0</v>
      </c>
      <c r="BJ209" s="14" t="s">
        <v>83</v>
      </c>
      <c r="BK209" s="252">
        <f>ROUND(I209*H209,2)</f>
        <v>0</v>
      </c>
      <c r="BL209" s="14" t="s">
        <v>214</v>
      </c>
      <c r="BM209" s="251" t="s">
        <v>702</v>
      </c>
    </row>
    <row r="210" s="12" customFormat="1" ht="22.8" customHeight="1">
      <c r="A210" s="12"/>
      <c r="B210" s="223"/>
      <c r="C210" s="224"/>
      <c r="D210" s="225" t="s">
        <v>75</v>
      </c>
      <c r="E210" s="237" t="s">
        <v>331</v>
      </c>
      <c r="F210" s="237" t="s">
        <v>332</v>
      </c>
      <c r="G210" s="224"/>
      <c r="H210" s="224"/>
      <c r="I210" s="227"/>
      <c r="J210" s="238">
        <f>BK210</f>
        <v>0</v>
      </c>
      <c r="K210" s="224"/>
      <c r="L210" s="229"/>
      <c r="M210" s="230"/>
      <c r="N210" s="231"/>
      <c r="O210" s="231"/>
      <c r="P210" s="232">
        <f>SUM(P211:P216)</f>
        <v>0</v>
      </c>
      <c r="Q210" s="231"/>
      <c r="R210" s="232">
        <f>SUM(R211:R216)</f>
        <v>0.029192399999999997</v>
      </c>
      <c r="S210" s="231"/>
      <c r="T210" s="233">
        <f>SUM(T211:T216)</f>
        <v>1.0687500000000001</v>
      </c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R210" s="234" t="s">
        <v>85</v>
      </c>
      <c r="AT210" s="235" t="s">
        <v>75</v>
      </c>
      <c r="AU210" s="235" t="s">
        <v>83</v>
      </c>
      <c r="AY210" s="234" t="s">
        <v>172</v>
      </c>
      <c r="BK210" s="236">
        <f>SUM(BK211:BK216)</f>
        <v>0</v>
      </c>
    </row>
    <row r="211" s="2" customFormat="1" ht="24.15" customHeight="1">
      <c r="A211" s="35"/>
      <c r="B211" s="36"/>
      <c r="C211" s="239" t="s">
        <v>391</v>
      </c>
      <c r="D211" s="239" t="s">
        <v>175</v>
      </c>
      <c r="E211" s="240" t="s">
        <v>703</v>
      </c>
      <c r="F211" s="241" t="s">
        <v>704</v>
      </c>
      <c r="G211" s="242" t="s">
        <v>178</v>
      </c>
      <c r="H211" s="243">
        <v>3</v>
      </c>
      <c r="I211" s="244"/>
      <c r="J211" s="245">
        <f>ROUND(I211*H211,2)</f>
        <v>0</v>
      </c>
      <c r="K211" s="246"/>
      <c r="L211" s="41"/>
      <c r="M211" s="247" t="s">
        <v>1</v>
      </c>
      <c r="N211" s="248" t="s">
        <v>41</v>
      </c>
      <c r="O211" s="88"/>
      <c r="P211" s="249">
        <f>O211*H211</f>
        <v>0</v>
      </c>
      <c r="Q211" s="249">
        <v>0.00017255999999999999</v>
      </c>
      <c r="R211" s="249">
        <f>Q211*H211</f>
        <v>0.00051767999999999996</v>
      </c>
      <c r="S211" s="249">
        <v>0.35625000000000001</v>
      </c>
      <c r="T211" s="250">
        <f>S211*H211</f>
        <v>1.0687500000000001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51" t="s">
        <v>214</v>
      </c>
      <c r="AT211" s="251" t="s">
        <v>175</v>
      </c>
      <c r="AU211" s="251" t="s">
        <v>85</v>
      </c>
      <c r="AY211" s="14" t="s">
        <v>172</v>
      </c>
      <c r="BE211" s="252">
        <f>IF(N211="základní",J211,0)</f>
        <v>0</v>
      </c>
      <c r="BF211" s="252">
        <f>IF(N211="snížená",J211,0)</f>
        <v>0</v>
      </c>
      <c r="BG211" s="252">
        <f>IF(N211="zákl. přenesená",J211,0)</f>
        <v>0</v>
      </c>
      <c r="BH211" s="252">
        <f>IF(N211="sníž. přenesená",J211,0)</f>
        <v>0</v>
      </c>
      <c r="BI211" s="252">
        <f>IF(N211="nulová",J211,0)</f>
        <v>0</v>
      </c>
      <c r="BJ211" s="14" t="s">
        <v>83</v>
      </c>
      <c r="BK211" s="252">
        <f>ROUND(I211*H211,2)</f>
        <v>0</v>
      </c>
      <c r="BL211" s="14" t="s">
        <v>214</v>
      </c>
      <c r="BM211" s="251" t="s">
        <v>705</v>
      </c>
    </row>
    <row r="212" s="2" customFormat="1" ht="24.15" customHeight="1">
      <c r="A212" s="35"/>
      <c r="B212" s="36"/>
      <c r="C212" s="239" t="s">
        <v>395</v>
      </c>
      <c r="D212" s="239" t="s">
        <v>175</v>
      </c>
      <c r="E212" s="240" t="s">
        <v>706</v>
      </c>
      <c r="F212" s="241" t="s">
        <v>707</v>
      </c>
      <c r="G212" s="242" t="s">
        <v>178</v>
      </c>
      <c r="H212" s="243">
        <v>3</v>
      </c>
      <c r="I212" s="244"/>
      <c r="J212" s="245">
        <f>ROUND(I212*H212,2)</f>
        <v>0</v>
      </c>
      <c r="K212" s="246"/>
      <c r="L212" s="41"/>
      <c r="M212" s="247" t="s">
        <v>1</v>
      </c>
      <c r="N212" s="248" t="s">
        <v>41</v>
      </c>
      <c r="O212" s="88"/>
      <c r="P212" s="249">
        <f>O212*H212</f>
        <v>0</v>
      </c>
      <c r="Q212" s="249">
        <v>0.0078969999999999995</v>
      </c>
      <c r="R212" s="249">
        <f>Q212*H212</f>
        <v>0.023690999999999997</v>
      </c>
      <c r="S212" s="249">
        <v>0</v>
      </c>
      <c r="T212" s="250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51" t="s">
        <v>214</v>
      </c>
      <c r="AT212" s="251" t="s">
        <v>175</v>
      </c>
      <c r="AU212" s="251" t="s">
        <v>85</v>
      </c>
      <c r="AY212" s="14" t="s">
        <v>172</v>
      </c>
      <c r="BE212" s="252">
        <f>IF(N212="základní",J212,0)</f>
        <v>0</v>
      </c>
      <c r="BF212" s="252">
        <f>IF(N212="snížená",J212,0)</f>
        <v>0</v>
      </c>
      <c r="BG212" s="252">
        <f>IF(N212="zákl. přenesená",J212,0)</f>
        <v>0</v>
      </c>
      <c r="BH212" s="252">
        <f>IF(N212="sníž. přenesená",J212,0)</f>
        <v>0</v>
      </c>
      <c r="BI212" s="252">
        <f>IF(N212="nulová",J212,0)</f>
        <v>0</v>
      </c>
      <c r="BJ212" s="14" t="s">
        <v>83</v>
      </c>
      <c r="BK212" s="252">
        <f>ROUND(I212*H212,2)</f>
        <v>0</v>
      </c>
      <c r="BL212" s="14" t="s">
        <v>214</v>
      </c>
      <c r="BM212" s="251" t="s">
        <v>708</v>
      </c>
    </row>
    <row r="213" s="2" customFormat="1" ht="24.15" customHeight="1">
      <c r="A213" s="35"/>
      <c r="B213" s="36"/>
      <c r="C213" s="239" t="s">
        <v>401</v>
      </c>
      <c r="D213" s="239" t="s">
        <v>175</v>
      </c>
      <c r="E213" s="240" t="s">
        <v>709</v>
      </c>
      <c r="F213" s="241" t="s">
        <v>710</v>
      </c>
      <c r="G213" s="242" t="s">
        <v>504</v>
      </c>
      <c r="H213" s="243">
        <v>2</v>
      </c>
      <c r="I213" s="244"/>
      <c r="J213" s="245">
        <f>ROUND(I213*H213,2)</f>
        <v>0</v>
      </c>
      <c r="K213" s="246"/>
      <c r="L213" s="41"/>
      <c r="M213" s="247" t="s">
        <v>1</v>
      </c>
      <c r="N213" s="248" t="s">
        <v>41</v>
      </c>
      <c r="O213" s="88"/>
      <c r="P213" s="249">
        <f>O213*H213</f>
        <v>0</v>
      </c>
      <c r="Q213" s="249">
        <v>0.0024918599999999998</v>
      </c>
      <c r="R213" s="249">
        <f>Q213*H213</f>
        <v>0.0049837199999999996</v>
      </c>
      <c r="S213" s="249">
        <v>0</v>
      </c>
      <c r="T213" s="250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51" t="s">
        <v>214</v>
      </c>
      <c r="AT213" s="251" t="s">
        <v>175</v>
      </c>
      <c r="AU213" s="251" t="s">
        <v>85</v>
      </c>
      <c r="AY213" s="14" t="s">
        <v>172</v>
      </c>
      <c r="BE213" s="252">
        <f>IF(N213="základní",J213,0)</f>
        <v>0</v>
      </c>
      <c r="BF213" s="252">
        <f>IF(N213="snížená",J213,0)</f>
        <v>0</v>
      </c>
      <c r="BG213" s="252">
        <f>IF(N213="zákl. přenesená",J213,0)</f>
        <v>0</v>
      </c>
      <c r="BH213" s="252">
        <f>IF(N213="sníž. přenesená",J213,0)</f>
        <v>0</v>
      </c>
      <c r="BI213" s="252">
        <f>IF(N213="nulová",J213,0)</f>
        <v>0</v>
      </c>
      <c r="BJ213" s="14" t="s">
        <v>83</v>
      </c>
      <c r="BK213" s="252">
        <f>ROUND(I213*H213,2)</f>
        <v>0</v>
      </c>
      <c r="BL213" s="14" t="s">
        <v>214</v>
      </c>
      <c r="BM213" s="251" t="s">
        <v>711</v>
      </c>
    </row>
    <row r="214" s="2" customFormat="1" ht="24.15" customHeight="1">
      <c r="A214" s="35"/>
      <c r="B214" s="36"/>
      <c r="C214" s="253" t="s">
        <v>406</v>
      </c>
      <c r="D214" s="253" t="s">
        <v>181</v>
      </c>
      <c r="E214" s="254" t="s">
        <v>712</v>
      </c>
      <c r="F214" s="255" t="s">
        <v>713</v>
      </c>
      <c r="G214" s="256" t="s">
        <v>504</v>
      </c>
      <c r="H214" s="257">
        <v>2</v>
      </c>
      <c r="I214" s="258"/>
      <c r="J214" s="259">
        <f>ROUND(I214*H214,2)</f>
        <v>0</v>
      </c>
      <c r="K214" s="260"/>
      <c r="L214" s="261"/>
      <c r="M214" s="262" t="s">
        <v>1</v>
      </c>
      <c r="N214" s="263" t="s">
        <v>41</v>
      </c>
      <c r="O214" s="88"/>
      <c r="P214" s="249">
        <f>O214*H214</f>
        <v>0</v>
      </c>
      <c r="Q214" s="249">
        <v>0</v>
      </c>
      <c r="R214" s="249">
        <f>Q214*H214</f>
        <v>0</v>
      </c>
      <c r="S214" s="249">
        <v>0</v>
      </c>
      <c r="T214" s="250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51" t="s">
        <v>309</v>
      </c>
      <c r="AT214" s="251" t="s">
        <v>181</v>
      </c>
      <c r="AU214" s="251" t="s">
        <v>85</v>
      </c>
      <c r="AY214" s="14" t="s">
        <v>172</v>
      </c>
      <c r="BE214" s="252">
        <f>IF(N214="základní",J214,0)</f>
        <v>0</v>
      </c>
      <c r="BF214" s="252">
        <f>IF(N214="snížená",J214,0)</f>
        <v>0</v>
      </c>
      <c r="BG214" s="252">
        <f>IF(N214="zákl. přenesená",J214,0)</f>
        <v>0</v>
      </c>
      <c r="BH214" s="252">
        <f>IF(N214="sníž. přenesená",J214,0)</f>
        <v>0</v>
      </c>
      <c r="BI214" s="252">
        <f>IF(N214="nulová",J214,0)</f>
        <v>0</v>
      </c>
      <c r="BJ214" s="14" t="s">
        <v>83</v>
      </c>
      <c r="BK214" s="252">
        <f>ROUND(I214*H214,2)</f>
        <v>0</v>
      </c>
      <c r="BL214" s="14" t="s">
        <v>214</v>
      </c>
      <c r="BM214" s="251" t="s">
        <v>714</v>
      </c>
    </row>
    <row r="215" s="2" customFormat="1" ht="21.75" customHeight="1">
      <c r="A215" s="35"/>
      <c r="B215" s="36"/>
      <c r="C215" s="239" t="s">
        <v>410</v>
      </c>
      <c r="D215" s="239" t="s">
        <v>175</v>
      </c>
      <c r="E215" s="240" t="s">
        <v>392</v>
      </c>
      <c r="F215" s="241" t="s">
        <v>393</v>
      </c>
      <c r="G215" s="242" t="s">
        <v>227</v>
      </c>
      <c r="H215" s="264"/>
      <c r="I215" s="244"/>
      <c r="J215" s="245">
        <f>ROUND(I215*H215,2)</f>
        <v>0</v>
      </c>
      <c r="K215" s="246"/>
      <c r="L215" s="41"/>
      <c r="M215" s="247" t="s">
        <v>1</v>
      </c>
      <c r="N215" s="248" t="s">
        <v>41</v>
      </c>
      <c r="O215" s="88"/>
      <c r="P215" s="249">
        <f>O215*H215</f>
        <v>0</v>
      </c>
      <c r="Q215" s="249">
        <v>0</v>
      </c>
      <c r="R215" s="249">
        <f>Q215*H215</f>
        <v>0</v>
      </c>
      <c r="S215" s="249">
        <v>0</v>
      </c>
      <c r="T215" s="250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51" t="s">
        <v>214</v>
      </c>
      <c r="AT215" s="251" t="s">
        <v>175</v>
      </c>
      <c r="AU215" s="251" t="s">
        <v>85</v>
      </c>
      <c r="AY215" s="14" t="s">
        <v>172</v>
      </c>
      <c r="BE215" s="252">
        <f>IF(N215="základní",J215,0)</f>
        <v>0</v>
      </c>
      <c r="BF215" s="252">
        <f>IF(N215="snížená",J215,0)</f>
        <v>0</v>
      </c>
      <c r="BG215" s="252">
        <f>IF(N215="zákl. přenesená",J215,0)</f>
        <v>0</v>
      </c>
      <c r="BH215" s="252">
        <f>IF(N215="sníž. přenesená",J215,0)</f>
        <v>0</v>
      </c>
      <c r="BI215" s="252">
        <f>IF(N215="nulová",J215,0)</f>
        <v>0</v>
      </c>
      <c r="BJ215" s="14" t="s">
        <v>83</v>
      </c>
      <c r="BK215" s="252">
        <f>ROUND(I215*H215,2)</f>
        <v>0</v>
      </c>
      <c r="BL215" s="14" t="s">
        <v>214</v>
      </c>
      <c r="BM215" s="251" t="s">
        <v>715</v>
      </c>
    </row>
    <row r="216" s="2" customFormat="1" ht="24.15" customHeight="1">
      <c r="A216" s="35"/>
      <c r="B216" s="36"/>
      <c r="C216" s="239" t="s">
        <v>414</v>
      </c>
      <c r="D216" s="239" t="s">
        <v>175</v>
      </c>
      <c r="E216" s="240" t="s">
        <v>396</v>
      </c>
      <c r="F216" s="241" t="s">
        <v>397</v>
      </c>
      <c r="G216" s="242" t="s">
        <v>227</v>
      </c>
      <c r="H216" s="264"/>
      <c r="I216" s="244"/>
      <c r="J216" s="245">
        <f>ROUND(I216*H216,2)</f>
        <v>0</v>
      </c>
      <c r="K216" s="246"/>
      <c r="L216" s="41"/>
      <c r="M216" s="247" t="s">
        <v>1</v>
      </c>
      <c r="N216" s="248" t="s">
        <v>41</v>
      </c>
      <c r="O216" s="88"/>
      <c r="P216" s="249">
        <f>O216*H216</f>
        <v>0</v>
      </c>
      <c r="Q216" s="249">
        <v>0</v>
      </c>
      <c r="R216" s="249">
        <f>Q216*H216</f>
        <v>0</v>
      </c>
      <c r="S216" s="249">
        <v>0</v>
      </c>
      <c r="T216" s="250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51" t="s">
        <v>214</v>
      </c>
      <c r="AT216" s="251" t="s">
        <v>175</v>
      </c>
      <c r="AU216" s="251" t="s">
        <v>85</v>
      </c>
      <c r="AY216" s="14" t="s">
        <v>172</v>
      </c>
      <c r="BE216" s="252">
        <f>IF(N216="základní",J216,0)</f>
        <v>0</v>
      </c>
      <c r="BF216" s="252">
        <f>IF(N216="snížená",J216,0)</f>
        <v>0</v>
      </c>
      <c r="BG216" s="252">
        <f>IF(N216="zákl. přenesená",J216,0)</f>
        <v>0</v>
      </c>
      <c r="BH216" s="252">
        <f>IF(N216="sníž. přenesená",J216,0)</f>
        <v>0</v>
      </c>
      <c r="BI216" s="252">
        <f>IF(N216="nulová",J216,0)</f>
        <v>0</v>
      </c>
      <c r="BJ216" s="14" t="s">
        <v>83</v>
      </c>
      <c r="BK216" s="252">
        <f>ROUND(I216*H216,2)</f>
        <v>0</v>
      </c>
      <c r="BL216" s="14" t="s">
        <v>214</v>
      </c>
      <c r="BM216" s="251" t="s">
        <v>716</v>
      </c>
    </row>
    <row r="217" s="12" customFormat="1" ht="22.8" customHeight="1">
      <c r="A217" s="12"/>
      <c r="B217" s="223"/>
      <c r="C217" s="224"/>
      <c r="D217" s="225" t="s">
        <v>75</v>
      </c>
      <c r="E217" s="237" t="s">
        <v>717</v>
      </c>
      <c r="F217" s="237" t="s">
        <v>718</v>
      </c>
      <c r="G217" s="224"/>
      <c r="H217" s="224"/>
      <c r="I217" s="227"/>
      <c r="J217" s="238">
        <f>BK217</f>
        <v>0</v>
      </c>
      <c r="K217" s="224"/>
      <c r="L217" s="229"/>
      <c r="M217" s="230"/>
      <c r="N217" s="231"/>
      <c r="O217" s="231"/>
      <c r="P217" s="232">
        <f>SUM(P218:P237)</f>
        <v>0</v>
      </c>
      <c r="Q217" s="231"/>
      <c r="R217" s="232">
        <f>SUM(R218:R237)</f>
        <v>0.24614728360000004</v>
      </c>
      <c r="S217" s="231"/>
      <c r="T217" s="233">
        <f>SUM(T218:T237)</f>
        <v>0.60436000000000001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R217" s="234" t="s">
        <v>85</v>
      </c>
      <c r="AT217" s="235" t="s">
        <v>75</v>
      </c>
      <c r="AU217" s="235" t="s">
        <v>83</v>
      </c>
      <c r="AY217" s="234" t="s">
        <v>172</v>
      </c>
      <c r="BK217" s="236">
        <f>SUM(BK218:BK237)</f>
        <v>0</v>
      </c>
    </row>
    <row r="218" s="2" customFormat="1" ht="33" customHeight="1">
      <c r="A218" s="35"/>
      <c r="B218" s="36"/>
      <c r="C218" s="239" t="s">
        <v>418</v>
      </c>
      <c r="D218" s="239" t="s">
        <v>175</v>
      </c>
      <c r="E218" s="240" t="s">
        <v>1320</v>
      </c>
      <c r="F218" s="241" t="s">
        <v>1321</v>
      </c>
      <c r="G218" s="242" t="s">
        <v>504</v>
      </c>
      <c r="H218" s="243">
        <v>1</v>
      </c>
      <c r="I218" s="244"/>
      <c r="J218" s="245">
        <f>ROUND(I218*H218,2)</f>
        <v>0</v>
      </c>
      <c r="K218" s="246"/>
      <c r="L218" s="41"/>
      <c r="M218" s="247" t="s">
        <v>1</v>
      </c>
      <c r="N218" s="248" t="s">
        <v>41</v>
      </c>
      <c r="O218" s="88"/>
      <c r="P218" s="249">
        <f>O218*H218</f>
        <v>0</v>
      </c>
      <c r="Q218" s="249">
        <v>0.15307000000000001</v>
      </c>
      <c r="R218" s="249">
        <f>Q218*H218</f>
        <v>0.15307000000000001</v>
      </c>
      <c r="S218" s="249">
        <v>0</v>
      </c>
      <c r="T218" s="250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51" t="s">
        <v>214</v>
      </c>
      <c r="AT218" s="251" t="s">
        <v>175</v>
      </c>
      <c r="AU218" s="251" t="s">
        <v>85</v>
      </c>
      <c r="AY218" s="14" t="s">
        <v>172</v>
      </c>
      <c r="BE218" s="252">
        <f>IF(N218="základní",J218,0)</f>
        <v>0</v>
      </c>
      <c r="BF218" s="252">
        <f>IF(N218="snížená",J218,0)</f>
        <v>0</v>
      </c>
      <c r="BG218" s="252">
        <f>IF(N218="zákl. přenesená",J218,0)</f>
        <v>0</v>
      </c>
      <c r="BH218" s="252">
        <f>IF(N218="sníž. přenesená",J218,0)</f>
        <v>0</v>
      </c>
      <c r="BI218" s="252">
        <f>IF(N218="nulová",J218,0)</f>
        <v>0</v>
      </c>
      <c r="BJ218" s="14" t="s">
        <v>83</v>
      </c>
      <c r="BK218" s="252">
        <f>ROUND(I218*H218,2)</f>
        <v>0</v>
      </c>
      <c r="BL218" s="14" t="s">
        <v>214</v>
      </c>
      <c r="BM218" s="251" t="s">
        <v>1322</v>
      </c>
    </row>
    <row r="219" s="2" customFormat="1" ht="24.15" customHeight="1">
      <c r="A219" s="35"/>
      <c r="B219" s="36"/>
      <c r="C219" s="239" t="s">
        <v>424</v>
      </c>
      <c r="D219" s="239" t="s">
        <v>175</v>
      </c>
      <c r="E219" s="240" t="s">
        <v>1323</v>
      </c>
      <c r="F219" s="241" t="s">
        <v>1324</v>
      </c>
      <c r="G219" s="242" t="s">
        <v>178</v>
      </c>
      <c r="H219" s="243">
        <v>1</v>
      </c>
      <c r="I219" s="244"/>
      <c r="J219" s="245">
        <f>ROUND(I219*H219,2)</f>
        <v>0</v>
      </c>
      <c r="K219" s="246"/>
      <c r="L219" s="41"/>
      <c r="M219" s="247" t="s">
        <v>1</v>
      </c>
      <c r="N219" s="248" t="s">
        <v>41</v>
      </c>
      <c r="O219" s="88"/>
      <c r="P219" s="249">
        <f>O219*H219</f>
        <v>0</v>
      </c>
      <c r="Q219" s="249">
        <v>0</v>
      </c>
      <c r="R219" s="249">
        <f>Q219*H219</f>
        <v>0</v>
      </c>
      <c r="S219" s="249">
        <v>0.51195999999999997</v>
      </c>
      <c r="T219" s="250">
        <f>S219*H219</f>
        <v>0.51195999999999997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51" t="s">
        <v>214</v>
      </c>
      <c r="AT219" s="251" t="s">
        <v>175</v>
      </c>
      <c r="AU219" s="251" t="s">
        <v>85</v>
      </c>
      <c r="AY219" s="14" t="s">
        <v>172</v>
      </c>
      <c r="BE219" s="252">
        <f>IF(N219="základní",J219,0)</f>
        <v>0</v>
      </c>
      <c r="BF219" s="252">
        <f>IF(N219="snížená",J219,0)</f>
        <v>0</v>
      </c>
      <c r="BG219" s="252">
        <f>IF(N219="zákl. přenesená",J219,0)</f>
        <v>0</v>
      </c>
      <c r="BH219" s="252">
        <f>IF(N219="sníž. přenesená",J219,0)</f>
        <v>0</v>
      </c>
      <c r="BI219" s="252">
        <f>IF(N219="nulová",J219,0)</f>
        <v>0</v>
      </c>
      <c r="BJ219" s="14" t="s">
        <v>83</v>
      </c>
      <c r="BK219" s="252">
        <f>ROUND(I219*H219,2)</f>
        <v>0</v>
      </c>
      <c r="BL219" s="14" t="s">
        <v>214</v>
      </c>
      <c r="BM219" s="251" t="s">
        <v>1325</v>
      </c>
    </row>
    <row r="220" s="2" customFormat="1" ht="21.75" customHeight="1">
      <c r="A220" s="35"/>
      <c r="B220" s="36"/>
      <c r="C220" s="239" t="s">
        <v>429</v>
      </c>
      <c r="D220" s="239" t="s">
        <v>175</v>
      </c>
      <c r="E220" s="240" t="s">
        <v>1326</v>
      </c>
      <c r="F220" s="241" t="s">
        <v>1327</v>
      </c>
      <c r="G220" s="242" t="s">
        <v>178</v>
      </c>
      <c r="H220" s="243">
        <v>1</v>
      </c>
      <c r="I220" s="244"/>
      <c r="J220" s="245">
        <f>ROUND(I220*H220,2)</f>
        <v>0</v>
      </c>
      <c r="K220" s="246"/>
      <c r="L220" s="41"/>
      <c r="M220" s="247" t="s">
        <v>1</v>
      </c>
      <c r="N220" s="248" t="s">
        <v>41</v>
      </c>
      <c r="O220" s="88"/>
      <c r="P220" s="249">
        <f>O220*H220</f>
        <v>0</v>
      </c>
      <c r="Q220" s="249">
        <v>0.0049399999999999999</v>
      </c>
      <c r="R220" s="249">
        <f>Q220*H220</f>
        <v>0.0049399999999999999</v>
      </c>
      <c r="S220" s="249">
        <v>0</v>
      </c>
      <c r="T220" s="250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51" t="s">
        <v>214</v>
      </c>
      <c r="AT220" s="251" t="s">
        <v>175</v>
      </c>
      <c r="AU220" s="251" t="s">
        <v>85</v>
      </c>
      <c r="AY220" s="14" t="s">
        <v>172</v>
      </c>
      <c r="BE220" s="252">
        <f>IF(N220="základní",J220,0)</f>
        <v>0</v>
      </c>
      <c r="BF220" s="252">
        <f>IF(N220="snížená",J220,0)</f>
        <v>0</v>
      </c>
      <c r="BG220" s="252">
        <f>IF(N220="zákl. přenesená",J220,0)</f>
        <v>0</v>
      </c>
      <c r="BH220" s="252">
        <f>IF(N220="sníž. přenesená",J220,0)</f>
        <v>0</v>
      </c>
      <c r="BI220" s="252">
        <f>IF(N220="nulová",J220,0)</f>
        <v>0</v>
      </c>
      <c r="BJ220" s="14" t="s">
        <v>83</v>
      </c>
      <c r="BK220" s="252">
        <f>ROUND(I220*H220,2)</f>
        <v>0</v>
      </c>
      <c r="BL220" s="14" t="s">
        <v>214</v>
      </c>
      <c r="BM220" s="251" t="s">
        <v>1328</v>
      </c>
    </row>
    <row r="221" s="2" customFormat="1" ht="16.5" customHeight="1">
      <c r="A221" s="35"/>
      <c r="B221" s="36"/>
      <c r="C221" s="239" t="s">
        <v>433</v>
      </c>
      <c r="D221" s="239" t="s">
        <v>175</v>
      </c>
      <c r="E221" s="240" t="s">
        <v>1329</v>
      </c>
      <c r="F221" s="241" t="s">
        <v>1330</v>
      </c>
      <c r="G221" s="242" t="s">
        <v>178</v>
      </c>
      <c r="H221" s="243">
        <v>1</v>
      </c>
      <c r="I221" s="244"/>
      <c r="J221" s="245">
        <f>ROUND(I221*H221,2)</f>
        <v>0</v>
      </c>
      <c r="K221" s="246"/>
      <c r="L221" s="41"/>
      <c r="M221" s="247" t="s">
        <v>1</v>
      </c>
      <c r="N221" s="248" t="s">
        <v>41</v>
      </c>
      <c r="O221" s="88"/>
      <c r="P221" s="249">
        <f>O221*H221</f>
        <v>0</v>
      </c>
      <c r="Q221" s="249">
        <v>0</v>
      </c>
      <c r="R221" s="249">
        <f>Q221*H221</f>
        <v>0</v>
      </c>
      <c r="S221" s="249">
        <v>0</v>
      </c>
      <c r="T221" s="250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51" t="s">
        <v>214</v>
      </c>
      <c r="AT221" s="251" t="s">
        <v>175</v>
      </c>
      <c r="AU221" s="251" t="s">
        <v>85</v>
      </c>
      <c r="AY221" s="14" t="s">
        <v>172</v>
      </c>
      <c r="BE221" s="252">
        <f>IF(N221="základní",J221,0)</f>
        <v>0</v>
      </c>
      <c r="BF221" s="252">
        <f>IF(N221="snížená",J221,0)</f>
        <v>0</v>
      </c>
      <c r="BG221" s="252">
        <f>IF(N221="zákl. přenesená",J221,0)</f>
        <v>0</v>
      </c>
      <c r="BH221" s="252">
        <f>IF(N221="sníž. přenesená",J221,0)</f>
        <v>0</v>
      </c>
      <c r="BI221" s="252">
        <f>IF(N221="nulová",J221,0)</f>
        <v>0</v>
      </c>
      <c r="BJ221" s="14" t="s">
        <v>83</v>
      </c>
      <c r="BK221" s="252">
        <f>ROUND(I221*H221,2)</f>
        <v>0</v>
      </c>
      <c r="BL221" s="14" t="s">
        <v>214</v>
      </c>
      <c r="BM221" s="251" t="s">
        <v>1331</v>
      </c>
    </row>
    <row r="222" s="2" customFormat="1" ht="24.15" customHeight="1">
      <c r="A222" s="35"/>
      <c r="B222" s="36"/>
      <c r="C222" s="239" t="s">
        <v>437</v>
      </c>
      <c r="D222" s="239" t="s">
        <v>175</v>
      </c>
      <c r="E222" s="240" t="s">
        <v>1194</v>
      </c>
      <c r="F222" s="241" t="s">
        <v>1195</v>
      </c>
      <c r="G222" s="242" t="s">
        <v>178</v>
      </c>
      <c r="H222" s="243">
        <v>1</v>
      </c>
      <c r="I222" s="244"/>
      <c r="J222" s="245">
        <f>ROUND(I222*H222,2)</f>
        <v>0</v>
      </c>
      <c r="K222" s="246"/>
      <c r="L222" s="41"/>
      <c r="M222" s="247" t="s">
        <v>1</v>
      </c>
      <c r="N222" s="248" t="s">
        <v>41</v>
      </c>
      <c r="O222" s="88"/>
      <c r="P222" s="249">
        <f>O222*H222</f>
        <v>0</v>
      </c>
      <c r="Q222" s="249">
        <v>0</v>
      </c>
      <c r="R222" s="249">
        <f>Q222*H222</f>
        <v>0</v>
      </c>
      <c r="S222" s="249">
        <v>0.022200000000000001</v>
      </c>
      <c r="T222" s="250">
        <f>S222*H222</f>
        <v>0.022200000000000001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51" t="s">
        <v>214</v>
      </c>
      <c r="AT222" s="251" t="s">
        <v>175</v>
      </c>
      <c r="AU222" s="251" t="s">
        <v>85</v>
      </c>
      <c r="AY222" s="14" t="s">
        <v>172</v>
      </c>
      <c r="BE222" s="252">
        <f>IF(N222="základní",J222,0)</f>
        <v>0</v>
      </c>
      <c r="BF222" s="252">
        <f>IF(N222="snížená",J222,0)</f>
        <v>0</v>
      </c>
      <c r="BG222" s="252">
        <f>IF(N222="zákl. přenesená",J222,0)</f>
        <v>0</v>
      </c>
      <c r="BH222" s="252">
        <f>IF(N222="sníž. přenesená",J222,0)</f>
        <v>0</v>
      </c>
      <c r="BI222" s="252">
        <f>IF(N222="nulová",J222,0)</f>
        <v>0</v>
      </c>
      <c r="BJ222" s="14" t="s">
        <v>83</v>
      </c>
      <c r="BK222" s="252">
        <f>ROUND(I222*H222,2)</f>
        <v>0</v>
      </c>
      <c r="BL222" s="14" t="s">
        <v>214</v>
      </c>
      <c r="BM222" s="251" t="s">
        <v>1196</v>
      </c>
    </row>
    <row r="223" s="2" customFormat="1" ht="33" customHeight="1">
      <c r="A223" s="35"/>
      <c r="B223" s="36"/>
      <c r="C223" s="239" t="s">
        <v>441</v>
      </c>
      <c r="D223" s="239" t="s">
        <v>175</v>
      </c>
      <c r="E223" s="240" t="s">
        <v>1197</v>
      </c>
      <c r="F223" s="241" t="s">
        <v>1198</v>
      </c>
      <c r="G223" s="242" t="s">
        <v>178</v>
      </c>
      <c r="H223" s="243">
        <v>1</v>
      </c>
      <c r="I223" s="244"/>
      <c r="J223" s="245">
        <f>ROUND(I223*H223,2)</f>
        <v>0</v>
      </c>
      <c r="K223" s="246"/>
      <c r="L223" s="41"/>
      <c r="M223" s="247" t="s">
        <v>1</v>
      </c>
      <c r="N223" s="248" t="s">
        <v>41</v>
      </c>
      <c r="O223" s="88"/>
      <c r="P223" s="249">
        <f>O223*H223</f>
        <v>0</v>
      </c>
      <c r="Q223" s="249">
        <v>0</v>
      </c>
      <c r="R223" s="249">
        <f>Q223*H223</f>
        <v>0</v>
      </c>
      <c r="S223" s="249">
        <v>0.022200000000000001</v>
      </c>
      <c r="T223" s="250">
        <f>S223*H223</f>
        <v>0.022200000000000001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51" t="s">
        <v>214</v>
      </c>
      <c r="AT223" s="251" t="s">
        <v>175</v>
      </c>
      <c r="AU223" s="251" t="s">
        <v>85</v>
      </c>
      <c r="AY223" s="14" t="s">
        <v>172</v>
      </c>
      <c r="BE223" s="252">
        <f>IF(N223="základní",J223,0)</f>
        <v>0</v>
      </c>
      <c r="BF223" s="252">
        <f>IF(N223="snížená",J223,0)</f>
        <v>0</v>
      </c>
      <c r="BG223" s="252">
        <f>IF(N223="zákl. přenesená",J223,0)</f>
        <v>0</v>
      </c>
      <c r="BH223" s="252">
        <f>IF(N223="sníž. přenesená",J223,0)</f>
        <v>0</v>
      </c>
      <c r="BI223" s="252">
        <f>IF(N223="nulová",J223,0)</f>
        <v>0</v>
      </c>
      <c r="BJ223" s="14" t="s">
        <v>83</v>
      </c>
      <c r="BK223" s="252">
        <f>ROUND(I223*H223,2)</f>
        <v>0</v>
      </c>
      <c r="BL223" s="14" t="s">
        <v>214</v>
      </c>
      <c r="BM223" s="251" t="s">
        <v>1199</v>
      </c>
    </row>
    <row r="224" s="2" customFormat="1" ht="24.15" customHeight="1">
      <c r="A224" s="35"/>
      <c r="B224" s="36"/>
      <c r="C224" s="239" t="s">
        <v>445</v>
      </c>
      <c r="D224" s="239" t="s">
        <v>175</v>
      </c>
      <c r="E224" s="240" t="s">
        <v>1200</v>
      </c>
      <c r="F224" s="241" t="s">
        <v>1201</v>
      </c>
      <c r="G224" s="242" t="s">
        <v>178</v>
      </c>
      <c r="H224" s="243">
        <v>1</v>
      </c>
      <c r="I224" s="244"/>
      <c r="J224" s="245">
        <f>ROUND(I224*H224,2)</f>
        <v>0</v>
      </c>
      <c r="K224" s="246"/>
      <c r="L224" s="41"/>
      <c r="M224" s="247" t="s">
        <v>1</v>
      </c>
      <c r="N224" s="248" t="s">
        <v>41</v>
      </c>
      <c r="O224" s="88"/>
      <c r="P224" s="249">
        <f>O224*H224</f>
        <v>0</v>
      </c>
      <c r="Q224" s="249">
        <v>0</v>
      </c>
      <c r="R224" s="249">
        <f>Q224*H224</f>
        <v>0</v>
      </c>
      <c r="S224" s="249">
        <v>0.048000000000000001</v>
      </c>
      <c r="T224" s="250">
        <f>S224*H224</f>
        <v>0.048000000000000001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51" t="s">
        <v>214</v>
      </c>
      <c r="AT224" s="251" t="s">
        <v>175</v>
      </c>
      <c r="AU224" s="251" t="s">
        <v>85</v>
      </c>
      <c r="AY224" s="14" t="s">
        <v>172</v>
      </c>
      <c r="BE224" s="252">
        <f>IF(N224="základní",J224,0)</f>
        <v>0</v>
      </c>
      <c r="BF224" s="252">
        <f>IF(N224="snížená",J224,0)</f>
        <v>0</v>
      </c>
      <c r="BG224" s="252">
        <f>IF(N224="zákl. přenesená",J224,0)</f>
        <v>0</v>
      </c>
      <c r="BH224" s="252">
        <f>IF(N224="sníž. přenesená",J224,0)</f>
        <v>0</v>
      </c>
      <c r="BI224" s="252">
        <f>IF(N224="nulová",J224,0)</f>
        <v>0</v>
      </c>
      <c r="BJ224" s="14" t="s">
        <v>83</v>
      </c>
      <c r="BK224" s="252">
        <f>ROUND(I224*H224,2)</f>
        <v>0</v>
      </c>
      <c r="BL224" s="14" t="s">
        <v>214</v>
      </c>
      <c r="BM224" s="251" t="s">
        <v>1202</v>
      </c>
    </row>
    <row r="225" s="2" customFormat="1" ht="24.15" customHeight="1">
      <c r="A225" s="35"/>
      <c r="B225" s="36"/>
      <c r="C225" s="239" t="s">
        <v>279</v>
      </c>
      <c r="D225" s="239" t="s">
        <v>175</v>
      </c>
      <c r="E225" s="240" t="s">
        <v>1203</v>
      </c>
      <c r="F225" s="241" t="s">
        <v>1204</v>
      </c>
      <c r="G225" s="242" t="s">
        <v>178</v>
      </c>
      <c r="H225" s="243">
        <v>1</v>
      </c>
      <c r="I225" s="244"/>
      <c r="J225" s="245">
        <f>ROUND(I225*H225,2)</f>
        <v>0</v>
      </c>
      <c r="K225" s="246"/>
      <c r="L225" s="41"/>
      <c r="M225" s="247" t="s">
        <v>1</v>
      </c>
      <c r="N225" s="248" t="s">
        <v>41</v>
      </c>
      <c r="O225" s="88"/>
      <c r="P225" s="249">
        <f>O225*H225</f>
        <v>0</v>
      </c>
      <c r="Q225" s="249">
        <v>0.037510000000000002</v>
      </c>
      <c r="R225" s="249">
        <f>Q225*H225</f>
        <v>0.037510000000000002</v>
      </c>
      <c r="S225" s="249">
        <v>0</v>
      </c>
      <c r="T225" s="250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51" t="s">
        <v>214</v>
      </c>
      <c r="AT225" s="251" t="s">
        <v>175</v>
      </c>
      <c r="AU225" s="251" t="s">
        <v>85</v>
      </c>
      <c r="AY225" s="14" t="s">
        <v>172</v>
      </c>
      <c r="BE225" s="252">
        <f>IF(N225="základní",J225,0)</f>
        <v>0</v>
      </c>
      <c r="BF225" s="252">
        <f>IF(N225="snížená",J225,0)</f>
        <v>0</v>
      </c>
      <c r="BG225" s="252">
        <f>IF(N225="zákl. přenesená",J225,0)</f>
        <v>0</v>
      </c>
      <c r="BH225" s="252">
        <f>IF(N225="sníž. přenesená",J225,0)</f>
        <v>0</v>
      </c>
      <c r="BI225" s="252">
        <f>IF(N225="nulová",J225,0)</f>
        <v>0</v>
      </c>
      <c r="BJ225" s="14" t="s">
        <v>83</v>
      </c>
      <c r="BK225" s="252">
        <f>ROUND(I225*H225,2)</f>
        <v>0</v>
      </c>
      <c r="BL225" s="14" t="s">
        <v>214</v>
      </c>
      <c r="BM225" s="251" t="s">
        <v>1205</v>
      </c>
    </row>
    <row r="226" s="2" customFormat="1" ht="24.15" customHeight="1">
      <c r="A226" s="35"/>
      <c r="B226" s="36"/>
      <c r="C226" s="239" t="s">
        <v>455</v>
      </c>
      <c r="D226" s="239" t="s">
        <v>175</v>
      </c>
      <c r="E226" s="240" t="s">
        <v>731</v>
      </c>
      <c r="F226" s="241" t="s">
        <v>732</v>
      </c>
      <c r="G226" s="242" t="s">
        <v>178</v>
      </c>
      <c r="H226" s="243">
        <v>1</v>
      </c>
      <c r="I226" s="244"/>
      <c r="J226" s="245">
        <f>ROUND(I226*H226,2)</f>
        <v>0</v>
      </c>
      <c r="K226" s="246"/>
      <c r="L226" s="41"/>
      <c r="M226" s="247" t="s">
        <v>1</v>
      </c>
      <c r="N226" s="248" t="s">
        <v>41</v>
      </c>
      <c r="O226" s="88"/>
      <c r="P226" s="249">
        <f>O226*H226</f>
        <v>0</v>
      </c>
      <c r="Q226" s="249">
        <v>0</v>
      </c>
      <c r="R226" s="249">
        <f>Q226*H226</f>
        <v>0</v>
      </c>
      <c r="S226" s="249">
        <v>0</v>
      </c>
      <c r="T226" s="250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251" t="s">
        <v>214</v>
      </c>
      <c r="AT226" s="251" t="s">
        <v>175</v>
      </c>
      <c r="AU226" s="251" t="s">
        <v>85</v>
      </c>
      <c r="AY226" s="14" t="s">
        <v>172</v>
      </c>
      <c r="BE226" s="252">
        <f>IF(N226="základní",J226,0)</f>
        <v>0</v>
      </c>
      <c r="BF226" s="252">
        <f>IF(N226="snížená",J226,0)</f>
        <v>0</v>
      </c>
      <c r="BG226" s="252">
        <f>IF(N226="zákl. přenesená",J226,0)</f>
        <v>0</v>
      </c>
      <c r="BH226" s="252">
        <f>IF(N226="sníž. přenesená",J226,0)</f>
        <v>0</v>
      </c>
      <c r="BI226" s="252">
        <f>IF(N226="nulová",J226,0)</f>
        <v>0</v>
      </c>
      <c r="BJ226" s="14" t="s">
        <v>83</v>
      </c>
      <c r="BK226" s="252">
        <f>ROUND(I226*H226,2)</f>
        <v>0</v>
      </c>
      <c r="BL226" s="14" t="s">
        <v>214</v>
      </c>
      <c r="BM226" s="251" t="s">
        <v>733</v>
      </c>
    </row>
    <row r="227" s="2" customFormat="1" ht="37.8" customHeight="1">
      <c r="A227" s="35"/>
      <c r="B227" s="36"/>
      <c r="C227" s="239" t="s">
        <v>459</v>
      </c>
      <c r="D227" s="239" t="s">
        <v>175</v>
      </c>
      <c r="E227" s="240" t="s">
        <v>1206</v>
      </c>
      <c r="F227" s="241" t="s">
        <v>1207</v>
      </c>
      <c r="G227" s="242" t="s">
        <v>504</v>
      </c>
      <c r="H227" s="243">
        <v>1</v>
      </c>
      <c r="I227" s="244"/>
      <c r="J227" s="245">
        <f>ROUND(I227*H227,2)</f>
        <v>0</v>
      </c>
      <c r="K227" s="246"/>
      <c r="L227" s="41"/>
      <c r="M227" s="247" t="s">
        <v>1</v>
      </c>
      <c r="N227" s="248" t="s">
        <v>41</v>
      </c>
      <c r="O227" s="88"/>
      <c r="P227" s="249">
        <f>O227*H227</f>
        <v>0</v>
      </c>
      <c r="Q227" s="249">
        <v>0.02307</v>
      </c>
      <c r="R227" s="249">
        <f>Q227*H227</f>
        <v>0.02307</v>
      </c>
      <c r="S227" s="249">
        <v>0</v>
      </c>
      <c r="T227" s="250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51" t="s">
        <v>214</v>
      </c>
      <c r="AT227" s="251" t="s">
        <v>175</v>
      </c>
      <c r="AU227" s="251" t="s">
        <v>85</v>
      </c>
      <c r="AY227" s="14" t="s">
        <v>172</v>
      </c>
      <c r="BE227" s="252">
        <f>IF(N227="základní",J227,0)</f>
        <v>0</v>
      </c>
      <c r="BF227" s="252">
        <f>IF(N227="snížená",J227,0)</f>
        <v>0</v>
      </c>
      <c r="BG227" s="252">
        <f>IF(N227="zákl. přenesená",J227,0)</f>
        <v>0</v>
      </c>
      <c r="BH227" s="252">
        <f>IF(N227="sníž. přenesená",J227,0)</f>
        <v>0</v>
      </c>
      <c r="BI227" s="252">
        <f>IF(N227="nulová",J227,0)</f>
        <v>0</v>
      </c>
      <c r="BJ227" s="14" t="s">
        <v>83</v>
      </c>
      <c r="BK227" s="252">
        <f>ROUND(I227*H227,2)</f>
        <v>0</v>
      </c>
      <c r="BL227" s="14" t="s">
        <v>214</v>
      </c>
      <c r="BM227" s="251" t="s">
        <v>1208</v>
      </c>
    </row>
    <row r="228" s="2" customFormat="1" ht="16.5" customHeight="1">
      <c r="A228" s="35"/>
      <c r="B228" s="36"/>
      <c r="C228" s="239" t="s">
        <v>463</v>
      </c>
      <c r="D228" s="239" t="s">
        <v>175</v>
      </c>
      <c r="E228" s="240" t="s">
        <v>737</v>
      </c>
      <c r="F228" s="241" t="s">
        <v>738</v>
      </c>
      <c r="G228" s="242" t="s">
        <v>178</v>
      </c>
      <c r="H228" s="243">
        <v>1</v>
      </c>
      <c r="I228" s="244"/>
      <c r="J228" s="245">
        <f>ROUND(I228*H228,2)</f>
        <v>0</v>
      </c>
      <c r="K228" s="246"/>
      <c r="L228" s="41"/>
      <c r="M228" s="247" t="s">
        <v>1</v>
      </c>
      <c r="N228" s="248" t="s">
        <v>41</v>
      </c>
      <c r="O228" s="88"/>
      <c r="P228" s="249">
        <f>O228*H228</f>
        <v>0</v>
      </c>
      <c r="Q228" s="249">
        <v>9.9850800000000003E-05</v>
      </c>
      <c r="R228" s="249">
        <f>Q228*H228</f>
        <v>9.9850800000000003E-05</v>
      </c>
      <c r="S228" s="249">
        <v>0</v>
      </c>
      <c r="T228" s="250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51" t="s">
        <v>214</v>
      </c>
      <c r="AT228" s="251" t="s">
        <v>175</v>
      </c>
      <c r="AU228" s="251" t="s">
        <v>85</v>
      </c>
      <c r="AY228" s="14" t="s">
        <v>172</v>
      </c>
      <c r="BE228" s="252">
        <f>IF(N228="základní",J228,0)</f>
        <v>0</v>
      </c>
      <c r="BF228" s="252">
        <f>IF(N228="snížená",J228,0)</f>
        <v>0</v>
      </c>
      <c r="BG228" s="252">
        <f>IF(N228="zákl. přenesená",J228,0)</f>
        <v>0</v>
      </c>
      <c r="BH228" s="252">
        <f>IF(N228="sníž. přenesená",J228,0)</f>
        <v>0</v>
      </c>
      <c r="BI228" s="252">
        <f>IF(N228="nulová",J228,0)</f>
        <v>0</v>
      </c>
      <c r="BJ228" s="14" t="s">
        <v>83</v>
      </c>
      <c r="BK228" s="252">
        <f>ROUND(I228*H228,2)</f>
        <v>0</v>
      </c>
      <c r="BL228" s="14" t="s">
        <v>214</v>
      </c>
      <c r="BM228" s="251" t="s">
        <v>739</v>
      </c>
    </row>
    <row r="229" s="2" customFormat="1" ht="16.5" customHeight="1">
      <c r="A229" s="35"/>
      <c r="B229" s="36"/>
      <c r="C229" s="253" t="s">
        <v>467</v>
      </c>
      <c r="D229" s="253" t="s">
        <v>181</v>
      </c>
      <c r="E229" s="254" t="s">
        <v>740</v>
      </c>
      <c r="F229" s="255" t="s">
        <v>741</v>
      </c>
      <c r="G229" s="256" t="s">
        <v>178</v>
      </c>
      <c r="H229" s="257">
        <v>1</v>
      </c>
      <c r="I229" s="258"/>
      <c r="J229" s="259">
        <f>ROUND(I229*H229,2)</f>
        <v>0</v>
      </c>
      <c r="K229" s="260"/>
      <c r="L229" s="261"/>
      <c r="M229" s="262" t="s">
        <v>1</v>
      </c>
      <c r="N229" s="263" t="s">
        <v>41</v>
      </c>
      <c r="O229" s="88"/>
      <c r="P229" s="249">
        <f>O229*H229</f>
        <v>0</v>
      </c>
      <c r="Q229" s="249">
        <v>0.00050000000000000001</v>
      </c>
      <c r="R229" s="249">
        <f>Q229*H229</f>
        <v>0.00050000000000000001</v>
      </c>
      <c r="S229" s="249">
        <v>0</v>
      </c>
      <c r="T229" s="250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251" t="s">
        <v>309</v>
      </c>
      <c r="AT229" s="251" t="s">
        <v>181</v>
      </c>
      <c r="AU229" s="251" t="s">
        <v>85</v>
      </c>
      <c r="AY229" s="14" t="s">
        <v>172</v>
      </c>
      <c r="BE229" s="252">
        <f>IF(N229="základní",J229,0)</f>
        <v>0</v>
      </c>
      <c r="BF229" s="252">
        <f>IF(N229="snížená",J229,0)</f>
        <v>0</v>
      </c>
      <c r="BG229" s="252">
        <f>IF(N229="zákl. přenesená",J229,0)</f>
        <v>0</v>
      </c>
      <c r="BH229" s="252">
        <f>IF(N229="sníž. přenesená",J229,0)</f>
        <v>0</v>
      </c>
      <c r="BI229" s="252">
        <f>IF(N229="nulová",J229,0)</f>
        <v>0</v>
      </c>
      <c r="BJ229" s="14" t="s">
        <v>83</v>
      </c>
      <c r="BK229" s="252">
        <f>ROUND(I229*H229,2)</f>
        <v>0</v>
      </c>
      <c r="BL229" s="14" t="s">
        <v>214</v>
      </c>
      <c r="BM229" s="251" t="s">
        <v>742</v>
      </c>
    </row>
    <row r="230" s="2" customFormat="1" ht="24.15" customHeight="1">
      <c r="A230" s="35"/>
      <c r="B230" s="36"/>
      <c r="C230" s="239" t="s">
        <v>471</v>
      </c>
      <c r="D230" s="239" t="s">
        <v>175</v>
      </c>
      <c r="E230" s="240" t="s">
        <v>749</v>
      </c>
      <c r="F230" s="241" t="s">
        <v>750</v>
      </c>
      <c r="G230" s="242" t="s">
        <v>504</v>
      </c>
      <c r="H230" s="243">
        <v>4</v>
      </c>
      <c r="I230" s="244"/>
      <c r="J230" s="245">
        <f>ROUND(I230*H230,2)</f>
        <v>0</v>
      </c>
      <c r="K230" s="246"/>
      <c r="L230" s="41"/>
      <c r="M230" s="247" t="s">
        <v>1</v>
      </c>
      <c r="N230" s="248" t="s">
        <v>41</v>
      </c>
      <c r="O230" s="88"/>
      <c r="P230" s="249">
        <f>O230*H230</f>
        <v>0</v>
      </c>
      <c r="Q230" s="249">
        <v>0.0006843582</v>
      </c>
      <c r="R230" s="249">
        <f>Q230*H230</f>
        <v>0.0027374328</v>
      </c>
      <c r="S230" s="249">
        <v>0</v>
      </c>
      <c r="T230" s="250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251" t="s">
        <v>214</v>
      </c>
      <c r="AT230" s="251" t="s">
        <v>175</v>
      </c>
      <c r="AU230" s="251" t="s">
        <v>85</v>
      </c>
      <c r="AY230" s="14" t="s">
        <v>172</v>
      </c>
      <c r="BE230" s="252">
        <f>IF(N230="základní",J230,0)</f>
        <v>0</v>
      </c>
      <c r="BF230" s="252">
        <f>IF(N230="snížená",J230,0)</f>
        <v>0</v>
      </c>
      <c r="BG230" s="252">
        <f>IF(N230="zákl. přenesená",J230,0)</f>
        <v>0</v>
      </c>
      <c r="BH230" s="252">
        <f>IF(N230="sníž. přenesená",J230,0)</f>
        <v>0</v>
      </c>
      <c r="BI230" s="252">
        <f>IF(N230="nulová",J230,0)</f>
        <v>0</v>
      </c>
      <c r="BJ230" s="14" t="s">
        <v>83</v>
      </c>
      <c r="BK230" s="252">
        <f>ROUND(I230*H230,2)</f>
        <v>0</v>
      </c>
      <c r="BL230" s="14" t="s">
        <v>214</v>
      </c>
      <c r="BM230" s="251" t="s">
        <v>751</v>
      </c>
    </row>
    <row r="231" s="2" customFormat="1" ht="16.5" customHeight="1">
      <c r="A231" s="35"/>
      <c r="B231" s="36"/>
      <c r="C231" s="253" t="s">
        <v>475</v>
      </c>
      <c r="D231" s="253" t="s">
        <v>181</v>
      </c>
      <c r="E231" s="254" t="s">
        <v>752</v>
      </c>
      <c r="F231" s="255" t="s">
        <v>753</v>
      </c>
      <c r="G231" s="256" t="s">
        <v>178</v>
      </c>
      <c r="H231" s="257">
        <v>2</v>
      </c>
      <c r="I231" s="258"/>
      <c r="J231" s="259">
        <f>ROUND(I231*H231,2)</f>
        <v>0</v>
      </c>
      <c r="K231" s="260"/>
      <c r="L231" s="261"/>
      <c r="M231" s="262" t="s">
        <v>1</v>
      </c>
      <c r="N231" s="263" t="s">
        <v>41</v>
      </c>
      <c r="O231" s="88"/>
      <c r="P231" s="249">
        <f>O231*H231</f>
        <v>0</v>
      </c>
      <c r="Q231" s="249">
        <v>0.0052700000000000004</v>
      </c>
      <c r="R231" s="249">
        <f>Q231*H231</f>
        <v>0.010540000000000001</v>
      </c>
      <c r="S231" s="249">
        <v>0</v>
      </c>
      <c r="T231" s="250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251" t="s">
        <v>309</v>
      </c>
      <c r="AT231" s="251" t="s">
        <v>181</v>
      </c>
      <c r="AU231" s="251" t="s">
        <v>85</v>
      </c>
      <c r="AY231" s="14" t="s">
        <v>172</v>
      </c>
      <c r="BE231" s="252">
        <f>IF(N231="základní",J231,0)</f>
        <v>0</v>
      </c>
      <c r="BF231" s="252">
        <f>IF(N231="snížená",J231,0)</f>
        <v>0</v>
      </c>
      <c r="BG231" s="252">
        <f>IF(N231="zákl. přenesená",J231,0)</f>
        <v>0</v>
      </c>
      <c r="BH231" s="252">
        <f>IF(N231="sníž. přenesená",J231,0)</f>
        <v>0</v>
      </c>
      <c r="BI231" s="252">
        <f>IF(N231="nulová",J231,0)</f>
        <v>0</v>
      </c>
      <c r="BJ231" s="14" t="s">
        <v>83</v>
      </c>
      <c r="BK231" s="252">
        <f>ROUND(I231*H231,2)</f>
        <v>0</v>
      </c>
      <c r="BL231" s="14" t="s">
        <v>214</v>
      </c>
      <c r="BM231" s="251" t="s">
        <v>754</v>
      </c>
    </row>
    <row r="232" s="2" customFormat="1" ht="16.5" customHeight="1">
      <c r="A232" s="35"/>
      <c r="B232" s="36"/>
      <c r="C232" s="253" t="s">
        <v>479</v>
      </c>
      <c r="D232" s="253" t="s">
        <v>181</v>
      </c>
      <c r="E232" s="254" t="s">
        <v>755</v>
      </c>
      <c r="F232" s="255" t="s">
        <v>756</v>
      </c>
      <c r="G232" s="256" t="s">
        <v>178</v>
      </c>
      <c r="H232" s="257">
        <v>1</v>
      </c>
      <c r="I232" s="258"/>
      <c r="J232" s="259">
        <f>ROUND(I232*H232,2)</f>
        <v>0</v>
      </c>
      <c r="K232" s="260"/>
      <c r="L232" s="261"/>
      <c r="M232" s="262" t="s">
        <v>1</v>
      </c>
      <c r="N232" s="263" t="s">
        <v>41</v>
      </c>
      <c r="O232" s="88"/>
      <c r="P232" s="249">
        <f>O232*H232</f>
        <v>0</v>
      </c>
      <c r="Q232" s="249">
        <v>0.0054000000000000003</v>
      </c>
      <c r="R232" s="249">
        <f>Q232*H232</f>
        <v>0.0054000000000000003</v>
      </c>
      <c r="S232" s="249">
        <v>0</v>
      </c>
      <c r="T232" s="250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51" t="s">
        <v>309</v>
      </c>
      <c r="AT232" s="251" t="s">
        <v>181</v>
      </c>
      <c r="AU232" s="251" t="s">
        <v>85</v>
      </c>
      <c r="AY232" s="14" t="s">
        <v>172</v>
      </c>
      <c r="BE232" s="252">
        <f>IF(N232="základní",J232,0)</f>
        <v>0</v>
      </c>
      <c r="BF232" s="252">
        <f>IF(N232="snížená",J232,0)</f>
        <v>0</v>
      </c>
      <c r="BG232" s="252">
        <f>IF(N232="zákl. přenesená",J232,0)</f>
        <v>0</v>
      </c>
      <c r="BH232" s="252">
        <f>IF(N232="sníž. přenesená",J232,0)</f>
        <v>0</v>
      </c>
      <c r="BI232" s="252">
        <f>IF(N232="nulová",J232,0)</f>
        <v>0</v>
      </c>
      <c r="BJ232" s="14" t="s">
        <v>83</v>
      </c>
      <c r="BK232" s="252">
        <f>ROUND(I232*H232,2)</f>
        <v>0</v>
      </c>
      <c r="BL232" s="14" t="s">
        <v>214</v>
      </c>
      <c r="BM232" s="251" t="s">
        <v>757</v>
      </c>
    </row>
    <row r="233" s="2" customFormat="1" ht="16.5" customHeight="1">
      <c r="A233" s="35"/>
      <c r="B233" s="36"/>
      <c r="C233" s="253" t="s">
        <v>484</v>
      </c>
      <c r="D233" s="253" t="s">
        <v>181</v>
      </c>
      <c r="E233" s="254" t="s">
        <v>1209</v>
      </c>
      <c r="F233" s="255" t="s">
        <v>1210</v>
      </c>
      <c r="G233" s="256" t="s">
        <v>178</v>
      </c>
      <c r="H233" s="257">
        <v>1</v>
      </c>
      <c r="I233" s="258"/>
      <c r="J233" s="259">
        <f>ROUND(I233*H233,2)</f>
        <v>0</v>
      </c>
      <c r="K233" s="260"/>
      <c r="L233" s="261"/>
      <c r="M233" s="262" t="s">
        <v>1</v>
      </c>
      <c r="N233" s="263" t="s">
        <v>41</v>
      </c>
      <c r="O233" s="88"/>
      <c r="P233" s="249">
        <f>O233*H233</f>
        <v>0</v>
      </c>
      <c r="Q233" s="249">
        <v>0.0050000000000000001</v>
      </c>
      <c r="R233" s="249">
        <f>Q233*H233</f>
        <v>0.0050000000000000001</v>
      </c>
      <c r="S233" s="249">
        <v>0</v>
      </c>
      <c r="T233" s="250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51" t="s">
        <v>309</v>
      </c>
      <c r="AT233" s="251" t="s">
        <v>181</v>
      </c>
      <c r="AU233" s="251" t="s">
        <v>85</v>
      </c>
      <c r="AY233" s="14" t="s">
        <v>172</v>
      </c>
      <c r="BE233" s="252">
        <f>IF(N233="základní",J233,0)</f>
        <v>0</v>
      </c>
      <c r="BF233" s="252">
        <f>IF(N233="snížená",J233,0)</f>
        <v>0</v>
      </c>
      <c r="BG233" s="252">
        <f>IF(N233="zákl. přenesená",J233,0)</f>
        <v>0</v>
      </c>
      <c r="BH233" s="252">
        <f>IF(N233="sníž. přenesená",J233,0)</f>
        <v>0</v>
      </c>
      <c r="BI233" s="252">
        <f>IF(N233="nulová",J233,0)</f>
        <v>0</v>
      </c>
      <c r="BJ233" s="14" t="s">
        <v>83</v>
      </c>
      <c r="BK233" s="252">
        <f>ROUND(I233*H233,2)</f>
        <v>0</v>
      </c>
      <c r="BL233" s="14" t="s">
        <v>214</v>
      </c>
      <c r="BM233" s="251" t="s">
        <v>1211</v>
      </c>
    </row>
    <row r="234" s="2" customFormat="1" ht="16.5" customHeight="1">
      <c r="A234" s="35"/>
      <c r="B234" s="36"/>
      <c r="C234" s="239" t="s">
        <v>492</v>
      </c>
      <c r="D234" s="239" t="s">
        <v>175</v>
      </c>
      <c r="E234" s="240" t="s">
        <v>743</v>
      </c>
      <c r="F234" s="241" t="s">
        <v>744</v>
      </c>
      <c r="G234" s="242" t="s">
        <v>178</v>
      </c>
      <c r="H234" s="243">
        <v>8</v>
      </c>
      <c r="I234" s="244"/>
      <c r="J234" s="245">
        <f>ROUND(I234*H234,2)</f>
        <v>0</v>
      </c>
      <c r="K234" s="246"/>
      <c r="L234" s="41"/>
      <c r="M234" s="247" t="s">
        <v>1</v>
      </c>
      <c r="N234" s="248" t="s">
        <v>41</v>
      </c>
      <c r="O234" s="88"/>
      <c r="P234" s="249">
        <f>O234*H234</f>
        <v>0</v>
      </c>
      <c r="Q234" s="249">
        <v>0.00013999999999999999</v>
      </c>
      <c r="R234" s="249">
        <f>Q234*H234</f>
        <v>0.0011199999999999999</v>
      </c>
      <c r="S234" s="249">
        <v>0</v>
      </c>
      <c r="T234" s="250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251" t="s">
        <v>214</v>
      </c>
      <c r="AT234" s="251" t="s">
        <v>175</v>
      </c>
      <c r="AU234" s="251" t="s">
        <v>85</v>
      </c>
      <c r="AY234" s="14" t="s">
        <v>172</v>
      </c>
      <c r="BE234" s="252">
        <f>IF(N234="základní",J234,0)</f>
        <v>0</v>
      </c>
      <c r="BF234" s="252">
        <f>IF(N234="snížená",J234,0)</f>
        <v>0</v>
      </c>
      <c r="BG234" s="252">
        <f>IF(N234="zákl. přenesená",J234,0)</f>
        <v>0</v>
      </c>
      <c r="BH234" s="252">
        <f>IF(N234="sníž. přenesená",J234,0)</f>
        <v>0</v>
      </c>
      <c r="BI234" s="252">
        <f>IF(N234="nulová",J234,0)</f>
        <v>0</v>
      </c>
      <c r="BJ234" s="14" t="s">
        <v>83</v>
      </c>
      <c r="BK234" s="252">
        <f>ROUND(I234*H234,2)</f>
        <v>0</v>
      </c>
      <c r="BL234" s="14" t="s">
        <v>214</v>
      </c>
      <c r="BM234" s="251" t="s">
        <v>1412</v>
      </c>
    </row>
    <row r="235" s="2" customFormat="1" ht="24.15" customHeight="1">
      <c r="A235" s="35"/>
      <c r="B235" s="36"/>
      <c r="C235" s="253" t="s">
        <v>497</v>
      </c>
      <c r="D235" s="253" t="s">
        <v>181</v>
      </c>
      <c r="E235" s="254" t="s">
        <v>746</v>
      </c>
      <c r="F235" s="255" t="s">
        <v>747</v>
      </c>
      <c r="G235" s="256" t="s">
        <v>178</v>
      </c>
      <c r="H235" s="257">
        <v>8</v>
      </c>
      <c r="I235" s="258"/>
      <c r="J235" s="259">
        <f>ROUND(I235*H235,2)</f>
        <v>0</v>
      </c>
      <c r="K235" s="260"/>
      <c r="L235" s="261"/>
      <c r="M235" s="262" t="s">
        <v>1</v>
      </c>
      <c r="N235" s="263" t="s">
        <v>41</v>
      </c>
      <c r="O235" s="88"/>
      <c r="P235" s="249">
        <f>O235*H235</f>
        <v>0</v>
      </c>
      <c r="Q235" s="249">
        <v>0.00027</v>
      </c>
      <c r="R235" s="249">
        <f>Q235*H235</f>
        <v>0.00216</v>
      </c>
      <c r="S235" s="249">
        <v>0</v>
      </c>
      <c r="T235" s="250">
        <f>S235*H235</f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251" t="s">
        <v>309</v>
      </c>
      <c r="AT235" s="251" t="s">
        <v>181</v>
      </c>
      <c r="AU235" s="251" t="s">
        <v>85</v>
      </c>
      <c r="AY235" s="14" t="s">
        <v>172</v>
      </c>
      <c r="BE235" s="252">
        <f>IF(N235="základní",J235,0)</f>
        <v>0</v>
      </c>
      <c r="BF235" s="252">
        <f>IF(N235="snížená",J235,0)</f>
        <v>0</v>
      </c>
      <c r="BG235" s="252">
        <f>IF(N235="zákl. přenesená",J235,0)</f>
        <v>0</v>
      </c>
      <c r="BH235" s="252">
        <f>IF(N235="sníž. přenesená",J235,0)</f>
        <v>0</v>
      </c>
      <c r="BI235" s="252">
        <f>IF(N235="nulová",J235,0)</f>
        <v>0</v>
      </c>
      <c r="BJ235" s="14" t="s">
        <v>83</v>
      </c>
      <c r="BK235" s="252">
        <f>ROUND(I235*H235,2)</f>
        <v>0</v>
      </c>
      <c r="BL235" s="14" t="s">
        <v>214</v>
      </c>
      <c r="BM235" s="251" t="s">
        <v>1413</v>
      </c>
    </row>
    <row r="236" s="2" customFormat="1" ht="24.15" customHeight="1">
      <c r="A236" s="35"/>
      <c r="B236" s="36"/>
      <c r="C236" s="239" t="s">
        <v>501</v>
      </c>
      <c r="D236" s="239" t="s">
        <v>175</v>
      </c>
      <c r="E236" s="240" t="s">
        <v>761</v>
      </c>
      <c r="F236" s="241" t="s">
        <v>762</v>
      </c>
      <c r="G236" s="242" t="s">
        <v>227</v>
      </c>
      <c r="H236" s="264"/>
      <c r="I236" s="244"/>
      <c r="J236" s="245">
        <f>ROUND(I236*H236,2)</f>
        <v>0</v>
      </c>
      <c r="K236" s="246"/>
      <c r="L236" s="41"/>
      <c r="M236" s="247" t="s">
        <v>1</v>
      </c>
      <c r="N236" s="248" t="s">
        <v>41</v>
      </c>
      <c r="O236" s="88"/>
      <c r="P236" s="249">
        <f>O236*H236</f>
        <v>0</v>
      </c>
      <c r="Q236" s="249">
        <v>0</v>
      </c>
      <c r="R236" s="249">
        <f>Q236*H236</f>
        <v>0</v>
      </c>
      <c r="S236" s="249">
        <v>0</v>
      </c>
      <c r="T236" s="250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51" t="s">
        <v>214</v>
      </c>
      <c r="AT236" s="251" t="s">
        <v>175</v>
      </c>
      <c r="AU236" s="251" t="s">
        <v>85</v>
      </c>
      <c r="AY236" s="14" t="s">
        <v>172</v>
      </c>
      <c r="BE236" s="252">
        <f>IF(N236="základní",J236,0)</f>
        <v>0</v>
      </c>
      <c r="BF236" s="252">
        <f>IF(N236="snížená",J236,0)</f>
        <v>0</v>
      </c>
      <c r="BG236" s="252">
        <f>IF(N236="zákl. přenesená",J236,0)</f>
        <v>0</v>
      </c>
      <c r="BH236" s="252">
        <f>IF(N236="sníž. přenesená",J236,0)</f>
        <v>0</v>
      </c>
      <c r="BI236" s="252">
        <f>IF(N236="nulová",J236,0)</f>
        <v>0</v>
      </c>
      <c r="BJ236" s="14" t="s">
        <v>83</v>
      </c>
      <c r="BK236" s="252">
        <f>ROUND(I236*H236,2)</f>
        <v>0</v>
      </c>
      <c r="BL236" s="14" t="s">
        <v>214</v>
      </c>
      <c r="BM236" s="251" t="s">
        <v>763</v>
      </c>
    </row>
    <row r="237" s="2" customFormat="1" ht="24.15" customHeight="1">
      <c r="A237" s="35"/>
      <c r="B237" s="36"/>
      <c r="C237" s="239" t="s">
        <v>508</v>
      </c>
      <c r="D237" s="239" t="s">
        <v>175</v>
      </c>
      <c r="E237" s="240" t="s">
        <v>764</v>
      </c>
      <c r="F237" s="241" t="s">
        <v>765</v>
      </c>
      <c r="G237" s="242" t="s">
        <v>227</v>
      </c>
      <c r="H237" s="264"/>
      <c r="I237" s="244"/>
      <c r="J237" s="245">
        <f>ROUND(I237*H237,2)</f>
        <v>0</v>
      </c>
      <c r="K237" s="246"/>
      <c r="L237" s="41"/>
      <c r="M237" s="247" t="s">
        <v>1</v>
      </c>
      <c r="N237" s="248" t="s">
        <v>41</v>
      </c>
      <c r="O237" s="88"/>
      <c r="P237" s="249">
        <f>O237*H237</f>
        <v>0</v>
      </c>
      <c r="Q237" s="249">
        <v>0</v>
      </c>
      <c r="R237" s="249">
        <f>Q237*H237</f>
        <v>0</v>
      </c>
      <c r="S237" s="249">
        <v>0</v>
      </c>
      <c r="T237" s="250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251" t="s">
        <v>214</v>
      </c>
      <c r="AT237" s="251" t="s">
        <v>175</v>
      </c>
      <c r="AU237" s="251" t="s">
        <v>85</v>
      </c>
      <c r="AY237" s="14" t="s">
        <v>172</v>
      </c>
      <c r="BE237" s="252">
        <f>IF(N237="základní",J237,0)</f>
        <v>0</v>
      </c>
      <c r="BF237" s="252">
        <f>IF(N237="snížená",J237,0)</f>
        <v>0</v>
      </c>
      <c r="BG237" s="252">
        <f>IF(N237="zákl. přenesená",J237,0)</f>
        <v>0</v>
      </c>
      <c r="BH237" s="252">
        <f>IF(N237="sníž. přenesená",J237,0)</f>
        <v>0</v>
      </c>
      <c r="BI237" s="252">
        <f>IF(N237="nulová",J237,0)</f>
        <v>0</v>
      </c>
      <c r="BJ237" s="14" t="s">
        <v>83</v>
      </c>
      <c r="BK237" s="252">
        <f>ROUND(I237*H237,2)</f>
        <v>0</v>
      </c>
      <c r="BL237" s="14" t="s">
        <v>214</v>
      </c>
      <c r="BM237" s="251" t="s">
        <v>766</v>
      </c>
    </row>
    <row r="238" s="12" customFormat="1" ht="22.8" customHeight="1">
      <c r="A238" s="12"/>
      <c r="B238" s="223"/>
      <c r="C238" s="224"/>
      <c r="D238" s="225" t="s">
        <v>75</v>
      </c>
      <c r="E238" s="237" t="s">
        <v>767</v>
      </c>
      <c r="F238" s="237" t="s">
        <v>768</v>
      </c>
      <c r="G238" s="224"/>
      <c r="H238" s="224"/>
      <c r="I238" s="227"/>
      <c r="J238" s="238">
        <f>BK238</f>
        <v>0</v>
      </c>
      <c r="K238" s="224"/>
      <c r="L238" s="229"/>
      <c r="M238" s="230"/>
      <c r="N238" s="231"/>
      <c r="O238" s="231"/>
      <c r="P238" s="232">
        <f>SUM(P239:P250)</f>
        <v>0</v>
      </c>
      <c r="Q238" s="231"/>
      <c r="R238" s="232">
        <f>SUM(R239:R250)</f>
        <v>0.27470012400000005</v>
      </c>
      <c r="S238" s="231"/>
      <c r="T238" s="233">
        <f>SUM(T239:T250)</f>
        <v>0.22854000000000002</v>
      </c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R238" s="234" t="s">
        <v>85</v>
      </c>
      <c r="AT238" s="235" t="s">
        <v>75</v>
      </c>
      <c r="AU238" s="235" t="s">
        <v>83</v>
      </c>
      <c r="AY238" s="234" t="s">
        <v>172</v>
      </c>
      <c r="BK238" s="236">
        <f>SUM(BK239:BK250)</f>
        <v>0</v>
      </c>
    </row>
    <row r="239" s="2" customFormat="1" ht="16.5" customHeight="1">
      <c r="A239" s="35"/>
      <c r="B239" s="36"/>
      <c r="C239" s="239" t="s">
        <v>512</v>
      </c>
      <c r="D239" s="239" t="s">
        <v>175</v>
      </c>
      <c r="E239" s="240" t="s">
        <v>769</v>
      </c>
      <c r="F239" s="241" t="s">
        <v>770</v>
      </c>
      <c r="G239" s="242" t="s">
        <v>213</v>
      </c>
      <c r="H239" s="243">
        <v>25</v>
      </c>
      <c r="I239" s="244"/>
      <c r="J239" s="245">
        <f>ROUND(I239*H239,2)</f>
        <v>0</v>
      </c>
      <c r="K239" s="246"/>
      <c r="L239" s="41"/>
      <c r="M239" s="247" t="s">
        <v>1</v>
      </c>
      <c r="N239" s="248" t="s">
        <v>41</v>
      </c>
      <c r="O239" s="88"/>
      <c r="P239" s="249">
        <f>O239*H239</f>
        <v>0</v>
      </c>
      <c r="Q239" s="249">
        <v>3.8000000000000002E-05</v>
      </c>
      <c r="R239" s="249">
        <f>Q239*H239</f>
        <v>0.00095000000000000011</v>
      </c>
      <c r="S239" s="249">
        <v>0.0025400000000000002</v>
      </c>
      <c r="T239" s="250">
        <f>S239*H239</f>
        <v>0.063500000000000001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251" t="s">
        <v>214</v>
      </c>
      <c r="AT239" s="251" t="s">
        <v>175</v>
      </c>
      <c r="AU239" s="251" t="s">
        <v>85</v>
      </c>
      <c r="AY239" s="14" t="s">
        <v>172</v>
      </c>
      <c r="BE239" s="252">
        <f>IF(N239="základní",J239,0)</f>
        <v>0</v>
      </c>
      <c r="BF239" s="252">
        <f>IF(N239="snížená",J239,0)</f>
        <v>0</v>
      </c>
      <c r="BG239" s="252">
        <f>IF(N239="zákl. přenesená",J239,0)</f>
        <v>0</v>
      </c>
      <c r="BH239" s="252">
        <f>IF(N239="sníž. přenesená",J239,0)</f>
        <v>0</v>
      </c>
      <c r="BI239" s="252">
        <f>IF(N239="nulová",J239,0)</f>
        <v>0</v>
      </c>
      <c r="BJ239" s="14" t="s">
        <v>83</v>
      </c>
      <c r="BK239" s="252">
        <f>ROUND(I239*H239,2)</f>
        <v>0</v>
      </c>
      <c r="BL239" s="14" t="s">
        <v>214</v>
      </c>
      <c r="BM239" s="251" t="s">
        <v>771</v>
      </c>
    </row>
    <row r="240" s="2" customFormat="1" ht="24.15" customHeight="1">
      <c r="A240" s="35"/>
      <c r="B240" s="36"/>
      <c r="C240" s="239" t="s">
        <v>519</v>
      </c>
      <c r="D240" s="239" t="s">
        <v>175</v>
      </c>
      <c r="E240" s="240" t="s">
        <v>772</v>
      </c>
      <c r="F240" s="241" t="s">
        <v>773</v>
      </c>
      <c r="G240" s="242" t="s">
        <v>213</v>
      </c>
      <c r="H240" s="243">
        <v>10</v>
      </c>
      <c r="I240" s="244"/>
      <c r="J240" s="245">
        <f>ROUND(I240*H240,2)</f>
        <v>0</v>
      </c>
      <c r="K240" s="246"/>
      <c r="L240" s="41"/>
      <c r="M240" s="247" t="s">
        <v>1</v>
      </c>
      <c r="N240" s="248" t="s">
        <v>41</v>
      </c>
      <c r="O240" s="88"/>
      <c r="P240" s="249">
        <f>O240*H240</f>
        <v>0</v>
      </c>
      <c r="Q240" s="249">
        <v>5.1999999999999997E-05</v>
      </c>
      <c r="R240" s="249">
        <f>Q240*H240</f>
        <v>0.00051999999999999995</v>
      </c>
      <c r="S240" s="249">
        <v>0.0047299999999999998</v>
      </c>
      <c r="T240" s="250">
        <f>S240*H240</f>
        <v>0.047299999999999995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51" t="s">
        <v>214</v>
      </c>
      <c r="AT240" s="251" t="s">
        <v>175</v>
      </c>
      <c r="AU240" s="251" t="s">
        <v>85</v>
      </c>
      <c r="AY240" s="14" t="s">
        <v>172</v>
      </c>
      <c r="BE240" s="252">
        <f>IF(N240="základní",J240,0)</f>
        <v>0</v>
      </c>
      <c r="BF240" s="252">
        <f>IF(N240="snížená",J240,0)</f>
        <v>0</v>
      </c>
      <c r="BG240" s="252">
        <f>IF(N240="zákl. přenesená",J240,0)</f>
        <v>0</v>
      </c>
      <c r="BH240" s="252">
        <f>IF(N240="sníž. přenesená",J240,0)</f>
        <v>0</v>
      </c>
      <c r="BI240" s="252">
        <f>IF(N240="nulová",J240,0)</f>
        <v>0</v>
      </c>
      <c r="BJ240" s="14" t="s">
        <v>83</v>
      </c>
      <c r="BK240" s="252">
        <f>ROUND(I240*H240,2)</f>
        <v>0</v>
      </c>
      <c r="BL240" s="14" t="s">
        <v>214</v>
      </c>
      <c r="BM240" s="251" t="s">
        <v>774</v>
      </c>
    </row>
    <row r="241" s="2" customFormat="1" ht="24.15" customHeight="1">
      <c r="A241" s="35"/>
      <c r="B241" s="36"/>
      <c r="C241" s="239" t="s">
        <v>526</v>
      </c>
      <c r="D241" s="239" t="s">
        <v>175</v>
      </c>
      <c r="E241" s="240" t="s">
        <v>1214</v>
      </c>
      <c r="F241" s="241" t="s">
        <v>1215</v>
      </c>
      <c r="G241" s="242" t="s">
        <v>213</v>
      </c>
      <c r="H241" s="243">
        <v>14</v>
      </c>
      <c r="I241" s="244"/>
      <c r="J241" s="245">
        <f>ROUND(I241*H241,2)</f>
        <v>0</v>
      </c>
      <c r="K241" s="246"/>
      <c r="L241" s="41"/>
      <c r="M241" s="247" t="s">
        <v>1</v>
      </c>
      <c r="N241" s="248" t="s">
        <v>41</v>
      </c>
      <c r="O241" s="88"/>
      <c r="P241" s="249">
        <f>O241*H241</f>
        <v>0</v>
      </c>
      <c r="Q241" s="249">
        <v>6.0000000000000002E-05</v>
      </c>
      <c r="R241" s="249">
        <f>Q241*H241</f>
        <v>0.00084000000000000003</v>
      </c>
      <c r="S241" s="249">
        <v>0.0084100000000000008</v>
      </c>
      <c r="T241" s="250">
        <f>S241*H241</f>
        <v>0.11774000000000001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251" t="s">
        <v>214</v>
      </c>
      <c r="AT241" s="251" t="s">
        <v>175</v>
      </c>
      <c r="AU241" s="251" t="s">
        <v>85</v>
      </c>
      <c r="AY241" s="14" t="s">
        <v>172</v>
      </c>
      <c r="BE241" s="252">
        <f>IF(N241="základní",J241,0)</f>
        <v>0</v>
      </c>
      <c r="BF241" s="252">
        <f>IF(N241="snížená",J241,0)</f>
        <v>0</v>
      </c>
      <c r="BG241" s="252">
        <f>IF(N241="zákl. přenesená",J241,0)</f>
        <v>0</v>
      </c>
      <c r="BH241" s="252">
        <f>IF(N241="sníž. přenesená",J241,0)</f>
        <v>0</v>
      </c>
      <c r="BI241" s="252">
        <f>IF(N241="nulová",J241,0)</f>
        <v>0</v>
      </c>
      <c r="BJ241" s="14" t="s">
        <v>83</v>
      </c>
      <c r="BK241" s="252">
        <f>ROUND(I241*H241,2)</f>
        <v>0</v>
      </c>
      <c r="BL241" s="14" t="s">
        <v>214</v>
      </c>
      <c r="BM241" s="251" t="s">
        <v>1216</v>
      </c>
    </row>
    <row r="242" s="2" customFormat="1" ht="33" customHeight="1">
      <c r="A242" s="35"/>
      <c r="B242" s="36"/>
      <c r="C242" s="239" t="s">
        <v>529</v>
      </c>
      <c r="D242" s="239" t="s">
        <v>175</v>
      </c>
      <c r="E242" s="240" t="s">
        <v>775</v>
      </c>
      <c r="F242" s="241" t="s">
        <v>776</v>
      </c>
      <c r="G242" s="242" t="s">
        <v>213</v>
      </c>
      <c r="H242" s="243">
        <v>1</v>
      </c>
      <c r="I242" s="244"/>
      <c r="J242" s="245">
        <f>ROUND(I242*H242,2)</f>
        <v>0</v>
      </c>
      <c r="K242" s="246"/>
      <c r="L242" s="41"/>
      <c r="M242" s="247" t="s">
        <v>1</v>
      </c>
      <c r="N242" s="248" t="s">
        <v>41</v>
      </c>
      <c r="O242" s="88"/>
      <c r="P242" s="249">
        <f>O242*H242</f>
        <v>0</v>
      </c>
      <c r="Q242" s="249">
        <v>0.0022937679999999998</v>
      </c>
      <c r="R242" s="249">
        <f>Q242*H242</f>
        <v>0.0022937679999999998</v>
      </c>
      <c r="S242" s="249">
        <v>0</v>
      </c>
      <c r="T242" s="250">
        <f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251" t="s">
        <v>214</v>
      </c>
      <c r="AT242" s="251" t="s">
        <v>175</v>
      </c>
      <c r="AU242" s="251" t="s">
        <v>85</v>
      </c>
      <c r="AY242" s="14" t="s">
        <v>172</v>
      </c>
      <c r="BE242" s="252">
        <f>IF(N242="základní",J242,0)</f>
        <v>0</v>
      </c>
      <c r="BF242" s="252">
        <f>IF(N242="snížená",J242,0)</f>
        <v>0</v>
      </c>
      <c r="BG242" s="252">
        <f>IF(N242="zákl. přenesená",J242,0)</f>
        <v>0</v>
      </c>
      <c r="BH242" s="252">
        <f>IF(N242="sníž. přenesená",J242,0)</f>
        <v>0</v>
      </c>
      <c r="BI242" s="252">
        <f>IF(N242="nulová",J242,0)</f>
        <v>0</v>
      </c>
      <c r="BJ242" s="14" t="s">
        <v>83</v>
      </c>
      <c r="BK242" s="252">
        <f>ROUND(I242*H242,2)</f>
        <v>0</v>
      </c>
      <c r="BL242" s="14" t="s">
        <v>214</v>
      </c>
      <c r="BM242" s="251" t="s">
        <v>777</v>
      </c>
    </row>
    <row r="243" s="2" customFormat="1" ht="24.15" customHeight="1">
      <c r="A243" s="35"/>
      <c r="B243" s="36"/>
      <c r="C243" s="239" t="s">
        <v>533</v>
      </c>
      <c r="D243" s="239" t="s">
        <v>175</v>
      </c>
      <c r="E243" s="240" t="s">
        <v>778</v>
      </c>
      <c r="F243" s="241" t="s">
        <v>779</v>
      </c>
      <c r="G243" s="242" t="s">
        <v>213</v>
      </c>
      <c r="H243" s="243">
        <v>24</v>
      </c>
      <c r="I243" s="244"/>
      <c r="J243" s="245">
        <f>ROUND(I243*H243,2)</f>
        <v>0</v>
      </c>
      <c r="K243" s="246"/>
      <c r="L243" s="41"/>
      <c r="M243" s="247" t="s">
        <v>1</v>
      </c>
      <c r="N243" s="248" t="s">
        <v>41</v>
      </c>
      <c r="O243" s="88"/>
      <c r="P243" s="249">
        <f>O243*H243</f>
        <v>0</v>
      </c>
      <c r="Q243" s="249">
        <v>0.0041571940000000003</v>
      </c>
      <c r="R243" s="249">
        <f>Q243*H243</f>
        <v>0.099772656000000015</v>
      </c>
      <c r="S243" s="249">
        <v>0</v>
      </c>
      <c r="T243" s="250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251" t="s">
        <v>214</v>
      </c>
      <c r="AT243" s="251" t="s">
        <v>175</v>
      </c>
      <c r="AU243" s="251" t="s">
        <v>85</v>
      </c>
      <c r="AY243" s="14" t="s">
        <v>172</v>
      </c>
      <c r="BE243" s="252">
        <f>IF(N243="základní",J243,0)</f>
        <v>0</v>
      </c>
      <c r="BF243" s="252">
        <f>IF(N243="snížená",J243,0)</f>
        <v>0</v>
      </c>
      <c r="BG243" s="252">
        <f>IF(N243="zákl. přenesená",J243,0)</f>
        <v>0</v>
      </c>
      <c r="BH243" s="252">
        <f>IF(N243="sníž. přenesená",J243,0)</f>
        <v>0</v>
      </c>
      <c r="BI243" s="252">
        <f>IF(N243="nulová",J243,0)</f>
        <v>0</v>
      </c>
      <c r="BJ243" s="14" t="s">
        <v>83</v>
      </c>
      <c r="BK243" s="252">
        <f>ROUND(I243*H243,2)</f>
        <v>0</v>
      </c>
      <c r="BL243" s="14" t="s">
        <v>214</v>
      </c>
      <c r="BM243" s="251" t="s">
        <v>780</v>
      </c>
    </row>
    <row r="244" s="2" customFormat="1" ht="24.15" customHeight="1">
      <c r="A244" s="35"/>
      <c r="B244" s="36"/>
      <c r="C244" s="239" t="s">
        <v>537</v>
      </c>
      <c r="D244" s="239" t="s">
        <v>175</v>
      </c>
      <c r="E244" s="240" t="s">
        <v>781</v>
      </c>
      <c r="F244" s="241" t="s">
        <v>782</v>
      </c>
      <c r="G244" s="242" t="s">
        <v>213</v>
      </c>
      <c r="H244" s="243">
        <v>10</v>
      </c>
      <c r="I244" s="244"/>
      <c r="J244" s="245">
        <f>ROUND(I244*H244,2)</f>
        <v>0</v>
      </c>
      <c r="K244" s="246"/>
      <c r="L244" s="41"/>
      <c r="M244" s="247" t="s">
        <v>1</v>
      </c>
      <c r="N244" s="248" t="s">
        <v>41</v>
      </c>
      <c r="O244" s="88"/>
      <c r="P244" s="249">
        <f>O244*H244</f>
        <v>0</v>
      </c>
      <c r="Q244" s="249">
        <v>0.00594437</v>
      </c>
      <c r="R244" s="249">
        <f>Q244*H244</f>
        <v>0.059443700000000002</v>
      </c>
      <c r="S244" s="249">
        <v>0</v>
      </c>
      <c r="T244" s="250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251" t="s">
        <v>214</v>
      </c>
      <c r="AT244" s="251" t="s">
        <v>175</v>
      </c>
      <c r="AU244" s="251" t="s">
        <v>85</v>
      </c>
      <c r="AY244" s="14" t="s">
        <v>172</v>
      </c>
      <c r="BE244" s="252">
        <f>IF(N244="základní",J244,0)</f>
        <v>0</v>
      </c>
      <c r="BF244" s="252">
        <f>IF(N244="snížená",J244,0)</f>
        <v>0</v>
      </c>
      <c r="BG244" s="252">
        <f>IF(N244="zákl. přenesená",J244,0)</f>
        <v>0</v>
      </c>
      <c r="BH244" s="252">
        <f>IF(N244="sníž. přenesená",J244,0)</f>
        <v>0</v>
      </c>
      <c r="BI244" s="252">
        <f>IF(N244="nulová",J244,0)</f>
        <v>0</v>
      </c>
      <c r="BJ244" s="14" t="s">
        <v>83</v>
      </c>
      <c r="BK244" s="252">
        <f>ROUND(I244*H244,2)</f>
        <v>0</v>
      </c>
      <c r="BL244" s="14" t="s">
        <v>214</v>
      </c>
      <c r="BM244" s="251" t="s">
        <v>783</v>
      </c>
    </row>
    <row r="245" s="2" customFormat="1" ht="24.15" customHeight="1">
      <c r="A245" s="35"/>
      <c r="B245" s="36"/>
      <c r="C245" s="239" t="s">
        <v>541</v>
      </c>
      <c r="D245" s="239" t="s">
        <v>175</v>
      </c>
      <c r="E245" s="240" t="s">
        <v>1217</v>
      </c>
      <c r="F245" s="241" t="s">
        <v>1218</v>
      </c>
      <c r="G245" s="242" t="s">
        <v>213</v>
      </c>
      <c r="H245" s="243">
        <v>14</v>
      </c>
      <c r="I245" s="244"/>
      <c r="J245" s="245">
        <f>ROUND(I245*H245,2)</f>
        <v>0</v>
      </c>
      <c r="K245" s="246"/>
      <c r="L245" s="41"/>
      <c r="M245" s="247" t="s">
        <v>1</v>
      </c>
      <c r="N245" s="248" t="s">
        <v>41</v>
      </c>
      <c r="O245" s="88"/>
      <c r="P245" s="249">
        <f>O245*H245</f>
        <v>0</v>
      </c>
      <c r="Q245" s="249">
        <v>0.00792</v>
      </c>
      <c r="R245" s="249">
        <f>Q245*H245</f>
        <v>0.11088000000000001</v>
      </c>
      <c r="S245" s="249">
        <v>0</v>
      </c>
      <c r="T245" s="250">
        <f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251" t="s">
        <v>214</v>
      </c>
      <c r="AT245" s="251" t="s">
        <v>175</v>
      </c>
      <c r="AU245" s="251" t="s">
        <v>85</v>
      </c>
      <c r="AY245" s="14" t="s">
        <v>172</v>
      </c>
      <c r="BE245" s="252">
        <f>IF(N245="základní",J245,0)</f>
        <v>0</v>
      </c>
      <c r="BF245" s="252">
        <f>IF(N245="snížená",J245,0)</f>
        <v>0</v>
      </c>
      <c r="BG245" s="252">
        <f>IF(N245="zákl. přenesená",J245,0)</f>
        <v>0</v>
      </c>
      <c r="BH245" s="252">
        <f>IF(N245="sníž. přenesená",J245,0)</f>
        <v>0</v>
      </c>
      <c r="BI245" s="252">
        <f>IF(N245="nulová",J245,0)</f>
        <v>0</v>
      </c>
      <c r="BJ245" s="14" t="s">
        <v>83</v>
      </c>
      <c r="BK245" s="252">
        <f>ROUND(I245*H245,2)</f>
        <v>0</v>
      </c>
      <c r="BL245" s="14" t="s">
        <v>214</v>
      </c>
      <c r="BM245" s="251" t="s">
        <v>1219</v>
      </c>
    </row>
    <row r="246" s="2" customFormat="1" ht="21.75" customHeight="1">
      <c r="A246" s="35"/>
      <c r="B246" s="36"/>
      <c r="C246" s="239" t="s">
        <v>547</v>
      </c>
      <c r="D246" s="239" t="s">
        <v>175</v>
      </c>
      <c r="E246" s="240" t="s">
        <v>784</v>
      </c>
      <c r="F246" s="241" t="s">
        <v>785</v>
      </c>
      <c r="G246" s="242" t="s">
        <v>213</v>
      </c>
      <c r="H246" s="243">
        <v>25</v>
      </c>
      <c r="I246" s="244"/>
      <c r="J246" s="245">
        <f>ROUND(I246*H246,2)</f>
        <v>0</v>
      </c>
      <c r="K246" s="246"/>
      <c r="L246" s="41"/>
      <c r="M246" s="247" t="s">
        <v>1</v>
      </c>
      <c r="N246" s="248" t="s">
        <v>41</v>
      </c>
      <c r="O246" s="88"/>
      <c r="P246" s="249">
        <f>O246*H246</f>
        <v>0</v>
      </c>
      <c r="Q246" s="249">
        <v>0</v>
      </c>
      <c r="R246" s="249">
        <f>Q246*H246</f>
        <v>0</v>
      </c>
      <c r="S246" s="249">
        <v>0</v>
      </c>
      <c r="T246" s="250">
        <f>S246*H246</f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251" t="s">
        <v>214</v>
      </c>
      <c r="AT246" s="251" t="s">
        <v>175</v>
      </c>
      <c r="AU246" s="251" t="s">
        <v>85</v>
      </c>
      <c r="AY246" s="14" t="s">
        <v>172</v>
      </c>
      <c r="BE246" s="252">
        <f>IF(N246="základní",J246,0)</f>
        <v>0</v>
      </c>
      <c r="BF246" s="252">
        <f>IF(N246="snížená",J246,0)</f>
        <v>0</v>
      </c>
      <c r="BG246" s="252">
        <f>IF(N246="zákl. přenesená",J246,0)</f>
        <v>0</v>
      </c>
      <c r="BH246" s="252">
        <f>IF(N246="sníž. přenesená",J246,0)</f>
        <v>0</v>
      </c>
      <c r="BI246" s="252">
        <f>IF(N246="nulová",J246,0)</f>
        <v>0</v>
      </c>
      <c r="BJ246" s="14" t="s">
        <v>83</v>
      </c>
      <c r="BK246" s="252">
        <f>ROUND(I246*H246,2)</f>
        <v>0</v>
      </c>
      <c r="BL246" s="14" t="s">
        <v>214</v>
      </c>
      <c r="BM246" s="251" t="s">
        <v>786</v>
      </c>
    </row>
    <row r="247" s="2" customFormat="1" ht="24.15" customHeight="1">
      <c r="A247" s="35"/>
      <c r="B247" s="36"/>
      <c r="C247" s="239" t="s">
        <v>551</v>
      </c>
      <c r="D247" s="239" t="s">
        <v>175</v>
      </c>
      <c r="E247" s="240" t="s">
        <v>787</v>
      </c>
      <c r="F247" s="241" t="s">
        <v>788</v>
      </c>
      <c r="G247" s="242" t="s">
        <v>213</v>
      </c>
      <c r="H247" s="243">
        <v>10</v>
      </c>
      <c r="I247" s="244"/>
      <c r="J247" s="245">
        <f>ROUND(I247*H247,2)</f>
        <v>0</v>
      </c>
      <c r="K247" s="246"/>
      <c r="L247" s="41"/>
      <c r="M247" s="247" t="s">
        <v>1</v>
      </c>
      <c r="N247" s="248" t="s">
        <v>41</v>
      </c>
      <c r="O247" s="88"/>
      <c r="P247" s="249">
        <f>O247*H247</f>
        <v>0</v>
      </c>
      <c r="Q247" s="249">
        <v>0</v>
      </c>
      <c r="R247" s="249">
        <f>Q247*H247</f>
        <v>0</v>
      </c>
      <c r="S247" s="249">
        <v>0</v>
      </c>
      <c r="T247" s="250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251" t="s">
        <v>214</v>
      </c>
      <c r="AT247" s="251" t="s">
        <v>175</v>
      </c>
      <c r="AU247" s="251" t="s">
        <v>85</v>
      </c>
      <c r="AY247" s="14" t="s">
        <v>172</v>
      </c>
      <c r="BE247" s="252">
        <f>IF(N247="základní",J247,0)</f>
        <v>0</v>
      </c>
      <c r="BF247" s="252">
        <f>IF(N247="snížená",J247,0)</f>
        <v>0</v>
      </c>
      <c r="BG247" s="252">
        <f>IF(N247="zákl. přenesená",J247,0)</f>
        <v>0</v>
      </c>
      <c r="BH247" s="252">
        <f>IF(N247="sníž. přenesená",J247,0)</f>
        <v>0</v>
      </c>
      <c r="BI247" s="252">
        <f>IF(N247="nulová",J247,0)</f>
        <v>0</v>
      </c>
      <c r="BJ247" s="14" t="s">
        <v>83</v>
      </c>
      <c r="BK247" s="252">
        <f>ROUND(I247*H247,2)</f>
        <v>0</v>
      </c>
      <c r="BL247" s="14" t="s">
        <v>214</v>
      </c>
      <c r="BM247" s="251" t="s">
        <v>789</v>
      </c>
    </row>
    <row r="248" s="2" customFormat="1" ht="24.15" customHeight="1">
      <c r="A248" s="35"/>
      <c r="B248" s="36"/>
      <c r="C248" s="239" t="s">
        <v>555</v>
      </c>
      <c r="D248" s="239" t="s">
        <v>175</v>
      </c>
      <c r="E248" s="240" t="s">
        <v>1220</v>
      </c>
      <c r="F248" s="241" t="s">
        <v>1221</v>
      </c>
      <c r="G248" s="242" t="s">
        <v>213</v>
      </c>
      <c r="H248" s="243">
        <v>14</v>
      </c>
      <c r="I248" s="244"/>
      <c r="J248" s="245">
        <f>ROUND(I248*H248,2)</f>
        <v>0</v>
      </c>
      <c r="K248" s="246"/>
      <c r="L248" s="41"/>
      <c r="M248" s="247" t="s">
        <v>1</v>
      </c>
      <c r="N248" s="248" t="s">
        <v>41</v>
      </c>
      <c r="O248" s="88"/>
      <c r="P248" s="249">
        <f>O248*H248</f>
        <v>0</v>
      </c>
      <c r="Q248" s="249">
        <v>0</v>
      </c>
      <c r="R248" s="249">
        <f>Q248*H248</f>
        <v>0</v>
      </c>
      <c r="S248" s="249">
        <v>0</v>
      </c>
      <c r="T248" s="250">
        <f>S248*H248</f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251" t="s">
        <v>214</v>
      </c>
      <c r="AT248" s="251" t="s">
        <v>175</v>
      </c>
      <c r="AU248" s="251" t="s">
        <v>85</v>
      </c>
      <c r="AY248" s="14" t="s">
        <v>172</v>
      </c>
      <c r="BE248" s="252">
        <f>IF(N248="základní",J248,0)</f>
        <v>0</v>
      </c>
      <c r="BF248" s="252">
        <f>IF(N248="snížená",J248,0)</f>
        <v>0</v>
      </c>
      <c r="BG248" s="252">
        <f>IF(N248="zákl. přenesená",J248,0)</f>
        <v>0</v>
      </c>
      <c r="BH248" s="252">
        <f>IF(N248="sníž. přenesená",J248,0)</f>
        <v>0</v>
      </c>
      <c r="BI248" s="252">
        <f>IF(N248="nulová",J248,0)</f>
        <v>0</v>
      </c>
      <c r="BJ248" s="14" t="s">
        <v>83</v>
      </c>
      <c r="BK248" s="252">
        <f>ROUND(I248*H248,2)</f>
        <v>0</v>
      </c>
      <c r="BL248" s="14" t="s">
        <v>214</v>
      </c>
      <c r="BM248" s="251" t="s">
        <v>1222</v>
      </c>
    </row>
    <row r="249" s="2" customFormat="1" ht="24.15" customHeight="1">
      <c r="A249" s="35"/>
      <c r="B249" s="36"/>
      <c r="C249" s="239" t="s">
        <v>558</v>
      </c>
      <c r="D249" s="239" t="s">
        <v>175</v>
      </c>
      <c r="E249" s="240" t="s">
        <v>790</v>
      </c>
      <c r="F249" s="241" t="s">
        <v>791</v>
      </c>
      <c r="G249" s="242" t="s">
        <v>227</v>
      </c>
      <c r="H249" s="264"/>
      <c r="I249" s="244"/>
      <c r="J249" s="245">
        <f>ROUND(I249*H249,2)</f>
        <v>0</v>
      </c>
      <c r="K249" s="246"/>
      <c r="L249" s="41"/>
      <c r="M249" s="247" t="s">
        <v>1</v>
      </c>
      <c r="N249" s="248" t="s">
        <v>41</v>
      </c>
      <c r="O249" s="88"/>
      <c r="P249" s="249">
        <f>O249*H249</f>
        <v>0</v>
      </c>
      <c r="Q249" s="249">
        <v>0</v>
      </c>
      <c r="R249" s="249">
        <f>Q249*H249</f>
        <v>0</v>
      </c>
      <c r="S249" s="249">
        <v>0</v>
      </c>
      <c r="T249" s="250">
        <f>S249*H249</f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251" t="s">
        <v>214</v>
      </c>
      <c r="AT249" s="251" t="s">
        <v>175</v>
      </c>
      <c r="AU249" s="251" t="s">
        <v>85</v>
      </c>
      <c r="AY249" s="14" t="s">
        <v>172</v>
      </c>
      <c r="BE249" s="252">
        <f>IF(N249="základní",J249,0)</f>
        <v>0</v>
      </c>
      <c r="BF249" s="252">
        <f>IF(N249="snížená",J249,0)</f>
        <v>0</v>
      </c>
      <c r="BG249" s="252">
        <f>IF(N249="zákl. přenesená",J249,0)</f>
        <v>0</v>
      </c>
      <c r="BH249" s="252">
        <f>IF(N249="sníž. přenesená",J249,0)</f>
        <v>0</v>
      </c>
      <c r="BI249" s="252">
        <f>IF(N249="nulová",J249,0)</f>
        <v>0</v>
      </c>
      <c r="BJ249" s="14" t="s">
        <v>83</v>
      </c>
      <c r="BK249" s="252">
        <f>ROUND(I249*H249,2)</f>
        <v>0</v>
      </c>
      <c r="BL249" s="14" t="s">
        <v>214</v>
      </c>
      <c r="BM249" s="251" t="s">
        <v>792</v>
      </c>
    </row>
    <row r="250" s="2" customFormat="1" ht="24.15" customHeight="1">
      <c r="A250" s="35"/>
      <c r="B250" s="36"/>
      <c r="C250" s="239" t="s">
        <v>562</v>
      </c>
      <c r="D250" s="239" t="s">
        <v>175</v>
      </c>
      <c r="E250" s="240" t="s">
        <v>793</v>
      </c>
      <c r="F250" s="241" t="s">
        <v>794</v>
      </c>
      <c r="G250" s="242" t="s">
        <v>227</v>
      </c>
      <c r="H250" s="264"/>
      <c r="I250" s="244"/>
      <c r="J250" s="245">
        <f>ROUND(I250*H250,2)</f>
        <v>0</v>
      </c>
      <c r="K250" s="246"/>
      <c r="L250" s="41"/>
      <c r="M250" s="247" t="s">
        <v>1</v>
      </c>
      <c r="N250" s="248" t="s">
        <v>41</v>
      </c>
      <c r="O250" s="88"/>
      <c r="P250" s="249">
        <f>O250*H250</f>
        <v>0</v>
      </c>
      <c r="Q250" s="249">
        <v>0</v>
      </c>
      <c r="R250" s="249">
        <f>Q250*H250</f>
        <v>0</v>
      </c>
      <c r="S250" s="249">
        <v>0</v>
      </c>
      <c r="T250" s="250">
        <f>S250*H250</f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251" t="s">
        <v>214</v>
      </c>
      <c r="AT250" s="251" t="s">
        <v>175</v>
      </c>
      <c r="AU250" s="251" t="s">
        <v>85</v>
      </c>
      <c r="AY250" s="14" t="s">
        <v>172</v>
      </c>
      <c r="BE250" s="252">
        <f>IF(N250="základní",J250,0)</f>
        <v>0</v>
      </c>
      <c r="BF250" s="252">
        <f>IF(N250="snížená",J250,0)</f>
        <v>0</v>
      </c>
      <c r="BG250" s="252">
        <f>IF(N250="zákl. přenesená",J250,0)</f>
        <v>0</v>
      </c>
      <c r="BH250" s="252">
        <f>IF(N250="sníž. přenesená",J250,0)</f>
        <v>0</v>
      </c>
      <c r="BI250" s="252">
        <f>IF(N250="nulová",J250,0)</f>
        <v>0</v>
      </c>
      <c r="BJ250" s="14" t="s">
        <v>83</v>
      </c>
      <c r="BK250" s="252">
        <f>ROUND(I250*H250,2)</f>
        <v>0</v>
      </c>
      <c r="BL250" s="14" t="s">
        <v>214</v>
      </c>
      <c r="BM250" s="251" t="s">
        <v>795</v>
      </c>
    </row>
    <row r="251" s="12" customFormat="1" ht="22.8" customHeight="1">
      <c r="A251" s="12"/>
      <c r="B251" s="223"/>
      <c r="C251" s="224"/>
      <c r="D251" s="225" t="s">
        <v>75</v>
      </c>
      <c r="E251" s="237" t="s">
        <v>796</v>
      </c>
      <c r="F251" s="237" t="s">
        <v>797</v>
      </c>
      <c r="G251" s="224"/>
      <c r="H251" s="224"/>
      <c r="I251" s="227"/>
      <c r="J251" s="238">
        <f>BK251</f>
        <v>0</v>
      </c>
      <c r="K251" s="224"/>
      <c r="L251" s="229"/>
      <c r="M251" s="230"/>
      <c r="N251" s="231"/>
      <c r="O251" s="231"/>
      <c r="P251" s="232">
        <f>SUM(P252:P279)</f>
        <v>0</v>
      </c>
      <c r="Q251" s="231"/>
      <c r="R251" s="232">
        <f>SUM(R252:R279)</f>
        <v>0.14198633860000001</v>
      </c>
      <c r="S251" s="231"/>
      <c r="T251" s="233">
        <f>SUM(T252:T279)</f>
        <v>0.30735999999999997</v>
      </c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R251" s="234" t="s">
        <v>85</v>
      </c>
      <c r="AT251" s="235" t="s">
        <v>75</v>
      </c>
      <c r="AU251" s="235" t="s">
        <v>83</v>
      </c>
      <c r="AY251" s="234" t="s">
        <v>172</v>
      </c>
      <c r="BK251" s="236">
        <f>SUM(BK252:BK279)</f>
        <v>0</v>
      </c>
    </row>
    <row r="252" s="2" customFormat="1" ht="24.15" customHeight="1">
      <c r="A252" s="35"/>
      <c r="B252" s="36"/>
      <c r="C252" s="239" t="s">
        <v>567</v>
      </c>
      <c r="D252" s="239" t="s">
        <v>175</v>
      </c>
      <c r="E252" s="240" t="s">
        <v>1223</v>
      </c>
      <c r="F252" s="241" t="s">
        <v>1224</v>
      </c>
      <c r="G252" s="242" t="s">
        <v>178</v>
      </c>
      <c r="H252" s="243">
        <v>4</v>
      </c>
      <c r="I252" s="244"/>
      <c r="J252" s="245">
        <f>ROUND(I252*H252,2)</f>
        <v>0</v>
      </c>
      <c r="K252" s="246"/>
      <c r="L252" s="41"/>
      <c r="M252" s="247" t="s">
        <v>1</v>
      </c>
      <c r="N252" s="248" t="s">
        <v>41</v>
      </c>
      <c r="O252" s="88"/>
      <c r="P252" s="249">
        <f>O252*H252</f>
        <v>0</v>
      </c>
      <c r="Q252" s="249">
        <v>2.0000000000000002E-05</v>
      </c>
      <c r="R252" s="249">
        <f>Q252*H252</f>
        <v>8.0000000000000007E-05</v>
      </c>
      <c r="S252" s="249">
        <v>0.039</v>
      </c>
      <c r="T252" s="250">
        <f>S252*H252</f>
        <v>0.156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251" t="s">
        <v>214</v>
      </c>
      <c r="AT252" s="251" t="s">
        <v>175</v>
      </c>
      <c r="AU252" s="251" t="s">
        <v>85</v>
      </c>
      <c r="AY252" s="14" t="s">
        <v>172</v>
      </c>
      <c r="BE252" s="252">
        <f>IF(N252="základní",J252,0)</f>
        <v>0</v>
      </c>
      <c r="BF252" s="252">
        <f>IF(N252="snížená",J252,0)</f>
        <v>0</v>
      </c>
      <c r="BG252" s="252">
        <f>IF(N252="zákl. přenesená",J252,0)</f>
        <v>0</v>
      </c>
      <c r="BH252" s="252">
        <f>IF(N252="sníž. přenesená",J252,0)</f>
        <v>0</v>
      </c>
      <c r="BI252" s="252">
        <f>IF(N252="nulová",J252,0)</f>
        <v>0</v>
      </c>
      <c r="BJ252" s="14" t="s">
        <v>83</v>
      </c>
      <c r="BK252" s="252">
        <f>ROUND(I252*H252,2)</f>
        <v>0</v>
      </c>
      <c r="BL252" s="14" t="s">
        <v>214</v>
      </c>
      <c r="BM252" s="251" t="s">
        <v>1225</v>
      </c>
    </row>
    <row r="253" s="2" customFormat="1" ht="24.15" customHeight="1">
      <c r="A253" s="35"/>
      <c r="B253" s="36"/>
      <c r="C253" s="239" t="s">
        <v>572</v>
      </c>
      <c r="D253" s="239" t="s">
        <v>175</v>
      </c>
      <c r="E253" s="240" t="s">
        <v>798</v>
      </c>
      <c r="F253" s="241" t="s">
        <v>799</v>
      </c>
      <c r="G253" s="242" t="s">
        <v>178</v>
      </c>
      <c r="H253" s="243">
        <v>14</v>
      </c>
      <c r="I253" s="244"/>
      <c r="J253" s="245">
        <f>ROUND(I253*H253,2)</f>
        <v>0</v>
      </c>
      <c r="K253" s="246"/>
      <c r="L253" s="41"/>
      <c r="M253" s="247" t="s">
        <v>1</v>
      </c>
      <c r="N253" s="248" t="s">
        <v>41</v>
      </c>
      <c r="O253" s="88"/>
      <c r="P253" s="249">
        <f>O253*H253</f>
        <v>0</v>
      </c>
      <c r="Q253" s="249">
        <v>9.0000000000000006E-05</v>
      </c>
      <c r="R253" s="249">
        <f>Q253*H253</f>
        <v>0.0012600000000000001</v>
      </c>
      <c r="S253" s="249">
        <v>0.00044999999999999999</v>
      </c>
      <c r="T253" s="250">
        <f>S253*H253</f>
        <v>0.0063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251" t="s">
        <v>214</v>
      </c>
      <c r="AT253" s="251" t="s">
        <v>175</v>
      </c>
      <c r="AU253" s="251" t="s">
        <v>85</v>
      </c>
      <c r="AY253" s="14" t="s">
        <v>172</v>
      </c>
      <c r="BE253" s="252">
        <f>IF(N253="základní",J253,0)</f>
        <v>0</v>
      </c>
      <c r="BF253" s="252">
        <f>IF(N253="snížená",J253,0)</f>
        <v>0</v>
      </c>
      <c r="BG253" s="252">
        <f>IF(N253="zákl. přenesená",J253,0)</f>
        <v>0</v>
      </c>
      <c r="BH253" s="252">
        <f>IF(N253="sníž. přenesená",J253,0)</f>
        <v>0</v>
      </c>
      <c r="BI253" s="252">
        <f>IF(N253="nulová",J253,0)</f>
        <v>0</v>
      </c>
      <c r="BJ253" s="14" t="s">
        <v>83</v>
      </c>
      <c r="BK253" s="252">
        <f>ROUND(I253*H253,2)</f>
        <v>0</v>
      </c>
      <c r="BL253" s="14" t="s">
        <v>214</v>
      </c>
      <c r="BM253" s="251" t="s">
        <v>800</v>
      </c>
    </row>
    <row r="254" s="2" customFormat="1" ht="24.15" customHeight="1">
      <c r="A254" s="35"/>
      <c r="B254" s="36"/>
      <c r="C254" s="239" t="s">
        <v>576</v>
      </c>
      <c r="D254" s="239" t="s">
        <v>175</v>
      </c>
      <c r="E254" s="240" t="s">
        <v>801</v>
      </c>
      <c r="F254" s="241" t="s">
        <v>802</v>
      </c>
      <c r="G254" s="242" t="s">
        <v>178</v>
      </c>
      <c r="H254" s="243">
        <v>1</v>
      </c>
      <c r="I254" s="244"/>
      <c r="J254" s="245">
        <f>ROUND(I254*H254,2)</f>
        <v>0</v>
      </c>
      <c r="K254" s="246"/>
      <c r="L254" s="41"/>
      <c r="M254" s="247" t="s">
        <v>1</v>
      </c>
      <c r="N254" s="248" t="s">
        <v>41</v>
      </c>
      <c r="O254" s="88"/>
      <c r="P254" s="249">
        <f>O254*H254</f>
        <v>0</v>
      </c>
      <c r="Q254" s="249">
        <v>0.00012999999999999999</v>
      </c>
      <c r="R254" s="249">
        <f>Q254*H254</f>
        <v>0.00012999999999999999</v>
      </c>
      <c r="S254" s="249">
        <v>0.0011000000000000001</v>
      </c>
      <c r="T254" s="250">
        <f>S254*H254</f>
        <v>0.0011000000000000001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251" t="s">
        <v>214</v>
      </c>
      <c r="AT254" s="251" t="s">
        <v>175</v>
      </c>
      <c r="AU254" s="251" t="s">
        <v>85</v>
      </c>
      <c r="AY254" s="14" t="s">
        <v>172</v>
      </c>
      <c r="BE254" s="252">
        <f>IF(N254="základní",J254,0)</f>
        <v>0</v>
      </c>
      <c r="BF254" s="252">
        <f>IF(N254="snížená",J254,0)</f>
        <v>0</v>
      </c>
      <c r="BG254" s="252">
        <f>IF(N254="zákl. přenesená",J254,0)</f>
        <v>0</v>
      </c>
      <c r="BH254" s="252">
        <f>IF(N254="sníž. přenesená",J254,0)</f>
        <v>0</v>
      </c>
      <c r="BI254" s="252">
        <f>IF(N254="nulová",J254,0)</f>
        <v>0</v>
      </c>
      <c r="BJ254" s="14" t="s">
        <v>83</v>
      </c>
      <c r="BK254" s="252">
        <f>ROUND(I254*H254,2)</f>
        <v>0</v>
      </c>
      <c r="BL254" s="14" t="s">
        <v>214</v>
      </c>
      <c r="BM254" s="251" t="s">
        <v>803</v>
      </c>
    </row>
    <row r="255" s="2" customFormat="1" ht="24.15" customHeight="1">
      <c r="A255" s="35"/>
      <c r="B255" s="36"/>
      <c r="C255" s="239" t="s">
        <v>579</v>
      </c>
      <c r="D255" s="239" t="s">
        <v>175</v>
      </c>
      <c r="E255" s="240" t="s">
        <v>804</v>
      </c>
      <c r="F255" s="241" t="s">
        <v>805</v>
      </c>
      <c r="G255" s="242" t="s">
        <v>178</v>
      </c>
      <c r="H255" s="243">
        <v>30</v>
      </c>
      <c r="I255" s="244"/>
      <c r="J255" s="245">
        <f>ROUND(I255*H255,2)</f>
        <v>0</v>
      </c>
      <c r="K255" s="246"/>
      <c r="L255" s="41"/>
      <c r="M255" s="247" t="s">
        <v>1</v>
      </c>
      <c r="N255" s="248" t="s">
        <v>41</v>
      </c>
      <c r="O255" s="88"/>
      <c r="P255" s="249">
        <f>O255*H255</f>
        <v>0</v>
      </c>
      <c r="Q255" s="249">
        <v>0.00017000000000000001</v>
      </c>
      <c r="R255" s="249">
        <f>Q255*H255</f>
        <v>0.0051000000000000004</v>
      </c>
      <c r="S255" s="249">
        <v>0.0022000000000000001</v>
      </c>
      <c r="T255" s="250">
        <f>S255*H255</f>
        <v>0.066000000000000003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251" t="s">
        <v>214</v>
      </c>
      <c r="AT255" s="251" t="s">
        <v>175</v>
      </c>
      <c r="AU255" s="251" t="s">
        <v>85</v>
      </c>
      <c r="AY255" s="14" t="s">
        <v>172</v>
      </c>
      <c r="BE255" s="252">
        <f>IF(N255="základní",J255,0)</f>
        <v>0</v>
      </c>
      <c r="BF255" s="252">
        <f>IF(N255="snížená",J255,0)</f>
        <v>0</v>
      </c>
      <c r="BG255" s="252">
        <f>IF(N255="zákl. přenesená",J255,0)</f>
        <v>0</v>
      </c>
      <c r="BH255" s="252">
        <f>IF(N255="sníž. přenesená",J255,0)</f>
        <v>0</v>
      </c>
      <c r="BI255" s="252">
        <f>IF(N255="nulová",J255,0)</f>
        <v>0</v>
      </c>
      <c r="BJ255" s="14" t="s">
        <v>83</v>
      </c>
      <c r="BK255" s="252">
        <f>ROUND(I255*H255,2)</f>
        <v>0</v>
      </c>
      <c r="BL255" s="14" t="s">
        <v>214</v>
      </c>
      <c r="BM255" s="251" t="s">
        <v>806</v>
      </c>
    </row>
    <row r="256" s="2" customFormat="1" ht="24.15" customHeight="1">
      <c r="A256" s="35"/>
      <c r="B256" s="36"/>
      <c r="C256" s="239" t="s">
        <v>867</v>
      </c>
      <c r="D256" s="239" t="s">
        <v>175</v>
      </c>
      <c r="E256" s="240" t="s">
        <v>807</v>
      </c>
      <c r="F256" s="241" t="s">
        <v>808</v>
      </c>
      <c r="G256" s="242" t="s">
        <v>178</v>
      </c>
      <c r="H256" s="243">
        <v>20</v>
      </c>
      <c r="I256" s="244"/>
      <c r="J256" s="245">
        <f>ROUND(I256*H256,2)</f>
        <v>0</v>
      </c>
      <c r="K256" s="246"/>
      <c r="L256" s="41"/>
      <c r="M256" s="247" t="s">
        <v>1</v>
      </c>
      <c r="N256" s="248" t="s">
        <v>41</v>
      </c>
      <c r="O256" s="88"/>
      <c r="P256" s="249">
        <f>O256*H256</f>
        <v>0</v>
      </c>
      <c r="Q256" s="249">
        <v>0.00021000000000000001</v>
      </c>
      <c r="R256" s="249">
        <f>Q256*H256</f>
        <v>0.0042000000000000006</v>
      </c>
      <c r="S256" s="249">
        <v>0.0035000000000000001</v>
      </c>
      <c r="T256" s="250">
        <f>S256*H256</f>
        <v>0.070000000000000007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251" t="s">
        <v>214</v>
      </c>
      <c r="AT256" s="251" t="s">
        <v>175</v>
      </c>
      <c r="AU256" s="251" t="s">
        <v>85</v>
      </c>
      <c r="AY256" s="14" t="s">
        <v>172</v>
      </c>
      <c r="BE256" s="252">
        <f>IF(N256="základní",J256,0)</f>
        <v>0</v>
      </c>
      <c r="BF256" s="252">
        <f>IF(N256="snížená",J256,0)</f>
        <v>0</v>
      </c>
      <c r="BG256" s="252">
        <f>IF(N256="zákl. přenesená",J256,0)</f>
        <v>0</v>
      </c>
      <c r="BH256" s="252">
        <f>IF(N256="sníž. přenesená",J256,0)</f>
        <v>0</v>
      </c>
      <c r="BI256" s="252">
        <f>IF(N256="nulová",J256,0)</f>
        <v>0</v>
      </c>
      <c r="BJ256" s="14" t="s">
        <v>83</v>
      </c>
      <c r="BK256" s="252">
        <f>ROUND(I256*H256,2)</f>
        <v>0</v>
      </c>
      <c r="BL256" s="14" t="s">
        <v>214</v>
      </c>
      <c r="BM256" s="251" t="s">
        <v>809</v>
      </c>
    </row>
    <row r="257" s="2" customFormat="1" ht="24.15" customHeight="1">
      <c r="A257" s="35"/>
      <c r="B257" s="36"/>
      <c r="C257" s="239" t="s">
        <v>871</v>
      </c>
      <c r="D257" s="239" t="s">
        <v>175</v>
      </c>
      <c r="E257" s="240" t="s">
        <v>810</v>
      </c>
      <c r="F257" s="241" t="s">
        <v>811</v>
      </c>
      <c r="G257" s="242" t="s">
        <v>178</v>
      </c>
      <c r="H257" s="243">
        <v>2</v>
      </c>
      <c r="I257" s="244"/>
      <c r="J257" s="245">
        <f>ROUND(I257*H257,2)</f>
        <v>0</v>
      </c>
      <c r="K257" s="246"/>
      <c r="L257" s="41"/>
      <c r="M257" s="247" t="s">
        <v>1</v>
      </c>
      <c r="N257" s="248" t="s">
        <v>41</v>
      </c>
      <c r="O257" s="88"/>
      <c r="P257" s="249">
        <f>O257*H257</f>
        <v>0</v>
      </c>
      <c r="Q257" s="249">
        <v>0.00012999999999999999</v>
      </c>
      <c r="R257" s="249">
        <f>Q257*H257</f>
        <v>0.00025999999999999998</v>
      </c>
      <c r="S257" s="249">
        <v>0.00398</v>
      </c>
      <c r="T257" s="250">
        <f>S257*H257</f>
        <v>0.0079600000000000001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251" t="s">
        <v>214</v>
      </c>
      <c r="AT257" s="251" t="s">
        <v>175</v>
      </c>
      <c r="AU257" s="251" t="s">
        <v>85</v>
      </c>
      <c r="AY257" s="14" t="s">
        <v>172</v>
      </c>
      <c r="BE257" s="252">
        <f>IF(N257="základní",J257,0)</f>
        <v>0</v>
      </c>
      <c r="BF257" s="252">
        <f>IF(N257="snížená",J257,0)</f>
        <v>0</v>
      </c>
      <c r="BG257" s="252">
        <f>IF(N257="zákl. přenesená",J257,0)</f>
        <v>0</v>
      </c>
      <c r="BH257" s="252">
        <f>IF(N257="sníž. přenesená",J257,0)</f>
        <v>0</v>
      </c>
      <c r="BI257" s="252">
        <f>IF(N257="nulová",J257,0)</f>
        <v>0</v>
      </c>
      <c r="BJ257" s="14" t="s">
        <v>83</v>
      </c>
      <c r="BK257" s="252">
        <f>ROUND(I257*H257,2)</f>
        <v>0</v>
      </c>
      <c r="BL257" s="14" t="s">
        <v>214</v>
      </c>
      <c r="BM257" s="251" t="s">
        <v>812</v>
      </c>
    </row>
    <row r="258" s="2" customFormat="1" ht="24.15" customHeight="1">
      <c r="A258" s="35"/>
      <c r="B258" s="36"/>
      <c r="C258" s="239" t="s">
        <v>873</v>
      </c>
      <c r="D258" s="239" t="s">
        <v>175</v>
      </c>
      <c r="E258" s="240" t="s">
        <v>1226</v>
      </c>
      <c r="F258" s="241" t="s">
        <v>1227</v>
      </c>
      <c r="G258" s="242" t="s">
        <v>504</v>
      </c>
      <c r="H258" s="243">
        <v>4</v>
      </c>
      <c r="I258" s="244"/>
      <c r="J258" s="245">
        <f>ROUND(I258*H258,2)</f>
        <v>0</v>
      </c>
      <c r="K258" s="246"/>
      <c r="L258" s="41"/>
      <c r="M258" s="247" t="s">
        <v>1</v>
      </c>
      <c r="N258" s="248" t="s">
        <v>41</v>
      </c>
      <c r="O258" s="88"/>
      <c r="P258" s="249">
        <f>O258*H258</f>
        <v>0</v>
      </c>
      <c r="Q258" s="249">
        <v>0.01159</v>
      </c>
      <c r="R258" s="249">
        <f>Q258*H258</f>
        <v>0.046359999999999998</v>
      </c>
      <c r="S258" s="249">
        <v>0</v>
      </c>
      <c r="T258" s="250">
        <f>S258*H258</f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251" t="s">
        <v>214</v>
      </c>
      <c r="AT258" s="251" t="s">
        <v>175</v>
      </c>
      <c r="AU258" s="251" t="s">
        <v>85</v>
      </c>
      <c r="AY258" s="14" t="s">
        <v>172</v>
      </c>
      <c r="BE258" s="252">
        <f>IF(N258="základní",J258,0)</f>
        <v>0</v>
      </c>
      <c r="BF258" s="252">
        <f>IF(N258="snížená",J258,0)</f>
        <v>0</v>
      </c>
      <c r="BG258" s="252">
        <f>IF(N258="zákl. přenesená",J258,0)</f>
        <v>0</v>
      </c>
      <c r="BH258" s="252">
        <f>IF(N258="sníž. přenesená",J258,0)</f>
        <v>0</v>
      </c>
      <c r="BI258" s="252">
        <f>IF(N258="nulová",J258,0)</f>
        <v>0</v>
      </c>
      <c r="BJ258" s="14" t="s">
        <v>83</v>
      </c>
      <c r="BK258" s="252">
        <f>ROUND(I258*H258,2)</f>
        <v>0</v>
      </c>
      <c r="BL258" s="14" t="s">
        <v>214</v>
      </c>
      <c r="BM258" s="251" t="s">
        <v>1228</v>
      </c>
    </row>
    <row r="259" s="2" customFormat="1" ht="24.15" customHeight="1">
      <c r="A259" s="35"/>
      <c r="B259" s="36"/>
      <c r="C259" s="239" t="s">
        <v>875</v>
      </c>
      <c r="D259" s="239" t="s">
        <v>175</v>
      </c>
      <c r="E259" s="240" t="s">
        <v>813</v>
      </c>
      <c r="F259" s="241" t="s">
        <v>814</v>
      </c>
      <c r="G259" s="242" t="s">
        <v>178</v>
      </c>
      <c r="H259" s="243">
        <v>2</v>
      </c>
      <c r="I259" s="244"/>
      <c r="J259" s="245">
        <f>ROUND(I259*H259,2)</f>
        <v>0</v>
      </c>
      <c r="K259" s="246"/>
      <c r="L259" s="41"/>
      <c r="M259" s="247" t="s">
        <v>1</v>
      </c>
      <c r="N259" s="248" t="s">
        <v>41</v>
      </c>
      <c r="O259" s="88"/>
      <c r="P259" s="249">
        <f>O259*H259</f>
        <v>0</v>
      </c>
      <c r="Q259" s="249">
        <v>0.00023931319999999999</v>
      </c>
      <c r="R259" s="249">
        <f>Q259*H259</f>
        <v>0.00047862639999999998</v>
      </c>
      <c r="S259" s="249">
        <v>0</v>
      </c>
      <c r="T259" s="250">
        <f>S259*H259</f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251" t="s">
        <v>214</v>
      </c>
      <c r="AT259" s="251" t="s">
        <v>175</v>
      </c>
      <c r="AU259" s="251" t="s">
        <v>85</v>
      </c>
      <c r="AY259" s="14" t="s">
        <v>172</v>
      </c>
      <c r="BE259" s="252">
        <f>IF(N259="základní",J259,0)</f>
        <v>0</v>
      </c>
      <c r="BF259" s="252">
        <f>IF(N259="snížená",J259,0)</f>
        <v>0</v>
      </c>
      <c r="BG259" s="252">
        <f>IF(N259="zákl. přenesená",J259,0)</f>
        <v>0</v>
      </c>
      <c r="BH259" s="252">
        <f>IF(N259="sníž. přenesená",J259,0)</f>
        <v>0</v>
      </c>
      <c r="BI259" s="252">
        <f>IF(N259="nulová",J259,0)</f>
        <v>0</v>
      </c>
      <c r="BJ259" s="14" t="s">
        <v>83</v>
      </c>
      <c r="BK259" s="252">
        <f>ROUND(I259*H259,2)</f>
        <v>0</v>
      </c>
      <c r="BL259" s="14" t="s">
        <v>214</v>
      </c>
      <c r="BM259" s="251" t="s">
        <v>815</v>
      </c>
    </row>
    <row r="260" s="2" customFormat="1" ht="21.75" customHeight="1">
      <c r="A260" s="35"/>
      <c r="B260" s="36"/>
      <c r="C260" s="239" t="s">
        <v>877</v>
      </c>
      <c r="D260" s="239" t="s">
        <v>175</v>
      </c>
      <c r="E260" s="240" t="s">
        <v>819</v>
      </c>
      <c r="F260" s="241" t="s">
        <v>820</v>
      </c>
      <c r="G260" s="242" t="s">
        <v>178</v>
      </c>
      <c r="H260" s="243">
        <v>3</v>
      </c>
      <c r="I260" s="244"/>
      <c r="J260" s="245">
        <f>ROUND(I260*H260,2)</f>
        <v>0</v>
      </c>
      <c r="K260" s="246"/>
      <c r="L260" s="41"/>
      <c r="M260" s="247" t="s">
        <v>1</v>
      </c>
      <c r="N260" s="248" t="s">
        <v>41</v>
      </c>
      <c r="O260" s="88"/>
      <c r="P260" s="249">
        <f>O260*H260</f>
        <v>0</v>
      </c>
      <c r="Q260" s="249">
        <v>0.00083956999999999999</v>
      </c>
      <c r="R260" s="249">
        <f>Q260*H260</f>
        <v>0.00251871</v>
      </c>
      <c r="S260" s="249">
        <v>0</v>
      </c>
      <c r="T260" s="250">
        <f>S260*H260</f>
        <v>0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251" t="s">
        <v>214</v>
      </c>
      <c r="AT260" s="251" t="s">
        <v>175</v>
      </c>
      <c r="AU260" s="251" t="s">
        <v>85</v>
      </c>
      <c r="AY260" s="14" t="s">
        <v>172</v>
      </c>
      <c r="BE260" s="252">
        <f>IF(N260="základní",J260,0)</f>
        <v>0</v>
      </c>
      <c r="BF260" s="252">
        <f>IF(N260="snížená",J260,0)</f>
        <v>0</v>
      </c>
      <c r="BG260" s="252">
        <f>IF(N260="zákl. přenesená",J260,0)</f>
        <v>0</v>
      </c>
      <c r="BH260" s="252">
        <f>IF(N260="sníž. přenesená",J260,0)</f>
        <v>0</v>
      </c>
      <c r="BI260" s="252">
        <f>IF(N260="nulová",J260,0)</f>
        <v>0</v>
      </c>
      <c r="BJ260" s="14" t="s">
        <v>83</v>
      </c>
      <c r="BK260" s="252">
        <f>ROUND(I260*H260,2)</f>
        <v>0</v>
      </c>
      <c r="BL260" s="14" t="s">
        <v>214</v>
      </c>
      <c r="BM260" s="251" t="s">
        <v>821</v>
      </c>
    </row>
    <row r="261" s="2" customFormat="1" ht="21.75" customHeight="1">
      <c r="A261" s="35"/>
      <c r="B261" s="36"/>
      <c r="C261" s="239" t="s">
        <v>879</v>
      </c>
      <c r="D261" s="239" t="s">
        <v>175</v>
      </c>
      <c r="E261" s="240" t="s">
        <v>822</v>
      </c>
      <c r="F261" s="241" t="s">
        <v>823</v>
      </c>
      <c r="G261" s="242" t="s">
        <v>178</v>
      </c>
      <c r="H261" s="243">
        <v>2</v>
      </c>
      <c r="I261" s="244"/>
      <c r="J261" s="245">
        <f>ROUND(I261*H261,2)</f>
        <v>0</v>
      </c>
      <c r="K261" s="246"/>
      <c r="L261" s="41"/>
      <c r="M261" s="247" t="s">
        <v>1</v>
      </c>
      <c r="N261" s="248" t="s">
        <v>41</v>
      </c>
      <c r="O261" s="88"/>
      <c r="P261" s="249">
        <f>O261*H261</f>
        <v>0</v>
      </c>
      <c r="Q261" s="249">
        <v>0.00077957000000000005</v>
      </c>
      <c r="R261" s="249">
        <f>Q261*H261</f>
        <v>0.0015591400000000001</v>
      </c>
      <c r="S261" s="249">
        <v>0</v>
      </c>
      <c r="T261" s="250">
        <f>S261*H261</f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251" t="s">
        <v>214</v>
      </c>
      <c r="AT261" s="251" t="s">
        <v>175</v>
      </c>
      <c r="AU261" s="251" t="s">
        <v>85</v>
      </c>
      <c r="AY261" s="14" t="s">
        <v>172</v>
      </c>
      <c r="BE261" s="252">
        <f>IF(N261="základní",J261,0)</f>
        <v>0</v>
      </c>
      <c r="BF261" s="252">
        <f>IF(N261="snížená",J261,0)</f>
        <v>0</v>
      </c>
      <c r="BG261" s="252">
        <f>IF(N261="zákl. přenesená",J261,0)</f>
        <v>0</v>
      </c>
      <c r="BH261" s="252">
        <f>IF(N261="sníž. přenesená",J261,0)</f>
        <v>0</v>
      </c>
      <c r="BI261" s="252">
        <f>IF(N261="nulová",J261,0)</f>
        <v>0</v>
      </c>
      <c r="BJ261" s="14" t="s">
        <v>83</v>
      </c>
      <c r="BK261" s="252">
        <f>ROUND(I261*H261,2)</f>
        <v>0</v>
      </c>
      <c r="BL261" s="14" t="s">
        <v>214</v>
      </c>
      <c r="BM261" s="251" t="s">
        <v>824</v>
      </c>
    </row>
    <row r="262" s="2" customFormat="1" ht="24.15" customHeight="1">
      <c r="A262" s="35"/>
      <c r="B262" s="36"/>
      <c r="C262" s="239" t="s">
        <v>883</v>
      </c>
      <c r="D262" s="239" t="s">
        <v>175</v>
      </c>
      <c r="E262" s="240" t="s">
        <v>825</v>
      </c>
      <c r="F262" s="241" t="s">
        <v>826</v>
      </c>
      <c r="G262" s="242" t="s">
        <v>178</v>
      </c>
      <c r="H262" s="243">
        <v>1</v>
      </c>
      <c r="I262" s="244"/>
      <c r="J262" s="245">
        <f>ROUND(I262*H262,2)</f>
        <v>0</v>
      </c>
      <c r="K262" s="246"/>
      <c r="L262" s="41"/>
      <c r="M262" s="247" t="s">
        <v>1</v>
      </c>
      <c r="N262" s="248" t="s">
        <v>41</v>
      </c>
      <c r="O262" s="88"/>
      <c r="P262" s="249">
        <f>O262*H262</f>
        <v>0</v>
      </c>
      <c r="Q262" s="249">
        <v>0.00072957000000000002</v>
      </c>
      <c r="R262" s="249">
        <f>Q262*H262</f>
        <v>0.00072957000000000002</v>
      </c>
      <c r="S262" s="249">
        <v>0</v>
      </c>
      <c r="T262" s="250">
        <f>S262*H262</f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251" t="s">
        <v>214</v>
      </c>
      <c r="AT262" s="251" t="s">
        <v>175</v>
      </c>
      <c r="AU262" s="251" t="s">
        <v>85</v>
      </c>
      <c r="AY262" s="14" t="s">
        <v>172</v>
      </c>
      <c r="BE262" s="252">
        <f>IF(N262="základní",J262,0)</f>
        <v>0</v>
      </c>
      <c r="BF262" s="252">
        <f>IF(N262="snížená",J262,0)</f>
        <v>0</v>
      </c>
      <c r="BG262" s="252">
        <f>IF(N262="zákl. přenesená",J262,0)</f>
        <v>0</v>
      </c>
      <c r="BH262" s="252">
        <f>IF(N262="sníž. přenesená",J262,0)</f>
        <v>0</v>
      </c>
      <c r="BI262" s="252">
        <f>IF(N262="nulová",J262,0)</f>
        <v>0</v>
      </c>
      <c r="BJ262" s="14" t="s">
        <v>83</v>
      </c>
      <c r="BK262" s="252">
        <f>ROUND(I262*H262,2)</f>
        <v>0</v>
      </c>
      <c r="BL262" s="14" t="s">
        <v>214</v>
      </c>
      <c r="BM262" s="251" t="s">
        <v>827</v>
      </c>
    </row>
    <row r="263" s="2" customFormat="1" ht="21.75" customHeight="1">
      <c r="A263" s="35"/>
      <c r="B263" s="36"/>
      <c r="C263" s="239" t="s">
        <v>889</v>
      </c>
      <c r="D263" s="239" t="s">
        <v>175</v>
      </c>
      <c r="E263" s="240" t="s">
        <v>831</v>
      </c>
      <c r="F263" s="241" t="s">
        <v>832</v>
      </c>
      <c r="G263" s="242" t="s">
        <v>178</v>
      </c>
      <c r="H263" s="243">
        <v>14</v>
      </c>
      <c r="I263" s="244"/>
      <c r="J263" s="245">
        <f>ROUND(I263*H263,2)</f>
        <v>0</v>
      </c>
      <c r="K263" s="246"/>
      <c r="L263" s="41"/>
      <c r="M263" s="247" t="s">
        <v>1</v>
      </c>
      <c r="N263" s="248" t="s">
        <v>41</v>
      </c>
      <c r="O263" s="88"/>
      <c r="P263" s="249">
        <f>O263*H263</f>
        <v>0</v>
      </c>
      <c r="Q263" s="249">
        <v>0.00074892169999999996</v>
      </c>
      <c r="R263" s="249">
        <f>Q263*H263</f>
        <v>0.010484903799999999</v>
      </c>
      <c r="S263" s="249">
        <v>0</v>
      </c>
      <c r="T263" s="250">
        <f>S263*H263</f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251" t="s">
        <v>214</v>
      </c>
      <c r="AT263" s="251" t="s">
        <v>175</v>
      </c>
      <c r="AU263" s="251" t="s">
        <v>85</v>
      </c>
      <c r="AY263" s="14" t="s">
        <v>172</v>
      </c>
      <c r="BE263" s="252">
        <f>IF(N263="základní",J263,0)</f>
        <v>0</v>
      </c>
      <c r="BF263" s="252">
        <f>IF(N263="snížená",J263,0)</f>
        <v>0</v>
      </c>
      <c r="BG263" s="252">
        <f>IF(N263="zákl. přenesená",J263,0)</f>
        <v>0</v>
      </c>
      <c r="BH263" s="252">
        <f>IF(N263="sníž. přenesená",J263,0)</f>
        <v>0</v>
      </c>
      <c r="BI263" s="252">
        <f>IF(N263="nulová",J263,0)</f>
        <v>0</v>
      </c>
      <c r="BJ263" s="14" t="s">
        <v>83</v>
      </c>
      <c r="BK263" s="252">
        <f>ROUND(I263*H263,2)</f>
        <v>0</v>
      </c>
      <c r="BL263" s="14" t="s">
        <v>214</v>
      </c>
      <c r="BM263" s="251" t="s">
        <v>833</v>
      </c>
    </row>
    <row r="264" s="2" customFormat="1" ht="21.75" customHeight="1">
      <c r="A264" s="35"/>
      <c r="B264" s="36"/>
      <c r="C264" s="239" t="s">
        <v>893</v>
      </c>
      <c r="D264" s="239" t="s">
        <v>175</v>
      </c>
      <c r="E264" s="240" t="s">
        <v>834</v>
      </c>
      <c r="F264" s="241" t="s">
        <v>835</v>
      </c>
      <c r="G264" s="242" t="s">
        <v>178</v>
      </c>
      <c r="H264" s="243">
        <v>8</v>
      </c>
      <c r="I264" s="244"/>
      <c r="J264" s="245">
        <f>ROUND(I264*H264,2)</f>
        <v>0</v>
      </c>
      <c r="K264" s="246"/>
      <c r="L264" s="41"/>
      <c r="M264" s="247" t="s">
        <v>1</v>
      </c>
      <c r="N264" s="248" t="s">
        <v>41</v>
      </c>
      <c r="O264" s="88"/>
      <c r="P264" s="249">
        <f>O264*H264</f>
        <v>0</v>
      </c>
      <c r="Q264" s="249">
        <v>0.0017976145000000001</v>
      </c>
      <c r="R264" s="249">
        <f>Q264*H264</f>
        <v>0.014380916000000001</v>
      </c>
      <c r="S264" s="249">
        <v>0</v>
      </c>
      <c r="T264" s="250">
        <f>S264*H264</f>
        <v>0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251" t="s">
        <v>214</v>
      </c>
      <c r="AT264" s="251" t="s">
        <v>175</v>
      </c>
      <c r="AU264" s="251" t="s">
        <v>85</v>
      </c>
      <c r="AY264" s="14" t="s">
        <v>172</v>
      </c>
      <c r="BE264" s="252">
        <f>IF(N264="základní",J264,0)</f>
        <v>0</v>
      </c>
      <c r="BF264" s="252">
        <f>IF(N264="snížená",J264,0)</f>
        <v>0</v>
      </c>
      <c r="BG264" s="252">
        <f>IF(N264="zákl. přenesená",J264,0)</f>
        <v>0</v>
      </c>
      <c r="BH264" s="252">
        <f>IF(N264="sníž. přenesená",J264,0)</f>
        <v>0</v>
      </c>
      <c r="BI264" s="252">
        <f>IF(N264="nulová",J264,0)</f>
        <v>0</v>
      </c>
      <c r="BJ264" s="14" t="s">
        <v>83</v>
      </c>
      <c r="BK264" s="252">
        <f>ROUND(I264*H264,2)</f>
        <v>0</v>
      </c>
      <c r="BL264" s="14" t="s">
        <v>214</v>
      </c>
      <c r="BM264" s="251" t="s">
        <v>836</v>
      </c>
    </row>
    <row r="265" s="2" customFormat="1" ht="24.15" customHeight="1">
      <c r="A265" s="35"/>
      <c r="B265" s="36"/>
      <c r="C265" s="239" t="s">
        <v>897</v>
      </c>
      <c r="D265" s="239" t="s">
        <v>175</v>
      </c>
      <c r="E265" s="240" t="s">
        <v>837</v>
      </c>
      <c r="F265" s="241" t="s">
        <v>838</v>
      </c>
      <c r="G265" s="242" t="s">
        <v>178</v>
      </c>
      <c r="H265" s="243">
        <v>7</v>
      </c>
      <c r="I265" s="244"/>
      <c r="J265" s="245">
        <f>ROUND(I265*H265,2)</f>
        <v>0</v>
      </c>
      <c r="K265" s="246"/>
      <c r="L265" s="41"/>
      <c r="M265" s="247" t="s">
        <v>1</v>
      </c>
      <c r="N265" s="248" t="s">
        <v>41</v>
      </c>
      <c r="O265" s="88"/>
      <c r="P265" s="249">
        <f>O265*H265</f>
        <v>0</v>
      </c>
      <c r="Q265" s="249">
        <v>0.00021956999999999999</v>
      </c>
      <c r="R265" s="249">
        <f>Q265*H265</f>
        <v>0.0015369899999999998</v>
      </c>
      <c r="S265" s="249">
        <v>0</v>
      </c>
      <c r="T265" s="250">
        <f>S265*H265</f>
        <v>0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251" t="s">
        <v>214</v>
      </c>
      <c r="AT265" s="251" t="s">
        <v>175</v>
      </c>
      <c r="AU265" s="251" t="s">
        <v>85</v>
      </c>
      <c r="AY265" s="14" t="s">
        <v>172</v>
      </c>
      <c r="BE265" s="252">
        <f>IF(N265="základní",J265,0)</f>
        <v>0</v>
      </c>
      <c r="BF265" s="252">
        <f>IF(N265="snížená",J265,0)</f>
        <v>0</v>
      </c>
      <c r="BG265" s="252">
        <f>IF(N265="zákl. přenesená",J265,0)</f>
        <v>0</v>
      </c>
      <c r="BH265" s="252">
        <f>IF(N265="sníž. přenesená",J265,0)</f>
        <v>0</v>
      </c>
      <c r="BI265" s="252">
        <f>IF(N265="nulová",J265,0)</f>
        <v>0</v>
      </c>
      <c r="BJ265" s="14" t="s">
        <v>83</v>
      </c>
      <c r="BK265" s="252">
        <f>ROUND(I265*H265,2)</f>
        <v>0</v>
      </c>
      <c r="BL265" s="14" t="s">
        <v>214</v>
      </c>
      <c r="BM265" s="251" t="s">
        <v>839</v>
      </c>
    </row>
    <row r="266" s="2" customFormat="1" ht="24.15" customHeight="1">
      <c r="A266" s="35"/>
      <c r="B266" s="36"/>
      <c r="C266" s="239" t="s">
        <v>901</v>
      </c>
      <c r="D266" s="239" t="s">
        <v>175</v>
      </c>
      <c r="E266" s="240" t="s">
        <v>1229</v>
      </c>
      <c r="F266" s="241" t="s">
        <v>1230</v>
      </c>
      <c r="G266" s="242" t="s">
        <v>178</v>
      </c>
      <c r="H266" s="243">
        <v>3</v>
      </c>
      <c r="I266" s="244"/>
      <c r="J266" s="245">
        <f>ROUND(I266*H266,2)</f>
        <v>0</v>
      </c>
      <c r="K266" s="246"/>
      <c r="L266" s="41"/>
      <c r="M266" s="247" t="s">
        <v>1</v>
      </c>
      <c r="N266" s="248" t="s">
        <v>41</v>
      </c>
      <c r="O266" s="88"/>
      <c r="P266" s="249">
        <f>O266*H266</f>
        <v>0</v>
      </c>
      <c r="Q266" s="249">
        <v>0.00124</v>
      </c>
      <c r="R266" s="249">
        <f>Q266*H266</f>
        <v>0.0037200000000000002</v>
      </c>
      <c r="S266" s="249">
        <v>0</v>
      </c>
      <c r="T266" s="250">
        <f>S266*H266</f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251" t="s">
        <v>214</v>
      </c>
      <c r="AT266" s="251" t="s">
        <v>175</v>
      </c>
      <c r="AU266" s="251" t="s">
        <v>85</v>
      </c>
      <c r="AY266" s="14" t="s">
        <v>172</v>
      </c>
      <c r="BE266" s="252">
        <f>IF(N266="základní",J266,0)</f>
        <v>0</v>
      </c>
      <c r="BF266" s="252">
        <f>IF(N266="snížená",J266,0)</f>
        <v>0</v>
      </c>
      <c r="BG266" s="252">
        <f>IF(N266="zákl. přenesená",J266,0)</f>
        <v>0</v>
      </c>
      <c r="BH266" s="252">
        <f>IF(N266="sníž. přenesená",J266,0)</f>
        <v>0</v>
      </c>
      <c r="BI266" s="252">
        <f>IF(N266="nulová",J266,0)</f>
        <v>0</v>
      </c>
      <c r="BJ266" s="14" t="s">
        <v>83</v>
      </c>
      <c r="BK266" s="252">
        <f>ROUND(I266*H266,2)</f>
        <v>0</v>
      </c>
      <c r="BL266" s="14" t="s">
        <v>214</v>
      </c>
      <c r="BM266" s="251" t="s">
        <v>1231</v>
      </c>
    </row>
    <row r="267" s="2" customFormat="1" ht="21.75" customHeight="1">
      <c r="A267" s="35"/>
      <c r="B267" s="36"/>
      <c r="C267" s="239" t="s">
        <v>905</v>
      </c>
      <c r="D267" s="239" t="s">
        <v>175</v>
      </c>
      <c r="E267" s="240" t="s">
        <v>846</v>
      </c>
      <c r="F267" s="241" t="s">
        <v>847</v>
      </c>
      <c r="G267" s="242" t="s">
        <v>178</v>
      </c>
      <c r="H267" s="243">
        <v>2</v>
      </c>
      <c r="I267" s="244"/>
      <c r="J267" s="245">
        <f>ROUND(I267*H267,2)</f>
        <v>0</v>
      </c>
      <c r="K267" s="246"/>
      <c r="L267" s="41"/>
      <c r="M267" s="247" t="s">
        <v>1</v>
      </c>
      <c r="N267" s="248" t="s">
        <v>41</v>
      </c>
      <c r="O267" s="88"/>
      <c r="P267" s="249">
        <f>O267*H267</f>
        <v>0</v>
      </c>
      <c r="Q267" s="249">
        <v>0.00173</v>
      </c>
      <c r="R267" s="249">
        <f>Q267*H267</f>
        <v>0.00346</v>
      </c>
      <c r="S267" s="249">
        <v>0</v>
      </c>
      <c r="T267" s="250">
        <f>S267*H267</f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251" t="s">
        <v>214</v>
      </c>
      <c r="AT267" s="251" t="s">
        <v>175</v>
      </c>
      <c r="AU267" s="251" t="s">
        <v>85</v>
      </c>
      <c r="AY267" s="14" t="s">
        <v>172</v>
      </c>
      <c r="BE267" s="252">
        <f>IF(N267="základní",J267,0)</f>
        <v>0</v>
      </c>
      <c r="BF267" s="252">
        <f>IF(N267="snížená",J267,0)</f>
        <v>0</v>
      </c>
      <c r="BG267" s="252">
        <f>IF(N267="zákl. přenesená",J267,0)</f>
        <v>0</v>
      </c>
      <c r="BH267" s="252">
        <f>IF(N267="sníž. přenesená",J267,0)</f>
        <v>0</v>
      </c>
      <c r="BI267" s="252">
        <f>IF(N267="nulová",J267,0)</f>
        <v>0</v>
      </c>
      <c r="BJ267" s="14" t="s">
        <v>83</v>
      </c>
      <c r="BK267" s="252">
        <f>ROUND(I267*H267,2)</f>
        <v>0</v>
      </c>
      <c r="BL267" s="14" t="s">
        <v>214</v>
      </c>
      <c r="BM267" s="251" t="s">
        <v>848</v>
      </c>
    </row>
    <row r="268" s="2" customFormat="1" ht="24.15" customHeight="1">
      <c r="A268" s="35"/>
      <c r="B268" s="36"/>
      <c r="C268" s="239" t="s">
        <v>909</v>
      </c>
      <c r="D268" s="239" t="s">
        <v>175</v>
      </c>
      <c r="E268" s="240" t="s">
        <v>852</v>
      </c>
      <c r="F268" s="241" t="s">
        <v>853</v>
      </c>
      <c r="G268" s="242" t="s">
        <v>178</v>
      </c>
      <c r="H268" s="243">
        <v>10</v>
      </c>
      <c r="I268" s="244"/>
      <c r="J268" s="245">
        <f>ROUND(I268*H268,2)</f>
        <v>0</v>
      </c>
      <c r="K268" s="246"/>
      <c r="L268" s="41"/>
      <c r="M268" s="247" t="s">
        <v>1</v>
      </c>
      <c r="N268" s="248" t="s">
        <v>41</v>
      </c>
      <c r="O268" s="88"/>
      <c r="P268" s="249">
        <f>O268*H268</f>
        <v>0</v>
      </c>
      <c r="Q268" s="249">
        <v>0.00069957000000000005</v>
      </c>
      <c r="R268" s="249">
        <f>Q268*H268</f>
        <v>0.0069957000000000005</v>
      </c>
      <c r="S268" s="249">
        <v>0</v>
      </c>
      <c r="T268" s="250">
        <f>S268*H268</f>
        <v>0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251" t="s">
        <v>214</v>
      </c>
      <c r="AT268" s="251" t="s">
        <v>175</v>
      </c>
      <c r="AU268" s="251" t="s">
        <v>85</v>
      </c>
      <c r="AY268" s="14" t="s">
        <v>172</v>
      </c>
      <c r="BE268" s="252">
        <f>IF(N268="základní",J268,0)</f>
        <v>0</v>
      </c>
      <c r="BF268" s="252">
        <f>IF(N268="snížená",J268,0)</f>
        <v>0</v>
      </c>
      <c r="BG268" s="252">
        <f>IF(N268="zákl. přenesená",J268,0)</f>
        <v>0</v>
      </c>
      <c r="BH268" s="252">
        <f>IF(N268="sníž. přenesená",J268,0)</f>
        <v>0</v>
      </c>
      <c r="BI268" s="252">
        <f>IF(N268="nulová",J268,0)</f>
        <v>0</v>
      </c>
      <c r="BJ268" s="14" t="s">
        <v>83</v>
      </c>
      <c r="BK268" s="252">
        <f>ROUND(I268*H268,2)</f>
        <v>0</v>
      </c>
      <c r="BL268" s="14" t="s">
        <v>214</v>
      </c>
      <c r="BM268" s="251" t="s">
        <v>854</v>
      </c>
    </row>
    <row r="269" s="2" customFormat="1" ht="21.75" customHeight="1">
      <c r="A269" s="35"/>
      <c r="B269" s="36"/>
      <c r="C269" s="239" t="s">
        <v>915</v>
      </c>
      <c r="D269" s="239" t="s">
        <v>175</v>
      </c>
      <c r="E269" s="240" t="s">
        <v>855</v>
      </c>
      <c r="F269" s="241" t="s">
        <v>856</v>
      </c>
      <c r="G269" s="242" t="s">
        <v>178</v>
      </c>
      <c r="H269" s="243">
        <v>8</v>
      </c>
      <c r="I269" s="244"/>
      <c r="J269" s="245">
        <f>ROUND(I269*H269,2)</f>
        <v>0</v>
      </c>
      <c r="K269" s="246"/>
      <c r="L269" s="41"/>
      <c r="M269" s="247" t="s">
        <v>1</v>
      </c>
      <c r="N269" s="248" t="s">
        <v>41</v>
      </c>
      <c r="O269" s="88"/>
      <c r="P269" s="249">
        <f>O269*H269</f>
        <v>0</v>
      </c>
      <c r="Q269" s="249">
        <v>0.00167957</v>
      </c>
      <c r="R269" s="249">
        <f>Q269*H269</f>
        <v>0.01343656</v>
      </c>
      <c r="S269" s="249">
        <v>0</v>
      </c>
      <c r="T269" s="250">
        <f>S269*H269</f>
        <v>0</v>
      </c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R269" s="251" t="s">
        <v>214</v>
      </c>
      <c r="AT269" s="251" t="s">
        <v>175</v>
      </c>
      <c r="AU269" s="251" t="s">
        <v>85</v>
      </c>
      <c r="AY269" s="14" t="s">
        <v>172</v>
      </c>
      <c r="BE269" s="252">
        <f>IF(N269="základní",J269,0)</f>
        <v>0</v>
      </c>
      <c r="BF269" s="252">
        <f>IF(N269="snížená",J269,0)</f>
        <v>0</v>
      </c>
      <c r="BG269" s="252">
        <f>IF(N269="zákl. přenesená",J269,0)</f>
        <v>0</v>
      </c>
      <c r="BH269" s="252">
        <f>IF(N269="sníž. přenesená",J269,0)</f>
        <v>0</v>
      </c>
      <c r="BI269" s="252">
        <f>IF(N269="nulová",J269,0)</f>
        <v>0</v>
      </c>
      <c r="BJ269" s="14" t="s">
        <v>83</v>
      </c>
      <c r="BK269" s="252">
        <f>ROUND(I269*H269,2)</f>
        <v>0</v>
      </c>
      <c r="BL269" s="14" t="s">
        <v>214</v>
      </c>
      <c r="BM269" s="251" t="s">
        <v>857</v>
      </c>
    </row>
    <row r="270" s="2" customFormat="1" ht="37.8" customHeight="1">
      <c r="A270" s="35"/>
      <c r="B270" s="36"/>
      <c r="C270" s="239" t="s">
        <v>919</v>
      </c>
      <c r="D270" s="239" t="s">
        <v>175</v>
      </c>
      <c r="E270" s="240" t="s">
        <v>858</v>
      </c>
      <c r="F270" s="241" t="s">
        <v>859</v>
      </c>
      <c r="G270" s="242" t="s">
        <v>341</v>
      </c>
      <c r="H270" s="243">
        <v>2</v>
      </c>
      <c r="I270" s="244"/>
      <c r="J270" s="245">
        <f>ROUND(I270*H270,2)</f>
        <v>0</v>
      </c>
      <c r="K270" s="246"/>
      <c r="L270" s="41"/>
      <c r="M270" s="247" t="s">
        <v>1</v>
      </c>
      <c r="N270" s="248" t="s">
        <v>41</v>
      </c>
      <c r="O270" s="88"/>
      <c r="P270" s="249">
        <f>O270*H270</f>
        <v>0</v>
      </c>
      <c r="Q270" s="249">
        <v>0.0037736862000000001</v>
      </c>
      <c r="R270" s="249">
        <f>Q270*H270</f>
        <v>0.0075473724000000002</v>
      </c>
      <c r="S270" s="249">
        <v>0</v>
      </c>
      <c r="T270" s="250">
        <f>S270*H270</f>
        <v>0</v>
      </c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R270" s="251" t="s">
        <v>214</v>
      </c>
      <c r="AT270" s="251" t="s">
        <v>175</v>
      </c>
      <c r="AU270" s="251" t="s">
        <v>85</v>
      </c>
      <c r="AY270" s="14" t="s">
        <v>172</v>
      </c>
      <c r="BE270" s="252">
        <f>IF(N270="základní",J270,0)</f>
        <v>0</v>
      </c>
      <c r="BF270" s="252">
        <f>IF(N270="snížená",J270,0)</f>
        <v>0</v>
      </c>
      <c r="BG270" s="252">
        <f>IF(N270="zákl. přenesená",J270,0)</f>
        <v>0</v>
      </c>
      <c r="BH270" s="252">
        <f>IF(N270="sníž. přenesená",J270,0)</f>
        <v>0</v>
      </c>
      <c r="BI270" s="252">
        <f>IF(N270="nulová",J270,0)</f>
        <v>0</v>
      </c>
      <c r="BJ270" s="14" t="s">
        <v>83</v>
      </c>
      <c r="BK270" s="252">
        <f>ROUND(I270*H270,2)</f>
        <v>0</v>
      </c>
      <c r="BL270" s="14" t="s">
        <v>214</v>
      </c>
      <c r="BM270" s="251" t="s">
        <v>860</v>
      </c>
    </row>
    <row r="271" s="2" customFormat="1" ht="24.15" customHeight="1">
      <c r="A271" s="35"/>
      <c r="B271" s="36"/>
      <c r="C271" s="239" t="s">
        <v>924</v>
      </c>
      <c r="D271" s="239" t="s">
        <v>175</v>
      </c>
      <c r="E271" s="240" t="s">
        <v>861</v>
      </c>
      <c r="F271" s="241" t="s">
        <v>862</v>
      </c>
      <c r="G271" s="242" t="s">
        <v>178</v>
      </c>
      <c r="H271" s="243">
        <v>4</v>
      </c>
      <c r="I271" s="244"/>
      <c r="J271" s="245">
        <f>ROUND(I271*H271,2)</f>
        <v>0</v>
      </c>
      <c r="K271" s="246"/>
      <c r="L271" s="41"/>
      <c r="M271" s="247" t="s">
        <v>1</v>
      </c>
      <c r="N271" s="248" t="s">
        <v>41</v>
      </c>
      <c r="O271" s="88"/>
      <c r="P271" s="249">
        <f>O271*H271</f>
        <v>0</v>
      </c>
      <c r="Q271" s="249">
        <v>0.00055756999999999996</v>
      </c>
      <c r="R271" s="249">
        <f>Q271*H271</f>
        <v>0.0022302799999999998</v>
      </c>
      <c r="S271" s="249">
        <v>0</v>
      </c>
      <c r="T271" s="250">
        <f>S271*H271</f>
        <v>0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251" t="s">
        <v>214</v>
      </c>
      <c r="AT271" s="251" t="s">
        <v>175</v>
      </c>
      <c r="AU271" s="251" t="s">
        <v>85</v>
      </c>
      <c r="AY271" s="14" t="s">
        <v>172</v>
      </c>
      <c r="BE271" s="252">
        <f>IF(N271="základní",J271,0)</f>
        <v>0</v>
      </c>
      <c r="BF271" s="252">
        <f>IF(N271="snížená",J271,0)</f>
        <v>0</v>
      </c>
      <c r="BG271" s="252">
        <f>IF(N271="zákl. přenesená",J271,0)</f>
        <v>0</v>
      </c>
      <c r="BH271" s="252">
        <f>IF(N271="sníž. přenesená",J271,0)</f>
        <v>0</v>
      </c>
      <c r="BI271" s="252">
        <f>IF(N271="nulová",J271,0)</f>
        <v>0</v>
      </c>
      <c r="BJ271" s="14" t="s">
        <v>83</v>
      </c>
      <c r="BK271" s="252">
        <f>ROUND(I271*H271,2)</f>
        <v>0</v>
      </c>
      <c r="BL271" s="14" t="s">
        <v>214</v>
      </c>
      <c r="BM271" s="251" t="s">
        <v>863</v>
      </c>
    </row>
    <row r="272" s="2" customFormat="1" ht="16.5" customHeight="1">
      <c r="A272" s="35"/>
      <c r="B272" s="36"/>
      <c r="C272" s="239" t="s">
        <v>928</v>
      </c>
      <c r="D272" s="239" t="s">
        <v>175</v>
      </c>
      <c r="E272" s="240" t="s">
        <v>864</v>
      </c>
      <c r="F272" s="241" t="s">
        <v>865</v>
      </c>
      <c r="G272" s="242" t="s">
        <v>178</v>
      </c>
      <c r="H272" s="243">
        <v>4</v>
      </c>
      <c r="I272" s="244"/>
      <c r="J272" s="245">
        <f>ROUND(I272*H272,2)</f>
        <v>0</v>
      </c>
      <c r="K272" s="246"/>
      <c r="L272" s="41"/>
      <c r="M272" s="247" t="s">
        <v>1</v>
      </c>
      <c r="N272" s="248" t="s">
        <v>41</v>
      </c>
      <c r="O272" s="88"/>
      <c r="P272" s="249">
        <f>O272*H272</f>
        <v>0</v>
      </c>
      <c r="Q272" s="249">
        <v>0.0031199999999999999</v>
      </c>
      <c r="R272" s="249">
        <f>Q272*H272</f>
        <v>0.01248</v>
      </c>
      <c r="S272" s="249">
        <v>0</v>
      </c>
      <c r="T272" s="250">
        <f>S272*H272</f>
        <v>0</v>
      </c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R272" s="251" t="s">
        <v>214</v>
      </c>
      <c r="AT272" s="251" t="s">
        <v>175</v>
      </c>
      <c r="AU272" s="251" t="s">
        <v>85</v>
      </c>
      <c r="AY272" s="14" t="s">
        <v>172</v>
      </c>
      <c r="BE272" s="252">
        <f>IF(N272="základní",J272,0)</f>
        <v>0</v>
      </c>
      <c r="BF272" s="252">
        <f>IF(N272="snížená",J272,0)</f>
        <v>0</v>
      </c>
      <c r="BG272" s="252">
        <f>IF(N272="zákl. přenesená",J272,0)</f>
        <v>0</v>
      </c>
      <c r="BH272" s="252">
        <f>IF(N272="sníž. přenesená",J272,0)</f>
        <v>0</v>
      </c>
      <c r="BI272" s="252">
        <f>IF(N272="nulová",J272,0)</f>
        <v>0</v>
      </c>
      <c r="BJ272" s="14" t="s">
        <v>83</v>
      </c>
      <c r="BK272" s="252">
        <f>ROUND(I272*H272,2)</f>
        <v>0</v>
      </c>
      <c r="BL272" s="14" t="s">
        <v>214</v>
      </c>
      <c r="BM272" s="251" t="s">
        <v>1414</v>
      </c>
    </row>
    <row r="273" s="2" customFormat="1" ht="24.15" customHeight="1">
      <c r="A273" s="35"/>
      <c r="B273" s="36"/>
      <c r="C273" s="239" t="s">
        <v>932</v>
      </c>
      <c r="D273" s="239" t="s">
        <v>175</v>
      </c>
      <c r="E273" s="240" t="s">
        <v>868</v>
      </c>
      <c r="F273" s="241" t="s">
        <v>869</v>
      </c>
      <c r="G273" s="242" t="s">
        <v>178</v>
      </c>
      <c r="H273" s="243">
        <v>1</v>
      </c>
      <c r="I273" s="244"/>
      <c r="J273" s="245">
        <f>ROUND(I273*H273,2)</f>
        <v>0</v>
      </c>
      <c r="K273" s="246"/>
      <c r="L273" s="41"/>
      <c r="M273" s="247" t="s">
        <v>1</v>
      </c>
      <c r="N273" s="248" t="s">
        <v>41</v>
      </c>
      <c r="O273" s="88"/>
      <c r="P273" s="249">
        <f>O273*H273</f>
        <v>0</v>
      </c>
      <c r="Q273" s="249">
        <v>0.0014675700000000001</v>
      </c>
      <c r="R273" s="249">
        <f>Q273*H273</f>
        <v>0.0014675700000000001</v>
      </c>
      <c r="S273" s="249">
        <v>0</v>
      </c>
      <c r="T273" s="250">
        <f>S273*H273</f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251" t="s">
        <v>214</v>
      </c>
      <c r="AT273" s="251" t="s">
        <v>175</v>
      </c>
      <c r="AU273" s="251" t="s">
        <v>85</v>
      </c>
      <c r="AY273" s="14" t="s">
        <v>172</v>
      </c>
      <c r="BE273" s="252">
        <f>IF(N273="základní",J273,0)</f>
        <v>0</v>
      </c>
      <c r="BF273" s="252">
        <f>IF(N273="snížená",J273,0)</f>
        <v>0</v>
      </c>
      <c r="BG273" s="252">
        <f>IF(N273="zákl. přenesená",J273,0)</f>
        <v>0</v>
      </c>
      <c r="BH273" s="252">
        <f>IF(N273="sníž. přenesená",J273,0)</f>
        <v>0</v>
      </c>
      <c r="BI273" s="252">
        <f>IF(N273="nulová",J273,0)</f>
        <v>0</v>
      </c>
      <c r="BJ273" s="14" t="s">
        <v>83</v>
      </c>
      <c r="BK273" s="252">
        <f>ROUND(I273*H273,2)</f>
        <v>0</v>
      </c>
      <c r="BL273" s="14" t="s">
        <v>214</v>
      </c>
      <c r="BM273" s="251" t="s">
        <v>870</v>
      </c>
    </row>
    <row r="274" s="2" customFormat="1" ht="24.15" customHeight="1">
      <c r="A274" s="35"/>
      <c r="B274" s="36"/>
      <c r="C274" s="239" t="s">
        <v>936</v>
      </c>
      <c r="D274" s="239" t="s">
        <v>175</v>
      </c>
      <c r="E274" s="240" t="s">
        <v>314</v>
      </c>
      <c r="F274" s="241" t="s">
        <v>315</v>
      </c>
      <c r="G274" s="242" t="s">
        <v>178</v>
      </c>
      <c r="H274" s="243">
        <v>1</v>
      </c>
      <c r="I274" s="244"/>
      <c r="J274" s="245">
        <f>ROUND(I274*H274,2)</f>
        <v>0</v>
      </c>
      <c r="K274" s="246"/>
      <c r="L274" s="41"/>
      <c r="M274" s="247" t="s">
        <v>1</v>
      </c>
      <c r="N274" s="248" t="s">
        <v>41</v>
      </c>
      <c r="O274" s="88"/>
      <c r="P274" s="249">
        <f>O274*H274</f>
        <v>0</v>
      </c>
      <c r="Q274" s="249">
        <v>0.00075000000000000002</v>
      </c>
      <c r="R274" s="249">
        <f>Q274*H274</f>
        <v>0.00075000000000000002</v>
      </c>
      <c r="S274" s="249">
        <v>0</v>
      </c>
      <c r="T274" s="250">
        <f>S274*H274</f>
        <v>0</v>
      </c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R274" s="251" t="s">
        <v>214</v>
      </c>
      <c r="AT274" s="251" t="s">
        <v>175</v>
      </c>
      <c r="AU274" s="251" t="s">
        <v>85</v>
      </c>
      <c r="AY274" s="14" t="s">
        <v>172</v>
      </c>
      <c r="BE274" s="252">
        <f>IF(N274="základní",J274,0)</f>
        <v>0</v>
      </c>
      <c r="BF274" s="252">
        <f>IF(N274="snížená",J274,0)</f>
        <v>0</v>
      </c>
      <c r="BG274" s="252">
        <f>IF(N274="zákl. přenesená",J274,0)</f>
        <v>0</v>
      </c>
      <c r="BH274" s="252">
        <f>IF(N274="sníž. přenesená",J274,0)</f>
        <v>0</v>
      </c>
      <c r="BI274" s="252">
        <f>IF(N274="nulová",J274,0)</f>
        <v>0</v>
      </c>
      <c r="BJ274" s="14" t="s">
        <v>83</v>
      </c>
      <c r="BK274" s="252">
        <f>ROUND(I274*H274,2)</f>
        <v>0</v>
      </c>
      <c r="BL274" s="14" t="s">
        <v>214</v>
      </c>
      <c r="BM274" s="251" t="s">
        <v>1415</v>
      </c>
    </row>
    <row r="275" s="2" customFormat="1" ht="16.5" customHeight="1">
      <c r="A275" s="35"/>
      <c r="B275" s="36"/>
      <c r="C275" s="239" t="s">
        <v>940</v>
      </c>
      <c r="D275" s="239" t="s">
        <v>175</v>
      </c>
      <c r="E275" s="240" t="s">
        <v>318</v>
      </c>
      <c r="F275" s="241" t="s">
        <v>319</v>
      </c>
      <c r="G275" s="242" t="s">
        <v>178</v>
      </c>
      <c r="H275" s="243">
        <v>1</v>
      </c>
      <c r="I275" s="244"/>
      <c r="J275" s="245">
        <f>ROUND(I275*H275,2)</f>
        <v>0</v>
      </c>
      <c r="K275" s="246"/>
      <c r="L275" s="41"/>
      <c r="M275" s="247" t="s">
        <v>1</v>
      </c>
      <c r="N275" s="248" t="s">
        <v>41</v>
      </c>
      <c r="O275" s="88"/>
      <c r="P275" s="249">
        <f>O275*H275</f>
        <v>0</v>
      </c>
      <c r="Q275" s="249">
        <v>0.00024000000000000001</v>
      </c>
      <c r="R275" s="249">
        <f>Q275*H275</f>
        <v>0.00024000000000000001</v>
      </c>
      <c r="S275" s="249">
        <v>0</v>
      </c>
      <c r="T275" s="250">
        <f>S275*H275</f>
        <v>0</v>
      </c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R275" s="251" t="s">
        <v>214</v>
      </c>
      <c r="AT275" s="251" t="s">
        <v>175</v>
      </c>
      <c r="AU275" s="251" t="s">
        <v>85</v>
      </c>
      <c r="AY275" s="14" t="s">
        <v>172</v>
      </c>
      <c r="BE275" s="252">
        <f>IF(N275="základní",J275,0)</f>
        <v>0</v>
      </c>
      <c r="BF275" s="252">
        <f>IF(N275="snížená",J275,0)</f>
        <v>0</v>
      </c>
      <c r="BG275" s="252">
        <f>IF(N275="zákl. přenesená",J275,0)</f>
        <v>0</v>
      </c>
      <c r="BH275" s="252">
        <f>IF(N275="sníž. přenesená",J275,0)</f>
        <v>0</v>
      </c>
      <c r="BI275" s="252">
        <f>IF(N275="nulová",J275,0)</f>
        <v>0</v>
      </c>
      <c r="BJ275" s="14" t="s">
        <v>83</v>
      </c>
      <c r="BK275" s="252">
        <f>ROUND(I275*H275,2)</f>
        <v>0</v>
      </c>
      <c r="BL275" s="14" t="s">
        <v>214</v>
      </c>
      <c r="BM275" s="251" t="s">
        <v>1416</v>
      </c>
    </row>
    <row r="276" s="2" customFormat="1" ht="16.5" customHeight="1">
      <c r="A276" s="35"/>
      <c r="B276" s="36"/>
      <c r="C276" s="239" t="s">
        <v>944</v>
      </c>
      <c r="D276" s="239" t="s">
        <v>175</v>
      </c>
      <c r="E276" s="240" t="s">
        <v>306</v>
      </c>
      <c r="F276" s="241" t="s">
        <v>307</v>
      </c>
      <c r="G276" s="242" t="s">
        <v>178</v>
      </c>
      <c r="H276" s="243">
        <v>1</v>
      </c>
      <c r="I276" s="244"/>
      <c r="J276" s="245">
        <f>ROUND(I276*H276,2)</f>
        <v>0</v>
      </c>
      <c r="K276" s="246"/>
      <c r="L276" s="41"/>
      <c r="M276" s="247" t="s">
        <v>1</v>
      </c>
      <c r="N276" s="248" t="s">
        <v>41</v>
      </c>
      <c r="O276" s="88"/>
      <c r="P276" s="249">
        <f>O276*H276</f>
        <v>0</v>
      </c>
      <c r="Q276" s="249">
        <v>8.0000000000000007E-05</v>
      </c>
      <c r="R276" s="249">
        <f>Q276*H276</f>
        <v>8.0000000000000007E-05</v>
      </c>
      <c r="S276" s="249">
        <v>0</v>
      </c>
      <c r="T276" s="250">
        <f>S276*H276</f>
        <v>0</v>
      </c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R276" s="251" t="s">
        <v>214</v>
      </c>
      <c r="AT276" s="251" t="s">
        <v>175</v>
      </c>
      <c r="AU276" s="251" t="s">
        <v>85</v>
      </c>
      <c r="AY276" s="14" t="s">
        <v>172</v>
      </c>
      <c r="BE276" s="252">
        <f>IF(N276="základní",J276,0)</f>
        <v>0</v>
      </c>
      <c r="BF276" s="252">
        <f>IF(N276="snížená",J276,0)</f>
        <v>0</v>
      </c>
      <c r="BG276" s="252">
        <f>IF(N276="zákl. přenesená",J276,0)</f>
        <v>0</v>
      </c>
      <c r="BH276" s="252">
        <f>IF(N276="sníž. přenesená",J276,0)</f>
        <v>0</v>
      </c>
      <c r="BI276" s="252">
        <f>IF(N276="nulová",J276,0)</f>
        <v>0</v>
      </c>
      <c r="BJ276" s="14" t="s">
        <v>83</v>
      </c>
      <c r="BK276" s="252">
        <f>ROUND(I276*H276,2)</f>
        <v>0</v>
      </c>
      <c r="BL276" s="14" t="s">
        <v>214</v>
      </c>
      <c r="BM276" s="251" t="s">
        <v>1417</v>
      </c>
    </row>
    <row r="277" s="2" customFormat="1" ht="24.15" customHeight="1">
      <c r="A277" s="35"/>
      <c r="B277" s="36"/>
      <c r="C277" s="253" t="s">
        <v>948</v>
      </c>
      <c r="D277" s="253" t="s">
        <v>181</v>
      </c>
      <c r="E277" s="254" t="s">
        <v>310</v>
      </c>
      <c r="F277" s="255" t="s">
        <v>311</v>
      </c>
      <c r="G277" s="256" t="s">
        <v>178</v>
      </c>
      <c r="H277" s="257">
        <v>1</v>
      </c>
      <c r="I277" s="258"/>
      <c r="J277" s="259">
        <f>ROUND(I277*H277,2)</f>
        <v>0</v>
      </c>
      <c r="K277" s="260"/>
      <c r="L277" s="261"/>
      <c r="M277" s="262" t="s">
        <v>1</v>
      </c>
      <c r="N277" s="263" t="s">
        <v>41</v>
      </c>
      <c r="O277" s="88"/>
      <c r="P277" s="249">
        <f>O277*H277</f>
        <v>0</v>
      </c>
      <c r="Q277" s="249">
        <v>0.00050000000000000001</v>
      </c>
      <c r="R277" s="249">
        <f>Q277*H277</f>
        <v>0.00050000000000000001</v>
      </c>
      <c r="S277" s="249">
        <v>0</v>
      </c>
      <c r="T277" s="250">
        <f>S277*H277</f>
        <v>0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251" t="s">
        <v>309</v>
      </c>
      <c r="AT277" s="251" t="s">
        <v>181</v>
      </c>
      <c r="AU277" s="251" t="s">
        <v>85</v>
      </c>
      <c r="AY277" s="14" t="s">
        <v>172</v>
      </c>
      <c r="BE277" s="252">
        <f>IF(N277="základní",J277,0)</f>
        <v>0</v>
      </c>
      <c r="BF277" s="252">
        <f>IF(N277="snížená",J277,0)</f>
        <v>0</v>
      </c>
      <c r="BG277" s="252">
        <f>IF(N277="zákl. přenesená",J277,0)</f>
        <v>0</v>
      </c>
      <c r="BH277" s="252">
        <f>IF(N277="sníž. přenesená",J277,0)</f>
        <v>0</v>
      </c>
      <c r="BI277" s="252">
        <f>IF(N277="nulová",J277,0)</f>
        <v>0</v>
      </c>
      <c r="BJ277" s="14" t="s">
        <v>83</v>
      </c>
      <c r="BK277" s="252">
        <f>ROUND(I277*H277,2)</f>
        <v>0</v>
      </c>
      <c r="BL277" s="14" t="s">
        <v>214</v>
      </c>
      <c r="BM277" s="251" t="s">
        <v>1418</v>
      </c>
    </row>
    <row r="278" s="2" customFormat="1" ht="24.15" customHeight="1">
      <c r="A278" s="35"/>
      <c r="B278" s="36"/>
      <c r="C278" s="239" t="s">
        <v>952</v>
      </c>
      <c r="D278" s="239" t="s">
        <v>175</v>
      </c>
      <c r="E278" s="240" t="s">
        <v>880</v>
      </c>
      <c r="F278" s="241" t="s">
        <v>881</v>
      </c>
      <c r="G278" s="242" t="s">
        <v>227</v>
      </c>
      <c r="H278" s="264"/>
      <c r="I278" s="244"/>
      <c r="J278" s="245">
        <f>ROUND(I278*H278,2)</f>
        <v>0</v>
      </c>
      <c r="K278" s="246"/>
      <c r="L278" s="41"/>
      <c r="M278" s="247" t="s">
        <v>1</v>
      </c>
      <c r="N278" s="248" t="s">
        <v>41</v>
      </c>
      <c r="O278" s="88"/>
      <c r="P278" s="249">
        <f>O278*H278</f>
        <v>0</v>
      </c>
      <c r="Q278" s="249">
        <v>0</v>
      </c>
      <c r="R278" s="249">
        <f>Q278*H278</f>
        <v>0</v>
      </c>
      <c r="S278" s="249">
        <v>0</v>
      </c>
      <c r="T278" s="250">
        <f>S278*H278</f>
        <v>0</v>
      </c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R278" s="251" t="s">
        <v>214</v>
      </c>
      <c r="AT278" s="251" t="s">
        <v>175</v>
      </c>
      <c r="AU278" s="251" t="s">
        <v>85</v>
      </c>
      <c r="AY278" s="14" t="s">
        <v>172</v>
      </c>
      <c r="BE278" s="252">
        <f>IF(N278="základní",J278,0)</f>
        <v>0</v>
      </c>
      <c r="BF278" s="252">
        <f>IF(N278="snížená",J278,0)</f>
        <v>0</v>
      </c>
      <c r="BG278" s="252">
        <f>IF(N278="zákl. přenesená",J278,0)</f>
        <v>0</v>
      </c>
      <c r="BH278" s="252">
        <f>IF(N278="sníž. přenesená",J278,0)</f>
        <v>0</v>
      </c>
      <c r="BI278" s="252">
        <f>IF(N278="nulová",J278,0)</f>
        <v>0</v>
      </c>
      <c r="BJ278" s="14" t="s">
        <v>83</v>
      </c>
      <c r="BK278" s="252">
        <f>ROUND(I278*H278,2)</f>
        <v>0</v>
      </c>
      <c r="BL278" s="14" t="s">
        <v>214</v>
      </c>
      <c r="BM278" s="251" t="s">
        <v>882</v>
      </c>
    </row>
    <row r="279" s="2" customFormat="1" ht="24.15" customHeight="1">
      <c r="A279" s="35"/>
      <c r="B279" s="36"/>
      <c r="C279" s="239" t="s">
        <v>956</v>
      </c>
      <c r="D279" s="239" t="s">
        <v>175</v>
      </c>
      <c r="E279" s="240" t="s">
        <v>884</v>
      </c>
      <c r="F279" s="241" t="s">
        <v>885</v>
      </c>
      <c r="G279" s="242" t="s">
        <v>227</v>
      </c>
      <c r="H279" s="264"/>
      <c r="I279" s="244"/>
      <c r="J279" s="245">
        <f>ROUND(I279*H279,2)</f>
        <v>0</v>
      </c>
      <c r="K279" s="246"/>
      <c r="L279" s="41"/>
      <c r="M279" s="247" t="s">
        <v>1</v>
      </c>
      <c r="N279" s="248" t="s">
        <v>41</v>
      </c>
      <c r="O279" s="88"/>
      <c r="P279" s="249">
        <f>O279*H279</f>
        <v>0</v>
      </c>
      <c r="Q279" s="249">
        <v>0</v>
      </c>
      <c r="R279" s="249">
        <f>Q279*H279</f>
        <v>0</v>
      </c>
      <c r="S279" s="249">
        <v>0</v>
      </c>
      <c r="T279" s="250">
        <f>S279*H279</f>
        <v>0</v>
      </c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R279" s="251" t="s">
        <v>214</v>
      </c>
      <c r="AT279" s="251" t="s">
        <v>175</v>
      </c>
      <c r="AU279" s="251" t="s">
        <v>85</v>
      </c>
      <c r="AY279" s="14" t="s">
        <v>172</v>
      </c>
      <c r="BE279" s="252">
        <f>IF(N279="základní",J279,0)</f>
        <v>0</v>
      </c>
      <c r="BF279" s="252">
        <f>IF(N279="snížená",J279,0)</f>
        <v>0</v>
      </c>
      <c r="BG279" s="252">
        <f>IF(N279="zákl. přenesená",J279,0)</f>
        <v>0</v>
      </c>
      <c r="BH279" s="252">
        <f>IF(N279="sníž. přenesená",J279,0)</f>
        <v>0</v>
      </c>
      <c r="BI279" s="252">
        <f>IF(N279="nulová",J279,0)</f>
        <v>0</v>
      </c>
      <c r="BJ279" s="14" t="s">
        <v>83</v>
      </c>
      <c r="BK279" s="252">
        <f>ROUND(I279*H279,2)</f>
        <v>0</v>
      </c>
      <c r="BL279" s="14" t="s">
        <v>214</v>
      </c>
      <c r="BM279" s="251" t="s">
        <v>886</v>
      </c>
    </row>
    <row r="280" s="12" customFormat="1" ht="22.8" customHeight="1">
      <c r="A280" s="12"/>
      <c r="B280" s="223"/>
      <c r="C280" s="224"/>
      <c r="D280" s="225" t="s">
        <v>75</v>
      </c>
      <c r="E280" s="237" t="s">
        <v>887</v>
      </c>
      <c r="F280" s="237" t="s">
        <v>888</v>
      </c>
      <c r="G280" s="224"/>
      <c r="H280" s="224"/>
      <c r="I280" s="227"/>
      <c r="J280" s="238">
        <f>BK280</f>
        <v>0</v>
      </c>
      <c r="K280" s="224"/>
      <c r="L280" s="229"/>
      <c r="M280" s="230"/>
      <c r="N280" s="231"/>
      <c r="O280" s="231"/>
      <c r="P280" s="232">
        <f>SUM(P281:P286)</f>
        <v>0</v>
      </c>
      <c r="Q280" s="231"/>
      <c r="R280" s="232">
        <f>SUM(R281:R286)</f>
        <v>0</v>
      </c>
      <c r="S280" s="231"/>
      <c r="T280" s="233">
        <f>SUM(T281:T286)</f>
        <v>0</v>
      </c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R280" s="234" t="s">
        <v>85</v>
      </c>
      <c r="AT280" s="235" t="s">
        <v>75</v>
      </c>
      <c r="AU280" s="235" t="s">
        <v>83</v>
      </c>
      <c r="AY280" s="234" t="s">
        <v>172</v>
      </c>
      <c r="BK280" s="236">
        <f>SUM(BK281:BK286)</f>
        <v>0</v>
      </c>
    </row>
    <row r="281" s="2" customFormat="1" ht="21.75" customHeight="1">
      <c r="A281" s="35"/>
      <c r="B281" s="36"/>
      <c r="C281" s="239" t="s">
        <v>960</v>
      </c>
      <c r="D281" s="239" t="s">
        <v>175</v>
      </c>
      <c r="E281" s="240" t="s">
        <v>890</v>
      </c>
      <c r="F281" s="241" t="s">
        <v>891</v>
      </c>
      <c r="G281" s="242" t="s">
        <v>336</v>
      </c>
      <c r="H281" s="243">
        <v>48</v>
      </c>
      <c r="I281" s="244"/>
      <c r="J281" s="245">
        <f>ROUND(I281*H281,2)</f>
        <v>0</v>
      </c>
      <c r="K281" s="246"/>
      <c r="L281" s="41"/>
      <c r="M281" s="247" t="s">
        <v>1</v>
      </c>
      <c r="N281" s="248" t="s">
        <v>41</v>
      </c>
      <c r="O281" s="88"/>
      <c r="P281" s="249">
        <f>O281*H281</f>
        <v>0</v>
      </c>
      <c r="Q281" s="249">
        <v>0</v>
      </c>
      <c r="R281" s="249">
        <f>Q281*H281</f>
        <v>0</v>
      </c>
      <c r="S281" s="249">
        <v>0</v>
      </c>
      <c r="T281" s="250">
        <f>S281*H281</f>
        <v>0</v>
      </c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R281" s="251" t="s">
        <v>214</v>
      </c>
      <c r="AT281" s="251" t="s">
        <v>175</v>
      </c>
      <c r="AU281" s="251" t="s">
        <v>85</v>
      </c>
      <c r="AY281" s="14" t="s">
        <v>172</v>
      </c>
      <c r="BE281" s="252">
        <f>IF(N281="základní",J281,0)</f>
        <v>0</v>
      </c>
      <c r="BF281" s="252">
        <f>IF(N281="snížená",J281,0)</f>
        <v>0</v>
      </c>
      <c r="BG281" s="252">
        <f>IF(N281="zákl. přenesená",J281,0)</f>
        <v>0</v>
      </c>
      <c r="BH281" s="252">
        <f>IF(N281="sníž. přenesená",J281,0)</f>
        <v>0</v>
      </c>
      <c r="BI281" s="252">
        <f>IF(N281="nulová",J281,0)</f>
        <v>0</v>
      </c>
      <c r="BJ281" s="14" t="s">
        <v>83</v>
      </c>
      <c r="BK281" s="252">
        <f>ROUND(I281*H281,2)</f>
        <v>0</v>
      </c>
      <c r="BL281" s="14" t="s">
        <v>214</v>
      </c>
      <c r="BM281" s="251" t="s">
        <v>892</v>
      </c>
    </row>
    <row r="282" s="2" customFormat="1" ht="24.15" customHeight="1">
      <c r="A282" s="35"/>
      <c r="B282" s="36"/>
      <c r="C282" s="253" t="s">
        <v>964</v>
      </c>
      <c r="D282" s="253" t="s">
        <v>181</v>
      </c>
      <c r="E282" s="254" t="s">
        <v>894</v>
      </c>
      <c r="F282" s="255" t="s">
        <v>895</v>
      </c>
      <c r="G282" s="256" t="s">
        <v>504</v>
      </c>
      <c r="H282" s="257">
        <v>1</v>
      </c>
      <c r="I282" s="258"/>
      <c r="J282" s="259">
        <f>ROUND(I282*H282,2)</f>
        <v>0</v>
      </c>
      <c r="K282" s="260"/>
      <c r="L282" s="261"/>
      <c r="M282" s="262" t="s">
        <v>1</v>
      </c>
      <c r="N282" s="263" t="s">
        <v>41</v>
      </c>
      <c r="O282" s="88"/>
      <c r="P282" s="249">
        <f>O282*H282</f>
        <v>0</v>
      </c>
      <c r="Q282" s="249">
        <v>0</v>
      </c>
      <c r="R282" s="249">
        <f>Q282*H282</f>
        <v>0</v>
      </c>
      <c r="S282" s="249">
        <v>0</v>
      </c>
      <c r="T282" s="250">
        <f>S282*H282</f>
        <v>0</v>
      </c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R282" s="251" t="s">
        <v>309</v>
      </c>
      <c r="AT282" s="251" t="s">
        <v>181</v>
      </c>
      <c r="AU282" s="251" t="s">
        <v>85</v>
      </c>
      <c r="AY282" s="14" t="s">
        <v>172</v>
      </c>
      <c r="BE282" s="252">
        <f>IF(N282="základní",J282,0)</f>
        <v>0</v>
      </c>
      <c r="BF282" s="252">
        <f>IF(N282="snížená",J282,0)</f>
        <v>0</v>
      </c>
      <c r="BG282" s="252">
        <f>IF(N282="zákl. přenesená",J282,0)</f>
        <v>0</v>
      </c>
      <c r="BH282" s="252">
        <f>IF(N282="sníž. přenesená",J282,0)</f>
        <v>0</v>
      </c>
      <c r="BI282" s="252">
        <f>IF(N282="nulová",J282,0)</f>
        <v>0</v>
      </c>
      <c r="BJ282" s="14" t="s">
        <v>83</v>
      </c>
      <c r="BK282" s="252">
        <f>ROUND(I282*H282,2)</f>
        <v>0</v>
      </c>
      <c r="BL282" s="14" t="s">
        <v>214</v>
      </c>
      <c r="BM282" s="251" t="s">
        <v>896</v>
      </c>
    </row>
    <row r="283" s="2" customFormat="1" ht="24.15" customHeight="1">
      <c r="A283" s="35"/>
      <c r="B283" s="36"/>
      <c r="C283" s="239" t="s">
        <v>966</v>
      </c>
      <c r="D283" s="239" t="s">
        <v>175</v>
      </c>
      <c r="E283" s="240" t="s">
        <v>898</v>
      </c>
      <c r="F283" s="241" t="s">
        <v>899</v>
      </c>
      <c r="G283" s="242" t="s">
        <v>178</v>
      </c>
      <c r="H283" s="243">
        <v>1</v>
      </c>
      <c r="I283" s="244"/>
      <c r="J283" s="245">
        <f>ROUND(I283*H283,2)</f>
        <v>0</v>
      </c>
      <c r="K283" s="246"/>
      <c r="L283" s="41"/>
      <c r="M283" s="247" t="s">
        <v>1</v>
      </c>
      <c r="N283" s="248" t="s">
        <v>41</v>
      </c>
      <c r="O283" s="88"/>
      <c r="P283" s="249">
        <f>O283*H283</f>
        <v>0</v>
      </c>
      <c r="Q283" s="249">
        <v>0</v>
      </c>
      <c r="R283" s="249">
        <f>Q283*H283</f>
        <v>0</v>
      </c>
      <c r="S283" s="249">
        <v>0</v>
      </c>
      <c r="T283" s="250">
        <f>S283*H283</f>
        <v>0</v>
      </c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R283" s="251" t="s">
        <v>214</v>
      </c>
      <c r="AT283" s="251" t="s">
        <v>175</v>
      </c>
      <c r="AU283" s="251" t="s">
        <v>85</v>
      </c>
      <c r="AY283" s="14" t="s">
        <v>172</v>
      </c>
      <c r="BE283" s="252">
        <f>IF(N283="základní",J283,0)</f>
        <v>0</v>
      </c>
      <c r="BF283" s="252">
        <f>IF(N283="snížená",J283,0)</f>
        <v>0</v>
      </c>
      <c r="BG283" s="252">
        <f>IF(N283="zákl. přenesená",J283,0)</f>
        <v>0</v>
      </c>
      <c r="BH283" s="252">
        <f>IF(N283="sníž. přenesená",J283,0)</f>
        <v>0</v>
      </c>
      <c r="BI283" s="252">
        <f>IF(N283="nulová",J283,0)</f>
        <v>0</v>
      </c>
      <c r="BJ283" s="14" t="s">
        <v>83</v>
      </c>
      <c r="BK283" s="252">
        <f>ROUND(I283*H283,2)</f>
        <v>0</v>
      </c>
      <c r="BL283" s="14" t="s">
        <v>214</v>
      </c>
      <c r="BM283" s="251" t="s">
        <v>900</v>
      </c>
    </row>
    <row r="284" s="2" customFormat="1" ht="16.5" customHeight="1">
      <c r="A284" s="35"/>
      <c r="B284" s="36"/>
      <c r="C284" s="253" t="s">
        <v>968</v>
      </c>
      <c r="D284" s="253" t="s">
        <v>181</v>
      </c>
      <c r="E284" s="254" t="s">
        <v>902</v>
      </c>
      <c r="F284" s="255" t="s">
        <v>903</v>
      </c>
      <c r="G284" s="256" t="s">
        <v>504</v>
      </c>
      <c r="H284" s="257">
        <v>1</v>
      </c>
      <c r="I284" s="258"/>
      <c r="J284" s="259">
        <f>ROUND(I284*H284,2)</f>
        <v>0</v>
      </c>
      <c r="K284" s="260"/>
      <c r="L284" s="261"/>
      <c r="M284" s="262" t="s">
        <v>1</v>
      </c>
      <c r="N284" s="263" t="s">
        <v>41</v>
      </c>
      <c r="O284" s="88"/>
      <c r="P284" s="249">
        <f>O284*H284</f>
        <v>0</v>
      </c>
      <c r="Q284" s="249">
        <v>0</v>
      </c>
      <c r="R284" s="249">
        <f>Q284*H284</f>
        <v>0</v>
      </c>
      <c r="S284" s="249">
        <v>0</v>
      </c>
      <c r="T284" s="250">
        <f>S284*H284</f>
        <v>0</v>
      </c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R284" s="251" t="s">
        <v>309</v>
      </c>
      <c r="AT284" s="251" t="s">
        <v>181</v>
      </c>
      <c r="AU284" s="251" t="s">
        <v>85</v>
      </c>
      <c r="AY284" s="14" t="s">
        <v>172</v>
      </c>
      <c r="BE284" s="252">
        <f>IF(N284="základní",J284,0)</f>
        <v>0</v>
      </c>
      <c r="BF284" s="252">
        <f>IF(N284="snížená",J284,0)</f>
        <v>0</v>
      </c>
      <c r="BG284" s="252">
        <f>IF(N284="zákl. přenesená",J284,0)</f>
        <v>0</v>
      </c>
      <c r="BH284" s="252">
        <f>IF(N284="sníž. přenesená",J284,0)</f>
        <v>0</v>
      </c>
      <c r="BI284" s="252">
        <f>IF(N284="nulová",J284,0)</f>
        <v>0</v>
      </c>
      <c r="BJ284" s="14" t="s">
        <v>83</v>
      </c>
      <c r="BK284" s="252">
        <f>ROUND(I284*H284,2)</f>
        <v>0</v>
      </c>
      <c r="BL284" s="14" t="s">
        <v>214</v>
      </c>
      <c r="BM284" s="251" t="s">
        <v>904</v>
      </c>
    </row>
    <row r="285" s="2" customFormat="1" ht="24.15" customHeight="1">
      <c r="A285" s="35"/>
      <c r="B285" s="36"/>
      <c r="C285" s="239" t="s">
        <v>970</v>
      </c>
      <c r="D285" s="239" t="s">
        <v>175</v>
      </c>
      <c r="E285" s="240" t="s">
        <v>906</v>
      </c>
      <c r="F285" s="241" t="s">
        <v>907</v>
      </c>
      <c r="G285" s="242" t="s">
        <v>227</v>
      </c>
      <c r="H285" s="264"/>
      <c r="I285" s="244"/>
      <c r="J285" s="245">
        <f>ROUND(I285*H285,2)</f>
        <v>0</v>
      </c>
      <c r="K285" s="246"/>
      <c r="L285" s="41"/>
      <c r="M285" s="247" t="s">
        <v>1</v>
      </c>
      <c r="N285" s="248" t="s">
        <v>41</v>
      </c>
      <c r="O285" s="88"/>
      <c r="P285" s="249">
        <f>O285*H285</f>
        <v>0</v>
      </c>
      <c r="Q285" s="249">
        <v>0</v>
      </c>
      <c r="R285" s="249">
        <f>Q285*H285</f>
        <v>0</v>
      </c>
      <c r="S285" s="249">
        <v>0</v>
      </c>
      <c r="T285" s="250">
        <f>S285*H285</f>
        <v>0</v>
      </c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R285" s="251" t="s">
        <v>214</v>
      </c>
      <c r="AT285" s="251" t="s">
        <v>175</v>
      </c>
      <c r="AU285" s="251" t="s">
        <v>85</v>
      </c>
      <c r="AY285" s="14" t="s">
        <v>172</v>
      </c>
      <c r="BE285" s="252">
        <f>IF(N285="základní",J285,0)</f>
        <v>0</v>
      </c>
      <c r="BF285" s="252">
        <f>IF(N285="snížená",J285,0)</f>
        <v>0</v>
      </c>
      <c r="BG285" s="252">
        <f>IF(N285="zákl. přenesená",J285,0)</f>
        <v>0</v>
      </c>
      <c r="BH285" s="252">
        <f>IF(N285="sníž. přenesená",J285,0)</f>
        <v>0</v>
      </c>
      <c r="BI285" s="252">
        <f>IF(N285="nulová",J285,0)</f>
        <v>0</v>
      </c>
      <c r="BJ285" s="14" t="s">
        <v>83</v>
      </c>
      <c r="BK285" s="252">
        <f>ROUND(I285*H285,2)</f>
        <v>0</v>
      </c>
      <c r="BL285" s="14" t="s">
        <v>214</v>
      </c>
      <c r="BM285" s="251" t="s">
        <v>908</v>
      </c>
    </row>
    <row r="286" s="2" customFormat="1" ht="24.15" customHeight="1">
      <c r="A286" s="35"/>
      <c r="B286" s="36"/>
      <c r="C286" s="239" t="s">
        <v>972</v>
      </c>
      <c r="D286" s="239" t="s">
        <v>175</v>
      </c>
      <c r="E286" s="240" t="s">
        <v>910</v>
      </c>
      <c r="F286" s="241" t="s">
        <v>911</v>
      </c>
      <c r="G286" s="242" t="s">
        <v>227</v>
      </c>
      <c r="H286" s="264"/>
      <c r="I286" s="244"/>
      <c r="J286" s="245">
        <f>ROUND(I286*H286,2)</f>
        <v>0</v>
      </c>
      <c r="K286" s="246"/>
      <c r="L286" s="41"/>
      <c r="M286" s="247" t="s">
        <v>1</v>
      </c>
      <c r="N286" s="248" t="s">
        <v>41</v>
      </c>
      <c r="O286" s="88"/>
      <c r="P286" s="249">
        <f>O286*H286</f>
        <v>0</v>
      </c>
      <c r="Q286" s="249">
        <v>0</v>
      </c>
      <c r="R286" s="249">
        <f>Q286*H286</f>
        <v>0</v>
      </c>
      <c r="S286" s="249">
        <v>0</v>
      </c>
      <c r="T286" s="250">
        <f>S286*H286</f>
        <v>0</v>
      </c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R286" s="251" t="s">
        <v>214</v>
      </c>
      <c r="AT286" s="251" t="s">
        <v>175</v>
      </c>
      <c r="AU286" s="251" t="s">
        <v>85</v>
      </c>
      <c r="AY286" s="14" t="s">
        <v>172</v>
      </c>
      <c r="BE286" s="252">
        <f>IF(N286="základní",J286,0)</f>
        <v>0</v>
      </c>
      <c r="BF286" s="252">
        <f>IF(N286="snížená",J286,0)</f>
        <v>0</v>
      </c>
      <c r="BG286" s="252">
        <f>IF(N286="zákl. přenesená",J286,0)</f>
        <v>0</v>
      </c>
      <c r="BH286" s="252">
        <f>IF(N286="sníž. přenesená",J286,0)</f>
        <v>0</v>
      </c>
      <c r="BI286" s="252">
        <f>IF(N286="nulová",J286,0)</f>
        <v>0</v>
      </c>
      <c r="BJ286" s="14" t="s">
        <v>83</v>
      </c>
      <c r="BK286" s="252">
        <f>ROUND(I286*H286,2)</f>
        <v>0</v>
      </c>
      <c r="BL286" s="14" t="s">
        <v>214</v>
      </c>
      <c r="BM286" s="251" t="s">
        <v>912</v>
      </c>
    </row>
    <row r="287" s="12" customFormat="1" ht="22.8" customHeight="1">
      <c r="A287" s="12"/>
      <c r="B287" s="223"/>
      <c r="C287" s="224"/>
      <c r="D287" s="225" t="s">
        <v>75</v>
      </c>
      <c r="E287" s="237" t="s">
        <v>913</v>
      </c>
      <c r="F287" s="237" t="s">
        <v>914</v>
      </c>
      <c r="G287" s="224"/>
      <c r="H287" s="224"/>
      <c r="I287" s="227"/>
      <c r="J287" s="238">
        <f>BK287</f>
        <v>0</v>
      </c>
      <c r="K287" s="224"/>
      <c r="L287" s="229"/>
      <c r="M287" s="230"/>
      <c r="N287" s="231"/>
      <c r="O287" s="231"/>
      <c r="P287" s="232">
        <f>SUM(P288:P299)</f>
        <v>0</v>
      </c>
      <c r="Q287" s="231"/>
      <c r="R287" s="232">
        <f>SUM(R288:R299)</f>
        <v>0</v>
      </c>
      <c r="S287" s="231"/>
      <c r="T287" s="233">
        <f>SUM(T288:T299)</f>
        <v>0</v>
      </c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R287" s="234" t="s">
        <v>85</v>
      </c>
      <c r="AT287" s="235" t="s">
        <v>75</v>
      </c>
      <c r="AU287" s="235" t="s">
        <v>83</v>
      </c>
      <c r="AY287" s="234" t="s">
        <v>172</v>
      </c>
      <c r="BK287" s="236">
        <f>SUM(BK288:BK299)</f>
        <v>0</v>
      </c>
    </row>
    <row r="288" s="2" customFormat="1" ht="16.5" customHeight="1">
      <c r="A288" s="35"/>
      <c r="B288" s="36"/>
      <c r="C288" s="239" t="s">
        <v>974</v>
      </c>
      <c r="D288" s="239" t="s">
        <v>175</v>
      </c>
      <c r="E288" s="240" t="s">
        <v>916</v>
      </c>
      <c r="F288" s="241" t="s">
        <v>917</v>
      </c>
      <c r="G288" s="242" t="s">
        <v>336</v>
      </c>
      <c r="H288" s="243">
        <v>48</v>
      </c>
      <c r="I288" s="244"/>
      <c r="J288" s="245">
        <f>ROUND(I288*H288,2)</f>
        <v>0</v>
      </c>
      <c r="K288" s="246"/>
      <c r="L288" s="41"/>
      <c r="M288" s="247" t="s">
        <v>1</v>
      </c>
      <c r="N288" s="248" t="s">
        <v>41</v>
      </c>
      <c r="O288" s="88"/>
      <c r="P288" s="249">
        <f>O288*H288</f>
        <v>0</v>
      </c>
      <c r="Q288" s="249">
        <v>0</v>
      </c>
      <c r="R288" s="249">
        <f>Q288*H288</f>
        <v>0</v>
      </c>
      <c r="S288" s="249">
        <v>0</v>
      </c>
      <c r="T288" s="250">
        <f>S288*H288</f>
        <v>0</v>
      </c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R288" s="251" t="s">
        <v>495</v>
      </c>
      <c r="AT288" s="251" t="s">
        <v>175</v>
      </c>
      <c r="AU288" s="251" t="s">
        <v>85</v>
      </c>
      <c r="AY288" s="14" t="s">
        <v>172</v>
      </c>
      <c r="BE288" s="252">
        <f>IF(N288="základní",J288,0)</f>
        <v>0</v>
      </c>
      <c r="BF288" s="252">
        <f>IF(N288="snížená",J288,0)</f>
        <v>0</v>
      </c>
      <c r="BG288" s="252">
        <f>IF(N288="zákl. přenesená",J288,0)</f>
        <v>0</v>
      </c>
      <c r="BH288" s="252">
        <f>IF(N288="sníž. přenesená",J288,0)</f>
        <v>0</v>
      </c>
      <c r="BI288" s="252">
        <f>IF(N288="nulová",J288,0)</f>
        <v>0</v>
      </c>
      <c r="BJ288" s="14" t="s">
        <v>83</v>
      </c>
      <c r="BK288" s="252">
        <f>ROUND(I288*H288,2)</f>
        <v>0</v>
      </c>
      <c r="BL288" s="14" t="s">
        <v>495</v>
      </c>
      <c r="BM288" s="251" t="s">
        <v>918</v>
      </c>
    </row>
    <row r="289" s="2" customFormat="1" ht="49.05" customHeight="1">
      <c r="A289" s="35"/>
      <c r="B289" s="36"/>
      <c r="C289" s="253" t="s">
        <v>976</v>
      </c>
      <c r="D289" s="253" t="s">
        <v>181</v>
      </c>
      <c r="E289" s="254" t="s">
        <v>920</v>
      </c>
      <c r="F289" s="255" t="s">
        <v>921</v>
      </c>
      <c r="G289" s="256" t="s">
        <v>922</v>
      </c>
      <c r="H289" s="257">
        <v>1</v>
      </c>
      <c r="I289" s="258"/>
      <c r="J289" s="259">
        <f>ROUND(I289*H289,2)</f>
        <v>0</v>
      </c>
      <c r="K289" s="260"/>
      <c r="L289" s="261"/>
      <c r="M289" s="262" t="s">
        <v>1</v>
      </c>
      <c r="N289" s="263" t="s">
        <v>41</v>
      </c>
      <c r="O289" s="88"/>
      <c r="P289" s="249">
        <f>O289*H289</f>
        <v>0</v>
      </c>
      <c r="Q289" s="249">
        <v>0</v>
      </c>
      <c r="R289" s="249">
        <f>Q289*H289</f>
        <v>0</v>
      </c>
      <c r="S289" s="249">
        <v>0</v>
      </c>
      <c r="T289" s="250">
        <f>S289*H289</f>
        <v>0</v>
      </c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R289" s="251" t="s">
        <v>495</v>
      </c>
      <c r="AT289" s="251" t="s">
        <v>181</v>
      </c>
      <c r="AU289" s="251" t="s">
        <v>85</v>
      </c>
      <c r="AY289" s="14" t="s">
        <v>172</v>
      </c>
      <c r="BE289" s="252">
        <f>IF(N289="základní",J289,0)</f>
        <v>0</v>
      </c>
      <c r="BF289" s="252">
        <f>IF(N289="snížená",J289,0)</f>
        <v>0</v>
      </c>
      <c r="BG289" s="252">
        <f>IF(N289="zákl. přenesená",J289,0)</f>
        <v>0</v>
      </c>
      <c r="BH289" s="252">
        <f>IF(N289="sníž. přenesená",J289,0)</f>
        <v>0</v>
      </c>
      <c r="BI289" s="252">
        <f>IF(N289="nulová",J289,0)</f>
        <v>0</v>
      </c>
      <c r="BJ289" s="14" t="s">
        <v>83</v>
      </c>
      <c r="BK289" s="252">
        <f>ROUND(I289*H289,2)</f>
        <v>0</v>
      </c>
      <c r="BL289" s="14" t="s">
        <v>495</v>
      </c>
      <c r="BM289" s="251" t="s">
        <v>923</v>
      </c>
    </row>
    <row r="290" s="2" customFormat="1" ht="16.5" customHeight="1">
      <c r="A290" s="35"/>
      <c r="B290" s="36"/>
      <c r="C290" s="253" t="s">
        <v>978</v>
      </c>
      <c r="D290" s="253" t="s">
        <v>181</v>
      </c>
      <c r="E290" s="254" t="s">
        <v>925</v>
      </c>
      <c r="F290" s="255" t="s">
        <v>926</v>
      </c>
      <c r="G290" s="256" t="s">
        <v>504</v>
      </c>
      <c r="H290" s="257">
        <v>1</v>
      </c>
      <c r="I290" s="258"/>
      <c r="J290" s="259">
        <f>ROUND(I290*H290,2)</f>
        <v>0</v>
      </c>
      <c r="K290" s="260"/>
      <c r="L290" s="261"/>
      <c r="M290" s="262" t="s">
        <v>1</v>
      </c>
      <c r="N290" s="263" t="s">
        <v>41</v>
      </c>
      <c r="O290" s="88"/>
      <c r="P290" s="249">
        <f>O290*H290</f>
        <v>0</v>
      </c>
      <c r="Q290" s="249">
        <v>0</v>
      </c>
      <c r="R290" s="249">
        <f>Q290*H290</f>
        <v>0</v>
      </c>
      <c r="S290" s="249">
        <v>0</v>
      </c>
      <c r="T290" s="250">
        <f>S290*H290</f>
        <v>0</v>
      </c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R290" s="251" t="s">
        <v>184</v>
      </c>
      <c r="AT290" s="251" t="s">
        <v>181</v>
      </c>
      <c r="AU290" s="251" t="s">
        <v>85</v>
      </c>
      <c r="AY290" s="14" t="s">
        <v>172</v>
      </c>
      <c r="BE290" s="252">
        <f>IF(N290="základní",J290,0)</f>
        <v>0</v>
      </c>
      <c r="BF290" s="252">
        <f>IF(N290="snížená",J290,0)</f>
        <v>0</v>
      </c>
      <c r="BG290" s="252">
        <f>IF(N290="zákl. přenesená",J290,0)</f>
        <v>0</v>
      </c>
      <c r="BH290" s="252">
        <f>IF(N290="sníž. přenesená",J290,0)</f>
        <v>0</v>
      </c>
      <c r="BI290" s="252">
        <f>IF(N290="nulová",J290,0)</f>
        <v>0</v>
      </c>
      <c r="BJ290" s="14" t="s">
        <v>83</v>
      </c>
      <c r="BK290" s="252">
        <f>ROUND(I290*H290,2)</f>
        <v>0</v>
      </c>
      <c r="BL290" s="14" t="s">
        <v>179</v>
      </c>
      <c r="BM290" s="251" t="s">
        <v>927</v>
      </c>
    </row>
    <row r="291" s="2" customFormat="1" ht="16.5" customHeight="1">
      <c r="A291" s="35"/>
      <c r="B291" s="36"/>
      <c r="C291" s="253" t="s">
        <v>980</v>
      </c>
      <c r="D291" s="253" t="s">
        <v>181</v>
      </c>
      <c r="E291" s="254" t="s">
        <v>929</v>
      </c>
      <c r="F291" s="255" t="s">
        <v>930</v>
      </c>
      <c r="G291" s="256" t="s">
        <v>504</v>
      </c>
      <c r="H291" s="257">
        <v>1</v>
      </c>
      <c r="I291" s="258"/>
      <c r="J291" s="259">
        <f>ROUND(I291*H291,2)</f>
        <v>0</v>
      </c>
      <c r="K291" s="260"/>
      <c r="L291" s="261"/>
      <c r="M291" s="262" t="s">
        <v>1</v>
      </c>
      <c r="N291" s="263" t="s">
        <v>41</v>
      </c>
      <c r="O291" s="88"/>
      <c r="P291" s="249">
        <f>O291*H291</f>
        <v>0</v>
      </c>
      <c r="Q291" s="249">
        <v>0</v>
      </c>
      <c r="R291" s="249">
        <f>Q291*H291</f>
        <v>0</v>
      </c>
      <c r="S291" s="249">
        <v>0</v>
      </c>
      <c r="T291" s="250">
        <f>S291*H291</f>
        <v>0</v>
      </c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R291" s="251" t="s">
        <v>184</v>
      </c>
      <c r="AT291" s="251" t="s">
        <v>181</v>
      </c>
      <c r="AU291" s="251" t="s">
        <v>85</v>
      </c>
      <c r="AY291" s="14" t="s">
        <v>172</v>
      </c>
      <c r="BE291" s="252">
        <f>IF(N291="základní",J291,0)</f>
        <v>0</v>
      </c>
      <c r="BF291" s="252">
        <f>IF(N291="snížená",J291,0)</f>
        <v>0</v>
      </c>
      <c r="BG291" s="252">
        <f>IF(N291="zákl. přenesená",J291,0)</f>
        <v>0</v>
      </c>
      <c r="BH291" s="252">
        <f>IF(N291="sníž. přenesená",J291,0)</f>
        <v>0</v>
      </c>
      <c r="BI291" s="252">
        <f>IF(N291="nulová",J291,0)</f>
        <v>0</v>
      </c>
      <c r="BJ291" s="14" t="s">
        <v>83</v>
      </c>
      <c r="BK291" s="252">
        <f>ROUND(I291*H291,2)</f>
        <v>0</v>
      </c>
      <c r="BL291" s="14" t="s">
        <v>179</v>
      </c>
      <c r="BM291" s="251" t="s">
        <v>931</v>
      </c>
    </row>
    <row r="292" s="2" customFormat="1" ht="33" customHeight="1">
      <c r="A292" s="35"/>
      <c r="B292" s="36"/>
      <c r="C292" s="253" t="s">
        <v>982</v>
      </c>
      <c r="D292" s="253" t="s">
        <v>181</v>
      </c>
      <c r="E292" s="254" t="s">
        <v>933</v>
      </c>
      <c r="F292" s="255" t="s">
        <v>934</v>
      </c>
      <c r="G292" s="256" t="s">
        <v>504</v>
      </c>
      <c r="H292" s="257">
        <v>1</v>
      </c>
      <c r="I292" s="258"/>
      <c r="J292" s="259">
        <f>ROUND(I292*H292,2)</f>
        <v>0</v>
      </c>
      <c r="K292" s="260"/>
      <c r="L292" s="261"/>
      <c r="M292" s="262" t="s">
        <v>1</v>
      </c>
      <c r="N292" s="263" t="s">
        <v>41</v>
      </c>
      <c r="O292" s="88"/>
      <c r="P292" s="249">
        <f>O292*H292</f>
        <v>0</v>
      </c>
      <c r="Q292" s="249">
        <v>0</v>
      </c>
      <c r="R292" s="249">
        <f>Q292*H292</f>
        <v>0</v>
      </c>
      <c r="S292" s="249">
        <v>0</v>
      </c>
      <c r="T292" s="250">
        <f>S292*H292</f>
        <v>0</v>
      </c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R292" s="251" t="s">
        <v>184</v>
      </c>
      <c r="AT292" s="251" t="s">
        <v>181</v>
      </c>
      <c r="AU292" s="251" t="s">
        <v>85</v>
      </c>
      <c r="AY292" s="14" t="s">
        <v>172</v>
      </c>
      <c r="BE292" s="252">
        <f>IF(N292="základní",J292,0)</f>
        <v>0</v>
      </c>
      <c r="BF292" s="252">
        <f>IF(N292="snížená",J292,0)</f>
        <v>0</v>
      </c>
      <c r="BG292" s="252">
        <f>IF(N292="zákl. přenesená",J292,0)</f>
        <v>0</v>
      </c>
      <c r="BH292" s="252">
        <f>IF(N292="sníž. přenesená",J292,0)</f>
        <v>0</v>
      </c>
      <c r="BI292" s="252">
        <f>IF(N292="nulová",J292,0)</f>
        <v>0</v>
      </c>
      <c r="BJ292" s="14" t="s">
        <v>83</v>
      </c>
      <c r="BK292" s="252">
        <f>ROUND(I292*H292,2)</f>
        <v>0</v>
      </c>
      <c r="BL292" s="14" t="s">
        <v>179</v>
      </c>
      <c r="BM292" s="251" t="s">
        <v>935</v>
      </c>
    </row>
    <row r="293" s="2" customFormat="1" ht="21.75" customHeight="1">
      <c r="A293" s="35"/>
      <c r="B293" s="36"/>
      <c r="C293" s="253" t="s">
        <v>986</v>
      </c>
      <c r="D293" s="253" t="s">
        <v>181</v>
      </c>
      <c r="E293" s="254" t="s">
        <v>937</v>
      </c>
      <c r="F293" s="255" t="s">
        <v>938</v>
      </c>
      <c r="G293" s="256" t="s">
        <v>504</v>
      </c>
      <c r="H293" s="257">
        <v>1</v>
      </c>
      <c r="I293" s="258"/>
      <c r="J293" s="259">
        <f>ROUND(I293*H293,2)</f>
        <v>0</v>
      </c>
      <c r="K293" s="260"/>
      <c r="L293" s="261"/>
      <c r="M293" s="262" t="s">
        <v>1</v>
      </c>
      <c r="N293" s="263" t="s">
        <v>41</v>
      </c>
      <c r="O293" s="88"/>
      <c r="P293" s="249">
        <f>O293*H293</f>
        <v>0</v>
      </c>
      <c r="Q293" s="249">
        <v>0</v>
      </c>
      <c r="R293" s="249">
        <f>Q293*H293</f>
        <v>0</v>
      </c>
      <c r="S293" s="249">
        <v>0</v>
      </c>
      <c r="T293" s="250">
        <f>S293*H293</f>
        <v>0</v>
      </c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R293" s="251" t="s">
        <v>184</v>
      </c>
      <c r="AT293" s="251" t="s">
        <v>181</v>
      </c>
      <c r="AU293" s="251" t="s">
        <v>85</v>
      </c>
      <c r="AY293" s="14" t="s">
        <v>172</v>
      </c>
      <c r="BE293" s="252">
        <f>IF(N293="základní",J293,0)</f>
        <v>0</v>
      </c>
      <c r="BF293" s="252">
        <f>IF(N293="snížená",J293,0)</f>
        <v>0</v>
      </c>
      <c r="BG293" s="252">
        <f>IF(N293="zákl. přenesená",J293,0)</f>
        <v>0</v>
      </c>
      <c r="BH293" s="252">
        <f>IF(N293="sníž. přenesená",J293,0)</f>
        <v>0</v>
      </c>
      <c r="BI293" s="252">
        <f>IF(N293="nulová",J293,0)</f>
        <v>0</v>
      </c>
      <c r="BJ293" s="14" t="s">
        <v>83</v>
      </c>
      <c r="BK293" s="252">
        <f>ROUND(I293*H293,2)</f>
        <v>0</v>
      </c>
      <c r="BL293" s="14" t="s">
        <v>179</v>
      </c>
      <c r="BM293" s="251" t="s">
        <v>939</v>
      </c>
    </row>
    <row r="294" s="2" customFormat="1" ht="16.5" customHeight="1">
      <c r="A294" s="35"/>
      <c r="B294" s="36"/>
      <c r="C294" s="253" t="s">
        <v>988</v>
      </c>
      <c r="D294" s="253" t="s">
        <v>181</v>
      </c>
      <c r="E294" s="254" t="s">
        <v>941</v>
      </c>
      <c r="F294" s="255" t="s">
        <v>942</v>
      </c>
      <c r="G294" s="256" t="s">
        <v>504</v>
      </c>
      <c r="H294" s="257">
        <v>1</v>
      </c>
      <c r="I294" s="258"/>
      <c r="J294" s="259">
        <f>ROUND(I294*H294,2)</f>
        <v>0</v>
      </c>
      <c r="K294" s="260"/>
      <c r="L294" s="261"/>
      <c r="M294" s="262" t="s">
        <v>1</v>
      </c>
      <c r="N294" s="263" t="s">
        <v>41</v>
      </c>
      <c r="O294" s="88"/>
      <c r="P294" s="249">
        <f>O294*H294</f>
        <v>0</v>
      </c>
      <c r="Q294" s="249">
        <v>0</v>
      </c>
      <c r="R294" s="249">
        <f>Q294*H294</f>
        <v>0</v>
      </c>
      <c r="S294" s="249">
        <v>0</v>
      </c>
      <c r="T294" s="250">
        <f>S294*H294</f>
        <v>0</v>
      </c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R294" s="251" t="s">
        <v>184</v>
      </c>
      <c r="AT294" s="251" t="s">
        <v>181</v>
      </c>
      <c r="AU294" s="251" t="s">
        <v>85</v>
      </c>
      <c r="AY294" s="14" t="s">
        <v>172</v>
      </c>
      <c r="BE294" s="252">
        <f>IF(N294="základní",J294,0)</f>
        <v>0</v>
      </c>
      <c r="BF294" s="252">
        <f>IF(N294="snížená",J294,0)</f>
        <v>0</v>
      </c>
      <c r="BG294" s="252">
        <f>IF(N294="zákl. přenesená",J294,0)</f>
        <v>0</v>
      </c>
      <c r="BH294" s="252">
        <f>IF(N294="sníž. přenesená",J294,0)</f>
        <v>0</v>
      </c>
      <c r="BI294" s="252">
        <f>IF(N294="nulová",J294,0)</f>
        <v>0</v>
      </c>
      <c r="BJ294" s="14" t="s">
        <v>83</v>
      </c>
      <c r="BK294" s="252">
        <f>ROUND(I294*H294,2)</f>
        <v>0</v>
      </c>
      <c r="BL294" s="14" t="s">
        <v>179</v>
      </c>
      <c r="BM294" s="251" t="s">
        <v>943</v>
      </c>
    </row>
    <row r="295" s="2" customFormat="1" ht="24.15" customHeight="1">
      <c r="A295" s="35"/>
      <c r="B295" s="36"/>
      <c r="C295" s="253" t="s">
        <v>992</v>
      </c>
      <c r="D295" s="253" t="s">
        <v>181</v>
      </c>
      <c r="E295" s="254" t="s">
        <v>945</v>
      </c>
      <c r="F295" s="255" t="s">
        <v>946</v>
      </c>
      <c r="G295" s="256" t="s">
        <v>504</v>
      </c>
      <c r="H295" s="257">
        <v>1</v>
      </c>
      <c r="I295" s="258"/>
      <c r="J295" s="259">
        <f>ROUND(I295*H295,2)</f>
        <v>0</v>
      </c>
      <c r="K295" s="260"/>
      <c r="L295" s="261"/>
      <c r="M295" s="262" t="s">
        <v>1</v>
      </c>
      <c r="N295" s="263" t="s">
        <v>41</v>
      </c>
      <c r="O295" s="88"/>
      <c r="P295" s="249">
        <f>O295*H295</f>
        <v>0</v>
      </c>
      <c r="Q295" s="249">
        <v>0</v>
      </c>
      <c r="R295" s="249">
        <f>Q295*H295</f>
        <v>0</v>
      </c>
      <c r="S295" s="249">
        <v>0</v>
      </c>
      <c r="T295" s="250">
        <f>S295*H295</f>
        <v>0</v>
      </c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R295" s="251" t="s">
        <v>184</v>
      </c>
      <c r="AT295" s="251" t="s">
        <v>181</v>
      </c>
      <c r="AU295" s="251" t="s">
        <v>85</v>
      </c>
      <c r="AY295" s="14" t="s">
        <v>172</v>
      </c>
      <c r="BE295" s="252">
        <f>IF(N295="základní",J295,0)</f>
        <v>0</v>
      </c>
      <c r="BF295" s="252">
        <f>IF(N295="snížená",J295,0)</f>
        <v>0</v>
      </c>
      <c r="BG295" s="252">
        <f>IF(N295="zákl. přenesená",J295,0)</f>
        <v>0</v>
      </c>
      <c r="BH295" s="252">
        <f>IF(N295="sníž. přenesená",J295,0)</f>
        <v>0</v>
      </c>
      <c r="BI295" s="252">
        <f>IF(N295="nulová",J295,0)</f>
        <v>0</v>
      </c>
      <c r="BJ295" s="14" t="s">
        <v>83</v>
      </c>
      <c r="BK295" s="252">
        <f>ROUND(I295*H295,2)</f>
        <v>0</v>
      </c>
      <c r="BL295" s="14" t="s">
        <v>179</v>
      </c>
      <c r="BM295" s="251" t="s">
        <v>947</v>
      </c>
    </row>
    <row r="296" s="2" customFormat="1" ht="16.5" customHeight="1">
      <c r="A296" s="35"/>
      <c r="B296" s="36"/>
      <c r="C296" s="253" t="s">
        <v>994</v>
      </c>
      <c r="D296" s="253" t="s">
        <v>181</v>
      </c>
      <c r="E296" s="254" t="s">
        <v>949</v>
      </c>
      <c r="F296" s="255" t="s">
        <v>950</v>
      </c>
      <c r="G296" s="256" t="s">
        <v>504</v>
      </c>
      <c r="H296" s="257">
        <v>1</v>
      </c>
      <c r="I296" s="258"/>
      <c r="J296" s="259">
        <f>ROUND(I296*H296,2)</f>
        <v>0</v>
      </c>
      <c r="K296" s="260"/>
      <c r="L296" s="261"/>
      <c r="M296" s="262" t="s">
        <v>1</v>
      </c>
      <c r="N296" s="263" t="s">
        <v>41</v>
      </c>
      <c r="O296" s="88"/>
      <c r="P296" s="249">
        <f>O296*H296</f>
        <v>0</v>
      </c>
      <c r="Q296" s="249">
        <v>0</v>
      </c>
      <c r="R296" s="249">
        <f>Q296*H296</f>
        <v>0</v>
      </c>
      <c r="S296" s="249">
        <v>0</v>
      </c>
      <c r="T296" s="250">
        <f>S296*H296</f>
        <v>0</v>
      </c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R296" s="251" t="s">
        <v>184</v>
      </c>
      <c r="AT296" s="251" t="s">
        <v>181</v>
      </c>
      <c r="AU296" s="251" t="s">
        <v>85</v>
      </c>
      <c r="AY296" s="14" t="s">
        <v>172</v>
      </c>
      <c r="BE296" s="252">
        <f>IF(N296="základní",J296,0)</f>
        <v>0</v>
      </c>
      <c r="BF296" s="252">
        <f>IF(N296="snížená",J296,0)</f>
        <v>0</v>
      </c>
      <c r="BG296" s="252">
        <f>IF(N296="zákl. přenesená",J296,0)</f>
        <v>0</v>
      </c>
      <c r="BH296" s="252">
        <f>IF(N296="sníž. přenesená",J296,0)</f>
        <v>0</v>
      </c>
      <c r="BI296" s="252">
        <f>IF(N296="nulová",J296,0)</f>
        <v>0</v>
      </c>
      <c r="BJ296" s="14" t="s">
        <v>83</v>
      </c>
      <c r="BK296" s="252">
        <f>ROUND(I296*H296,2)</f>
        <v>0</v>
      </c>
      <c r="BL296" s="14" t="s">
        <v>179</v>
      </c>
      <c r="BM296" s="251" t="s">
        <v>951</v>
      </c>
    </row>
    <row r="297" s="2" customFormat="1" ht="16.5" customHeight="1">
      <c r="A297" s="35"/>
      <c r="B297" s="36"/>
      <c r="C297" s="253" t="s">
        <v>998</v>
      </c>
      <c r="D297" s="253" t="s">
        <v>181</v>
      </c>
      <c r="E297" s="254" t="s">
        <v>953</v>
      </c>
      <c r="F297" s="255" t="s">
        <v>954</v>
      </c>
      <c r="G297" s="256" t="s">
        <v>504</v>
      </c>
      <c r="H297" s="257">
        <v>1</v>
      </c>
      <c r="I297" s="258"/>
      <c r="J297" s="259">
        <f>ROUND(I297*H297,2)</f>
        <v>0</v>
      </c>
      <c r="K297" s="260"/>
      <c r="L297" s="261"/>
      <c r="M297" s="262" t="s">
        <v>1</v>
      </c>
      <c r="N297" s="263" t="s">
        <v>41</v>
      </c>
      <c r="O297" s="88"/>
      <c r="P297" s="249">
        <f>O297*H297</f>
        <v>0</v>
      </c>
      <c r="Q297" s="249">
        <v>0</v>
      </c>
      <c r="R297" s="249">
        <f>Q297*H297</f>
        <v>0</v>
      </c>
      <c r="S297" s="249">
        <v>0</v>
      </c>
      <c r="T297" s="250">
        <f>S297*H297</f>
        <v>0</v>
      </c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R297" s="251" t="s">
        <v>309</v>
      </c>
      <c r="AT297" s="251" t="s">
        <v>181</v>
      </c>
      <c r="AU297" s="251" t="s">
        <v>85</v>
      </c>
      <c r="AY297" s="14" t="s">
        <v>172</v>
      </c>
      <c r="BE297" s="252">
        <f>IF(N297="základní",J297,0)</f>
        <v>0</v>
      </c>
      <c r="BF297" s="252">
        <f>IF(N297="snížená",J297,0)</f>
        <v>0</v>
      </c>
      <c r="BG297" s="252">
        <f>IF(N297="zákl. přenesená",J297,0)</f>
        <v>0</v>
      </c>
      <c r="BH297" s="252">
        <f>IF(N297="sníž. přenesená",J297,0)</f>
        <v>0</v>
      </c>
      <c r="BI297" s="252">
        <f>IF(N297="nulová",J297,0)</f>
        <v>0</v>
      </c>
      <c r="BJ297" s="14" t="s">
        <v>83</v>
      </c>
      <c r="BK297" s="252">
        <f>ROUND(I297*H297,2)</f>
        <v>0</v>
      </c>
      <c r="BL297" s="14" t="s">
        <v>214</v>
      </c>
      <c r="BM297" s="251" t="s">
        <v>955</v>
      </c>
    </row>
    <row r="298" s="2" customFormat="1" ht="24.15" customHeight="1">
      <c r="A298" s="35"/>
      <c r="B298" s="36"/>
      <c r="C298" s="239" t="s">
        <v>1000</v>
      </c>
      <c r="D298" s="239" t="s">
        <v>175</v>
      </c>
      <c r="E298" s="240" t="s">
        <v>957</v>
      </c>
      <c r="F298" s="241" t="s">
        <v>958</v>
      </c>
      <c r="G298" s="242" t="s">
        <v>227</v>
      </c>
      <c r="H298" s="264"/>
      <c r="I298" s="244"/>
      <c r="J298" s="245">
        <f>ROUND(I298*H298,2)</f>
        <v>0</v>
      </c>
      <c r="K298" s="246"/>
      <c r="L298" s="41"/>
      <c r="M298" s="247" t="s">
        <v>1</v>
      </c>
      <c r="N298" s="248" t="s">
        <v>41</v>
      </c>
      <c r="O298" s="88"/>
      <c r="P298" s="249">
        <f>O298*H298</f>
        <v>0</v>
      </c>
      <c r="Q298" s="249">
        <v>0</v>
      </c>
      <c r="R298" s="249">
        <f>Q298*H298</f>
        <v>0</v>
      </c>
      <c r="S298" s="249">
        <v>0</v>
      </c>
      <c r="T298" s="250">
        <f>S298*H298</f>
        <v>0</v>
      </c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R298" s="251" t="s">
        <v>214</v>
      </c>
      <c r="AT298" s="251" t="s">
        <v>175</v>
      </c>
      <c r="AU298" s="251" t="s">
        <v>85</v>
      </c>
      <c r="AY298" s="14" t="s">
        <v>172</v>
      </c>
      <c r="BE298" s="252">
        <f>IF(N298="základní",J298,0)</f>
        <v>0</v>
      </c>
      <c r="BF298" s="252">
        <f>IF(N298="snížená",J298,0)</f>
        <v>0</v>
      </c>
      <c r="BG298" s="252">
        <f>IF(N298="zákl. přenesená",J298,0)</f>
        <v>0</v>
      </c>
      <c r="BH298" s="252">
        <f>IF(N298="sníž. přenesená",J298,0)</f>
        <v>0</v>
      </c>
      <c r="BI298" s="252">
        <f>IF(N298="nulová",J298,0)</f>
        <v>0</v>
      </c>
      <c r="BJ298" s="14" t="s">
        <v>83</v>
      </c>
      <c r="BK298" s="252">
        <f>ROUND(I298*H298,2)</f>
        <v>0</v>
      </c>
      <c r="BL298" s="14" t="s">
        <v>214</v>
      </c>
      <c r="BM298" s="251" t="s">
        <v>959</v>
      </c>
    </row>
    <row r="299" s="2" customFormat="1" ht="24.15" customHeight="1">
      <c r="A299" s="35"/>
      <c r="B299" s="36"/>
      <c r="C299" s="239" t="s">
        <v>1005</v>
      </c>
      <c r="D299" s="239" t="s">
        <v>175</v>
      </c>
      <c r="E299" s="240" t="s">
        <v>961</v>
      </c>
      <c r="F299" s="241" t="s">
        <v>962</v>
      </c>
      <c r="G299" s="242" t="s">
        <v>227</v>
      </c>
      <c r="H299" s="264"/>
      <c r="I299" s="244"/>
      <c r="J299" s="245">
        <f>ROUND(I299*H299,2)</f>
        <v>0</v>
      </c>
      <c r="K299" s="246"/>
      <c r="L299" s="41"/>
      <c r="M299" s="247" t="s">
        <v>1</v>
      </c>
      <c r="N299" s="248" t="s">
        <v>41</v>
      </c>
      <c r="O299" s="88"/>
      <c r="P299" s="249">
        <f>O299*H299</f>
        <v>0</v>
      </c>
      <c r="Q299" s="249">
        <v>0</v>
      </c>
      <c r="R299" s="249">
        <f>Q299*H299</f>
        <v>0</v>
      </c>
      <c r="S299" s="249">
        <v>0</v>
      </c>
      <c r="T299" s="250">
        <f>S299*H299</f>
        <v>0</v>
      </c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R299" s="251" t="s">
        <v>214</v>
      </c>
      <c r="AT299" s="251" t="s">
        <v>175</v>
      </c>
      <c r="AU299" s="251" t="s">
        <v>85</v>
      </c>
      <c r="AY299" s="14" t="s">
        <v>172</v>
      </c>
      <c r="BE299" s="252">
        <f>IF(N299="základní",J299,0)</f>
        <v>0</v>
      </c>
      <c r="BF299" s="252">
        <f>IF(N299="snížená",J299,0)</f>
        <v>0</v>
      </c>
      <c r="BG299" s="252">
        <f>IF(N299="zákl. přenesená",J299,0)</f>
        <v>0</v>
      </c>
      <c r="BH299" s="252">
        <f>IF(N299="sníž. přenesená",J299,0)</f>
        <v>0</v>
      </c>
      <c r="BI299" s="252">
        <f>IF(N299="nulová",J299,0)</f>
        <v>0</v>
      </c>
      <c r="BJ299" s="14" t="s">
        <v>83</v>
      </c>
      <c r="BK299" s="252">
        <f>ROUND(I299*H299,2)</f>
        <v>0</v>
      </c>
      <c r="BL299" s="14" t="s">
        <v>214</v>
      </c>
      <c r="BM299" s="251" t="s">
        <v>963</v>
      </c>
    </row>
    <row r="300" s="12" customFormat="1" ht="22.8" customHeight="1">
      <c r="A300" s="12"/>
      <c r="B300" s="223"/>
      <c r="C300" s="224"/>
      <c r="D300" s="225" t="s">
        <v>75</v>
      </c>
      <c r="E300" s="237" t="s">
        <v>399</v>
      </c>
      <c r="F300" s="237" t="s">
        <v>400</v>
      </c>
      <c r="G300" s="224"/>
      <c r="H300" s="224"/>
      <c r="I300" s="227"/>
      <c r="J300" s="238">
        <f>BK300</f>
        <v>0</v>
      </c>
      <c r="K300" s="224"/>
      <c r="L300" s="229"/>
      <c r="M300" s="230"/>
      <c r="N300" s="231"/>
      <c r="O300" s="231"/>
      <c r="P300" s="232">
        <f>SUM(P301:P305)</f>
        <v>0</v>
      </c>
      <c r="Q300" s="231"/>
      <c r="R300" s="232">
        <f>SUM(R301:R305)</f>
        <v>0.10486000000000001</v>
      </c>
      <c r="S300" s="231"/>
      <c r="T300" s="233">
        <f>SUM(T301:T305)</f>
        <v>0.098000000000000004</v>
      </c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R300" s="234" t="s">
        <v>85</v>
      </c>
      <c r="AT300" s="235" t="s">
        <v>75</v>
      </c>
      <c r="AU300" s="235" t="s">
        <v>83</v>
      </c>
      <c r="AY300" s="234" t="s">
        <v>172</v>
      </c>
      <c r="BK300" s="236">
        <f>SUM(BK301:BK305)</f>
        <v>0</v>
      </c>
    </row>
    <row r="301" s="2" customFormat="1" ht="21.75" customHeight="1">
      <c r="A301" s="35"/>
      <c r="B301" s="36"/>
      <c r="C301" s="239" t="s">
        <v>1009</v>
      </c>
      <c r="D301" s="239" t="s">
        <v>175</v>
      </c>
      <c r="E301" s="240" t="s">
        <v>402</v>
      </c>
      <c r="F301" s="241" t="s">
        <v>403</v>
      </c>
      <c r="G301" s="242" t="s">
        <v>404</v>
      </c>
      <c r="H301" s="243">
        <v>98</v>
      </c>
      <c r="I301" s="244"/>
      <c r="J301" s="245">
        <f>ROUND(I301*H301,2)</f>
        <v>0</v>
      </c>
      <c r="K301" s="246"/>
      <c r="L301" s="41"/>
      <c r="M301" s="247" t="s">
        <v>1</v>
      </c>
      <c r="N301" s="248" t="s">
        <v>41</v>
      </c>
      <c r="O301" s="88"/>
      <c r="P301" s="249">
        <f>O301*H301</f>
        <v>0</v>
      </c>
      <c r="Q301" s="249">
        <v>6.9999999999999994E-05</v>
      </c>
      <c r="R301" s="249">
        <f>Q301*H301</f>
        <v>0.0068599999999999998</v>
      </c>
      <c r="S301" s="249">
        <v>0</v>
      </c>
      <c r="T301" s="250">
        <f>S301*H301</f>
        <v>0</v>
      </c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R301" s="251" t="s">
        <v>214</v>
      </c>
      <c r="AT301" s="251" t="s">
        <v>175</v>
      </c>
      <c r="AU301" s="251" t="s">
        <v>85</v>
      </c>
      <c r="AY301" s="14" t="s">
        <v>172</v>
      </c>
      <c r="BE301" s="252">
        <f>IF(N301="základní",J301,0)</f>
        <v>0</v>
      </c>
      <c r="BF301" s="252">
        <f>IF(N301="snížená",J301,0)</f>
        <v>0</v>
      </c>
      <c r="BG301" s="252">
        <f>IF(N301="zákl. přenesená",J301,0)</f>
        <v>0</v>
      </c>
      <c r="BH301" s="252">
        <f>IF(N301="sníž. přenesená",J301,0)</f>
        <v>0</v>
      </c>
      <c r="BI301" s="252">
        <f>IF(N301="nulová",J301,0)</f>
        <v>0</v>
      </c>
      <c r="BJ301" s="14" t="s">
        <v>83</v>
      </c>
      <c r="BK301" s="252">
        <f>ROUND(I301*H301,2)</f>
        <v>0</v>
      </c>
      <c r="BL301" s="14" t="s">
        <v>214</v>
      </c>
      <c r="BM301" s="251" t="s">
        <v>965</v>
      </c>
    </row>
    <row r="302" s="2" customFormat="1" ht="24.15" customHeight="1">
      <c r="A302" s="35"/>
      <c r="B302" s="36"/>
      <c r="C302" s="253" t="s">
        <v>1013</v>
      </c>
      <c r="D302" s="253" t="s">
        <v>181</v>
      </c>
      <c r="E302" s="254" t="s">
        <v>407</v>
      </c>
      <c r="F302" s="255" t="s">
        <v>408</v>
      </c>
      <c r="G302" s="256" t="s">
        <v>191</v>
      </c>
      <c r="H302" s="257">
        <v>0.098000000000000004</v>
      </c>
      <c r="I302" s="258"/>
      <c r="J302" s="259">
        <f>ROUND(I302*H302,2)</f>
        <v>0</v>
      </c>
      <c r="K302" s="260"/>
      <c r="L302" s="261"/>
      <c r="M302" s="262" t="s">
        <v>1</v>
      </c>
      <c r="N302" s="263" t="s">
        <v>41</v>
      </c>
      <c r="O302" s="88"/>
      <c r="P302" s="249">
        <f>O302*H302</f>
        <v>0</v>
      </c>
      <c r="Q302" s="249">
        <v>1</v>
      </c>
      <c r="R302" s="249">
        <f>Q302*H302</f>
        <v>0.098000000000000004</v>
      </c>
      <c r="S302" s="249">
        <v>0</v>
      </c>
      <c r="T302" s="250">
        <f>S302*H302</f>
        <v>0</v>
      </c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R302" s="251" t="s">
        <v>309</v>
      </c>
      <c r="AT302" s="251" t="s">
        <v>181</v>
      </c>
      <c r="AU302" s="251" t="s">
        <v>85</v>
      </c>
      <c r="AY302" s="14" t="s">
        <v>172</v>
      </c>
      <c r="BE302" s="252">
        <f>IF(N302="základní",J302,0)</f>
        <v>0</v>
      </c>
      <c r="BF302" s="252">
        <f>IF(N302="snížená",J302,0)</f>
        <v>0</v>
      </c>
      <c r="BG302" s="252">
        <f>IF(N302="zákl. přenesená",J302,0)</f>
        <v>0</v>
      </c>
      <c r="BH302" s="252">
        <f>IF(N302="sníž. přenesená",J302,0)</f>
        <v>0</v>
      </c>
      <c r="BI302" s="252">
        <f>IF(N302="nulová",J302,0)</f>
        <v>0</v>
      </c>
      <c r="BJ302" s="14" t="s">
        <v>83</v>
      </c>
      <c r="BK302" s="252">
        <f>ROUND(I302*H302,2)</f>
        <v>0</v>
      </c>
      <c r="BL302" s="14" t="s">
        <v>214</v>
      </c>
      <c r="BM302" s="251" t="s">
        <v>967</v>
      </c>
    </row>
    <row r="303" s="2" customFormat="1" ht="24.15" customHeight="1">
      <c r="A303" s="35"/>
      <c r="B303" s="36"/>
      <c r="C303" s="239" t="s">
        <v>1017</v>
      </c>
      <c r="D303" s="239" t="s">
        <v>175</v>
      </c>
      <c r="E303" s="240" t="s">
        <v>411</v>
      </c>
      <c r="F303" s="241" t="s">
        <v>412</v>
      </c>
      <c r="G303" s="242" t="s">
        <v>404</v>
      </c>
      <c r="H303" s="243">
        <v>98</v>
      </c>
      <c r="I303" s="244"/>
      <c r="J303" s="245">
        <f>ROUND(I303*H303,2)</f>
        <v>0</v>
      </c>
      <c r="K303" s="246"/>
      <c r="L303" s="41"/>
      <c r="M303" s="247" t="s">
        <v>1</v>
      </c>
      <c r="N303" s="248" t="s">
        <v>41</v>
      </c>
      <c r="O303" s="88"/>
      <c r="P303" s="249">
        <f>O303*H303</f>
        <v>0</v>
      </c>
      <c r="Q303" s="249">
        <v>0</v>
      </c>
      <c r="R303" s="249">
        <f>Q303*H303</f>
        <v>0</v>
      </c>
      <c r="S303" s="249">
        <v>0.001</v>
      </c>
      <c r="T303" s="250">
        <f>S303*H303</f>
        <v>0.098000000000000004</v>
      </c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R303" s="251" t="s">
        <v>214</v>
      </c>
      <c r="AT303" s="251" t="s">
        <v>175</v>
      </c>
      <c r="AU303" s="251" t="s">
        <v>85</v>
      </c>
      <c r="AY303" s="14" t="s">
        <v>172</v>
      </c>
      <c r="BE303" s="252">
        <f>IF(N303="základní",J303,0)</f>
        <v>0</v>
      </c>
      <c r="BF303" s="252">
        <f>IF(N303="snížená",J303,0)</f>
        <v>0</v>
      </c>
      <c r="BG303" s="252">
        <f>IF(N303="zákl. přenesená",J303,0)</f>
        <v>0</v>
      </c>
      <c r="BH303" s="252">
        <f>IF(N303="sníž. přenesená",J303,0)</f>
        <v>0</v>
      </c>
      <c r="BI303" s="252">
        <f>IF(N303="nulová",J303,0)</f>
        <v>0</v>
      </c>
      <c r="BJ303" s="14" t="s">
        <v>83</v>
      </c>
      <c r="BK303" s="252">
        <f>ROUND(I303*H303,2)</f>
        <v>0</v>
      </c>
      <c r="BL303" s="14" t="s">
        <v>214</v>
      </c>
      <c r="BM303" s="251" t="s">
        <v>969</v>
      </c>
    </row>
    <row r="304" s="2" customFormat="1" ht="24.15" customHeight="1">
      <c r="A304" s="35"/>
      <c r="B304" s="36"/>
      <c r="C304" s="239" t="s">
        <v>1021</v>
      </c>
      <c r="D304" s="239" t="s">
        <v>175</v>
      </c>
      <c r="E304" s="240" t="s">
        <v>415</v>
      </c>
      <c r="F304" s="241" t="s">
        <v>416</v>
      </c>
      <c r="G304" s="242" t="s">
        <v>227</v>
      </c>
      <c r="H304" s="264"/>
      <c r="I304" s="244"/>
      <c r="J304" s="245">
        <f>ROUND(I304*H304,2)</f>
        <v>0</v>
      </c>
      <c r="K304" s="246"/>
      <c r="L304" s="41"/>
      <c r="M304" s="247" t="s">
        <v>1</v>
      </c>
      <c r="N304" s="248" t="s">
        <v>41</v>
      </c>
      <c r="O304" s="88"/>
      <c r="P304" s="249">
        <f>O304*H304</f>
        <v>0</v>
      </c>
      <c r="Q304" s="249">
        <v>0</v>
      </c>
      <c r="R304" s="249">
        <f>Q304*H304</f>
        <v>0</v>
      </c>
      <c r="S304" s="249">
        <v>0</v>
      </c>
      <c r="T304" s="250">
        <f>S304*H304</f>
        <v>0</v>
      </c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R304" s="251" t="s">
        <v>214</v>
      </c>
      <c r="AT304" s="251" t="s">
        <v>175</v>
      </c>
      <c r="AU304" s="251" t="s">
        <v>85</v>
      </c>
      <c r="AY304" s="14" t="s">
        <v>172</v>
      </c>
      <c r="BE304" s="252">
        <f>IF(N304="základní",J304,0)</f>
        <v>0</v>
      </c>
      <c r="BF304" s="252">
        <f>IF(N304="snížená",J304,0)</f>
        <v>0</v>
      </c>
      <c r="BG304" s="252">
        <f>IF(N304="zákl. přenesená",J304,0)</f>
        <v>0</v>
      </c>
      <c r="BH304" s="252">
        <f>IF(N304="sníž. přenesená",J304,0)</f>
        <v>0</v>
      </c>
      <c r="BI304" s="252">
        <f>IF(N304="nulová",J304,0)</f>
        <v>0</v>
      </c>
      <c r="BJ304" s="14" t="s">
        <v>83</v>
      </c>
      <c r="BK304" s="252">
        <f>ROUND(I304*H304,2)</f>
        <v>0</v>
      </c>
      <c r="BL304" s="14" t="s">
        <v>214</v>
      </c>
      <c r="BM304" s="251" t="s">
        <v>971</v>
      </c>
    </row>
    <row r="305" s="2" customFormat="1" ht="24.15" customHeight="1">
      <c r="A305" s="35"/>
      <c r="B305" s="36"/>
      <c r="C305" s="239" t="s">
        <v>1025</v>
      </c>
      <c r="D305" s="239" t="s">
        <v>175</v>
      </c>
      <c r="E305" s="240" t="s">
        <v>419</v>
      </c>
      <c r="F305" s="241" t="s">
        <v>420</v>
      </c>
      <c r="G305" s="242" t="s">
        <v>227</v>
      </c>
      <c r="H305" s="264"/>
      <c r="I305" s="244"/>
      <c r="J305" s="245">
        <f>ROUND(I305*H305,2)</f>
        <v>0</v>
      </c>
      <c r="K305" s="246"/>
      <c r="L305" s="41"/>
      <c r="M305" s="247" t="s">
        <v>1</v>
      </c>
      <c r="N305" s="248" t="s">
        <v>41</v>
      </c>
      <c r="O305" s="88"/>
      <c r="P305" s="249">
        <f>O305*H305</f>
        <v>0</v>
      </c>
      <c r="Q305" s="249">
        <v>0</v>
      </c>
      <c r="R305" s="249">
        <f>Q305*H305</f>
        <v>0</v>
      </c>
      <c r="S305" s="249">
        <v>0</v>
      </c>
      <c r="T305" s="250">
        <f>S305*H305</f>
        <v>0</v>
      </c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R305" s="251" t="s">
        <v>214</v>
      </c>
      <c r="AT305" s="251" t="s">
        <v>175</v>
      </c>
      <c r="AU305" s="251" t="s">
        <v>85</v>
      </c>
      <c r="AY305" s="14" t="s">
        <v>172</v>
      </c>
      <c r="BE305" s="252">
        <f>IF(N305="základní",J305,0)</f>
        <v>0</v>
      </c>
      <c r="BF305" s="252">
        <f>IF(N305="snížená",J305,0)</f>
        <v>0</v>
      </c>
      <c r="BG305" s="252">
        <f>IF(N305="zákl. přenesená",J305,0)</f>
        <v>0</v>
      </c>
      <c r="BH305" s="252">
        <f>IF(N305="sníž. přenesená",J305,0)</f>
        <v>0</v>
      </c>
      <c r="BI305" s="252">
        <f>IF(N305="nulová",J305,0)</f>
        <v>0</v>
      </c>
      <c r="BJ305" s="14" t="s">
        <v>83</v>
      </c>
      <c r="BK305" s="252">
        <f>ROUND(I305*H305,2)</f>
        <v>0</v>
      </c>
      <c r="BL305" s="14" t="s">
        <v>214</v>
      </c>
      <c r="BM305" s="251" t="s">
        <v>973</v>
      </c>
    </row>
    <row r="306" s="12" customFormat="1" ht="22.8" customHeight="1">
      <c r="A306" s="12"/>
      <c r="B306" s="223"/>
      <c r="C306" s="224"/>
      <c r="D306" s="225" t="s">
        <v>75</v>
      </c>
      <c r="E306" s="237" t="s">
        <v>422</v>
      </c>
      <c r="F306" s="237" t="s">
        <v>423</v>
      </c>
      <c r="G306" s="224"/>
      <c r="H306" s="224"/>
      <c r="I306" s="227"/>
      <c r="J306" s="238">
        <f>BK306</f>
        <v>0</v>
      </c>
      <c r="K306" s="224"/>
      <c r="L306" s="229"/>
      <c r="M306" s="230"/>
      <c r="N306" s="231"/>
      <c r="O306" s="231"/>
      <c r="P306" s="232">
        <f>SUM(P307:P318)</f>
        <v>0</v>
      </c>
      <c r="Q306" s="231"/>
      <c r="R306" s="232">
        <f>SUM(R307:R318)</f>
        <v>0.0087060000000000002</v>
      </c>
      <c r="S306" s="231"/>
      <c r="T306" s="233">
        <f>SUM(T307:T318)</f>
        <v>0</v>
      </c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R306" s="234" t="s">
        <v>85</v>
      </c>
      <c r="AT306" s="235" t="s">
        <v>75</v>
      </c>
      <c r="AU306" s="235" t="s">
        <v>83</v>
      </c>
      <c r="AY306" s="234" t="s">
        <v>172</v>
      </c>
      <c r="BK306" s="236">
        <f>SUM(BK307:BK318)</f>
        <v>0</v>
      </c>
    </row>
    <row r="307" s="2" customFormat="1" ht="24.15" customHeight="1">
      <c r="A307" s="35"/>
      <c r="B307" s="36"/>
      <c r="C307" s="239" t="s">
        <v>1029</v>
      </c>
      <c r="D307" s="239" t="s">
        <v>175</v>
      </c>
      <c r="E307" s="240" t="s">
        <v>425</v>
      </c>
      <c r="F307" s="241" t="s">
        <v>426</v>
      </c>
      <c r="G307" s="242" t="s">
        <v>427</v>
      </c>
      <c r="H307" s="243">
        <v>4.9000000000000004</v>
      </c>
      <c r="I307" s="244"/>
      <c r="J307" s="245">
        <f>ROUND(I307*H307,2)</f>
        <v>0</v>
      </c>
      <c r="K307" s="246"/>
      <c r="L307" s="41"/>
      <c r="M307" s="247" t="s">
        <v>1</v>
      </c>
      <c r="N307" s="248" t="s">
        <v>41</v>
      </c>
      <c r="O307" s="88"/>
      <c r="P307" s="249">
        <f>O307*H307</f>
        <v>0</v>
      </c>
      <c r="Q307" s="249">
        <v>8.0000000000000007E-05</v>
      </c>
      <c r="R307" s="249">
        <f>Q307*H307</f>
        <v>0.00039200000000000004</v>
      </c>
      <c r="S307" s="249">
        <v>0</v>
      </c>
      <c r="T307" s="250">
        <f>S307*H307</f>
        <v>0</v>
      </c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R307" s="251" t="s">
        <v>214</v>
      </c>
      <c r="AT307" s="251" t="s">
        <v>175</v>
      </c>
      <c r="AU307" s="251" t="s">
        <v>85</v>
      </c>
      <c r="AY307" s="14" t="s">
        <v>172</v>
      </c>
      <c r="BE307" s="252">
        <f>IF(N307="základní",J307,0)</f>
        <v>0</v>
      </c>
      <c r="BF307" s="252">
        <f>IF(N307="snížená",J307,0)</f>
        <v>0</v>
      </c>
      <c r="BG307" s="252">
        <f>IF(N307="zákl. přenesená",J307,0)</f>
        <v>0</v>
      </c>
      <c r="BH307" s="252">
        <f>IF(N307="sníž. přenesená",J307,0)</f>
        <v>0</v>
      </c>
      <c r="BI307" s="252">
        <f>IF(N307="nulová",J307,0)</f>
        <v>0</v>
      </c>
      <c r="BJ307" s="14" t="s">
        <v>83</v>
      </c>
      <c r="BK307" s="252">
        <f>ROUND(I307*H307,2)</f>
        <v>0</v>
      </c>
      <c r="BL307" s="14" t="s">
        <v>214</v>
      </c>
      <c r="BM307" s="251" t="s">
        <v>975</v>
      </c>
    </row>
    <row r="308" s="2" customFormat="1" ht="24.15" customHeight="1">
      <c r="A308" s="35"/>
      <c r="B308" s="36"/>
      <c r="C308" s="239" t="s">
        <v>1033</v>
      </c>
      <c r="D308" s="239" t="s">
        <v>175</v>
      </c>
      <c r="E308" s="240" t="s">
        <v>430</v>
      </c>
      <c r="F308" s="241" t="s">
        <v>431</v>
      </c>
      <c r="G308" s="242" t="s">
        <v>427</v>
      </c>
      <c r="H308" s="243">
        <v>4.9000000000000004</v>
      </c>
      <c r="I308" s="244"/>
      <c r="J308" s="245">
        <f>ROUND(I308*H308,2)</f>
        <v>0</v>
      </c>
      <c r="K308" s="246"/>
      <c r="L308" s="41"/>
      <c r="M308" s="247" t="s">
        <v>1</v>
      </c>
      <c r="N308" s="248" t="s">
        <v>41</v>
      </c>
      <c r="O308" s="88"/>
      <c r="P308" s="249">
        <f>O308*H308</f>
        <v>0</v>
      </c>
      <c r="Q308" s="249">
        <v>0.00013999999999999999</v>
      </c>
      <c r="R308" s="249">
        <f>Q308*H308</f>
        <v>0.00068599999999999998</v>
      </c>
      <c r="S308" s="249">
        <v>0</v>
      </c>
      <c r="T308" s="250">
        <f>S308*H308</f>
        <v>0</v>
      </c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R308" s="251" t="s">
        <v>214</v>
      </c>
      <c r="AT308" s="251" t="s">
        <v>175</v>
      </c>
      <c r="AU308" s="251" t="s">
        <v>85</v>
      </c>
      <c r="AY308" s="14" t="s">
        <v>172</v>
      </c>
      <c r="BE308" s="252">
        <f>IF(N308="základní",J308,0)</f>
        <v>0</v>
      </c>
      <c r="BF308" s="252">
        <f>IF(N308="snížená",J308,0)</f>
        <v>0</v>
      </c>
      <c r="BG308" s="252">
        <f>IF(N308="zákl. přenesená",J308,0)</f>
        <v>0</v>
      </c>
      <c r="BH308" s="252">
        <f>IF(N308="sníž. přenesená",J308,0)</f>
        <v>0</v>
      </c>
      <c r="BI308" s="252">
        <f>IF(N308="nulová",J308,0)</f>
        <v>0</v>
      </c>
      <c r="BJ308" s="14" t="s">
        <v>83</v>
      </c>
      <c r="BK308" s="252">
        <f>ROUND(I308*H308,2)</f>
        <v>0</v>
      </c>
      <c r="BL308" s="14" t="s">
        <v>214</v>
      </c>
      <c r="BM308" s="251" t="s">
        <v>977</v>
      </c>
    </row>
    <row r="309" s="2" customFormat="1" ht="24.15" customHeight="1">
      <c r="A309" s="35"/>
      <c r="B309" s="36"/>
      <c r="C309" s="239" t="s">
        <v>1037</v>
      </c>
      <c r="D309" s="239" t="s">
        <v>175</v>
      </c>
      <c r="E309" s="240" t="s">
        <v>434</v>
      </c>
      <c r="F309" s="241" t="s">
        <v>435</v>
      </c>
      <c r="G309" s="242" t="s">
        <v>427</v>
      </c>
      <c r="H309" s="243">
        <v>4.9000000000000004</v>
      </c>
      <c r="I309" s="244"/>
      <c r="J309" s="245">
        <f>ROUND(I309*H309,2)</f>
        <v>0</v>
      </c>
      <c r="K309" s="246"/>
      <c r="L309" s="41"/>
      <c r="M309" s="247" t="s">
        <v>1</v>
      </c>
      <c r="N309" s="248" t="s">
        <v>41</v>
      </c>
      <c r="O309" s="88"/>
      <c r="P309" s="249">
        <f>O309*H309</f>
        <v>0</v>
      </c>
      <c r="Q309" s="249">
        <v>0.00012</v>
      </c>
      <c r="R309" s="249">
        <f>Q309*H309</f>
        <v>0.00058800000000000009</v>
      </c>
      <c r="S309" s="249">
        <v>0</v>
      </c>
      <c r="T309" s="250">
        <f>S309*H309</f>
        <v>0</v>
      </c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R309" s="251" t="s">
        <v>214</v>
      </c>
      <c r="AT309" s="251" t="s">
        <v>175</v>
      </c>
      <c r="AU309" s="251" t="s">
        <v>85</v>
      </c>
      <c r="AY309" s="14" t="s">
        <v>172</v>
      </c>
      <c r="BE309" s="252">
        <f>IF(N309="základní",J309,0)</f>
        <v>0</v>
      </c>
      <c r="BF309" s="252">
        <f>IF(N309="snížená",J309,0)</f>
        <v>0</v>
      </c>
      <c r="BG309" s="252">
        <f>IF(N309="zákl. přenesená",J309,0)</f>
        <v>0</v>
      </c>
      <c r="BH309" s="252">
        <f>IF(N309="sníž. přenesená",J309,0)</f>
        <v>0</v>
      </c>
      <c r="BI309" s="252">
        <f>IF(N309="nulová",J309,0)</f>
        <v>0</v>
      </c>
      <c r="BJ309" s="14" t="s">
        <v>83</v>
      </c>
      <c r="BK309" s="252">
        <f>ROUND(I309*H309,2)</f>
        <v>0</v>
      </c>
      <c r="BL309" s="14" t="s">
        <v>214</v>
      </c>
      <c r="BM309" s="251" t="s">
        <v>979</v>
      </c>
    </row>
    <row r="310" s="2" customFormat="1" ht="24.15" customHeight="1">
      <c r="A310" s="35"/>
      <c r="B310" s="36"/>
      <c r="C310" s="239" t="s">
        <v>1041</v>
      </c>
      <c r="D310" s="239" t="s">
        <v>175</v>
      </c>
      <c r="E310" s="240" t="s">
        <v>1348</v>
      </c>
      <c r="F310" s="241" t="s">
        <v>1349</v>
      </c>
      <c r="G310" s="242" t="s">
        <v>427</v>
      </c>
      <c r="H310" s="243">
        <v>12</v>
      </c>
      <c r="I310" s="244"/>
      <c r="J310" s="245">
        <f>ROUND(I310*H310,2)</f>
        <v>0</v>
      </c>
      <c r="K310" s="246"/>
      <c r="L310" s="41"/>
      <c r="M310" s="247" t="s">
        <v>1</v>
      </c>
      <c r="N310" s="248" t="s">
        <v>41</v>
      </c>
      <c r="O310" s="88"/>
      <c r="P310" s="249">
        <f>O310*H310</f>
        <v>0</v>
      </c>
      <c r="Q310" s="249">
        <v>0.00012</v>
      </c>
      <c r="R310" s="249">
        <f>Q310*H310</f>
        <v>0.0014400000000000001</v>
      </c>
      <c r="S310" s="249">
        <v>0</v>
      </c>
      <c r="T310" s="250">
        <f>S310*H310</f>
        <v>0</v>
      </c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R310" s="251" t="s">
        <v>214</v>
      </c>
      <c r="AT310" s="251" t="s">
        <v>175</v>
      </c>
      <c r="AU310" s="251" t="s">
        <v>85</v>
      </c>
      <c r="AY310" s="14" t="s">
        <v>172</v>
      </c>
      <c r="BE310" s="252">
        <f>IF(N310="základní",J310,0)</f>
        <v>0</v>
      </c>
      <c r="BF310" s="252">
        <f>IF(N310="snížená",J310,0)</f>
        <v>0</v>
      </c>
      <c r="BG310" s="252">
        <f>IF(N310="zákl. přenesená",J310,0)</f>
        <v>0</v>
      </c>
      <c r="BH310" s="252">
        <f>IF(N310="sníž. přenesená",J310,0)</f>
        <v>0</v>
      </c>
      <c r="BI310" s="252">
        <f>IF(N310="nulová",J310,0)</f>
        <v>0</v>
      </c>
      <c r="BJ310" s="14" t="s">
        <v>83</v>
      </c>
      <c r="BK310" s="252">
        <f>ROUND(I310*H310,2)</f>
        <v>0</v>
      </c>
      <c r="BL310" s="14" t="s">
        <v>214</v>
      </c>
      <c r="BM310" s="251" t="s">
        <v>1350</v>
      </c>
    </row>
    <row r="311" s="2" customFormat="1" ht="24.15" customHeight="1">
      <c r="A311" s="35"/>
      <c r="B311" s="36"/>
      <c r="C311" s="239" t="s">
        <v>1045</v>
      </c>
      <c r="D311" s="239" t="s">
        <v>175</v>
      </c>
      <c r="E311" s="240" t="s">
        <v>438</v>
      </c>
      <c r="F311" s="241" t="s">
        <v>439</v>
      </c>
      <c r="G311" s="242" t="s">
        <v>213</v>
      </c>
      <c r="H311" s="243">
        <v>25</v>
      </c>
      <c r="I311" s="244"/>
      <c r="J311" s="245">
        <f>ROUND(I311*H311,2)</f>
        <v>0</v>
      </c>
      <c r="K311" s="246"/>
      <c r="L311" s="41"/>
      <c r="M311" s="247" t="s">
        <v>1</v>
      </c>
      <c r="N311" s="248" t="s">
        <v>41</v>
      </c>
      <c r="O311" s="88"/>
      <c r="P311" s="249">
        <f>O311*H311</f>
        <v>0</v>
      </c>
      <c r="Q311" s="249">
        <v>2.0000000000000002E-05</v>
      </c>
      <c r="R311" s="249">
        <f>Q311*H311</f>
        <v>0.00050000000000000001</v>
      </c>
      <c r="S311" s="249">
        <v>0</v>
      </c>
      <c r="T311" s="250">
        <f>S311*H311</f>
        <v>0</v>
      </c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R311" s="251" t="s">
        <v>214</v>
      </c>
      <c r="AT311" s="251" t="s">
        <v>175</v>
      </c>
      <c r="AU311" s="251" t="s">
        <v>85</v>
      </c>
      <c r="AY311" s="14" t="s">
        <v>172</v>
      </c>
      <c r="BE311" s="252">
        <f>IF(N311="základní",J311,0)</f>
        <v>0</v>
      </c>
      <c r="BF311" s="252">
        <f>IF(N311="snížená",J311,0)</f>
        <v>0</v>
      </c>
      <c r="BG311" s="252">
        <f>IF(N311="zákl. přenesená",J311,0)</f>
        <v>0</v>
      </c>
      <c r="BH311" s="252">
        <f>IF(N311="sníž. přenesená",J311,0)</f>
        <v>0</v>
      </c>
      <c r="BI311" s="252">
        <f>IF(N311="nulová",J311,0)</f>
        <v>0</v>
      </c>
      <c r="BJ311" s="14" t="s">
        <v>83</v>
      </c>
      <c r="BK311" s="252">
        <f>ROUND(I311*H311,2)</f>
        <v>0</v>
      </c>
      <c r="BL311" s="14" t="s">
        <v>214</v>
      </c>
      <c r="BM311" s="251" t="s">
        <v>981</v>
      </c>
    </row>
    <row r="312" s="2" customFormat="1" ht="24.15" customHeight="1">
      <c r="A312" s="35"/>
      <c r="B312" s="36"/>
      <c r="C312" s="239" t="s">
        <v>1049</v>
      </c>
      <c r="D312" s="239" t="s">
        <v>175</v>
      </c>
      <c r="E312" s="240" t="s">
        <v>983</v>
      </c>
      <c r="F312" s="241" t="s">
        <v>984</v>
      </c>
      <c r="G312" s="242" t="s">
        <v>213</v>
      </c>
      <c r="H312" s="243">
        <v>24</v>
      </c>
      <c r="I312" s="244"/>
      <c r="J312" s="245">
        <f>ROUND(I312*H312,2)</f>
        <v>0</v>
      </c>
      <c r="K312" s="246"/>
      <c r="L312" s="41"/>
      <c r="M312" s="247" t="s">
        <v>1</v>
      </c>
      <c r="N312" s="248" t="s">
        <v>41</v>
      </c>
      <c r="O312" s="88"/>
      <c r="P312" s="249">
        <f>O312*H312</f>
        <v>0</v>
      </c>
      <c r="Q312" s="249">
        <v>3.0000000000000001E-05</v>
      </c>
      <c r="R312" s="249">
        <f>Q312*H312</f>
        <v>0.00072000000000000005</v>
      </c>
      <c r="S312" s="249">
        <v>0</v>
      </c>
      <c r="T312" s="250">
        <f>S312*H312</f>
        <v>0</v>
      </c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R312" s="251" t="s">
        <v>214</v>
      </c>
      <c r="AT312" s="251" t="s">
        <v>175</v>
      </c>
      <c r="AU312" s="251" t="s">
        <v>85</v>
      </c>
      <c r="AY312" s="14" t="s">
        <v>172</v>
      </c>
      <c r="BE312" s="252">
        <f>IF(N312="základní",J312,0)</f>
        <v>0</v>
      </c>
      <c r="BF312" s="252">
        <f>IF(N312="snížená",J312,0)</f>
        <v>0</v>
      </c>
      <c r="BG312" s="252">
        <f>IF(N312="zákl. přenesená",J312,0)</f>
        <v>0</v>
      </c>
      <c r="BH312" s="252">
        <f>IF(N312="sníž. přenesená",J312,0)</f>
        <v>0</v>
      </c>
      <c r="BI312" s="252">
        <f>IF(N312="nulová",J312,0)</f>
        <v>0</v>
      </c>
      <c r="BJ312" s="14" t="s">
        <v>83</v>
      </c>
      <c r="BK312" s="252">
        <f>ROUND(I312*H312,2)</f>
        <v>0</v>
      </c>
      <c r="BL312" s="14" t="s">
        <v>214</v>
      </c>
      <c r="BM312" s="251" t="s">
        <v>1237</v>
      </c>
    </row>
    <row r="313" s="2" customFormat="1" ht="24.15" customHeight="1">
      <c r="A313" s="35"/>
      <c r="B313" s="36"/>
      <c r="C313" s="239" t="s">
        <v>1053</v>
      </c>
      <c r="D313" s="239" t="s">
        <v>175</v>
      </c>
      <c r="E313" s="240" t="s">
        <v>442</v>
      </c>
      <c r="F313" s="241" t="s">
        <v>443</v>
      </c>
      <c r="G313" s="242" t="s">
        <v>213</v>
      </c>
      <c r="H313" s="243">
        <v>25</v>
      </c>
      <c r="I313" s="244"/>
      <c r="J313" s="245">
        <f>ROUND(I313*H313,2)</f>
        <v>0</v>
      </c>
      <c r="K313" s="246"/>
      <c r="L313" s="41"/>
      <c r="M313" s="247" t="s">
        <v>1</v>
      </c>
      <c r="N313" s="248" t="s">
        <v>41</v>
      </c>
      <c r="O313" s="88"/>
      <c r="P313" s="249">
        <f>O313*H313</f>
        <v>0</v>
      </c>
      <c r="Q313" s="249">
        <v>2.0000000000000002E-05</v>
      </c>
      <c r="R313" s="249">
        <f>Q313*H313</f>
        <v>0.00050000000000000001</v>
      </c>
      <c r="S313" s="249">
        <v>0</v>
      </c>
      <c r="T313" s="250">
        <f>S313*H313</f>
        <v>0</v>
      </c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R313" s="251" t="s">
        <v>214</v>
      </c>
      <c r="AT313" s="251" t="s">
        <v>175</v>
      </c>
      <c r="AU313" s="251" t="s">
        <v>85</v>
      </c>
      <c r="AY313" s="14" t="s">
        <v>172</v>
      </c>
      <c r="BE313" s="252">
        <f>IF(N313="základní",J313,0)</f>
        <v>0</v>
      </c>
      <c r="BF313" s="252">
        <f>IF(N313="snížená",J313,0)</f>
        <v>0</v>
      </c>
      <c r="BG313" s="252">
        <f>IF(N313="zákl. přenesená",J313,0)</f>
        <v>0</v>
      </c>
      <c r="BH313" s="252">
        <f>IF(N313="sníž. přenesená",J313,0)</f>
        <v>0</v>
      </c>
      <c r="BI313" s="252">
        <f>IF(N313="nulová",J313,0)</f>
        <v>0</v>
      </c>
      <c r="BJ313" s="14" t="s">
        <v>83</v>
      </c>
      <c r="BK313" s="252">
        <f>ROUND(I313*H313,2)</f>
        <v>0</v>
      </c>
      <c r="BL313" s="14" t="s">
        <v>214</v>
      </c>
      <c r="BM313" s="251" t="s">
        <v>987</v>
      </c>
    </row>
    <row r="314" s="2" customFormat="1" ht="24.15" customHeight="1">
      <c r="A314" s="35"/>
      <c r="B314" s="36"/>
      <c r="C314" s="239" t="s">
        <v>1057</v>
      </c>
      <c r="D314" s="239" t="s">
        <v>175</v>
      </c>
      <c r="E314" s="240" t="s">
        <v>989</v>
      </c>
      <c r="F314" s="241" t="s">
        <v>990</v>
      </c>
      <c r="G314" s="242" t="s">
        <v>213</v>
      </c>
      <c r="H314" s="243">
        <v>24</v>
      </c>
      <c r="I314" s="244"/>
      <c r="J314" s="245">
        <f>ROUND(I314*H314,2)</f>
        <v>0</v>
      </c>
      <c r="K314" s="246"/>
      <c r="L314" s="41"/>
      <c r="M314" s="247" t="s">
        <v>1</v>
      </c>
      <c r="N314" s="248" t="s">
        <v>41</v>
      </c>
      <c r="O314" s="88"/>
      <c r="P314" s="249">
        <f>O314*H314</f>
        <v>0</v>
      </c>
      <c r="Q314" s="249">
        <v>4.0000000000000003E-05</v>
      </c>
      <c r="R314" s="249">
        <f>Q314*H314</f>
        <v>0.00096000000000000013</v>
      </c>
      <c r="S314" s="249">
        <v>0</v>
      </c>
      <c r="T314" s="250">
        <f>S314*H314</f>
        <v>0</v>
      </c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R314" s="251" t="s">
        <v>214</v>
      </c>
      <c r="AT314" s="251" t="s">
        <v>175</v>
      </c>
      <c r="AU314" s="251" t="s">
        <v>85</v>
      </c>
      <c r="AY314" s="14" t="s">
        <v>172</v>
      </c>
      <c r="BE314" s="252">
        <f>IF(N314="základní",J314,0)</f>
        <v>0</v>
      </c>
      <c r="BF314" s="252">
        <f>IF(N314="snížená",J314,0)</f>
        <v>0</v>
      </c>
      <c r="BG314" s="252">
        <f>IF(N314="zákl. přenesená",J314,0)</f>
        <v>0</v>
      </c>
      <c r="BH314" s="252">
        <f>IF(N314="sníž. přenesená",J314,0)</f>
        <v>0</v>
      </c>
      <c r="BI314" s="252">
        <f>IF(N314="nulová",J314,0)</f>
        <v>0</v>
      </c>
      <c r="BJ314" s="14" t="s">
        <v>83</v>
      </c>
      <c r="BK314" s="252">
        <f>ROUND(I314*H314,2)</f>
        <v>0</v>
      </c>
      <c r="BL314" s="14" t="s">
        <v>214</v>
      </c>
      <c r="BM314" s="251" t="s">
        <v>991</v>
      </c>
    </row>
    <row r="315" s="2" customFormat="1" ht="24.15" customHeight="1">
      <c r="A315" s="35"/>
      <c r="B315" s="36"/>
      <c r="C315" s="239" t="s">
        <v>1061</v>
      </c>
      <c r="D315" s="239" t="s">
        <v>175</v>
      </c>
      <c r="E315" s="240" t="s">
        <v>446</v>
      </c>
      <c r="F315" s="241" t="s">
        <v>447</v>
      </c>
      <c r="G315" s="242" t="s">
        <v>213</v>
      </c>
      <c r="H315" s="243">
        <v>25</v>
      </c>
      <c r="I315" s="244"/>
      <c r="J315" s="245">
        <f>ROUND(I315*H315,2)</f>
        <v>0</v>
      </c>
      <c r="K315" s="246"/>
      <c r="L315" s="41"/>
      <c r="M315" s="247" t="s">
        <v>1</v>
      </c>
      <c r="N315" s="248" t="s">
        <v>41</v>
      </c>
      <c r="O315" s="88"/>
      <c r="P315" s="249">
        <f>O315*H315</f>
        <v>0</v>
      </c>
      <c r="Q315" s="249">
        <v>2.0000000000000002E-05</v>
      </c>
      <c r="R315" s="249">
        <f>Q315*H315</f>
        <v>0.00050000000000000001</v>
      </c>
      <c r="S315" s="249">
        <v>0</v>
      </c>
      <c r="T315" s="250">
        <f>S315*H315</f>
        <v>0</v>
      </c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R315" s="251" t="s">
        <v>214</v>
      </c>
      <c r="AT315" s="251" t="s">
        <v>175</v>
      </c>
      <c r="AU315" s="251" t="s">
        <v>85</v>
      </c>
      <c r="AY315" s="14" t="s">
        <v>172</v>
      </c>
      <c r="BE315" s="252">
        <f>IF(N315="základní",J315,0)</f>
        <v>0</v>
      </c>
      <c r="BF315" s="252">
        <f>IF(N315="snížená",J315,0)</f>
        <v>0</v>
      </c>
      <c r="BG315" s="252">
        <f>IF(N315="zákl. přenesená",J315,0)</f>
        <v>0</v>
      </c>
      <c r="BH315" s="252">
        <f>IF(N315="sníž. přenesená",J315,0)</f>
        <v>0</v>
      </c>
      <c r="BI315" s="252">
        <f>IF(N315="nulová",J315,0)</f>
        <v>0</v>
      </c>
      <c r="BJ315" s="14" t="s">
        <v>83</v>
      </c>
      <c r="BK315" s="252">
        <f>ROUND(I315*H315,2)</f>
        <v>0</v>
      </c>
      <c r="BL315" s="14" t="s">
        <v>214</v>
      </c>
      <c r="BM315" s="251" t="s">
        <v>993</v>
      </c>
    </row>
    <row r="316" s="2" customFormat="1" ht="24.15" customHeight="1">
      <c r="A316" s="35"/>
      <c r="B316" s="36"/>
      <c r="C316" s="239" t="s">
        <v>1065</v>
      </c>
      <c r="D316" s="239" t="s">
        <v>175</v>
      </c>
      <c r="E316" s="240" t="s">
        <v>995</v>
      </c>
      <c r="F316" s="241" t="s">
        <v>996</v>
      </c>
      <c r="G316" s="242" t="s">
        <v>213</v>
      </c>
      <c r="H316" s="243">
        <v>24</v>
      </c>
      <c r="I316" s="244"/>
      <c r="J316" s="245">
        <f>ROUND(I316*H316,2)</f>
        <v>0</v>
      </c>
      <c r="K316" s="246"/>
      <c r="L316" s="41"/>
      <c r="M316" s="247" t="s">
        <v>1</v>
      </c>
      <c r="N316" s="248" t="s">
        <v>41</v>
      </c>
      <c r="O316" s="88"/>
      <c r="P316" s="249">
        <f>O316*H316</f>
        <v>0</v>
      </c>
      <c r="Q316" s="249">
        <v>4.0000000000000003E-05</v>
      </c>
      <c r="R316" s="249">
        <f>Q316*H316</f>
        <v>0.00096000000000000013</v>
      </c>
      <c r="S316" s="249">
        <v>0</v>
      </c>
      <c r="T316" s="250">
        <f>S316*H316</f>
        <v>0</v>
      </c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R316" s="251" t="s">
        <v>214</v>
      </c>
      <c r="AT316" s="251" t="s">
        <v>175</v>
      </c>
      <c r="AU316" s="251" t="s">
        <v>85</v>
      </c>
      <c r="AY316" s="14" t="s">
        <v>172</v>
      </c>
      <c r="BE316" s="252">
        <f>IF(N316="základní",J316,0)</f>
        <v>0</v>
      </c>
      <c r="BF316" s="252">
        <f>IF(N316="snížená",J316,0)</f>
        <v>0</v>
      </c>
      <c r="BG316" s="252">
        <f>IF(N316="zákl. přenesená",J316,0)</f>
        <v>0</v>
      </c>
      <c r="BH316" s="252">
        <f>IF(N316="sníž. přenesená",J316,0)</f>
        <v>0</v>
      </c>
      <c r="BI316" s="252">
        <f>IF(N316="nulová",J316,0)</f>
        <v>0</v>
      </c>
      <c r="BJ316" s="14" t="s">
        <v>83</v>
      </c>
      <c r="BK316" s="252">
        <f>ROUND(I316*H316,2)</f>
        <v>0</v>
      </c>
      <c r="BL316" s="14" t="s">
        <v>214</v>
      </c>
      <c r="BM316" s="251" t="s">
        <v>997</v>
      </c>
    </row>
    <row r="317" s="2" customFormat="1" ht="24.15" customHeight="1">
      <c r="A317" s="35"/>
      <c r="B317" s="36"/>
      <c r="C317" s="239" t="s">
        <v>1069</v>
      </c>
      <c r="D317" s="239" t="s">
        <v>175</v>
      </c>
      <c r="E317" s="240" t="s">
        <v>449</v>
      </c>
      <c r="F317" s="241" t="s">
        <v>450</v>
      </c>
      <c r="G317" s="242" t="s">
        <v>213</v>
      </c>
      <c r="H317" s="243">
        <v>25</v>
      </c>
      <c r="I317" s="244"/>
      <c r="J317" s="245">
        <f>ROUND(I317*H317,2)</f>
        <v>0</v>
      </c>
      <c r="K317" s="246"/>
      <c r="L317" s="41"/>
      <c r="M317" s="247" t="s">
        <v>1</v>
      </c>
      <c r="N317" s="248" t="s">
        <v>41</v>
      </c>
      <c r="O317" s="88"/>
      <c r="P317" s="249">
        <f>O317*H317</f>
        <v>0</v>
      </c>
      <c r="Q317" s="249">
        <v>2.0000000000000002E-05</v>
      </c>
      <c r="R317" s="249">
        <f>Q317*H317</f>
        <v>0.00050000000000000001</v>
      </c>
      <c r="S317" s="249">
        <v>0</v>
      </c>
      <c r="T317" s="250">
        <f>S317*H317</f>
        <v>0</v>
      </c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R317" s="251" t="s">
        <v>214</v>
      </c>
      <c r="AT317" s="251" t="s">
        <v>175</v>
      </c>
      <c r="AU317" s="251" t="s">
        <v>85</v>
      </c>
      <c r="AY317" s="14" t="s">
        <v>172</v>
      </c>
      <c r="BE317" s="252">
        <f>IF(N317="základní",J317,0)</f>
        <v>0</v>
      </c>
      <c r="BF317" s="252">
        <f>IF(N317="snížená",J317,0)</f>
        <v>0</v>
      </c>
      <c r="BG317" s="252">
        <f>IF(N317="zákl. přenesená",J317,0)</f>
        <v>0</v>
      </c>
      <c r="BH317" s="252">
        <f>IF(N317="sníž. přenesená",J317,0)</f>
        <v>0</v>
      </c>
      <c r="BI317" s="252">
        <f>IF(N317="nulová",J317,0)</f>
        <v>0</v>
      </c>
      <c r="BJ317" s="14" t="s">
        <v>83</v>
      </c>
      <c r="BK317" s="252">
        <f>ROUND(I317*H317,2)</f>
        <v>0</v>
      </c>
      <c r="BL317" s="14" t="s">
        <v>214</v>
      </c>
      <c r="BM317" s="251" t="s">
        <v>999</v>
      </c>
    </row>
    <row r="318" s="2" customFormat="1" ht="24.15" customHeight="1">
      <c r="A318" s="35"/>
      <c r="B318" s="36"/>
      <c r="C318" s="239" t="s">
        <v>1073</v>
      </c>
      <c r="D318" s="239" t="s">
        <v>175</v>
      </c>
      <c r="E318" s="240" t="s">
        <v>1001</v>
      </c>
      <c r="F318" s="241" t="s">
        <v>1002</v>
      </c>
      <c r="G318" s="242" t="s">
        <v>213</v>
      </c>
      <c r="H318" s="243">
        <v>24</v>
      </c>
      <c r="I318" s="244"/>
      <c r="J318" s="245">
        <f>ROUND(I318*H318,2)</f>
        <v>0</v>
      </c>
      <c r="K318" s="246"/>
      <c r="L318" s="41"/>
      <c r="M318" s="247" t="s">
        <v>1</v>
      </c>
      <c r="N318" s="248" t="s">
        <v>41</v>
      </c>
      <c r="O318" s="88"/>
      <c r="P318" s="249">
        <f>O318*H318</f>
        <v>0</v>
      </c>
      <c r="Q318" s="249">
        <v>4.0000000000000003E-05</v>
      </c>
      <c r="R318" s="249">
        <f>Q318*H318</f>
        <v>0.00096000000000000013</v>
      </c>
      <c r="S318" s="249">
        <v>0</v>
      </c>
      <c r="T318" s="250">
        <f>S318*H318</f>
        <v>0</v>
      </c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R318" s="251" t="s">
        <v>214</v>
      </c>
      <c r="AT318" s="251" t="s">
        <v>175</v>
      </c>
      <c r="AU318" s="251" t="s">
        <v>85</v>
      </c>
      <c r="AY318" s="14" t="s">
        <v>172</v>
      </c>
      <c r="BE318" s="252">
        <f>IF(N318="základní",J318,0)</f>
        <v>0</v>
      </c>
      <c r="BF318" s="252">
        <f>IF(N318="snížená",J318,0)</f>
        <v>0</v>
      </c>
      <c r="BG318" s="252">
        <f>IF(N318="zákl. přenesená",J318,0)</f>
        <v>0</v>
      </c>
      <c r="BH318" s="252">
        <f>IF(N318="sníž. přenesená",J318,0)</f>
        <v>0</v>
      </c>
      <c r="BI318" s="252">
        <f>IF(N318="nulová",J318,0)</f>
        <v>0</v>
      </c>
      <c r="BJ318" s="14" t="s">
        <v>83</v>
      </c>
      <c r="BK318" s="252">
        <f>ROUND(I318*H318,2)</f>
        <v>0</v>
      </c>
      <c r="BL318" s="14" t="s">
        <v>214</v>
      </c>
      <c r="BM318" s="251" t="s">
        <v>1003</v>
      </c>
    </row>
    <row r="319" s="12" customFormat="1" ht="25.92" customHeight="1">
      <c r="A319" s="12"/>
      <c r="B319" s="223"/>
      <c r="C319" s="224"/>
      <c r="D319" s="225" t="s">
        <v>75</v>
      </c>
      <c r="E319" s="226" t="s">
        <v>1004</v>
      </c>
      <c r="F319" s="226" t="s">
        <v>507</v>
      </c>
      <c r="G319" s="224"/>
      <c r="H319" s="224"/>
      <c r="I319" s="227"/>
      <c r="J319" s="228">
        <f>BK319</f>
        <v>0</v>
      </c>
      <c r="K319" s="224"/>
      <c r="L319" s="229"/>
      <c r="M319" s="230"/>
      <c r="N319" s="231"/>
      <c r="O319" s="231"/>
      <c r="P319" s="232">
        <f>SUM(P320:P335)</f>
        <v>0</v>
      </c>
      <c r="Q319" s="231"/>
      <c r="R319" s="232">
        <f>SUM(R320:R335)</f>
        <v>0.024980000000000002</v>
      </c>
      <c r="S319" s="231"/>
      <c r="T319" s="233">
        <f>SUM(T320:T335)</f>
        <v>0</v>
      </c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R319" s="234" t="s">
        <v>83</v>
      </c>
      <c r="AT319" s="235" t="s">
        <v>75</v>
      </c>
      <c r="AU319" s="235" t="s">
        <v>76</v>
      </c>
      <c r="AY319" s="234" t="s">
        <v>172</v>
      </c>
      <c r="BK319" s="236">
        <f>SUM(BK320:BK335)</f>
        <v>0</v>
      </c>
    </row>
    <row r="320" s="2" customFormat="1" ht="16.5" customHeight="1">
      <c r="A320" s="35"/>
      <c r="B320" s="36"/>
      <c r="C320" s="239" t="s">
        <v>1075</v>
      </c>
      <c r="D320" s="239" t="s">
        <v>175</v>
      </c>
      <c r="E320" s="240" t="s">
        <v>1006</v>
      </c>
      <c r="F320" s="241" t="s">
        <v>1007</v>
      </c>
      <c r="G320" s="242" t="s">
        <v>336</v>
      </c>
      <c r="H320" s="243">
        <v>32</v>
      </c>
      <c r="I320" s="244"/>
      <c r="J320" s="245">
        <f>ROUND(I320*H320,2)</f>
        <v>0</v>
      </c>
      <c r="K320" s="246"/>
      <c r="L320" s="41"/>
      <c r="M320" s="247" t="s">
        <v>1</v>
      </c>
      <c r="N320" s="248" t="s">
        <v>41</v>
      </c>
      <c r="O320" s="88"/>
      <c r="P320" s="249">
        <f>O320*H320</f>
        <v>0</v>
      </c>
      <c r="Q320" s="249">
        <v>0</v>
      </c>
      <c r="R320" s="249">
        <f>Q320*H320</f>
        <v>0</v>
      </c>
      <c r="S320" s="249">
        <v>0</v>
      </c>
      <c r="T320" s="250">
        <f>S320*H320</f>
        <v>0</v>
      </c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R320" s="251" t="s">
        <v>495</v>
      </c>
      <c r="AT320" s="251" t="s">
        <v>175</v>
      </c>
      <c r="AU320" s="251" t="s">
        <v>83</v>
      </c>
      <c r="AY320" s="14" t="s">
        <v>172</v>
      </c>
      <c r="BE320" s="252">
        <f>IF(N320="základní",J320,0)</f>
        <v>0</v>
      </c>
      <c r="BF320" s="252">
        <f>IF(N320="snížená",J320,0)</f>
        <v>0</v>
      </c>
      <c r="BG320" s="252">
        <f>IF(N320="zákl. přenesená",J320,0)</f>
        <v>0</v>
      </c>
      <c r="BH320" s="252">
        <f>IF(N320="sníž. přenesená",J320,0)</f>
        <v>0</v>
      </c>
      <c r="BI320" s="252">
        <f>IF(N320="nulová",J320,0)</f>
        <v>0</v>
      </c>
      <c r="BJ320" s="14" t="s">
        <v>83</v>
      </c>
      <c r="BK320" s="252">
        <f>ROUND(I320*H320,2)</f>
        <v>0</v>
      </c>
      <c r="BL320" s="14" t="s">
        <v>495</v>
      </c>
      <c r="BM320" s="251" t="s">
        <v>1008</v>
      </c>
    </row>
    <row r="321" s="2" customFormat="1" ht="16.5" customHeight="1">
      <c r="A321" s="35"/>
      <c r="B321" s="36"/>
      <c r="C321" s="253" t="s">
        <v>1077</v>
      </c>
      <c r="D321" s="253" t="s">
        <v>181</v>
      </c>
      <c r="E321" s="254" t="s">
        <v>1010</v>
      </c>
      <c r="F321" s="255" t="s">
        <v>1011</v>
      </c>
      <c r="G321" s="256" t="s">
        <v>504</v>
      </c>
      <c r="H321" s="257">
        <v>1</v>
      </c>
      <c r="I321" s="258"/>
      <c r="J321" s="259">
        <f>ROUND(I321*H321,2)</f>
        <v>0</v>
      </c>
      <c r="K321" s="260"/>
      <c r="L321" s="261"/>
      <c r="M321" s="262" t="s">
        <v>1</v>
      </c>
      <c r="N321" s="263" t="s">
        <v>41</v>
      </c>
      <c r="O321" s="88"/>
      <c r="P321" s="249">
        <f>O321*H321</f>
        <v>0</v>
      </c>
      <c r="Q321" s="249">
        <v>0</v>
      </c>
      <c r="R321" s="249">
        <f>Q321*H321</f>
        <v>0</v>
      </c>
      <c r="S321" s="249">
        <v>0</v>
      </c>
      <c r="T321" s="250">
        <f>S321*H321</f>
        <v>0</v>
      </c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R321" s="251" t="s">
        <v>495</v>
      </c>
      <c r="AT321" s="251" t="s">
        <v>181</v>
      </c>
      <c r="AU321" s="251" t="s">
        <v>83</v>
      </c>
      <c r="AY321" s="14" t="s">
        <v>172</v>
      </c>
      <c r="BE321" s="252">
        <f>IF(N321="základní",J321,0)</f>
        <v>0</v>
      </c>
      <c r="BF321" s="252">
        <f>IF(N321="snížená",J321,0)</f>
        <v>0</v>
      </c>
      <c r="BG321" s="252">
        <f>IF(N321="zákl. přenesená",J321,0)</f>
        <v>0</v>
      </c>
      <c r="BH321" s="252">
        <f>IF(N321="sníž. přenesená",J321,0)</f>
        <v>0</v>
      </c>
      <c r="BI321" s="252">
        <f>IF(N321="nulová",J321,0)</f>
        <v>0</v>
      </c>
      <c r="BJ321" s="14" t="s">
        <v>83</v>
      </c>
      <c r="BK321" s="252">
        <f>ROUND(I321*H321,2)</f>
        <v>0</v>
      </c>
      <c r="BL321" s="14" t="s">
        <v>495</v>
      </c>
      <c r="BM321" s="251" t="s">
        <v>1012</v>
      </c>
    </row>
    <row r="322" s="2" customFormat="1" ht="16.5" customHeight="1">
      <c r="A322" s="35"/>
      <c r="B322" s="36"/>
      <c r="C322" s="253" t="s">
        <v>1079</v>
      </c>
      <c r="D322" s="253" t="s">
        <v>181</v>
      </c>
      <c r="E322" s="254" t="s">
        <v>1238</v>
      </c>
      <c r="F322" s="255" t="s">
        <v>1239</v>
      </c>
      <c r="G322" s="256" t="s">
        <v>178</v>
      </c>
      <c r="H322" s="257">
        <v>1</v>
      </c>
      <c r="I322" s="258"/>
      <c r="J322" s="259">
        <f>ROUND(I322*H322,2)</f>
        <v>0</v>
      </c>
      <c r="K322" s="260"/>
      <c r="L322" s="261"/>
      <c r="M322" s="262" t="s">
        <v>1</v>
      </c>
      <c r="N322" s="263" t="s">
        <v>41</v>
      </c>
      <c r="O322" s="88"/>
      <c r="P322" s="249">
        <f>O322*H322</f>
        <v>0</v>
      </c>
      <c r="Q322" s="249">
        <v>0.012800000000000001</v>
      </c>
      <c r="R322" s="249">
        <f>Q322*H322</f>
        <v>0.012800000000000001</v>
      </c>
      <c r="S322" s="249">
        <v>0</v>
      </c>
      <c r="T322" s="250">
        <f>S322*H322</f>
        <v>0</v>
      </c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R322" s="251" t="s">
        <v>184</v>
      </c>
      <c r="AT322" s="251" t="s">
        <v>181</v>
      </c>
      <c r="AU322" s="251" t="s">
        <v>83</v>
      </c>
      <c r="AY322" s="14" t="s">
        <v>172</v>
      </c>
      <c r="BE322" s="252">
        <f>IF(N322="základní",J322,0)</f>
        <v>0</v>
      </c>
      <c r="BF322" s="252">
        <f>IF(N322="snížená",J322,0)</f>
        <v>0</v>
      </c>
      <c r="BG322" s="252">
        <f>IF(N322="zákl. přenesená",J322,0)</f>
        <v>0</v>
      </c>
      <c r="BH322" s="252">
        <f>IF(N322="sníž. přenesená",J322,0)</f>
        <v>0</v>
      </c>
      <c r="BI322" s="252">
        <f>IF(N322="nulová",J322,0)</f>
        <v>0</v>
      </c>
      <c r="BJ322" s="14" t="s">
        <v>83</v>
      </c>
      <c r="BK322" s="252">
        <f>ROUND(I322*H322,2)</f>
        <v>0</v>
      </c>
      <c r="BL322" s="14" t="s">
        <v>179</v>
      </c>
      <c r="BM322" s="251" t="s">
        <v>1240</v>
      </c>
    </row>
    <row r="323" s="2" customFormat="1" ht="16.5" customHeight="1">
      <c r="A323" s="35"/>
      <c r="B323" s="36"/>
      <c r="C323" s="239" t="s">
        <v>1081</v>
      </c>
      <c r="D323" s="239" t="s">
        <v>175</v>
      </c>
      <c r="E323" s="240" t="s">
        <v>1014</v>
      </c>
      <c r="F323" s="241" t="s">
        <v>1015</v>
      </c>
      <c r="G323" s="242" t="s">
        <v>336</v>
      </c>
      <c r="H323" s="243">
        <v>16</v>
      </c>
      <c r="I323" s="244"/>
      <c r="J323" s="245">
        <f>ROUND(I323*H323,2)</f>
        <v>0</v>
      </c>
      <c r="K323" s="246"/>
      <c r="L323" s="41"/>
      <c r="M323" s="247" t="s">
        <v>1</v>
      </c>
      <c r="N323" s="248" t="s">
        <v>41</v>
      </c>
      <c r="O323" s="88"/>
      <c r="P323" s="249">
        <f>O323*H323</f>
        <v>0</v>
      </c>
      <c r="Q323" s="249">
        <v>0</v>
      </c>
      <c r="R323" s="249">
        <f>Q323*H323</f>
        <v>0</v>
      </c>
      <c r="S323" s="249">
        <v>0</v>
      </c>
      <c r="T323" s="250">
        <f>S323*H323</f>
        <v>0</v>
      </c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R323" s="251" t="s">
        <v>179</v>
      </c>
      <c r="AT323" s="251" t="s">
        <v>175</v>
      </c>
      <c r="AU323" s="251" t="s">
        <v>83</v>
      </c>
      <c r="AY323" s="14" t="s">
        <v>172</v>
      </c>
      <c r="BE323" s="252">
        <f>IF(N323="základní",J323,0)</f>
        <v>0</v>
      </c>
      <c r="BF323" s="252">
        <f>IF(N323="snížená",J323,0)</f>
        <v>0</v>
      </c>
      <c r="BG323" s="252">
        <f>IF(N323="zákl. přenesená",J323,0)</f>
        <v>0</v>
      </c>
      <c r="BH323" s="252">
        <f>IF(N323="sníž. přenesená",J323,0)</f>
        <v>0</v>
      </c>
      <c r="BI323" s="252">
        <f>IF(N323="nulová",J323,0)</f>
        <v>0</v>
      </c>
      <c r="BJ323" s="14" t="s">
        <v>83</v>
      </c>
      <c r="BK323" s="252">
        <f>ROUND(I323*H323,2)</f>
        <v>0</v>
      </c>
      <c r="BL323" s="14" t="s">
        <v>179</v>
      </c>
      <c r="BM323" s="251" t="s">
        <v>1016</v>
      </c>
    </row>
    <row r="324" s="2" customFormat="1" ht="16.5" customHeight="1">
      <c r="A324" s="35"/>
      <c r="B324" s="36"/>
      <c r="C324" s="239" t="s">
        <v>1083</v>
      </c>
      <c r="D324" s="239" t="s">
        <v>175</v>
      </c>
      <c r="E324" s="240" t="s">
        <v>1018</v>
      </c>
      <c r="F324" s="241" t="s">
        <v>1019</v>
      </c>
      <c r="G324" s="242" t="s">
        <v>336</v>
      </c>
      <c r="H324" s="243">
        <v>24</v>
      </c>
      <c r="I324" s="244"/>
      <c r="J324" s="245">
        <f>ROUND(I324*H324,2)</f>
        <v>0</v>
      </c>
      <c r="K324" s="246"/>
      <c r="L324" s="41"/>
      <c r="M324" s="247" t="s">
        <v>1</v>
      </c>
      <c r="N324" s="248" t="s">
        <v>41</v>
      </c>
      <c r="O324" s="88"/>
      <c r="P324" s="249">
        <f>O324*H324</f>
        <v>0</v>
      </c>
      <c r="Q324" s="249">
        <v>0</v>
      </c>
      <c r="R324" s="249">
        <f>Q324*H324</f>
        <v>0</v>
      </c>
      <c r="S324" s="249">
        <v>0</v>
      </c>
      <c r="T324" s="250">
        <f>S324*H324</f>
        <v>0</v>
      </c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R324" s="251" t="s">
        <v>179</v>
      </c>
      <c r="AT324" s="251" t="s">
        <v>175</v>
      </c>
      <c r="AU324" s="251" t="s">
        <v>83</v>
      </c>
      <c r="AY324" s="14" t="s">
        <v>172</v>
      </c>
      <c r="BE324" s="252">
        <f>IF(N324="základní",J324,0)</f>
        <v>0</v>
      </c>
      <c r="BF324" s="252">
        <f>IF(N324="snížená",J324,0)</f>
        <v>0</v>
      </c>
      <c r="BG324" s="252">
        <f>IF(N324="zákl. přenesená",J324,0)</f>
        <v>0</v>
      </c>
      <c r="BH324" s="252">
        <f>IF(N324="sníž. přenesená",J324,0)</f>
        <v>0</v>
      </c>
      <c r="BI324" s="252">
        <f>IF(N324="nulová",J324,0)</f>
        <v>0</v>
      </c>
      <c r="BJ324" s="14" t="s">
        <v>83</v>
      </c>
      <c r="BK324" s="252">
        <f>ROUND(I324*H324,2)</f>
        <v>0</v>
      </c>
      <c r="BL324" s="14" t="s">
        <v>179</v>
      </c>
      <c r="BM324" s="251" t="s">
        <v>1020</v>
      </c>
    </row>
    <row r="325" s="2" customFormat="1" ht="16.5" customHeight="1">
      <c r="A325" s="35"/>
      <c r="B325" s="36"/>
      <c r="C325" s="239" t="s">
        <v>1085</v>
      </c>
      <c r="D325" s="239" t="s">
        <v>175</v>
      </c>
      <c r="E325" s="240" t="s">
        <v>1022</v>
      </c>
      <c r="F325" s="241" t="s">
        <v>1023</v>
      </c>
      <c r="G325" s="242" t="s">
        <v>336</v>
      </c>
      <c r="H325" s="243">
        <v>8</v>
      </c>
      <c r="I325" s="244"/>
      <c r="J325" s="245">
        <f>ROUND(I325*H325,2)</f>
        <v>0</v>
      </c>
      <c r="K325" s="246"/>
      <c r="L325" s="41"/>
      <c r="M325" s="247" t="s">
        <v>1</v>
      </c>
      <c r="N325" s="248" t="s">
        <v>41</v>
      </c>
      <c r="O325" s="88"/>
      <c r="P325" s="249">
        <f>O325*H325</f>
        <v>0</v>
      </c>
      <c r="Q325" s="249">
        <v>0</v>
      </c>
      <c r="R325" s="249">
        <f>Q325*H325</f>
        <v>0</v>
      </c>
      <c r="S325" s="249">
        <v>0</v>
      </c>
      <c r="T325" s="250">
        <f>S325*H325</f>
        <v>0</v>
      </c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R325" s="251" t="s">
        <v>179</v>
      </c>
      <c r="AT325" s="251" t="s">
        <v>175</v>
      </c>
      <c r="AU325" s="251" t="s">
        <v>83</v>
      </c>
      <c r="AY325" s="14" t="s">
        <v>172</v>
      </c>
      <c r="BE325" s="252">
        <f>IF(N325="základní",J325,0)</f>
        <v>0</v>
      </c>
      <c r="BF325" s="252">
        <f>IF(N325="snížená",J325,0)</f>
        <v>0</v>
      </c>
      <c r="BG325" s="252">
        <f>IF(N325="zákl. přenesená",J325,0)</f>
        <v>0</v>
      </c>
      <c r="BH325" s="252">
        <f>IF(N325="sníž. přenesená",J325,0)</f>
        <v>0</v>
      </c>
      <c r="BI325" s="252">
        <f>IF(N325="nulová",J325,0)</f>
        <v>0</v>
      </c>
      <c r="BJ325" s="14" t="s">
        <v>83</v>
      </c>
      <c r="BK325" s="252">
        <f>ROUND(I325*H325,2)</f>
        <v>0</v>
      </c>
      <c r="BL325" s="14" t="s">
        <v>179</v>
      </c>
      <c r="BM325" s="251" t="s">
        <v>1024</v>
      </c>
    </row>
    <row r="326" s="2" customFormat="1" ht="16.5" customHeight="1">
      <c r="A326" s="35"/>
      <c r="B326" s="36"/>
      <c r="C326" s="239" t="s">
        <v>1087</v>
      </c>
      <c r="D326" s="239" t="s">
        <v>175</v>
      </c>
      <c r="E326" s="240" t="s">
        <v>1026</v>
      </c>
      <c r="F326" s="241" t="s">
        <v>1027</v>
      </c>
      <c r="G326" s="242" t="s">
        <v>336</v>
      </c>
      <c r="H326" s="243">
        <v>16</v>
      </c>
      <c r="I326" s="244"/>
      <c r="J326" s="245">
        <f>ROUND(I326*H326,2)</f>
        <v>0</v>
      </c>
      <c r="K326" s="246"/>
      <c r="L326" s="41"/>
      <c r="M326" s="247" t="s">
        <v>1</v>
      </c>
      <c r="N326" s="248" t="s">
        <v>41</v>
      </c>
      <c r="O326" s="88"/>
      <c r="P326" s="249">
        <f>O326*H326</f>
        <v>0</v>
      </c>
      <c r="Q326" s="249">
        <v>0</v>
      </c>
      <c r="R326" s="249">
        <f>Q326*H326</f>
        <v>0</v>
      </c>
      <c r="S326" s="249">
        <v>0</v>
      </c>
      <c r="T326" s="250">
        <f>S326*H326</f>
        <v>0</v>
      </c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R326" s="251" t="s">
        <v>179</v>
      </c>
      <c r="AT326" s="251" t="s">
        <v>175</v>
      </c>
      <c r="AU326" s="251" t="s">
        <v>83</v>
      </c>
      <c r="AY326" s="14" t="s">
        <v>172</v>
      </c>
      <c r="BE326" s="252">
        <f>IF(N326="základní",J326,0)</f>
        <v>0</v>
      </c>
      <c r="BF326" s="252">
        <f>IF(N326="snížená",J326,0)</f>
        <v>0</v>
      </c>
      <c r="BG326" s="252">
        <f>IF(N326="zákl. přenesená",J326,0)</f>
        <v>0</v>
      </c>
      <c r="BH326" s="252">
        <f>IF(N326="sníž. přenesená",J326,0)</f>
        <v>0</v>
      </c>
      <c r="BI326" s="252">
        <f>IF(N326="nulová",J326,0)</f>
        <v>0</v>
      </c>
      <c r="BJ326" s="14" t="s">
        <v>83</v>
      </c>
      <c r="BK326" s="252">
        <f>ROUND(I326*H326,2)</f>
        <v>0</v>
      </c>
      <c r="BL326" s="14" t="s">
        <v>179</v>
      </c>
      <c r="BM326" s="251" t="s">
        <v>1028</v>
      </c>
    </row>
    <row r="327" s="2" customFormat="1" ht="24.15" customHeight="1">
      <c r="A327" s="35"/>
      <c r="B327" s="36"/>
      <c r="C327" s="239" t="s">
        <v>1089</v>
      </c>
      <c r="D327" s="239" t="s">
        <v>175</v>
      </c>
      <c r="E327" s="240" t="s">
        <v>1030</v>
      </c>
      <c r="F327" s="241" t="s">
        <v>1031</v>
      </c>
      <c r="G327" s="242" t="s">
        <v>336</v>
      </c>
      <c r="H327" s="243">
        <v>72</v>
      </c>
      <c r="I327" s="244"/>
      <c r="J327" s="245">
        <f>ROUND(I327*H327,2)</f>
        <v>0</v>
      </c>
      <c r="K327" s="246"/>
      <c r="L327" s="41"/>
      <c r="M327" s="247" t="s">
        <v>1</v>
      </c>
      <c r="N327" s="248" t="s">
        <v>41</v>
      </c>
      <c r="O327" s="88"/>
      <c r="P327" s="249">
        <f>O327*H327</f>
        <v>0</v>
      </c>
      <c r="Q327" s="249">
        <v>0</v>
      </c>
      <c r="R327" s="249">
        <f>Q327*H327</f>
        <v>0</v>
      </c>
      <c r="S327" s="249">
        <v>0</v>
      </c>
      <c r="T327" s="250">
        <f>S327*H327</f>
        <v>0</v>
      </c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R327" s="251" t="s">
        <v>179</v>
      </c>
      <c r="AT327" s="251" t="s">
        <v>175</v>
      </c>
      <c r="AU327" s="251" t="s">
        <v>83</v>
      </c>
      <c r="AY327" s="14" t="s">
        <v>172</v>
      </c>
      <c r="BE327" s="252">
        <f>IF(N327="základní",J327,0)</f>
        <v>0</v>
      </c>
      <c r="BF327" s="252">
        <f>IF(N327="snížená",J327,0)</f>
        <v>0</v>
      </c>
      <c r="BG327" s="252">
        <f>IF(N327="zákl. přenesená",J327,0)</f>
        <v>0</v>
      </c>
      <c r="BH327" s="252">
        <f>IF(N327="sníž. přenesená",J327,0)</f>
        <v>0</v>
      </c>
      <c r="BI327" s="252">
        <f>IF(N327="nulová",J327,0)</f>
        <v>0</v>
      </c>
      <c r="BJ327" s="14" t="s">
        <v>83</v>
      </c>
      <c r="BK327" s="252">
        <f>ROUND(I327*H327,2)</f>
        <v>0</v>
      </c>
      <c r="BL327" s="14" t="s">
        <v>179</v>
      </c>
      <c r="BM327" s="251" t="s">
        <v>1032</v>
      </c>
    </row>
    <row r="328" s="2" customFormat="1" ht="16.5" customHeight="1">
      <c r="A328" s="35"/>
      <c r="B328" s="36"/>
      <c r="C328" s="239" t="s">
        <v>1091</v>
      </c>
      <c r="D328" s="239" t="s">
        <v>175</v>
      </c>
      <c r="E328" s="240" t="s">
        <v>1034</v>
      </c>
      <c r="F328" s="241" t="s">
        <v>1035</v>
      </c>
      <c r="G328" s="242" t="s">
        <v>336</v>
      </c>
      <c r="H328" s="243">
        <v>8</v>
      </c>
      <c r="I328" s="244"/>
      <c r="J328" s="245">
        <f>ROUND(I328*H328,2)</f>
        <v>0</v>
      </c>
      <c r="K328" s="246"/>
      <c r="L328" s="41"/>
      <c r="M328" s="247" t="s">
        <v>1</v>
      </c>
      <c r="N328" s="248" t="s">
        <v>41</v>
      </c>
      <c r="O328" s="88"/>
      <c r="P328" s="249">
        <f>O328*H328</f>
        <v>0</v>
      </c>
      <c r="Q328" s="249">
        <v>0</v>
      </c>
      <c r="R328" s="249">
        <f>Q328*H328</f>
        <v>0</v>
      </c>
      <c r="S328" s="249">
        <v>0</v>
      </c>
      <c r="T328" s="250">
        <f>S328*H328</f>
        <v>0</v>
      </c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R328" s="251" t="s">
        <v>179</v>
      </c>
      <c r="AT328" s="251" t="s">
        <v>175</v>
      </c>
      <c r="AU328" s="251" t="s">
        <v>83</v>
      </c>
      <c r="AY328" s="14" t="s">
        <v>172</v>
      </c>
      <c r="BE328" s="252">
        <f>IF(N328="základní",J328,0)</f>
        <v>0</v>
      </c>
      <c r="BF328" s="252">
        <f>IF(N328="snížená",J328,0)</f>
        <v>0</v>
      </c>
      <c r="BG328" s="252">
        <f>IF(N328="zákl. přenesená",J328,0)</f>
        <v>0</v>
      </c>
      <c r="BH328" s="252">
        <f>IF(N328="sníž. přenesená",J328,0)</f>
        <v>0</v>
      </c>
      <c r="BI328" s="252">
        <f>IF(N328="nulová",J328,0)</f>
        <v>0</v>
      </c>
      <c r="BJ328" s="14" t="s">
        <v>83</v>
      </c>
      <c r="BK328" s="252">
        <f>ROUND(I328*H328,2)</f>
        <v>0</v>
      </c>
      <c r="BL328" s="14" t="s">
        <v>179</v>
      </c>
      <c r="BM328" s="251" t="s">
        <v>1036</v>
      </c>
    </row>
    <row r="329" s="2" customFormat="1" ht="24.15" customHeight="1">
      <c r="A329" s="35"/>
      <c r="B329" s="36"/>
      <c r="C329" s="253" t="s">
        <v>1093</v>
      </c>
      <c r="D329" s="253" t="s">
        <v>181</v>
      </c>
      <c r="E329" s="254" t="s">
        <v>1038</v>
      </c>
      <c r="F329" s="255" t="s">
        <v>1039</v>
      </c>
      <c r="G329" s="256" t="s">
        <v>504</v>
      </c>
      <c r="H329" s="257">
        <v>1</v>
      </c>
      <c r="I329" s="258"/>
      <c r="J329" s="259">
        <f>ROUND(I329*H329,2)</f>
        <v>0</v>
      </c>
      <c r="K329" s="260"/>
      <c r="L329" s="261"/>
      <c r="M329" s="262" t="s">
        <v>1</v>
      </c>
      <c r="N329" s="263" t="s">
        <v>41</v>
      </c>
      <c r="O329" s="88"/>
      <c r="P329" s="249">
        <f>O329*H329</f>
        <v>0</v>
      </c>
      <c r="Q329" s="249">
        <v>0</v>
      </c>
      <c r="R329" s="249">
        <f>Q329*H329</f>
        <v>0</v>
      </c>
      <c r="S329" s="249">
        <v>0</v>
      </c>
      <c r="T329" s="250">
        <f>S329*H329</f>
        <v>0</v>
      </c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R329" s="251" t="s">
        <v>184</v>
      </c>
      <c r="AT329" s="251" t="s">
        <v>181</v>
      </c>
      <c r="AU329" s="251" t="s">
        <v>83</v>
      </c>
      <c r="AY329" s="14" t="s">
        <v>172</v>
      </c>
      <c r="BE329" s="252">
        <f>IF(N329="základní",J329,0)</f>
        <v>0</v>
      </c>
      <c r="BF329" s="252">
        <f>IF(N329="snížená",J329,0)</f>
        <v>0</v>
      </c>
      <c r="BG329" s="252">
        <f>IF(N329="zákl. přenesená",J329,0)</f>
        <v>0</v>
      </c>
      <c r="BH329" s="252">
        <f>IF(N329="sníž. přenesená",J329,0)</f>
        <v>0</v>
      </c>
      <c r="BI329" s="252">
        <f>IF(N329="nulová",J329,0)</f>
        <v>0</v>
      </c>
      <c r="BJ329" s="14" t="s">
        <v>83</v>
      </c>
      <c r="BK329" s="252">
        <f>ROUND(I329*H329,2)</f>
        <v>0</v>
      </c>
      <c r="BL329" s="14" t="s">
        <v>179</v>
      </c>
      <c r="BM329" s="251" t="s">
        <v>1040</v>
      </c>
    </row>
    <row r="330" s="2" customFormat="1" ht="21.75" customHeight="1">
      <c r="A330" s="35"/>
      <c r="B330" s="36"/>
      <c r="C330" s="253" t="s">
        <v>1095</v>
      </c>
      <c r="D330" s="253" t="s">
        <v>181</v>
      </c>
      <c r="E330" s="254" t="s">
        <v>1042</v>
      </c>
      <c r="F330" s="255" t="s">
        <v>1043</v>
      </c>
      <c r="G330" s="256" t="s">
        <v>504</v>
      </c>
      <c r="H330" s="257">
        <v>1</v>
      </c>
      <c r="I330" s="258"/>
      <c r="J330" s="259">
        <f>ROUND(I330*H330,2)</f>
        <v>0</v>
      </c>
      <c r="K330" s="260"/>
      <c r="L330" s="261"/>
      <c r="M330" s="262" t="s">
        <v>1</v>
      </c>
      <c r="N330" s="263" t="s">
        <v>41</v>
      </c>
      <c r="O330" s="88"/>
      <c r="P330" s="249">
        <f>O330*H330</f>
        <v>0</v>
      </c>
      <c r="Q330" s="249">
        <v>0</v>
      </c>
      <c r="R330" s="249">
        <f>Q330*H330</f>
        <v>0</v>
      </c>
      <c r="S330" s="249">
        <v>0</v>
      </c>
      <c r="T330" s="250">
        <f>S330*H330</f>
        <v>0</v>
      </c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R330" s="251" t="s">
        <v>184</v>
      </c>
      <c r="AT330" s="251" t="s">
        <v>181</v>
      </c>
      <c r="AU330" s="251" t="s">
        <v>83</v>
      </c>
      <c r="AY330" s="14" t="s">
        <v>172</v>
      </c>
      <c r="BE330" s="252">
        <f>IF(N330="základní",J330,0)</f>
        <v>0</v>
      </c>
      <c r="BF330" s="252">
        <f>IF(N330="snížená",J330,0)</f>
        <v>0</v>
      </c>
      <c r="BG330" s="252">
        <f>IF(N330="zákl. přenesená",J330,0)</f>
        <v>0</v>
      </c>
      <c r="BH330" s="252">
        <f>IF(N330="sníž. přenesená",J330,0)</f>
        <v>0</v>
      </c>
      <c r="BI330" s="252">
        <f>IF(N330="nulová",J330,0)</f>
        <v>0</v>
      </c>
      <c r="BJ330" s="14" t="s">
        <v>83</v>
      </c>
      <c r="BK330" s="252">
        <f>ROUND(I330*H330,2)</f>
        <v>0</v>
      </c>
      <c r="BL330" s="14" t="s">
        <v>179</v>
      </c>
      <c r="BM330" s="251" t="s">
        <v>1044</v>
      </c>
    </row>
    <row r="331" s="2" customFormat="1" ht="24.15" customHeight="1">
      <c r="A331" s="35"/>
      <c r="B331" s="36"/>
      <c r="C331" s="253" t="s">
        <v>1097</v>
      </c>
      <c r="D331" s="253" t="s">
        <v>181</v>
      </c>
      <c r="E331" s="254" t="s">
        <v>1046</v>
      </c>
      <c r="F331" s="255" t="s">
        <v>1047</v>
      </c>
      <c r="G331" s="256" t="s">
        <v>504</v>
      </c>
      <c r="H331" s="257">
        <v>1</v>
      </c>
      <c r="I331" s="258"/>
      <c r="J331" s="259">
        <f>ROUND(I331*H331,2)</f>
        <v>0</v>
      </c>
      <c r="K331" s="260"/>
      <c r="L331" s="261"/>
      <c r="M331" s="262" t="s">
        <v>1</v>
      </c>
      <c r="N331" s="263" t="s">
        <v>41</v>
      </c>
      <c r="O331" s="88"/>
      <c r="P331" s="249">
        <f>O331*H331</f>
        <v>0</v>
      </c>
      <c r="Q331" s="249">
        <v>0</v>
      </c>
      <c r="R331" s="249">
        <f>Q331*H331</f>
        <v>0</v>
      </c>
      <c r="S331" s="249">
        <v>0</v>
      </c>
      <c r="T331" s="250">
        <f>S331*H331</f>
        <v>0</v>
      </c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R331" s="251" t="s">
        <v>184</v>
      </c>
      <c r="AT331" s="251" t="s">
        <v>181</v>
      </c>
      <c r="AU331" s="251" t="s">
        <v>83</v>
      </c>
      <c r="AY331" s="14" t="s">
        <v>172</v>
      </c>
      <c r="BE331" s="252">
        <f>IF(N331="základní",J331,0)</f>
        <v>0</v>
      </c>
      <c r="BF331" s="252">
        <f>IF(N331="snížená",J331,0)</f>
        <v>0</v>
      </c>
      <c r="BG331" s="252">
        <f>IF(N331="zákl. přenesená",J331,0)</f>
        <v>0</v>
      </c>
      <c r="BH331" s="252">
        <f>IF(N331="sníž. přenesená",J331,0)</f>
        <v>0</v>
      </c>
      <c r="BI331" s="252">
        <f>IF(N331="nulová",J331,0)</f>
        <v>0</v>
      </c>
      <c r="BJ331" s="14" t="s">
        <v>83</v>
      </c>
      <c r="BK331" s="252">
        <f>ROUND(I331*H331,2)</f>
        <v>0</v>
      </c>
      <c r="BL331" s="14" t="s">
        <v>179</v>
      </c>
      <c r="BM331" s="251" t="s">
        <v>1048</v>
      </c>
    </row>
    <row r="332" s="2" customFormat="1" ht="24.15" customHeight="1">
      <c r="A332" s="35"/>
      <c r="B332" s="36"/>
      <c r="C332" s="253" t="s">
        <v>1099</v>
      </c>
      <c r="D332" s="253" t="s">
        <v>181</v>
      </c>
      <c r="E332" s="254" t="s">
        <v>1050</v>
      </c>
      <c r="F332" s="255" t="s">
        <v>1051</v>
      </c>
      <c r="G332" s="256" t="s">
        <v>504</v>
      </c>
      <c r="H332" s="257">
        <v>1</v>
      </c>
      <c r="I332" s="258"/>
      <c r="J332" s="259">
        <f>ROUND(I332*H332,2)</f>
        <v>0</v>
      </c>
      <c r="K332" s="260"/>
      <c r="L332" s="261"/>
      <c r="M332" s="262" t="s">
        <v>1</v>
      </c>
      <c r="N332" s="263" t="s">
        <v>41</v>
      </c>
      <c r="O332" s="88"/>
      <c r="P332" s="249">
        <f>O332*H332</f>
        <v>0</v>
      </c>
      <c r="Q332" s="249">
        <v>0</v>
      </c>
      <c r="R332" s="249">
        <f>Q332*H332</f>
        <v>0</v>
      </c>
      <c r="S332" s="249">
        <v>0</v>
      </c>
      <c r="T332" s="250">
        <f>S332*H332</f>
        <v>0</v>
      </c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R332" s="251" t="s">
        <v>184</v>
      </c>
      <c r="AT332" s="251" t="s">
        <v>181</v>
      </c>
      <c r="AU332" s="251" t="s">
        <v>83</v>
      </c>
      <c r="AY332" s="14" t="s">
        <v>172</v>
      </c>
      <c r="BE332" s="252">
        <f>IF(N332="základní",J332,0)</f>
        <v>0</v>
      </c>
      <c r="BF332" s="252">
        <f>IF(N332="snížená",J332,0)</f>
        <v>0</v>
      </c>
      <c r="BG332" s="252">
        <f>IF(N332="zákl. přenesená",J332,0)</f>
        <v>0</v>
      </c>
      <c r="BH332" s="252">
        <f>IF(N332="sníž. přenesená",J332,0)</f>
        <v>0</v>
      </c>
      <c r="BI332" s="252">
        <f>IF(N332="nulová",J332,0)</f>
        <v>0</v>
      </c>
      <c r="BJ332" s="14" t="s">
        <v>83</v>
      </c>
      <c r="BK332" s="252">
        <f>ROUND(I332*H332,2)</f>
        <v>0</v>
      </c>
      <c r="BL332" s="14" t="s">
        <v>179</v>
      </c>
      <c r="BM332" s="251" t="s">
        <v>1052</v>
      </c>
    </row>
    <row r="333" s="2" customFormat="1" ht="16.5" customHeight="1">
      <c r="A333" s="35"/>
      <c r="B333" s="36"/>
      <c r="C333" s="253" t="s">
        <v>1101</v>
      </c>
      <c r="D333" s="253" t="s">
        <v>181</v>
      </c>
      <c r="E333" s="254" t="s">
        <v>1054</v>
      </c>
      <c r="F333" s="255" t="s">
        <v>1055</v>
      </c>
      <c r="G333" s="256" t="s">
        <v>504</v>
      </c>
      <c r="H333" s="257">
        <v>6</v>
      </c>
      <c r="I333" s="258"/>
      <c r="J333" s="259">
        <f>ROUND(I333*H333,2)</f>
        <v>0</v>
      </c>
      <c r="K333" s="260"/>
      <c r="L333" s="261"/>
      <c r="M333" s="262" t="s">
        <v>1</v>
      </c>
      <c r="N333" s="263" t="s">
        <v>41</v>
      </c>
      <c r="O333" s="88"/>
      <c r="P333" s="249">
        <f>O333*H333</f>
        <v>0</v>
      </c>
      <c r="Q333" s="249">
        <v>0</v>
      </c>
      <c r="R333" s="249">
        <f>Q333*H333</f>
        <v>0</v>
      </c>
      <c r="S333" s="249">
        <v>0</v>
      </c>
      <c r="T333" s="250">
        <f>S333*H333</f>
        <v>0</v>
      </c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R333" s="251" t="s">
        <v>184</v>
      </c>
      <c r="AT333" s="251" t="s">
        <v>181</v>
      </c>
      <c r="AU333" s="251" t="s">
        <v>83</v>
      </c>
      <c r="AY333" s="14" t="s">
        <v>172</v>
      </c>
      <c r="BE333" s="252">
        <f>IF(N333="základní",J333,0)</f>
        <v>0</v>
      </c>
      <c r="BF333" s="252">
        <f>IF(N333="snížená",J333,0)</f>
        <v>0</v>
      </c>
      <c r="BG333" s="252">
        <f>IF(N333="zákl. přenesená",J333,0)</f>
        <v>0</v>
      </c>
      <c r="BH333" s="252">
        <f>IF(N333="sníž. přenesená",J333,0)</f>
        <v>0</v>
      </c>
      <c r="BI333" s="252">
        <f>IF(N333="nulová",J333,0)</f>
        <v>0</v>
      </c>
      <c r="BJ333" s="14" t="s">
        <v>83</v>
      </c>
      <c r="BK333" s="252">
        <f>ROUND(I333*H333,2)</f>
        <v>0</v>
      </c>
      <c r="BL333" s="14" t="s">
        <v>179</v>
      </c>
      <c r="BM333" s="251" t="s">
        <v>1056</v>
      </c>
    </row>
    <row r="334" s="2" customFormat="1" ht="16.5" customHeight="1">
      <c r="A334" s="35"/>
      <c r="B334" s="36"/>
      <c r="C334" s="239" t="s">
        <v>1254</v>
      </c>
      <c r="D334" s="239" t="s">
        <v>175</v>
      </c>
      <c r="E334" s="240" t="s">
        <v>1058</v>
      </c>
      <c r="F334" s="241" t="s">
        <v>1059</v>
      </c>
      <c r="G334" s="242" t="s">
        <v>178</v>
      </c>
      <c r="H334" s="243">
        <v>1</v>
      </c>
      <c r="I334" s="244"/>
      <c r="J334" s="245">
        <f>ROUND(I334*H334,2)</f>
        <v>0</v>
      </c>
      <c r="K334" s="246"/>
      <c r="L334" s="41"/>
      <c r="M334" s="247" t="s">
        <v>1</v>
      </c>
      <c r="N334" s="248" t="s">
        <v>41</v>
      </c>
      <c r="O334" s="88"/>
      <c r="P334" s="249">
        <f>O334*H334</f>
        <v>0</v>
      </c>
      <c r="Q334" s="249">
        <v>0.00018000000000000001</v>
      </c>
      <c r="R334" s="249">
        <f>Q334*H334</f>
        <v>0.00018000000000000001</v>
      </c>
      <c r="S334" s="249">
        <v>0</v>
      </c>
      <c r="T334" s="250">
        <f>S334*H334</f>
        <v>0</v>
      </c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R334" s="251" t="s">
        <v>179</v>
      </c>
      <c r="AT334" s="251" t="s">
        <v>175</v>
      </c>
      <c r="AU334" s="251" t="s">
        <v>83</v>
      </c>
      <c r="AY334" s="14" t="s">
        <v>172</v>
      </c>
      <c r="BE334" s="252">
        <f>IF(N334="základní",J334,0)</f>
        <v>0</v>
      </c>
      <c r="BF334" s="252">
        <f>IF(N334="snížená",J334,0)</f>
        <v>0</v>
      </c>
      <c r="BG334" s="252">
        <f>IF(N334="zákl. přenesená",J334,0)</f>
        <v>0</v>
      </c>
      <c r="BH334" s="252">
        <f>IF(N334="sníž. přenesená",J334,0)</f>
        <v>0</v>
      </c>
      <c r="BI334" s="252">
        <f>IF(N334="nulová",J334,0)</f>
        <v>0</v>
      </c>
      <c r="BJ334" s="14" t="s">
        <v>83</v>
      </c>
      <c r="BK334" s="252">
        <f>ROUND(I334*H334,2)</f>
        <v>0</v>
      </c>
      <c r="BL334" s="14" t="s">
        <v>179</v>
      </c>
      <c r="BM334" s="251" t="s">
        <v>1060</v>
      </c>
    </row>
    <row r="335" s="2" customFormat="1" ht="16.5" customHeight="1">
      <c r="A335" s="35"/>
      <c r="B335" s="36"/>
      <c r="C335" s="253" t="s">
        <v>1256</v>
      </c>
      <c r="D335" s="253" t="s">
        <v>181</v>
      </c>
      <c r="E335" s="254" t="s">
        <v>1062</v>
      </c>
      <c r="F335" s="255" t="s">
        <v>1063</v>
      </c>
      <c r="G335" s="256" t="s">
        <v>178</v>
      </c>
      <c r="H335" s="257">
        <v>1</v>
      </c>
      <c r="I335" s="258"/>
      <c r="J335" s="259">
        <f>ROUND(I335*H335,2)</f>
        <v>0</v>
      </c>
      <c r="K335" s="260"/>
      <c r="L335" s="261"/>
      <c r="M335" s="262" t="s">
        <v>1</v>
      </c>
      <c r="N335" s="263" t="s">
        <v>41</v>
      </c>
      <c r="O335" s="88"/>
      <c r="P335" s="249">
        <f>O335*H335</f>
        <v>0</v>
      </c>
      <c r="Q335" s="249">
        <v>0.012</v>
      </c>
      <c r="R335" s="249">
        <f>Q335*H335</f>
        <v>0.012</v>
      </c>
      <c r="S335" s="249">
        <v>0</v>
      </c>
      <c r="T335" s="250">
        <f>S335*H335</f>
        <v>0</v>
      </c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R335" s="251" t="s">
        <v>184</v>
      </c>
      <c r="AT335" s="251" t="s">
        <v>181</v>
      </c>
      <c r="AU335" s="251" t="s">
        <v>83</v>
      </c>
      <c r="AY335" s="14" t="s">
        <v>172</v>
      </c>
      <c r="BE335" s="252">
        <f>IF(N335="základní",J335,0)</f>
        <v>0</v>
      </c>
      <c r="BF335" s="252">
        <f>IF(N335="snížená",J335,0)</f>
        <v>0</v>
      </c>
      <c r="BG335" s="252">
        <f>IF(N335="zákl. přenesená",J335,0)</f>
        <v>0</v>
      </c>
      <c r="BH335" s="252">
        <f>IF(N335="sníž. přenesená",J335,0)</f>
        <v>0</v>
      </c>
      <c r="BI335" s="252">
        <f>IF(N335="nulová",J335,0)</f>
        <v>0</v>
      </c>
      <c r="BJ335" s="14" t="s">
        <v>83</v>
      </c>
      <c r="BK335" s="252">
        <f>ROUND(I335*H335,2)</f>
        <v>0</v>
      </c>
      <c r="BL335" s="14" t="s">
        <v>179</v>
      </c>
      <c r="BM335" s="251" t="s">
        <v>1064</v>
      </c>
    </row>
    <row r="336" s="12" customFormat="1" ht="25.92" customHeight="1">
      <c r="A336" s="12"/>
      <c r="B336" s="223"/>
      <c r="C336" s="224"/>
      <c r="D336" s="225" t="s">
        <v>75</v>
      </c>
      <c r="E336" s="226" t="s">
        <v>490</v>
      </c>
      <c r="F336" s="226" t="s">
        <v>491</v>
      </c>
      <c r="G336" s="224"/>
      <c r="H336" s="224"/>
      <c r="I336" s="227"/>
      <c r="J336" s="228">
        <f>BK336</f>
        <v>0</v>
      </c>
      <c r="K336" s="224"/>
      <c r="L336" s="229"/>
      <c r="M336" s="230"/>
      <c r="N336" s="231"/>
      <c r="O336" s="231"/>
      <c r="P336" s="232">
        <f>SUM(P337:P338)</f>
        <v>0</v>
      </c>
      <c r="Q336" s="231"/>
      <c r="R336" s="232">
        <f>SUM(R337:R338)</f>
        <v>0</v>
      </c>
      <c r="S336" s="231"/>
      <c r="T336" s="233">
        <f>SUM(T337:T338)</f>
        <v>0</v>
      </c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R336" s="234" t="s">
        <v>179</v>
      </c>
      <c r="AT336" s="235" t="s">
        <v>75</v>
      </c>
      <c r="AU336" s="235" t="s">
        <v>76</v>
      </c>
      <c r="AY336" s="234" t="s">
        <v>172</v>
      </c>
      <c r="BK336" s="236">
        <f>SUM(BK337:BK338)</f>
        <v>0</v>
      </c>
    </row>
    <row r="337" s="2" customFormat="1" ht="16.5" customHeight="1">
      <c r="A337" s="35"/>
      <c r="B337" s="36"/>
      <c r="C337" s="239" t="s">
        <v>1258</v>
      </c>
      <c r="D337" s="239" t="s">
        <v>175</v>
      </c>
      <c r="E337" s="240" t="s">
        <v>493</v>
      </c>
      <c r="F337" s="241" t="s">
        <v>1419</v>
      </c>
      <c r="G337" s="242" t="s">
        <v>336</v>
      </c>
      <c r="H337" s="243">
        <v>16</v>
      </c>
      <c r="I337" s="244"/>
      <c r="J337" s="245">
        <f>ROUND(I337*H337,2)</f>
        <v>0</v>
      </c>
      <c r="K337" s="246"/>
      <c r="L337" s="41"/>
      <c r="M337" s="247" t="s">
        <v>1</v>
      </c>
      <c r="N337" s="248" t="s">
        <v>41</v>
      </c>
      <c r="O337" s="88"/>
      <c r="P337" s="249">
        <f>O337*H337</f>
        <v>0</v>
      </c>
      <c r="Q337" s="249">
        <v>0</v>
      </c>
      <c r="R337" s="249">
        <f>Q337*H337</f>
        <v>0</v>
      </c>
      <c r="S337" s="249">
        <v>0</v>
      </c>
      <c r="T337" s="250">
        <f>S337*H337</f>
        <v>0</v>
      </c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R337" s="251" t="s">
        <v>495</v>
      </c>
      <c r="AT337" s="251" t="s">
        <v>175</v>
      </c>
      <c r="AU337" s="251" t="s">
        <v>83</v>
      </c>
      <c r="AY337" s="14" t="s">
        <v>172</v>
      </c>
      <c r="BE337" s="252">
        <f>IF(N337="základní",J337,0)</f>
        <v>0</v>
      </c>
      <c r="BF337" s="252">
        <f>IF(N337="snížená",J337,0)</f>
        <v>0</v>
      </c>
      <c r="BG337" s="252">
        <f>IF(N337="zákl. přenesená",J337,0)</f>
        <v>0</v>
      </c>
      <c r="BH337" s="252">
        <f>IF(N337="sníž. přenesená",J337,0)</f>
        <v>0</v>
      </c>
      <c r="BI337" s="252">
        <f>IF(N337="nulová",J337,0)</f>
        <v>0</v>
      </c>
      <c r="BJ337" s="14" t="s">
        <v>83</v>
      </c>
      <c r="BK337" s="252">
        <f>ROUND(I337*H337,2)</f>
        <v>0</v>
      </c>
      <c r="BL337" s="14" t="s">
        <v>495</v>
      </c>
      <c r="BM337" s="251" t="s">
        <v>1420</v>
      </c>
    </row>
    <row r="338" s="2" customFormat="1" ht="16.5" customHeight="1">
      <c r="A338" s="35"/>
      <c r="B338" s="36"/>
      <c r="C338" s="253" t="s">
        <v>1260</v>
      </c>
      <c r="D338" s="253" t="s">
        <v>181</v>
      </c>
      <c r="E338" s="254" t="s">
        <v>502</v>
      </c>
      <c r="F338" s="255" t="s">
        <v>503</v>
      </c>
      <c r="G338" s="256" t="s">
        <v>504</v>
      </c>
      <c r="H338" s="257">
        <v>1</v>
      </c>
      <c r="I338" s="258"/>
      <c r="J338" s="259">
        <f>ROUND(I338*H338,2)</f>
        <v>0</v>
      </c>
      <c r="K338" s="260"/>
      <c r="L338" s="261"/>
      <c r="M338" s="262" t="s">
        <v>1</v>
      </c>
      <c r="N338" s="263" t="s">
        <v>41</v>
      </c>
      <c r="O338" s="88"/>
      <c r="P338" s="249">
        <f>O338*H338</f>
        <v>0</v>
      </c>
      <c r="Q338" s="249">
        <v>0</v>
      </c>
      <c r="R338" s="249">
        <f>Q338*H338</f>
        <v>0</v>
      </c>
      <c r="S338" s="249">
        <v>0</v>
      </c>
      <c r="T338" s="250">
        <f>S338*H338</f>
        <v>0</v>
      </c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R338" s="251" t="s">
        <v>495</v>
      </c>
      <c r="AT338" s="251" t="s">
        <v>181</v>
      </c>
      <c r="AU338" s="251" t="s">
        <v>83</v>
      </c>
      <c r="AY338" s="14" t="s">
        <v>172</v>
      </c>
      <c r="BE338" s="252">
        <f>IF(N338="základní",J338,0)</f>
        <v>0</v>
      </c>
      <c r="BF338" s="252">
        <f>IF(N338="snížená",J338,0)</f>
        <v>0</v>
      </c>
      <c r="BG338" s="252">
        <f>IF(N338="zákl. přenesená",J338,0)</f>
        <v>0</v>
      </c>
      <c r="BH338" s="252">
        <f>IF(N338="sníž. přenesená",J338,0)</f>
        <v>0</v>
      </c>
      <c r="BI338" s="252">
        <f>IF(N338="nulová",J338,0)</f>
        <v>0</v>
      </c>
      <c r="BJ338" s="14" t="s">
        <v>83</v>
      </c>
      <c r="BK338" s="252">
        <f>ROUND(I338*H338,2)</f>
        <v>0</v>
      </c>
      <c r="BL338" s="14" t="s">
        <v>495</v>
      </c>
      <c r="BM338" s="251" t="s">
        <v>1421</v>
      </c>
    </row>
    <row r="339" s="12" customFormat="1" ht="25.92" customHeight="1">
      <c r="A339" s="12"/>
      <c r="B339" s="223"/>
      <c r="C339" s="224"/>
      <c r="D339" s="225" t="s">
        <v>75</v>
      </c>
      <c r="E339" s="226" t="s">
        <v>149</v>
      </c>
      <c r="F339" s="226" t="s">
        <v>516</v>
      </c>
      <c r="G339" s="224"/>
      <c r="H339" s="224"/>
      <c r="I339" s="227"/>
      <c r="J339" s="228">
        <f>BK339</f>
        <v>0</v>
      </c>
      <c r="K339" s="224"/>
      <c r="L339" s="229"/>
      <c r="M339" s="230"/>
      <c r="N339" s="231"/>
      <c r="O339" s="231"/>
      <c r="P339" s="232">
        <f>P340+P344+P350+P356+P358+P360</f>
        <v>0</v>
      </c>
      <c r="Q339" s="231"/>
      <c r="R339" s="232">
        <f>R340+R344+R350+R356+R358+R360</f>
        <v>0</v>
      </c>
      <c r="S339" s="231"/>
      <c r="T339" s="233">
        <f>T340+T344+T350+T356+T358+T360</f>
        <v>0</v>
      </c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R339" s="234" t="s">
        <v>196</v>
      </c>
      <c r="AT339" s="235" t="s">
        <v>75</v>
      </c>
      <c r="AU339" s="235" t="s">
        <v>76</v>
      </c>
      <c r="AY339" s="234" t="s">
        <v>172</v>
      </c>
      <c r="BK339" s="236">
        <f>BK340+BK344+BK350+BK356+BK358+BK360</f>
        <v>0</v>
      </c>
    </row>
    <row r="340" s="12" customFormat="1" ht="22.8" customHeight="1">
      <c r="A340" s="12"/>
      <c r="B340" s="223"/>
      <c r="C340" s="224"/>
      <c r="D340" s="225" t="s">
        <v>75</v>
      </c>
      <c r="E340" s="237" t="s">
        <v>517</v>
      </c>
      <c r="F340" s="237" t="s">
        <v>518</v>
      </c>
      <c r="G340" s="224"/>
      <c r="H340" s="224"/>
      <c r="I340" s="227"/>
      <c r="J340" s="238">
        <f>BK340</f>
        <v>0</v>
      </c>
      <c r="K340" s="224"/>
      <c r="L340" s="229"/>
      <c r="M340" s="230"/>
      <c r="N340" s="231"/>
      <c r="O340" s="231"/>
      <c r="P340" s="232">
        <f>SUM(P341:P343)</f>
        <v>0</v>
      </c>
      <c r="Q340" s="231"/>
      <c r="R340" s="232">
        <f>SUM(R341:R343)</f>
        <v>0</v>
      </c>
      <c r="S340" s="231"/>
      <c r="T340" s="233">
        <f>SUM(T341:T343)</f>
        <v>0</v>
      </c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R340" s="234" t="s">
        <v>196</v>
      </c>
      <c r="AT340" s="235" t="s">
        <v>75</v>
      </c>
      <c r="AU340" s="235" t="s">
        <v>83</v>
      </c>
      <c r="AY340" s="234" t="s">
        <v>172</v>
      </c>
      <c r="BK340" s="236">
        <f>SUM(BK341:BK343)</f>
        <v>0</v>
      </c>
    </row>
    <row r="341" s="2" customFormat="1" ht="16.5" customHeight="1">
      <c r="A341" s="35"/>
      <c r="B341" s="36"/>
      <c r="C341" s="253" t="s">
        <v>1351</v>
      </c>
      <c r="D341" s="253" t="s">
        <v>181</v>
      </c>
      <c r="E341" s="254" t="s">
        <v>1066</v>
      </c>
      <c r="F341" s="255" t="s">
        <v>1067</v>
      </c>
      <c r="G341" s="256" t="s">
        <v>504</v>
      </c>
      <c r="H341" s="257">
        <v>1</v>
      </c>
      <c r="I341" s="258"/>
      <c r="J341" s="259">
        <f>ROUND(I341*H341,2)</f>
        <v>0</v>
      </c>
      <c r="K341" s="260"/>
      <c r="L341" s="261"/>
      <c r="M341" s="262" t="s">
        <v>1</v>
      </c>
      <c r="N341" s="263" t="s">
        <v>41</v>
      </c>
      <c r="O341" s="88"/>
      <c r="P341" s="249">
        <f>O341*H341</f>
        <v>0</v>
      </c>
      <c r="Q341" s="249">
        <v>0</v>
      </c>
      <c r="R341" s="249">
        <f>Q341*H341</f>
        <v>0</v>
      </c>
      <c r="S341" s="249">
        <v>0</v>
      </c>
      <c r="T341" s="250">
        <f>S341*H341</f>
        <v>0</v>
      </c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R341" s="251" t="s">
        <v>523</v>
      </c>
      <c r="AT341" s="251" t="s">
        <v>181</v>
      </c>
      <c r="AU341" s="251" t="s">
        <v>85</v>
      </c>
      <c r="AY341" s="14" t="s">
        <v>172</v>
      </c>
      <c r="BE341" s="252">
        <f>IF(N341="základní",J341,0)</f>
        <v>0</v>
      </c>
      <c r="BF341" s="252">
        <f>IF(N341="snížená",J341,0)</f>
        <v>0</v>
      </c>
      <c r="BG341" s="252">
        <f>IF(N341="zákl. přenesená",J341,0)</f>
        <v>0</v>
      </c>
      <c r="BH341" s="252">
        <f>IF(N341="sníž. přenesená",J341,0)</f>
        <v>0</v>
      </c>
      <c r="BI341" s="252">
        <f>IF(N341="nulová",J341,0)</f>
        <v>0</v>
      </c>
      <c r="BJ341" s="14" t="s">
        <v>83</v>
      </c>
      <c r="BK341" s="252">
        <f>ROUND(I341*H341,2)</f>
        <v>0</v>
      </c>
      <c r="BL341" s="14" t="s">
        <v>523</v>
      </c>
      <c r="BM341" s="251" t="s">
        <v>1241</v>
      </c>
    </row>
    <row r="342" s="2" customFormat="1" ht="16.5" customHeight="1">
      <c r="A342" s="35"/>
      <c r="B342" s="36"/>
      <c r="C342" s="253" t="s">
        <v>1352</v>
      </c>
      <c r="D342" s="253" t="s">
        <v>181</v>
      </c>
      <c r="E342" s="254" t="s">
        <v>1070</v>
      </c>
      <c r="F342" s="255" t="s">
        <v>1071</v>
      </c>
      <c r="G342" s="256" t="s">
        <v>504</v>
      </c>
      <c r="H342" s="257">
        <v>1</v>
      </c>
      <c r="I342" s="258"/>
      <c r="J342" s="259">
        <f>ROUND(I342*H342,2)</f>
        <v>0</v>
      </c>
      <c r="K342" s="260"/>
      <c r="L342" s="261"/>
      <c r="M342" s="262" t="s">
        <v>1</v>
      </c>
      <c r="N342" s="263" t="s">
        <v>41</v>
      </c>
      <c r="O342" s="88"/>
      <c r="P342" s="249">
        <f>O342*H342</f>
        <v>0</v>
      </c>
      <c r="Q342" s="249">
        <v>0</v>
      </c>
      <c r="R342" s="249">
        <f>Q342*H342</f>
        <v>0</v>
      </c>
      <c r="S342" s="249">
        <v>0</v>
      </c>
      <c r="T342" s="250">
        <f>S342*H342</f>
        <v>0</v>
      </c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R342" s="251" t="s">
        <v>523</v>
      </c>
      <c r="AT342" s="251" t="s">
        <v>181</v>
      </c>
      <c r="AU342" s="251" t="s">
        <v>85</v>
      </c>
      <c r="AY342" s="14" t="s">
        <v>172</v>
      </c>
      <c r="BE342" s="252">
        <f>IF(N342="základní",J342,0)</f>
        <v>0</v>
      </c>
      <c r="BF342" s="252">
        <f>IF(N342="snížená",J342,0)</f>
        <v>0</v>
      </c>
      <c r="BG342" s="252">
        <f>IF(N342="zákl. přenesená",J342,0)</f>
        <v>0</v>
      </c>
      <c r="BH342" s="252">
        <f>IF(N342="sníž. přenesená",J342,0)</f>
        <v>0</v>
      </c>
      <c r="BI342" s="252">
        <f>IF(N342="nulová",J342,0)</f>
        <v>0</v>
      </c>
      <c r="BJ342" s="14" t="s">
        <v>83</v>
      </c>
      <c r="BK342" s="252">
        <f>ROUND(I342*H342,2)</f>
        <v>0</v>
      </c>
      <c r="BL342" s="14" t="s">
        <v>523</v>
      </c>
      <c r="BM342" s="251" t="s">
        <v>1242</v>
      </c>
    </row>
    <row r="343" s="2" customFormat="1" ht="16.5" customHeight="1">
      <c r="A343" s="35"/>
      <c r="B343" s="36"/>
      <c r="C343" s="239" t="s">
        <v>1353</v>
      </c>
      <c r="D343" s="239" t="s">
        <v>175</v>
      </c>
      <c r="E343" s="240" t="s">
        <v>520</v>
      </c>
      <c r="F343" s="241" t="s">
        <v>521</v>
      </c>
      <c r="G343" s="242" t="s">
        <v>504</v>
      </c>
      <c r="H343" s="243">
        <v>1</v>
      </c>
      <c r="I343" s="244"/>
      <c r="J343" s="245">
        <f>ROUND(I343*H343,2)</f>
        <v>0</v>
      </c>
      <c r="K343" s="246"/>
      <c r="L343" s="41"/>
      <c r="M343" s="247" t="s">
        <v>1</v>
      </c>
      <c r="N343" s="248" t="s">
        <v>41</v>
      </c>
      <c r="O343" s="88"/>
      <c r="P343" s="249">
        <f>O343*H343</f>
        <v>0</v>
      </c>
      <c r="Q343" s="249">
        <v>0</v>
      </c>
      <c r="R343" s="249">
        <f>Q343*H343</f>
        <v>0</v>
      </c>
      <c r="S343" s="249">
        <v>0</v>
      </c>
      <c r="T343" s="250">
        <f>S343*H343</f>
        <v>0</v>
      </c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R343" s="251" t="s">
        <v>523</v>
      </c>
      <c r="AT343" s="251" t="s">
        <v>175</v>
      </c>
      <c r="AU343" s="251" t="s">
        <v>85</v>
      </c>
      <c r="AY343" s="14" t="s">
        <v>172</v>
      </c>
      <c r="BE343" s="252">
        <f>IF(N343="základní",J343,0)</f>
        <v>0</v>
      </c>
      <c r="BF343" s="252">
        <f>IF(N343="snížená",J343,0)</f>
        <v>0</v>
      </c>
      <c r="BG343" s="252">
        <f>IF(N343="zákl. přenesená",J343,0)</f>
        <v>0</v>
      </c>
      <c r="BH343" s="252">
        <f>IF(N343="sníž. přenesená",J343,0)</f>
        <v>0</v>
      </c>
      <c r="BI343" s="252">
        <f>IF(N343="nulová",J343,0)</f>
        <v>0</v>
      </c>
      <c r="BJ343" s="14" t="s">
        <v>83</v>
      </c>
      <c r="BK343" s="252">
        <f>ROUND(I343*H343,2)</f>
        <v>0</v>
      </c>
      <c r="BL343" s="14" t="s">
        <v>523</v>
      </c>
      <c r="BM343" s="251" t="s">
        <v>1422</v>
      </c>
    </row>
    <row r="344" s="12" customFormat="1" ht="22.8" customHeight="1">
      <c r="A344" s="12"/>
      <c r="B344" s="223"/>
      <c r="C344" s="224"/>
      <c r="D344" s="225" t="s">
        <v>75</v>
      </c>
      <c r="E344" s="237" t="s">
        <v>525</v>
      </c>
      <c r="F344" s="237" t="s">
        <v>148</v>
      </c>
      <c r="G344" s="224"/>
      <c r="H344" s="224"/>
      <c r="I344" s="227"/>
      <c r="J344" s="238">
        <f>BK344</f>
        <v>0</v>
      </c>
      <c r="K344" s="224"/>
      <c r="L344" s="229"/>
      <c r="M344" s="230"/>
      <c r="N344" s="231"/>
      <c r="O344" s="231"/>
      <c r="P344" s="232">
        <f>SUM(P345:P349)</f>
        <v>0</v>
      </c>
      <c r="Q344" s="231"/>
      <c r="R344" s="232">
        <f>SUM(R345:R349)</f>
        <v>0</v>
      </c>
      <c r="S344" s="231"/>
      <c r="T344" s="233">
        <f>SUM(T345:T349)</f>
        <v>0</v>
      </c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R344" s="234" t="s">
        <v>196</v>
      </c>
      <c r="AT344" s="235" t="s">
        <v>75</v>
      </c>
      <c r="AU344" s="235" t="s">
        <v>83</v>
      </c>
      <c r="AY344" s="234" t="s">
        <v>172</v>
      </c>
      <c r="BK344" s="236">
        <f>SUM(BK345:BK349)</f>
        <v>0</v>
      </c>
    </row>
    <row r="345" s="2" customFormat="1" ht="16.5" customHeight="1">
      <c r="A345" s="35"/>
      <c r="B345" s="36"/>
      <c r="C345" s="239" t="s">
        <v>1354</v>
      </c>
      <c r="D345" s="239" t="s">
        <v>175</v>
      </c>
      <c r="E345" s="240" t="s">
        <v>527</v>
      </c>
      <c r="F345" s="241" t="s">
        <v>148</v>
      </c>
      <c r="G345" s="242" t="s">
        <v>504</v>
      </c>
      <c r="H345" s="243">
        <v>1</v>
      </c>
      <c r="I345" s="244"/>
      <c r="J345" s="245">
        <f>ROUND(I345*H345,2)</f>
        <v>0</v>
      </c>
      <c r="K345" s="246"/>
      <c r="L345" s="41"/>
      <c r="M345" s="247" t="s">
        <v>1</v>
      </c>
      <c r="N345" s="248" t="s">
        <v>41</v>
      </c>
      <c r="O345" s="88"/>
      <c r="P345" s="249">
        <f>O345*H345</f>
        <v>0</v>
      </c>
      <c r="Q345" s="249">
        <v>0</v>
      </c>
      <c r="R345" s="249">
        <f>Q345*H345</f>
        <v>0</v>
      </c>
      <c r="S345" s="249">
        <v>0</v>
      </c>
      <c r="T345" s="250">
        <f>S345*H345</f>
        <v>0</v>
      </c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R345" s="251" t="s">
        <v>523</v>
      </c>
      <c r="AT345" s="251" t="s">
        <v>175</v>
      </c>
      <c r="AU345" s="251" t="s">
        <v>85</v>
      </c>
      <c r="AY345" s="14" t="s">
        <v>172</v>
      </c>
      <c r="BE345" s="252">
        <f>IF(N345="základní",J345,0)</f>
        <v>0</v>
      </c>
      <c r="BF345" s="252">
        <f>IF(N345="snížená",J345,0)</f>
        <v>0</v>
      </c>
      <c r="BG345" s="252">
        <f>IF(N345="zákl. přenesená",J345,0)</f>
        <v>0</v>
      </c>
      <c r="BH345" s="252">
        <f>IF(N345="sníž. přenesená",J345,0)</f>
        <v>0</v>
      </c>
      <c r="BI345" s="252">
        <f>IF(N345="nulová",J345,0)</f>
        <v>0</v>
      </c>
      <c r="BJ345" s="14" t="s">
        <v>83</v>
      </c>
      <c r="BK345" s="252">
        <f>ROUND(I345*H345,2)</f>
        <v>0</v>
      </c>
      <c r="BL345" s="14" t="s">
        <v>523</v>
      </c>
      <c r="BM345" s="251" t="s">
        <v>1423</v>
      </c>
    </row>
    <row r="346" s="2" customFormat="1" ht="16.5" customHeight="1">
      <c r="A346" s="35"/>
      <c r="B346" s="36"/>
      <c r="C346" s="239" t="s">
        <v>1356</v>
      </c>
      <c r="D346" s="239" t="s">
        <v>175</v>
      </c>
      <c r="E346" s="240" t="s">
        <v>530</v>
      </c>
      <c r="F346" s="241" t="s">
        <v>531</v>
      </c>
      <c r="G346" s="242" t="s">
        <v>504</v>
      </c>
      <c r="H346" s="243">
        <v>1</v>
      </c>
      <c r="I346" s="244"/>
      <c r="J346" s="245">
        <f>ROUND(I346*H346,2)</f>
        <v>0</v>
      </c>
      <c r="K346" s="246"/>
      <c r="L346" s="41"/>
      <c r="M346" s="247" t="s">
        <v>1</v>
      </c>
      <c r="N346" s="248" t="s">
        <v>41</v>
      </c>
      <c r="O346" s="88"/>
      <c r="P346" s="249">
        <f>O346*H346</f>
        <v>0</v>
      </c>
      <c r="Q346" s="249">
        <v>0</v>
      </c>
      <c r="R346" s="249">
        <f>Q346*H346</f>
        <v>0</v>
      </c>
      <c r="S346" s="249">
        <v>0</v>
      </c>
      <c r="T346" s="250">
        <f>S346*H346</f>
        <v>0</v>
      </c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R346" s="251" t="s">
        <v>523</v>
      </c>
      <c r="AT346" s="251" t="s">
        <v>175</v>
      </c>
      <c r="AU346" s="251" t="s">
        <v>85</v>
      </c>
      <c r="AY346" s="14" t="s">
        <v>172</v>
      </c>
      <c r="BE346" s="252">
        <f>IF(N346="základní",J346,0)</f>
        <v>0</v>
      </c>
      <c r="BF346" s="252">
        <f>IF(N346="snížená",J346,0)</f>
        <v>0</v>
      </c>
      <c r="BG346" s="252">
        <f>IF(N346="zákl. přenesená",J346,0)</f>
        <v>0</v>
      </c>
      <c r="BH346" s="252">
        <f>IF(N346="sníž. přenesená",J346,0)</f>
        <v>0</v>
      </c>
      <c r="BI346" s="252">
        <f>IF(N346="nulová",J346,0)</f>
        <v>0</v>
      </c>
      <c r="BJ346" s="14" t="s">
        <v>83</v>
      </c>
      <c r="BK346" s="252">
        <f>ROUND(I346*H346,2)</f>
        <v>0</v>
      </c>
      <c r="BL346" s="14" t="s">
        <v>523</v>
      </c>
      <c r="BM346" s="251" t="s">
        <v>1424</v>
      </c>
    </row>
    <row r="347" s="2" customFormat="1" ht="16.5" customHeight="1">
      <c r="A347" s="35"/>
      <c r="B347" s="36"/>
      <c r="C347" s="239" t="s">
        <v>1358</v>
      </c>
      <c r="D347" s="239" t="s">
        <v>175</v>
      </c>
      <c r="E347" s="240" t="s">
        <v>534</v>
      </c>
      <c r="F347" s="241" t="s">
        <v>535</v>
      </c>
      <c r="G347" s="242" t="s">
        <v>504</v>
      </c>
      <c r="H347" s="243">
        <v>1</v>
      </c>
      <c r="I347" s="244"/>
      <c r="J347" s="245">
        <f>ROUND(I347*H347,2)</f>
        <v>0</v>
      </c>
      <c r="K347" s="246"/>
      <c r="L347" s="41"/>
      <c r="M347" s="247" t="s">
        <v>1</v>
      </c>
      <c r="N347" s="248" t="s">
        <v>41</v>
      </c>
      <c r="O347" s="88"/>
      <c r="P347" s="249">
        <f>O347*H347</f>
        <v>0</v>
      </c>
      <c r="Q347" s="249">
        <v>0</v>
      </c>
      <c r="R347" s="249">
        <f>Q347*H347</f>
        <v>0</v>
      </c>
      <c r="S347" s="249">
        <v>0</v>
      </c>
      <c r="T347" s="250">
        <f>S347*H347</f>
        <v>0</v>
      </c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R347" s="251" t="s">
        <v>523</v>
      </c>
      <c r="AT347" s="251" t="s">
        <v>175</v>
      </c>
      <c r="AU347" s="251" t="s">
        <v>85</v>
      </c>
      <c r="AY347" s="14" t="s">
        <v>172</v>
      </c>
      <c r="BE347" s="252">
        <f>IF(N347="základní",J347,0)</f>
        <v>0</v>
      </c>
      <c r="BF347" s="252">
        <f>IF(N347="snížená",J347,0)</f>
        <v>0</v>
      </c>
      <c r="BG347" s="252">
        <f>IF(N347="zákl. přenesená",J347,0)</f>
        <v>0</v>
      </c>
      <c r="BH347" s="252">
        <f>IF(N347="sníž. přenesená",J347,0)</f>
        <v>0</v>
      </c>
      <c r="BI347" s="252">
        <f>IF(N347="nulová",J347,0)</f>
        <v>0</v>
      </c>
      <c r="BJ347" s="14" t="s">
        <v>83</v>
      </c>
      <c r="BK347" s="252">
        <f>ROUND(I347*H347,2)</f>
        <v>0</v>
      </c>
      <c r="BL347" s="14" t="s">
        <v>523</v>
      </c>
      <c r="BM347" s="251" t="s">
        <v>1425</v>
      </c>
    </row>
    <row r="348" s="2" customFormat="1" ht="16.5" customHeight="1">
      <c r="A348" s="35"/>
      <c r="B348" s="36"/>
      <c r="C348" s="239" t="s">
        <v>1360</v>
      </c>
      <c r="D348" s="239" t="s">
        <v>175</v>
      </c>
      <c r="E348" s="240" t="s">
        <v>538</v>
      </c>
      <c r="F348" s="241" t="s">
        <v>539</v>
      </c>
      <c r="G348" s="242" t="s">
        <v>504</v>
      </c>
      <c r="H348" s="243">
        <v>1</v>
      </c>
      <c r="I348" s="244"/>
      <c r="J348" s="245">
        <f>ROUND(I348*H348,2)</f>
        <v>0</v>
      </c>
      <c r="K348" s="246"/>
      <c r="L348" s="41"/>
      <c r="M348" s="247" t="s">
        <v>1</v>
      </c>
      <c r="N348" s="248" t="s">
        <v>41</v>
      </c>
      <c r="O348" s="88"/>
      <c r="P348" s="249">
        <f>O348*H348</f>
        <v>0</v>
      </c>
      <c r="Q348" s="249">
        <v>0</v>
      </c>
      <c r="R348" s="249">
        <f>Q348*H348</f>
        <v>0</v>
      </c>
      <c r="S348" s="249">
        <v>0</v>
      </c>
      <c r="T348" s="250">
        <f>S348*H348</f>
        <v>0</v>
      </c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R348" s="251" t="s">
        <v>523</v>
      </c>
      <c r="AT348" s="251" t="s">
        <v>175</v>
      </c>
      <c r="AU348" s="251" t="s">
        <v>85</v>
      </c>
      <c r="AY348" s="14" t="s">
        <v>172</v>
      </c>
      <c r="BE348" s="252">
        <f>IF(N348="základní",J348,0)</f>
        <v>0</v>
      </c>
      <c r="BF348" s="252">
        <f>IF(N348="snížená",J348,0)</f>
        <v>0</v>
      </c>
      <c r="BG348" s="252">
        <f>IF(N348="zákl. přenesená",J348,0)</f>
        <v>0</v>
      </c>
      <c r="BH348" s="252">
        <f>IF(N348="sníž. přenesená",J348,0)</f>
        <v>0</v>
      </c>
      <c r="BI348" s="252">
        <f>IF(N348="nulová",J348,0)</f>
        <v>0</v>
      </c>
      <c r="BJ348" s="14" t="s">
        <v>83</v>
      </c>
      <c r="BK348" s="252">
        <f>ROUND(I348*H348,2)</f>
        <v>0</v>
      </c>
      <c r="BL348" s="14" t="s">
        <v>523</v>
      </c>
      <c r="BM348" s="251" t="s">
        <v>1426</v>
      </c>
    </row>
    <row r="349" s="2" customFormat="1" ht="16.5" customHeight="1">
      <c r="A349" s="35"/>
      <c r="B349" s="36"/>
      <c r="C349" s="239" t="s">
        <v>1362</v>
      </c>
      <c r="D349" s="239" t="s">
        <v>175</v>
      </c>
      <c r="E349" s="240" t="s">
        <v>542</v>
      </c>
      <c r="F349" s="241" t="s">
        <v>543</v>
      </c>
      <c r="G349" s="242" t="s">
        <v>504</v>
      </c>
      <c r="H349" s="243">
        <v>1</v>
      </c>
      <c r="I349" s="244"/>
      <c r="J349" s="245">
        <f>ROUND(I349*H349,2)</f>
        <v>0</v>
      </c>
      <c r="K349" s="246"/>
      <c r="L349" s="41"/>
      <c r="M349" s="247" t="s">
        <v>1</v>
      </c>
      <c r="N349" s="248" t="s">
        <v>41</v>
      </c>
      <c r="O349" s="88"/>
      <c r="P349" s="249">
        <f>O349*H349</f>
        <v>0</v>
      </c>
      <c r="Q349" s="249">
        <v>0</v>
      </c>
      <c r="R349" s="249">
        <f>Q349*H349</f>
        <v>0</v>
      </c>
      <c r="S349" s="249">
        <v>0</v>
      </c>
      <c r="T349" s="250">
        <f>S349*H349</f>
        <v>0</v>
      </c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R349" s="251" t="s">
        <v>523</v>
      </c>
      <c r="AT349" s="251" t="s">
        <v>175</v>
      </c>
      <c r="AU349" s="251" t="s">
        <v>85</v>
      </c>
      <c r="AY349" s="14" t="s">
        <v>172</v>
      </c>
      <c r="BE349" s="252">
        <f>IF(N349="základní",J349,0)</f>
        <v>0</v>
      </c>
      <c r="BF349" s="252">
        <f>IF(N349="snížená",J349,0)</f>
        <v>0</v>
      </c>
      <c r="BG349" s="252">
        <f>IF(N349="zákl. přenesená",J349,0)</f>
        <v>0</v>
      </c>
      <c r="BH349" s="252">
        <f>IF(N349="sníž. přenesená",J349,0)</f>
        <v>0</v>
      </c>
      <c r="BI349" s="252">
        <f>IF(N349="nulová",J349,0)</f>
        <v>0</v>
      </c>
      <c r="BJ349" s="14" t="s">
        <v>83</v>
      </c>
      <c r="BK349" s="252">
        <f>ROUND(I349*H349,2)</f>
        <v>0</v>
      </c>
      <c r="BL349" s="14" t="s">
        <v>523</v>
      </c>
      <c r="BM349" s="251" t="s">
        <v>1427</v>
      </c>
    </row>
    <row r="350" s="12" customFormat="1" ht="22.8" customHeight="1">
      <c r="A350" s="12"/>
      <c r="B350" s="223"/>
      <c r="C350" s="224"/>
      <c r="D350" s="225" t="s">
        <v>75</v>
      </c>
      <c r="E350" s="237" t="s">
        <v>545</v>
      </c>
      <c r="F350" s="237" t="s">
        <v>546</v>
      </c>
      <c r="G350" s="224"/>
      <c r="H350" s="224"/>
      <c r="I350" s="227"/>
      <c r="J350" s="238">
        <f>BK350</f>
        <v>0</v>
      </c>
      <c r="K350" s="224"/>
      <c r="L350" s="229"/>
      <c r="M350" s="230"/>
      <c r="N350" s="231"/>
      <c r="O350" s="231"/>
      <c r="P350" s="232">
        <f>SUM(P351:P355)</f>
        <v>0</v>
      </c>
      <c r="Q350" s="231"/>
      <c r="R350" s="232">
        <f>SUM(R351:R355)</f>
        <v>0</v>
      </c>
      <c r="S350" s="231"/>
      <c r="T350" s="233">
        <f>SUM(T351:T355)</f>
        <v>0</v>
      </c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R350" s="234" t="s">
        <v>196</v>
      </c>
      <c r="AT350" s="235" t="s">
        <v>75</v>
      </c>
      <c r="AU350" s="235" t="s">
        <v>83</v>
      </c>
      <c r="AY350" s="234" t="s">
        <v>172</v>
      </c>
      <c r="BK350" s="236">
        <f>SUM(BK351:BK355)</f>
        <v>0</v>
      </c>
    </row>
    <row r="351" s="2" customFormat="1" ht="16.5" customHeight="1">
      <c r="A351" s="35"/>
      <c r="B351" s="36"/>
      <c r="C351" s="239" t="s">
        <v>1364</v>
      </c>
      <c r="D351" s="239" t="s">
        <v>175</v>
      </c>
      <c r="E351" s="240" t="s">
        <v>548</v>
      </c>
      <c r="F351" s="241" t="s">
        <v>549</v>
      </c>
      <c r="G351" s="242" t="s">
        <v>504</v>
      </c>
      <c r="H351" s="243">
        <v>1</v>
      </c>
      <c r="I351" s="244"/>
      <c r="J351" s="245">
        <f>ROUND(I351*H351,2)</f>
        <v>0</v>
      </c>
      <c r="K351" s="246"/>
      <c r="L351" s="41"/>
      <c r="M351" s="247" t="s">
        <v>1</v>
      </c>
      <c r="N351" s="248" t="s">
        <v>41</v>
      </c>
      <c r="O351" s="88"/>
      <c r="P351" s="249">
        <f>O351*H351</f>
        <v>0</v>
      </c>
      <c r="Q351" s="249">
        <v>0</v>
      </c>
      <c r="R351" s="249">
        <f>Q351*H351</f>
        <v>0</v>
      </c>
      <c r="S351" s="249">
        <v>0</v>
      </c>
      <c r="T351" s="250">
        <f>S351*H351</f>
        <v>0</v>
      </c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R351" s="251" t="s">
        <v>523</v>
      </c>
      <c r="AT351" s="251" t="s">
        <v>175</v>
      </c>
      <c r="AU351" s="251" t="s">
        <v>85</v>
      </c>
      <c r="AY351" s="14" t="s">
        <v>172</v>
      </c>
      <c r="BE351" s="252">
        <f>IF(N351="základní",J351,0)</f>
        <v>0</v>
      </c>
      <c r="BF351" s="252">
        <f>IF(N351="snížená",J351,0)</f>
        <v>0</v>
      </c>
      <c r="BG351" s="252">
        <f>IF(N351="zákl. přenesená",J351,0)</f>
        <v>0</v>
      </c>
      <c r="BH351" s="252">
        <f>IF(N351="sníž. přenesená",J351,0)</f>
        <v>0</v>
      </c>
      <c r="BI351" s="252">
        <f>IF(N351="nulová",J351,0)</f>
        <v>0</v>
      </c>
      <c r="BJ351" s="14" t="s">
        <v>83</v>
      </c>
      <c r="BK351" s="252">
        <f>ROUND(I351*H351,2)</f>
        <v>0</v>
      </c>
      <c r="BL351" s="14" t="s">
        <v>523</v>
      </c>
      <c r="BM351" s="251" t="s">
        <v>1428</v>
      </c>
    </row>
    <row r="352" s="2" customFormat="1" ht="21.75" customHeight="1">
      <c r="A352" s="35"/>
      <c r="B352" s="36"/>
      <c r="C352" s="239" t="s">
        <v>1366</v>
      </c>
      <c r="D352" s="239" t="s">
        <v>175</v>
      </c>
      <c r="E352" s="240" t="s">
        <v>552</v>
      </c>
      <c r="F352" s="241" t="s">
        <v>553</v>
      </c>
      <c r="G352" s="242" t="s">
        <v>504</v>
      </c>
      <c r="H352" s="243">
        <v>1</v>
      </c>
      <c r="I352" s="244"/>
      <c r="J352" s="245">
        <f>ROUND(I352*H352,2)</f>
        <v>0</v>
      </c>
      <c r="K352" s="246"/>
      <c r="L352" s="41"/>
      <c r="M352" s="247" t="s">
        <v>1</v>
      </c>
      <c r="N352" s="248" t="s">
        <v>41</v>
      </c>
      <c r="O352" s="88"/>
      <c r="P352" s="249">
        <f>O352*H352</f>
        <v>0</v>
      </c>
      <c r="Q352" s="249">
        <v>0</v>
      </c>
      <c r="R352" s="249">
        <f>Q352*H352</f>
        <v>0</v>
      </c>
      <c r="S352" s="249">
        <v>0</v>
      </c>
      <c r="T352" s="250">
        <f>S352*H352</f>
        <v>0</v>
      </c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R352" s="251" t="s">
        <v>523</v>
      </c>
      <c r="AT352" s="251" t="s">
        <v>175</v>
      </c>
      <c r="AU352" s="251" t="s">
        <v>85</v>
      </c>
      <c r="AY352" s="14" t="s">
        <v>172</v>
      </c>
      <c r="BE352" s="252">
        <f>IF(N352="základní",J352,0)</f>
        <v>0</v>
      </c>
      <c r="BF352" s="252">
        <f>IF(N352="snížená",J352,0)</f>
        <v>0</v>
      </c>
      <c r="BG352" s="252">
        <f>IF(N352="zákl. přenesená",J352,0)</f>
        <v>0</v>
      </c>
      <c r="BH352" s="252">
        <f>IF(N352="sníž. přenesená",J352,0)</f>
        <v>0</v>
      </c>
      <c r="BI352" s="252">
        <f>IF(N352="nulová",J352,0)</f>
        <v>0</v>
      </c>
      <c r="BJ352" s="14" t="s">
        <v>83</v>
      </c>
      <c r="BK352" s="252">
        <f>ROUND(I352*H352,2)</f>
        <v>0</v>
      </c>
      <c r="BL352" s="14" t="s">
        <v>523</v>
      </c>
      <c r="BM352" s="251" t="s">
        <v>1429</v>
      </c>
    </row>
    <row r="353" s="2" customFormat="1" ht="16.5" customHeight="1">
      <c r="A353" s="35"/>
      <c r="B353" s="36"/>
      <c r="C353" s="239" t="s">
        <v>1368</v>
      </c>
      <c r="D353" s="239" t="s">
        <v>175</v>
      </c>
      <c r="E353" s="240" t="s">
        <v>556</v>
      </c>
      <c r="F353" s="241" t="s">
        <v>154</v>
      </c>
      <c r="G353" s="242" t="s">
        <v>504</v>
      </c>
      <c r="H353" s="243">
        <v>1</v>
      </c>
      <c r="I353" s="244"/>
      <c r="J353" s="245">
        <f>ROUND(I353*H353,2)</f>
        <v>0</v>
      </c>
      <c r="K353" s="246"/>
      <c r="L353" s="41"/>
      <c r="M353" s="247" t="s">
        <v>1</v>
      </c>
      <c r="N353" s="248" t="s">
        <v>41</v>
      </c>
      <c r="O353" s="88"/>
      <c r="P353" s="249">
        <f>O353*H353</f>
        <v>0</v>
      </c>
      <c r="Q353" s="249">
        <v>0</v>
      </c>
      <c r="R353" s="249">
        <f>Q353*H353</f>
        <v>0</v>
      </c>
      <c r="S353" s="249">
        <v>0</v>
      </c>
      <c r="T353" s="250">
        <f>S353*H353</f>
        <v>0</v>
      </c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R353" s="251" t="s">
        <v>523</v>
      </c>
      <c r="AT353" s="251" t="s">
        <v>175</v>
      </c>
      <c r="AU353" s="251" t="s">
        <v>85</v>
      </c>
      <c r="AY353" s="14" t="s">
        <v>172</v>
      </c>
      <c r="BE353" s="252">
        <f>IF(N353="základní",J353,0)</f>
        <v>0</v>
      </c>
      <c r="BF353" s="252">
        <f>IF(N353="snížená",J353,0)</f>
        <v>0</v>
      </c>
      <c r="BG353" s="252">
        <f>IF(N353="zákl. přenesená",J353,0)</f>
        <v>0</v>
      </c>
      <c r="BH353" s="252">
        <f>IF(N353="sníž. přenesená",J353,0)</f>
        <v>0</v>
      </c>
      <c r="BI353" s="252">
        <f>IF(N353="nulová",J353,0)</f>
        <v>0</v>
      </c>
      <c r="BJ353" s="14" t="s">
        <v>83</v>
      </c>
      <c r="BK353" s="252">
        <f>ROUND(I353*H353,2)</f>
        <v>0</v>
      </c>
      <c r="BL353" s="14" t="s">
        <v>523</v>
      </c>
      <c r="BM353" s="251" t="s">
        <v>1430</v>
      </c>
    </row>
    <row r="354" s="2" customFormat="1" ht="16.5" customHeight="1">
      <c r="A354" s="35"/>
      <c r="B354" s="36"/>
      <c r="C354" s="239" t="s">
        <v>1370</v>
      </c>
      <c r="D354" s="239" t="s">
        <v>175</v>
      </c>
      <c r="E354" s="240" t="s">
        <v>559</v>
      </c>
      <c r="F354" s="241" t="s">
        <v>560</v>
      </c>
      <c r="G354" s="242" t="s">
        <v>504</v>
      </c>
      <c r="H354" s="243">
        <v>1</v>
      </c>
      <c r="I354" s="244"/>
      <c r="J354" s="245">
        <f>ROUND(I354*H354,2)</f>
        <v>0</v>
      </c>
      <c r="K354" s="246"/>
      <c r="L354" s="41"/>
      <c r="M354" s="247" t="s">
        <v>1</v>
      </c>
      <c r="N354" s="248" t="s">
        <v>41</v>
      </c>
      <c r="O354" s="88"/>
      <c r="P354" s="249">
        <f>O354*H354</f>
        <v>0</v>
      </c>
      <c r="Q354" s="249">
        <v>0</v>
      </c>
      <c r="R354" s="249">
        <f>Q354*H354</f>
        <v>0</v>
      </c>
      <c r="S354" s="249">
        <v>0</v>
      </c>
      <c r="T354" s="250">
        <f>S354*H354</f>
        <v>0</v>
      </c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R354" s="251" t="s">
        <v>523</v>
      </c>
      <c r="AT354" s="251" t="s">
        <v>175</v>
      </c>
      <c r="AU354" s="251" t="s">
        <v>85</v>
      </c>
      <c r="AY354" s="14" t="s">
        <v>172</v>
      </c>
      <c r="BE354" s="252">
        <f>IF(N354="základní",J354,0)</f>
        <v>0</v>
      </c>
      <c r="BF354" s="252">
        <f>IF(N354="snížená",J354,0)</f>
        <v>0</v>
      </c>
      <c r="BG354" s="252">
        <f>IF(N354="zákl. přenesená",J354,0)</f>
        <v>0</v>
      </c>
      <c r="BH354" s="252">
        <f>IF(N354="sníž. přenesená",J354,0)</f>
        <v>0</v>
      </c>
      <c r="BI354" s="252">
        <f>IF(N354="nulová",J354,0)</f>
        <v>0</v>
      </c>
      <c r="BJ354" s="14" t="s">
        <v>83</v>
      </c>
      <c r="BK354" s="252">
        <f>ROUND(I354*H354,2)</f>
        <v>0</v>
      </c>
      <c r="BL354" s="14" t="s">
        <v>523</v>
      </c>
      <c r="BM354" s="251" t="s">
        <v>1431</v>
      </c>
    </row>
    <row r="355" s="2" customFormat="1" ht="16.5" customHeight="1">
      <c r="A355" s="35"/>
      <c r="B355" s="36"/>
      <c r="C355" s="239" t="s">
        <v>1372</v>
      </c>
      <c r="D355" s="239" t="s">
        <v>175</v>
      </c>
      <c r="E355" s="240" t="s">
        <v>563</v>
      </c>
      <c r="F355" s="241" t="s">
        <v>564</v>
      </c>
      <c r="G355" s="242" t="s">
        <v>504</v>
      </c>
      <c r="H355" s="243">
        <v>1</v>
      </c>
      <c r="I355" s="244"/>
      <c r="J355" s="245">
        <f>ROUND(I355*H355,2)</f>
        <v>0</v>
      </c>
      <c r="K355" s="246"/>
      <c r="L355" s="41"/>
      <c r="M355" s="247" t="s">
        <v>1</v>
      </c>
      <c r="N355" s="248" t="s">
        <v>41</v>
      </c>
      <c r="O355" s="88"/>
      <c r="P355" s="249">
        <f>O355*H355</f>
        <v>0</v>
      </c>
      <c r="Q355" s="249">
        <v>0</v>
      </c>
      <c r="R355" s="249">
        <f>Q355*H355</f>
        <v>0</v>
      </c>
      <c r="S355" s="249">
        <v>0</v>
      </c>
      <c r="T355" s="250">
        <f>S355*H355</f>
        <v>0</v>
      </c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R355" s="251" t="s">
        <v>523</v>
      </c>
      <c r="AT355" s="251" t="s">
        <v>175</v>
      </c>
      <c r="AU355" s="251" t="s">
        <v>85</v>
      </c>
      <c r="AY355" s="14" t="s">
        <v>172</v>
      </c>
      <c r="BE355" s="252">
        <f>IF(N355="základní",J355,0)</f>
        <v>0</v>
      </c>
      <c r="BF355" s="252">
        <f>IF(N355="snížená",J355,0)</f>
        <v>0</v>
      </c>
      <c r="BG355" s="252">
        <f>IF(N355="zákl. přenesená",J355,0)</f>
        <v>0</v>
      </c>
      <c r="BH355" s="252">
        <f>IF(N355="sníž. přenesená",J355,0)</f>
        <v>0</v>
      </c>
      <c r="BI355" s="252">
        <f>IF(N355="nulová",J355,0)</f>
        <v>0</v>
      </c>
      <c r="BJ355" s="14" t="s">
        <v>83</v>
      </c>
      <c r="BK355" s="252">
        <f>ROUND(I355*H355,2)</f>
        <v>0</v>
      </c>
      <c r="BL355" s="14" t="s">
        <v>523</v>
      </c>
      <c r="BM355" s="251" t="s">
        <v>1432</v>
      </c>
    </row>
    <row r="356" s="12" customFormat="1" ht="22.8" customHeight="1">
      <c r="A356" s="12"/>
      <c r="B356" s="223"/>
      <c r="C356" s="224"/>
      <c r="D356" s="225" t="s">
        <v>75</v>
      </c>
      <c r="E356" s="237" t="s">
        <v>566</v>
      </c>
      <c r="F356" s="237" t="s">
        <v>151</v>
      </c>
      <c r="G356" s="224"/>
      <c r="H356" s="224"/>
      <c r="I356" s="227"/>
      <c r="J356" s="238">
        <f>BK356</f>
        <v>0</v>
      </c>
      <c r="K356" s="224"/>
      <c r="L356" s="229"/>
      <c r="M356" s="230"/>
      <c r="N356" s="231"/>
      <c r="O356" s="231"/>
      <c r="P356" s="232">
        <f>P357</f>
        <v>0</v>
      </c>
      <c r="Q356" s="231"/>
      <c r="R356" s="232">
        <f>R357</f>
        <v>0</v>
      </c>
      <c r="S356" s="231"/>
      <c r="T356" s="233">
        <f>T357</f>
        <v>0</v>
      </c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R356" s="234" t="s">
        <v>196</v>
      </c>
      <c r="AT356" s="235" t="s">
        <v>75</v>
      </c>
      <c r="AU356" s="235" t="s">
        <v>83</v>
      </c>
      <c r="AY356" s="234" t="s">
        <v>172</v>
      </c>
      <c r="BK356" s="236">
        <f>BK357</f>
        <v>0</v>
      </c>
    </row>
    <row r="357" s="2" customFormat="1" ht="16.5" customHeight="1">
      <c r="A357" s="35"/>
      <c r="B357" s="36"/>
      <c r="C357" s="239" t="s">
        <v>1374</v>
      </c>
      <c r="D357" s="239" t="s">
        <v>175</v>
      </c>
      <c r="E357" s="240" t="s">
        <v>568</v>
      </c>
      <c r="F357" s="241" t="s">
        <v>569</v>
      </c>
      <c r="G357" s="242" t="s">
        <v>504</v>
      </c>
      <c r="H357" s="243">
        <v>1</v>
      </c>
      <c r="I357" s="244"/>
      <c r="J357" s="245">
        <f>ROUND(I357*H357,2)</f>
        <v>0</v>
      </c>
      <c r="K357" s="246"/>
      <c r="L357" s="41"/>
      <c r="M357" s="247" t="s">
        <v>1</v>
      </c>
      <c r="N357" s="248" t="s">
        <v>41</v>
      </c>
      <c r="O357" s="88"/>
      <c r="P357" s="249">
        <f>O357*H357</f>
        <v>0</v>
      </c>
      <c r="Q357" s="249">
        <v>0</v>
      </c>
      <c r="R357" s="249">
        <f>Q357*H357</f>
        <v>0</v>
      </c>
      <c r="S357" s="249">
        <v>0</v>
      </c>
      <c r="T357" s="250">
        <f>S357*H357</f>
        <v>0</v>
      </c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R357" s="251" t="s">
        <v>523</v>
      </c>
      <c r="AT357" s="251" t="s">
        <v>175</v>
      </c>
      <c r="AU357" s="251" t="s">
        <v>85</v>
      </c>
      <c r="AY357" s="14" t="s">
        <v>172</v>
      </c>
      <c r="BE357" s="252">
        <f>IF(N357="základní",J357,0)</f>
        <v>0</v>
      </c>
      <c r="BF357" s="252">
        <f>IF(N357="snížená",J357,0)</f>
        <v>0</v>
      </c>
      <c r="BG357" s="252">
        <f>IF(N357="zákl. přenesená",J357,0)</f>
        <v>0</v>
      </c>
      <c r="BH357" s="252">
        <f>IF(N357="sníž. přenesená",J357,0)</f>
        <v>0</v>
      </c>
      <c r="BI357" s="252">
        <f>IF(N357="nulová",J357,0)</f>
        <v>0</v>
      </c>
      <c r="BJ357" s="14" t="s">
        <v>83</v>
      </c>
      <c r="BK357" s="252">
        <f>ROUND(I357*H357,2)</f>
        <v>0</v>
      </c>
      <c r="BL357" s="14" t="s">
        <v>523</v>
      </c>
      <c r="BM357" s="251" t="s">
        <v>1433</v>
      </c>
    </row>
    <row r="358" s="12" customFormat="1" ht="22.8" customHeight="1">
      <c r="A358" s="12"/>
      <c r="B358" s="223"/>
      <c r="C358" s="224"/>
      <c r="D358" s="225" t="s">
        <v>75</v>
      </c>
      <c r="E358" s="237" t="s">
        <v>571</v>
      </c>
      <c r="F358" s="237" t="s">
        <v>152</v>
      </c>
      <c r="G358" s="224"/>
      <c r="H358" s="224"/>
      <c r="I358" s="227"/>
      <c r="J358" s="238">
        <f>BK358</f>
        <v>0</v>
      </c>
      <c r="K358" s="224"/>
      <c r="L358" s="229"/>
      <c r="M358" s="230"/>
      <c r="N358" s="231"/>
      <c r="O358" s="231"/>
      <c r="P358" s="232">
        <f>P359</f>
        <v>0</v>
      </c>
      <c r="Q358" s="231"/>
      <c r="R358" s="232">
        <f>R359</f>
        <v>0</v>
      </c>
      <c r="S358" s="231"/>
      <c r="T358" s="233">
        <f>T359</f>
        <v>0</v>
      </c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R358" s="234" t="s">
        <v>196</v>
      </c>
      <c r="AT358" s="235" t="s">
        <v>75</v>
      </c>
      <c r="AU358" s="235" t="s">
        <v>83</v>
      </c>
      <c r="AY358" s="234" t="s">
        <v>172</v>
      </c>
      <c r="BK358" s="236">
        <f>BK359</f>
        <v>0</v>
      </c>
    </row>
    <row r="359" s="2" customFormat="1" ht="16.5" customHeight="1">
      <c r="A359" s="35"/>
      <c r="B359" s="36"/>
      <c r="C359" s="239" t="s">
        <v>1376</v>
      </c>
      <c r="D359" s="239" t="s">
        <v>175</v>
      </c>
      <c r="E359" s="240" t="s">
        <v>573</v>
      </c>
      <c r="F359" s="241" t="s">
        <v>152</v>
      </c>
      <c r="G359" s="242" t="s">
        <v>504</v>
      </c>
      <c r="H359" s="243">
        <v>1</v>
      </c>
      <c r="I359" s="244"/>
      <c r="J359" s="245">
        <f>ROUND(I359*H359,2)</f>
        <v>0</v>
      </c>
      <c r="K359" s="246"/>
      <c r="L359" s="41"/>
      <c r="M359" s="247" t="s">
        <v>1</v>
      </c>
      <c r="N359" s="248" t="s">
        <v>41</v>
      </c>
      <c r="O359" s="88"/>
      <c r="P359" s="249">
        <f>O359*H359</f>
        <v>0</v>
      </c>
      <c r="Q359" s="249">
        <v>0</v>
      </c>
      <c r="R359" s="249">
        <f>Q359*H359</f>
        <v>0</v>
      </c>
      <c r="S359" s="249">
        <v>0</v>
      </c>
      <c r="T359" s="250">
        <f>S359*H359</f>
        <v>0</v>
      </c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R359" s="251" t="s">
        <v>523</v>
      </c>
      <c r="AT359" s="251" t="s">
        <v>175</v>
      </c>
      <c r="AU359" s="251" t="s">
        <v>85</v>
      </c>
      <c r="AY359" s="14" t="s">
        <v>172</v>
      </c>
      <c r="BE359" s="252">
        <f>IF(N359="základní",J359,0)</f>
        <v>0</v>
      </c>
      <c r="BF359" s="252">
        <f>IF(N359="snížená",J359,0)</f>
        <v>0</v>
      </c>
      <c r="BG359" s="252">
        <f>IF(N359="zákl. přenesená",J359,0)</f>
        <v>0</v>
      </c>
      <c r="BH359" s="252">
        <f>IF(N359="sníž. přenesená",J359,0)</f>
        <v>0</v>
      </c>
      <c r="BI359" s="252">
        <f>IF(N359="nulová",J359,0)</f>
        <v>0</v>
      </c>
      <c r="BJ359" s="14" t="s">
        <v>83</v>
      </c>
      <c r="BK359" s="252">
        <f>ROUND(I359*H359,2)</f>
        <v>0</v>
      </c>
      <c r="BL359" s="14" t="s">
        <v>523</v>
      </c>
      <c r="BM359" s="251" t="s">
        <v>1434</v>
      </c>
    </row>
    <row r="360" s="12" customFormat="1" ht="22.8" customHeight="1">
      <c r="A360" s="12"/>
      <c r="B360" s="223"/>
      <c r="C360" s="224"/>
      <c r="D360" s="225" t="s">
        <v>75</v>
      </c>
      <c r="E360" s="237" t="s">
        <v>575</v>
      </c>
      <c r="F360" s="237" t="s">
        <v>120</v>
      </c>
      <c r="G360" s="224"/>
      <c r="H360" s="224"/>
      <c r="I360" s="227"/>
      <c r="J360" s="238">
        <f>BK360</f>
        <v>0</v>
      </c>
      <c r="K360" s="224"/>
      <c r="L360" s="229"/>
      <c r="M360" s="230"/>
      <c r="N360" s="231"/>
      <c r="O360" s="231"/>
      <c r="P360" s="232">
        <f>SUM(P361:P362)</f>
        <v>0</v>
      </c>
      <c r="Q360" s="231"/>
      <c r="R360" s="232">
        <f>SUM(R361:R362)</f>
        <v>0</v>
      </c>
      <c r="S360" s="231"/>
      <c r="T360" s="233">
        <f>SUM(T361:T362)</f>
        <v>0</v>
      </c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R360" s="234" t="s">
        <v>196</v>
      </c>
      <c r="AT360" s="235" t="s">
        <v>75</v>
      </c>
      <c r="AU360" s="235" t="s">
        <v>83</v>
      </c>
      <c r="AY360" s="234" t="s">
        <v>172</v>
      </c>
      <c r="BK360" s="236">
        <f>SUM(BK361:BK362)</f>
        <v>0</v>
      </c>
    </row>
    <row r="361" s="2" customFormat="1" ht="16.5" customHeight="1">
      <c r="A361" s="35"/>
      <c r="B361" s="36"/>
      <c r="C361" s="239" t="s">
        <v>1378</v>
      </c>
      <c r="D361" s="239" t="s">
        <v>175</v>
      </c>
      <c r="E361" s="240" t="s">
        <v>577</v>
      </c>
      <c r="F361" s="241" t="s">
        <v>120</v>
      </c>
      <c r="G361" s="242" t="s">
        <v>504</v>
      </c>
      <c r="H361" s="243">
        <v>1</v>
      </c>
      <c r="I361" s="244"/>
      <c r="J361" s="245">
        <f>ROUND(I361*H361,2)</f>
        <v>0</v>
      </c>
      <c r="K361" s="246"/>
      <c r="L361" s="41"/>
      <c r="M361" s="247" t="s">
        <v>1</v>
      </c>
      <c r="N361" s="248" t="s">
        <v>41</v>
      </c>
      <c r="O361" s="88"/>
      <c r="P361" s="249">
        <f>O361*H361</f>
        <v>0</v>
      </c>
      <c r="Q361" s="249">
        <v>0</v>
      </c>
      <c r="R361" s="249">
        <f>Q361*H361</f>
        <v>0</v>
      </c>
      <c r="S361" s="249">
        <v>0</v>
      </c>
      <c r="T361" s="250">
        <f>S361*H361</f>
        <v>0</v>
      </c>
      <c r="U361" s="35"/>
      <c r="V361" s="35"/>
      <c r="W361" s="35"/>
      <c r="X361" s="35"/>
      <c r="Y361" s="35"/>
      <c r="Z361" s="35"/>
      <c r="AA361" s="35"/>
      <c r="AB361" s="35"/>
      <c r="AC361" s="35"/>
      <c r="AD361" s="35"/>
      <c r="AE361" s="35"/>
      <c r="AR361" s="251" t="s">
        <v>523</v>
      </c>
      <c r="AT361" s="251" t="s">
        <v>175</v>
      </c>
      <c r="AU361" s="251" t="s">
        <v>85</v>
      </c>
      <c r="AY361" s="14" t="s">
        <v>172</v>
      </c>
      <c r="BE361" s="252">
        <f>IF(N361="základní",J361,0)</f>
        <v>0</v>
      </c>
      <c r="BF361" s="252">
        <f>IF(N361="snížená",J361,0)</f>
        <v>0</v>
      </c>
      <c r="BG361" s="252">
        <f>IF(N361="zákl. přenesená",J361,0)</f>
        <v>0</v>
      </c>
      <c r="BH361" s="252">
        <f>IF(N361="sníž. přenesená",J361,0)</f>
        <v>0</v>
      </c>
      <c r="BI361" s="252">
        <f>IF(N361="nulová",J361,0)</f>
        <v>0</v>
      </c>
      <c r="BJ361" s="14" t="s">
        <v>83</v>
      </c>
      <c r="BK361" s="252">
        <f>ROUND(I361*H361,2)</f>
        <v>0</v>
      </c>
      <c r="BL361" s="14" t="s">
        <v>523</v>
      </c>
      <c r="BM361" s="251" t="s">
        <v>1435</v>
      </c>
    </row>
    <row r="362" s="2" customFormat="1" ht="16.5" customHeight="1">
      <c r="A362" s="35"/>
      <c r="B362" s="36"/>
      <c r="C362" s="239" t="s">
        <v>1380</v>
      </c>
      <c r="D362" s="239" t="s">
        <v>175</v>
      </c>
      <c r="E362" s="240" t="s">
        <v>580</v>
      </c>
      <c r="F362" s="241" t="s">
        <v>581</v>
      </c>
      <c r="G362" s="242" t="s">
        <v>504</v>
      </c>
      <c r="H362" s="243">
        <v>1</v>
      </c>
      <c r="I362" s="244"/>
      <c r="J362" s="245">
        <f>ROUND(I362*H362,2)</f>
        <v>0</v>
      </c>
      <c r="K362" s="246"/>
      <c r="L362" s="41"/>
      <c r="M362" s="265" t="s">
        <v>1</v>
      </c>
      <c r="N362" s="266" t="s">
        <v>41</v>
      </c>
      <c r="O362" s="267"/>
      <c r="P362" s="268">
        <f>O362*H362</f>
        <v>0</v>
      </c>
      <c r="Q362" s="268">
        <v>0</v>
      </c>
      <c r="R362" s="268">
        <f>Q362*H362</f>
        <v>0</v>
      </c>
      <c r="S362" s="268">
        <v>0</v>
      </c>
      <c r="T362" s="269">
        <f>S362*H362</f>
        <v>0</v>
      </c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R362" s="251" t="s">
        <v>523</v>
      </c>
      <c r="AT362" s="251" t="s">
        <v>175</v>
      </c>
      <c r="AU362" s="251" t="s">
        <v>85</v>
      </c>
      <c r="AY362" s="14" t="s">
        <v>172</v>
      </c>
      <c r="BE362" s="252">
        <f>IF(N362="základní",J362,0)</f>
        <v>0</v>
      </c>
      <c r="BF362" s="252">
        <f>IF(N362="snížená",J362,0)</f>
        <v>0</v>
      </c>
      <c r="BG362" s="252">
        <f>IF(N362="zákl. přenesená",J362,0)</f>
        <v>0</v>
      </c>
      <c r="BH362" s="252">
        <f>IF(N362="sníž. přenesená",J362,0)</f>
        <v>0</v>
      </c>
      <c r="BI362" s="252">
        <f>IF(N362="nulová",J362,0)</f>
        <v>0</v>
      </c>
      <c r="BJ362" s="14" t="s">
        <v>83</v>
      </c>
      <c r="BK362" s="252">
        <f>ROUND(I362*H362,2)</f>
        <v>0</v>
      </c>
      <c r="BL362" s="14" t="s">
        <v>523</v>
      </c>
      <c r="BM362" s="251" t="s">
        <v>1436</v>
      </c>
    </row>
    <row r="363" s="2" customFormat="1" ht="6.96" customHeight="1">
      <c r="A363" s="35"/>
      <c r="B363" s="63"/>
      <c r="C363" s="64"/>
      <c r="D363" s="64"/>
      <c r="E363" s="64"/>
      <c r="F363" s="64"/>
      <c r="G363" s="64"/>
      <c r="H363" s="64"/>
      <c r="I363" s="64"/>
      <c r="J363" s="64"/>
      <c r="K363" s="64"/>
      <c r="L363" s="41"/>
      <c r="M363" s="35"/>
      <c r="O363" s="35"/>
      <c r="P363" s="35"/>
      <c r="Q363" s="35"/>
      <c r="R363" s="35"/>
      <c r="S363" s="35"/>
      <c r="T363" s="35"/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</row>
  </sheetData>
  <sheetProtection sheet="1" autoFilter="0" formatColumns="0" formatRows="0" objects="1" scenarios="1" spinCount="100000" saltValue="2Zlp367deNPBN9xHgr2+GpZ7moK0+xLnTKEUx70MijEZHA++viBhhoi/mxkzI9rAV/S0NOZxkCzdFAppbcqBog==" hashValue="PU3paM6QWnt7h1avjBXJJkNsW+61SrFNGlqOoOeDeoMSEgRkqiut69fMIWsLcZN/gURhNYBdQxZzDFivGXX2yw==" algorithmName="SHA-512" password="CC35"/>
  <autoFilter ref="C152:K362"/>
  <mergeCells count="17">
    <mergeCell ref="E7:H7"/>
    <mergeCell ref="E9:H9"/>
    <mergeCell ref="E11:H11"/>
    <mergeCell ref="E20:H20"/>
    <mergeCell ref="E29:H29"/>
    <mergeCell ref="E85:H85"/>
    <mergeCell ref="E87:H87"/>
    <mergeCell ref="E89:H89"/>
    <mergeCell ref="D125:F125"/>
    <mergeCell ref="D126:F126"/>
    <mergeCell ref="D127:F127"/>
    <mergeCell ref="D128:F128"/>
    <mergeCell ref="D129:F129"/>
    <mergeCell ref="E141:H141"/>
    <mergeCell ref="E143:H143"/>
    <mergeCell ref="E145:H145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NB-HOFMAN\Hofmanm</dc:creator>
  <cp:lastModifiedBy>NB-HOFMAN\Hofmanm</cp:lastModifiedBy>
  <dcterms:created xsi:type="dcterms:W3CDTF">2023-05-04T05:11:46Z</dcterms:created>
  <dcterms:modified xsi:type="dcterms:W3CDTF">2023-05-04T05:12:00Z</dcterms:modified>
</cp:coreProperties>
</file>